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E:\2025\Rozpočet\tělocvična SB\MŠMT\žádost o schválení ZD\výběrové řízení - stavba\"/>
    </mc:Choice>
  </mc:AlternateContent>
  <xr:revisionPtr revIDLastSave="0" documentId="8_{7CE4551E-177B-4B22-AC48-94D316922A0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kapitulace stavby" sheetId="1" r:id="rId1"/>
    <sheet name="S - Stavební úpravy" sheetId="2" r:id="rId2"/>
    <sheet name="VZT - Vzduchotechnika" sheetId="3" r:id="rId3"/>
    <sheet name="EL - Elektroinstalace" sheetId="4" r:id="rId4"/>
    <sheet name="VRN - Vedlejší rozpočtové..." sheetId="5" r:id="rId5"/>
    <sheet name="Příloha č.1" sheetId="7" r:id="rId6"/>
    <sheet name="Seznam figur" sheetId="6" r:id="rId7"/>
  </sheets>
  <definedNames>
    <definedName name="_xlnm._FilterDatabase" localSheetId="3" hidden="1">'EL - Elektroinstalace'!$C$124:$L$288</definedName>
    <definedName name="_xlnm._FilterDatabase" localSheetId="1" hidden="1">'S - Stavební úpravy'!$C$140:$L$1062</definedName>
    <definedName name="_xlnm._FilterDatabase" localSheetId="4" hidden="1">'VRN - Vedlejší rozpočtové...'!$C$118:$L$133</definedName>
    <definedName name="_xlnm._FilterDatabase" localSheetId="2" hidden="1">'VZT - Vzduchotechnika'!$C$121:$L$158</definedName>
    <definedName name="_xlnm.Print_Titles" localSheetId="3">'EL - Elektroinstalace'!$124:$124</definedName>
    <definedName name="_xlnm.Print_Titles" localSheetId="0">'Rekapitulace stavby'!$92:$92</definedName>
    <definedName name="_xlnm.Print_Titles" localSheetId="1">'S - Stavební úpravy'!$140:$140</definedName>
    <definedName name="_xlnm.Print_Titles" localSheetId="6">'Seznam figur'!$9:$9</definedName>
    <definedName name="_xlnm.Print_Titles" localSheetId="4">'VRN - Vedlejší rozpočtové...'!$118:$118</definedName>
    <definedName name="_xlnm.Print_Titles" localSheetId="2">'VZT - Vzduchotechnika'!$121:$121</definedName>
    <definedName name="_xlnm.Print_Area" localSheetId="3">'EL - Elektroinstalace'!$C$4:$K$76,'EL - Elektroinstalace'!$C$82:$K$106,'EL - Elektroinstalace'!$C$112:$L$288</definedName>
    <definedName name="_xlnm.Print_Area" localSheetId="0">'Rekapitulace stavby'!$D$4:$AO$76,'Rekapitulace stavby'!$C$82:$AQ$99</definedName>
    <definedName name="_xlnm.Print_Area" localSheetId="1">'S - Stavební úpravy'!$C$4:$K$76,'S - Stavební úpravy'!$C$82:$K$122,'S - Stavební úpravy'!$C$128:$L$1062</definedName>
    <definedName name="_xlnm.Print_Area" localSheetId="6">'Seznam figur'!$C$4:$G$29</definedName>
    <definedName name="_xlnm.Print_Area" localSheetId="4">'VRN - Vedlejší rozpočtové...'!$C$4:$K$76,'VRN - Vedlejší rozpočtové...'!$C$82:$K$100,'VRN - Vedlejší rozpočtové...'!$C$106:$L$133</definedName>
    <definedName name="_xlnm.Print_Area" localSheetId="2">'VZT - Vzduchotechnika'!$C$4:$K$76,'VZT - Vzduchotechnika'!$C$82:$K$103,'VZT - Vzduchotechnika'!$C$109:$L$158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6" l="1"/>
  <c r="K39" i="5"/>
  <c r="K38" i="5"/>
  <c r="BA98" i="1"/>
  <c r="K37" i="5"/>
  <c r="AZ98" i="1" s="1"/>
  <c r="BI133" i="5"/>
  <c r="BH133" i="5"/>
  <c r="BG133" i="5"/>
  <c r="BF133" i="5"/>
  <c r="X133" i="5"/>
  <c r="V133" i="5"/>
  <c r="T133" i="5"/>
  <c r="P133" i="5"/>
  <c r="BI132" i="5"/>
  <c r="BH132" i="5"/>
  <c r="BG132" i="5"/>
  <c r="BF132" i="5"/>
  <c r="X132" i="5"/>
  <c r="V132" i="5"/>
  <c r="T132" i="5"/>
  <c r="P132" i="5"/>
  <c r="BI131" i="5"/>
  <c r="BH131" i="5"/>
  <c r="BG131" i="5"/>
  <c r="BF131" i="5"/>
  <c r="X131" i="5"/>
  <c r="V131" i="5"/>
  <c r="T131" i="5"/>
  <c r="P131" i="5"/>
  <c r="BI130" i="5"/>
  <c r="BH130" i="5"/>
  <c r="BG130" i="5"/>
  <c r="BF130" i="5"/>
  <c r="X130" i="5"/>
  <c r="V130" i="5"/>
  <c r="T130" i="5"/>
  <c r="P130" i="5"/>
  <c r="BI129" i="5"/>
  <c r="BH129" i="5"/>
  <c r="BG129" i="5"/>
  <c r="BF129" i="5"/>
  <c r="X129" i="5"/>
  <c r="V129" i="5"/>
  <c r="T129" i="5"/>
  <c r="P129" i="5"/>
  <c r="BI128" i="5"/>
  <c r="BH128" i="5"/>
  <c r="BG128" i="5"/>
  <c r="BF128" i="5"/>
  <c r="X128" i="5"/>
  <c r="V128" i="5"/>
  <c r="T128" i="5"/>
  <c r="P128" i="5"/>
  <c r="BI127" i="5"/>
  <c r="BH127" i="5"/>
  <c r="BG127" i="5"/>
  <c r="BF127" i="5"/>
  <c r="X127" i="5"/>
  <c r="V127" i="5"/>
  <c r="T127" i="5"/>
  <c r="P127" i="5"/>
  <c r="BI126" i="5"/>
  <c r="BH126" i="5"/>
  <c r="BG126" i="5"/>
  <c r="BF126" i="5"/>
  <c r="X126" i="5"/>
  <c r="V126" i="5"/>
  <c r="T126" i="5"/>
  <c r="P126" i="5"/>
  <c r="BI125" i="5"/>
  <c r="BH125" i="5"/>
  <c r="BG125" i="5"/>
  <c r="BF125" i="5"/>
  <c r="X125" i="5"/>
  <c r="V125" i="5"/>
  <c r="T125" i="5"/>
  <c r="P125" i="5"/>
  <c r="BI123" i="5"/>
  <c r="BH123" i="5"/>
  <c r="BG123" i="5"/>
  <c r="BF123" i="5"/>
  <c r="X123" i="5"/>
  <c r="V123" i="5"/>
  <c r="T123" i="5"/>
  <c r="P123" i="5"/>
  <c r="BI122" i="5"/>
  <c r="BH122" i="5"/>
  <c r="BG122" i="5"/>
  <c r="BF122" i="5"/>
  <c r="X122" i="5"/>
  <c r="V122" i="5"/>
  <c r="T122" i="5"/>
  <c r="T121" i="5" s="1"/>
  <c r="P122" i="5"/>
  <c r="J116" i="5"/>
  <c r="J115" i="5"/>
  <c r="F115" i="5"/>
  <c r="F113" i="5"/>
  <c r="E111" i="5"/>
  <c r="J92" i="5"/>
  <c r="J91" i="5"/>
  <c r="F91" i="5"/>
  <c r="F89" i="5"/>
  <c r="E87" i="5"/>
  <c r="J18" i="5"/>
  <c r="E18" i="5"/>
  <c r="F116" i="5"/>
  <c r="J17" i="5"/>
  <c r="J12" i="5"/>
  <c r="J113" i="5" s="1"/>
  <c r="E7" i="5"/>
  <c r="E109" i="5" s="1"/>
  <c r="K39" i="4"/>
  <c r="K38" i="4"/>
  <c r="BA97" i="1"/>
  <c r="K37" i="4"/>
  <c r="AZ97" i="1"/>
  <c r="BI288" i="4"/>
  <c r="BH288" i="4"/>
  <c r="BG288" i="4"/>
  <c r="BF288" i="4"/>
  <c r="X288" i="4"/>
  <c r="X287" i="4"/>
  <c r="V288" i="4"/>
  <c r="V287" i="4"/>
  <c r="T288" i="4"/>
  <c r="T287" i="4"/>
  <c r="P288" i="4"/>
  <c r="BI286" i="4"/>
  <c r="BH286" i="4"/>
  <c r="BG286" i="4"/>
  <c r="BF286" i="4"/>
  <c r="X286" i="4"/>
  <c r="V286" i="4"/>
  <c r="T286" i="4"/>
  <c r="P286" i="4"/>
  <c r="BI285" i="4"/>
  <c r="BH285" i="4"/>
  <c r="BG285" i="4"/>
  <c r="BF285" i="4"/>
  <c r="X285" i="4"/>
  <c r="V285" i="4"/>
  <c r="T285" i="4"/>
  <c r="P285" i="4"/>
  <c r="BI284" i="4"/>
  <c r="BH284" i="4"/>
  <c r="BG284" i="4"/>
  <c r="BF284" i="4"/>
  <c r="X284" i="4"/>
  <c r="V284" i="4"/>
  <c r="T284" i="4"/>
  <c r="P284" i="4"/>
  <c r="BI283" i="4"/>
  <c r="BH283" i="4"/>
  <c r="BG283" i="4"/>
  <c r="BF283" i="4"/>
  <c r="X283" i="4"/>
  <c r="V283" i="4"/>
  <c r="T283" i="4"/>
  <c r="P283" i="4"/>
  <c r="BI282" i="4"/>
  <c r="BH282" i="4"/>
  <c r="BG282" i="4"/>
  <c r="BF282" i="4"/>
  <c r="X282" i="4"/>
  <c r="V282" i="4"/>
  <c r="T282" i="4"/>
  <c r="P282" i="4"/>
  <c r="BI280" i="4"/>
  <c r="BH280" i="4"/>
  <c r="BG280" i="4"/>
  <c r="BF280" i="4"/>
  <c r="X280" i="4"/>
  <c r="V280" i="4"/>
  <c r="T280" i="4"/>
  <c r="P280" i="4"/>
  <c r="BI279" i="4"/>
  <c r="BH279" i="4"/>
  <c r="BG279" i="4"/>
  <c r="BF279" i="4"/>
  <c r="X279" i="4"/>
  <c r="V279" i="4"/>
  <c r="T279" i="4"/>
  <c r="P279" i="4"/>
  <c r="BI278" i="4"/>
  <c r="BH278" i="4"/>
  <c r="BG278" i="4"/>
  <c r="BF278" i="4"/>
  <c r="X278" i="4"/>
  <c r="V278" i="4"/>
  <c r="T278" i="4"/>
  <c r="P278" i="4"/>
  <c r="BI277" i="4"/>
  <c r="BH277" i="4"/>
  <c r="BG277" i="4"/>
  <c r="BF277" i="4"/>
  <c r="X277" i="4"/>
  <c r="V277" i="4"/>
  <c r="T277" i="4"/>
  <c r="P277" i="4"/>
  <c r="BI276" i="4"/>
  <c r="BH276" i="4"/>
  <c r="BG276" i="4"/>
  <c r="BF276" i="4"/>
  <c r="X276" i="4"/>
  <c r="V276" i="4"/>
  <c r="T276" i="4"/>
  <c r="P276" i="4"/>
  <c r="BI275" i="4"/>
  <c r="BH275" i="4"/>
  <c r="BG275" i="4"/>
  <c r="BF275" i="4"/>
  <c r="X275" i="4"/>
  <c r="V275" i="4"/>
  <c r="T275" i="4"/>
  <c r="P275" i="4"/>
  <c r="K275" i="4" s="1"/>
  <c r="BE275" i="4" s="1"/>
  <c r="BI274" i="4"/>
  <c r="BH274" i="4"/>
  <c r="BG274" i="4"/>
  <c r="BF274" i="4"/>
  <c r="X274" i="4"/>
  <c r="V274" i="4"/>
  <c r="T274" i="4"/>
  <c r="P274" i="4"/>
  <c r="BK274" i="4" s="1"/>
  <c r="BI273" i="4"/>
  <c r="BH273" i="4"/>
  <c r="BG273" i="4"/>
  <c r="BF273" i="4"/>
  <c r="X273" i="4"/>
  <c r="V273" i="4"/>
  <c r="T273" i="4"/>
  <c r="P273" i="4"/>
  <c r="BI272" i="4"/>
  <c r="BH272" i="4"/>
  <c r="BG272" i="4"/>
  <c r="BF272" i="4"/>
  <c r="X272" i="4"/>
  <c r="V272" i="4"/>
  <c r="T272" i="4"/>
  <c r="P272" i="4"/>
  <c r="BI271" i="4"/>
  <c r="BH271" i="4"/>
  <c r="BG271" i="4"/>
  <c r="BF271" i="4"/>
  <c r="X271" i="4"/>
  <c r="V271" i="4"/>
  <c r="T271" i="4"/>
  <c r="P271" i="4"/>
  <c r="BI270" i="4"/>
  <c r="BH270" i="4"/>
  <c r="BG270" i="4"/>
  <c r="BF270" i="4"/>
  <c r="X270" i="4"/>
  <c r="V270" i="4"/>
  <c r="T270" i="4"/>
  <c r="P270" i="4"/>
  <c r="BI268" i="4"/>
  <c r="BH268" i="4"/>
  <c r="BG268" i="4"/>
  <c r="BF268" i="4"/>
  <c r="X268" i="4"/>
  <c r="V268" i="4"/>
  <c r="T268" i="4"/>
  <c r="P268" i="4"/>
  <c r="BI267" i="4"/>
  <c r="BH267" i="4"/>
  <c r="BG267" i="4"/>
  <c r="BF267" i="4"/>
  <c r="X267" i="4"/>
  <c r="V267" i="4"/>
  <c r="T267" i="4"/>
  <c r="P267" i="4"/>
  <c r="BI266" i="4"/>
  <c r="BH266" i="4"/>
  <c r="BG266" i="4"/>
  <c r="BF266" i="4"/>
  <c r="X266" i="4"/>
  <c r="V266" i="4"/>
  <c r="T266" i="4"/>
  <c r="P266" i="4"/>
  <c r="BI265" i="4"/>
  <c r="BH265" i="4"/>
  <c r="BG265" i="4"/>
  <c r="BF265" i="4"/>
  <c r="X265" i="4"/>
  <c r="V265" i="4"/>
  <c r="T265" i="4"/>
  <c r="P265" i="4"/>
  <c r="BI264" i="4"/>
  <c r="BH264" i="4"/>
  <c r="BG264" i="4"/>
  <c r="BF264" i="4"/>
  <c r="X264" i="4"/>
  <c r="V264" i="4"/>
  <c r="T264" i="4"/>
  <c r="P264" i="4"/>
  <c r="BI263" i="4"/>
  <c r="BH263" i="4"/>
  <c r="BG263" i="4"/>
  <c r="BF263" i="4"/>
  <c r="X263" i="4"/>
  <c r="V263" i="4"/>
  <c r="T263" i="4"/>
  <c r="P263" i="4"/>
  <c r="BI262" i="4"/>
  <c r="BH262" i="4"/>
  <c r="BG262" i="4"/>
  <c r="BF262" i="4"/>
  <c r="X262" i="4"/>
  <c r="V262" i="4"/>
  <c r="T262" i="4"/>
  <c r="P262" i="4"/>
  <c r="BI261" i="4"/>
  <c r="BH261" i="4"/>
  <c r="BG261" i="4"/>
  <c r="BF261" i="4"/>
  <c r="X261" i="4"/>
  <c r="V261" i="4"/>
  <c r="T261" i="4"/>
  <c r="P261" i="4"/>
  <c r="BI260" i="4"/>
  <c r="BH260" i="4"/>
  <c r="BG260" i="4"/>
  <c r="BF260" i="4"/>
  <c r="X260" i="4"/>
  <c r="V260" i="4"/>
  <c r="T260" i="4"/>
  <c r="P260" i="4"/>
  <c r="BI259" i="4"/>
  <c r="BH259" i="4"/>
  <c r="BG259" i="4"/>
  <c r="BF259" i="4"/>
  <c r="X259" i="4"/>
  <c r="V259" i="4"/>
  <c r="T259" i="4"/>
  <c r="P259" i="4"/>
  <c r="BI258" i="4"/>
  <c r="BH258" i="4"/>
  <c r="BG258" i="4"/>
  <c r="BF258" i="4"/>
  <c r="X258" i="4"/>
  <c r="V258" i="4"/>
  <c r="T258" i="4"/>
  <c r="P258" i="4"/>
  <c r="BI257" i="4"/>
  <c r="BH257" i="4"/>
  <c r="BG257" i="4"/>
  <c r="BF257" i="4"/>
  <c r="X257" i="4"/>
  <c r="V257" i="4"/>
  <c r="T257" i="4"/>
  <c r="P257" i="4"/>
  <c r="BI255" i="4"/>
  <c r="BH255" i="4"/>
  <c r="BG255" i="4"/>
  <c r="BF255" i="4"/>
  <c r="X255" i="4"/>
  <c r="V255" i="4"/>
  <c r="T255" i="4"/>
  <c r="P255" i="4"/>
  <c r="BI254" i="4"/>
  <c r="BH254" i="4"/>
  <c r="BG254" i="4"/>
  <c r="BF254" i="4"/>
  <c r="X254" i="4"/>
  <c r="V254" i="4"/>
  <c r="T254" i="4"/>
  <c r="P254" i="4"/>
  <c r="BI253" i="4"/>
  <c r="BH253" i="4"/>
  <c r="BG253" i="4"/>
  <c r="BF253" i="4"/>
  <c r="X253" i="4"/>
  <c r="V253" i="4"/>
  <c r="T253" i="4"/>
  <c r="P253" i="4"/>
  <c r="BI252" i="4"/>
  <c r="BH252" i="4"/>
  <c r="BG252" i="4"/>
  <c r="BF252" i="4"/>
  <c r="X252" i="4"/>
  <c r="V252" i="4"/>
  <c r="T252" i="4"/>
  <c r="P252" i="4"/>
  <c r="BI251" i="4"/>
  <c r="BH251" i="4"/>
  <c r="BG251" i="4"/>
  <c r="BF251" i="4"/>
  <c r="X251" i="4"/>
  <c r="V251" i="4"/>
  <c r="T251" i="4"/>
  <c r="P251" i="4"/>
  <c r="BI250" i="4"/>
  <c r="BH250" i="4"/>
  <c r="BG250" i="4"/>
  <c r="BF250" i="4"/>
  <c r="X250" i="4"/>
  <c r="V250" i="4"/>
  <c r="T250" i="4"/>
  <c r="P250" i="4"/>
  <c r="BI249" i="4"/>
  <c r="BH249" i="4"/>
  <c r="BG249" i="4"/>
  <c r="BF249" i="4"/>
  <c r="X249" i="4"/>
  <c r="V249" i="4"/>
  <c r="T249" i="4"/>
  <c r="P249" i="4"/>
  <c r="BI248" i="4"/>
  <c r="BH248" i="4"/>
  <c r="BG248" i="4"/>
  <c r="BF248" i="4"/>
  <c r="X248" i="4"/>
  <c r="V248" i="4"/>
  <c r="T248" i="4"/>
  <c r="P248" i="4"/>
  <c r="BI247" i="4"/>
  <c r="BH247" i="4"/>
  <c r="BG247" i="4"/>
  <c r="BF247" i="4"/>
  <c r="X247" i="4"/>
  <c r="V247" i="4"/>
  <c r="T247" i="4"/>
  <c r="P247" i="4"/>
  <c r="BI246" i="4"/>
  <c r="BH246" i="4"/>
  <c r="BG246" i="4"/>
  <c r="BF246" i="4"/>
  <c r="X246" i="4"/>
  <c r="V246" i="4"/>
  <c r="T246" i="4"/>
  <c r="P246" i="4"/>
  <c r="BI245" i="4"/>
  <c r="BH245" i="4"/>
  <c r="BG245" i="4"/>
  <c r="BF245" i="4"/>
  <c r="X245" i="4"/>
  <c r="V245" i="4"/>
  <c r="T245" i="4"/>
  <c r="P245" i="4"/>
  <c r="BI244" i="4"/>
  <c r="BH244" i="4"/>
  <c r="BG244" i="4"/>
  <c r="BF244" i="4"/>
  <c r="X244" i="4"/>
  <c r="V244" i="4"/>
  <c r="T244" i="4"/>
  <c r="P244" i="4"/>
  <c r="BI243" i="4"/>
  <c r="BH243" i="4"/>
  <c r="BG243" i="4"/>
  <c r="BF243" i="4"/>
  <c r="X243" i="4"/>
  <c r="V243" i="4"/>
  <c r="T243" i="4"/>
  <c r="P243" i="4"/>
  <c r="BI242" i="4"/>
  <c r="BH242" i="4"/>
  <c r="BG242" i="4"/>
  <c r="BF242" i="4"/>
  <c r="X242" i="4"/>
  <c r="V242" i="4"/>
  <c r="T242" i="4"/>
  <c r="P242" i="4"/>
  <c r="BI241" i="4"/>
  <c r="BH241" i="4"/>
  <c r="BG241" i="4"/>
  <c r="BF241" i="4"/>
  <c r="X241" i="4"/>
  <c r="V241" i="4"/>
  <c r="T241" i="4"/>
  <c r="P241" i="4"/>
  <c r="BI239" i="4"/>
  <c r="BH239" i="4"/>
  <c r="BG239" i="4"/>
  <c r="BF239" i="4"/>
  <c r="X239" i="4"/>
  <c r="V239" i="4"/>
  <c r="T239" i="4"/>
  <c r="P239" i="4"/>
  <c r="BI238" i="4"/>
  <c r="BH238" i="4"/>
  <c r="BG238" i="4"/>
  <c r="BF238" i="4"/>
  <c r="X238" i="4"/>
  <c r="V238" i="4"/>
  <c r="T238" i="4"/>
  <c r="P238" i="4"/>
  <c r="BI237" i="4"/>
  <c r="BH237" i="4"/>
  <c r="BG237" i="4"/>
  <c r="BF237" i="4"/>
  <c r="X237" i="4"/>
  <c r="V237" i="4"/>
  <c r="T237" i="4"/>
  <c r="P237" i="4"/>
  <c r="BI236" i="4"/>
  <c r="BH236" i="4"/>
  <c r="BG236" i="4"/>
  <c r="BF236" i="4"/>
  <c r="X236" i="4"/>
  <c r="V236" i="4"/>
  <c r="T236" i="4"/>
  <c r="P236" i="4"/>
  <c r="BI235" i="4"/>
  <c r="BH235" i="4"/>
  <c r="BG235" i="4"/>
  <c r="BF235" i="4"/>
  <c r="X235" i="4"/>
  <c r="V235" i="4"/>
  <c r="T235" i="4"/>
  <c r="P235" i="4"/>
  <c r="BI234" i="4"/>
  <c r="BH234" i="4"/>
  <c r="BG234" i="4"/>
  <c r="BF234" i="4"/>
  <c r="X234" i="4"/>
  <c r="V234" i="4"/>
  <c r="T234" i="4"/>
  <c r="P234" i="4"/>
  <c r="BI233" i="4"/>
  <c r="BH233" i="4"/>
  <c r="BG233" i="4"/>
  <c r="BF233" i="4"/>
  <c r="X233" i="4"/>
  <c r="V233" i="4"/>
  <c r="T233" i="4"/>
  <c r="P233" i="4"/>
  <c r="BI232" i="4"/>
  <c r="BH232" i="4"/>
  <c r="BG232" i="4"/>
  <c r="BF232" i="4"/>
  <c r="X232" i="4"/>
  <c r="V232" i="4"/>
  <c r="T232" i="4"/>
  <c r="P232" i="4"/>
  <c r="BI231" i="4"/>
  <c r="BH231" i="4"/>
  <c r="BG231" i="4"/>
  <c r="BF231" i="4"/>
  <c r="X231" i="4"/>
  <c r="V231" i="4"/>
  <c r="T231" i="4"/>
  <c r="P231" i="4"/>
  <c r="BI230" i="4"/>
  <c r="BH230" i="4"/>
  <c r="BG230" i="4"/>
  <c r="BF230" i="4"/>
  <c r="X230" i="4"/>
  <c r="V230" i="4"/>
  <c r="T230" i="4"/>
  <c r="P230" i="4"/>
  <c r="BI229" i="4"/>
  <c r="BH229" i="4"/>
  <c r="BG229" i="4"/>
  <c r="BF229" i="4"/>
  <c r="X229" i="4"/>
  <c r="V229" i="4"/>
  <c r="T229" i="4"/>
  <c r="P229" i="4"/>
  <c r="BI228" i="4"/>
  <c r="BH228" i="4"/>
  <c r="BG228" i="4"/>
  <c r="BF228" i="4"/>
  <c r="X228" i="4"/>
  <c r="V228" i="4"/>
  <c r="T228" i="4"/>
  <c r="P228" i="4"/>
  <c r="K228" i="4" s="1"/>
  <c r="BE228" i="4" s="1"/>
  <c r="BI227" i="4"/>
  <c r="BH227" i="4"/>
  <c r="BG227" i="4"/>
  <c r="BF227" i="4"/>
  <c r="X227" i="4"/>
  <c r="V227" i="4"/>
  <c r="T227" i="4"/>
  <c r="P227" i="4"/>
  <c r="BI226" i="4"/>
  <c r="BH226" i="4"/>
  <c r="BG226" i="4"/>
  <c r="BF226" i="4"/>
  <c r="X226" i="4"/>
  <c r="V226" i="4"/>
  <c r="T226" i="4"/>
  <c r="P226" i="4"/>
  <c r="BI225" i="4"/>
  <c r="BH225" i="4"/>
  <c r="BG225" i="4"/>
  <c r="BF225" i="4"/>
  <c r="X225" i="4"/>
  <c r="V225" i="4"/>
  <c r="T225" i="4"/>
  <c r="P225" i="4"/>
  <c r="K225" i="4" s="1"/>
  <c r="BE225" i="4" s="1"/>
  <c r="BI224" i="4"/>
  <c r="BH224" i="4"/>
  <c r="BG224" i="4"/>
  <c r="BF224" i="4"/>
  <c r="X224" i="4"/>
  <c r="V224" i="4"/>
  <c r="T224" i="4"/>
  <c r="P224" i="4"/>
  <c r="BI223" i="4"/>
  <c r="BH223" i="4"/>
  <c r="BG223" i="4"/>
  <c r="BF223" i="4"/>
  <c r="X223" i="4"/>
  <c r="V223" i="4"/>
  <c r="T223" i="4"/>
  <c r="P223" i="4"/>
  <c r="BI222" i="4"/>
  <c r="BH222" i="4"/>
  <c r="BG222" i="4"/>
  <c r="BF222" i="4"/>
  <c r="X222" i="4"/>
  <c r="V222" i="4"/>
  <c r="T222" i="4"/>
  <c r="P222" i="4"/>
  <c r="BI221" i="4"/>
  <c r="BH221" i="4"/>
  <c r="BG221" i="4"/>
  <c r="BF221" i="4"/>
  <c r="X221" i="4"/>
  <c r="V221" i="4"/>
  <c r="T221" i="4"/>
  <c r="P221" i="4"/>
  <c r="BI220" i="4"/>
  <c r="BH220" i="4"/>
  <c r="BG220" i="4"/>
  <c r="BF220" i="4"/>
  <c r="X220" i="4"/>
  <c r="V220" i="4"/>
  <c r="T220" i="4"/>
  <c r="P220" i="4"/>
  <c r="BI219" i="4"/>
  <c r="BH219" i="4"/>
  <c r="BG219" i="4"/>
  <c r="BF219" i="4"/>
  <c r="X219" i="4"/>
  <c r="V219" i="4"/>
  <c r="T219" i="4"/>
  <c r="P219" i="4"/>
  <c r="BI218" i="4"/>
  <c r="BH218" i="4"/>
  <c r="BG218" i="4"/>
  <c r="BF218" i="4"/>
  <c r="X218" i="4"/>
  <c r="V218" i="4"/>
  <c r="T218" i="4"/>
  <c r="P218" i="4"/>
  <c r="BI217" i="4"/>
  <c r="BH217" i="4"/>
  <c r="BG217" i="4"/>
  <c r="BF217" i="4"/>
  <c r="X217" i="4"/>
  <c r="V217" i="4"/>
  <c r="T217" i="4"/>
  <c r="P217" i="4"/>
  <c r="BI216" i="4"/>
  <c r="BH216" i="4"/>
  <c r="BG216" i="4"/>
  <c r="BF216" i="4"/>
  <c r="X216" i="4"/>
  <c r="V216" i="4"/>
  <c r="T216" i="4"/>
  <c r="P216" i="4"/>
  <c r="BI214" i="4"/>
  <c r="BH214" i="4"/>
  <c r="BG214" i="4"/>
  <c r="BF214" i="4"/>
  <c r="X214" i="4"/>
  <c r="V214" i="4"/>
  <c r="T214" i="4"/>
  <c r="P214" i="4"/>
  <c r="BI213" i="4"/>
  <c r="BH213" i="4"/>
  <c r="BG213" i="4"/>
  <c r="BF213" i="4"/>
  <c r="X213" i="4"/>
  <c r="V213" i="4"/>
  <c r="T213" i="4"/>
  <c r="P213" i="4"/>
  <c r="BI212" i="4"/>
  <c r="BH212" i="4"/>
  <c r="BG212" i="4"/>
  <c r="BF212" i="4"/>
  <c r="X212" i="4"/>
  <c r="V212" i="4"/>
  <c r="T212" i="4"/>
  <c r="P212" i="4"/>
  <c r="BI211" i="4"/>
  <c r="BH211" i="4"/>
  <c r="BG211" i="4"/>
  <c r="BF211" i="4"/>
  <c r="X211" i="4"/>
  <c r="V211" i="4"/>
  <c r="T211" i="4"/>
  <c r="P211" i="4"/>
  <c r="K211" i="4" s="1"/>
  <c r="BE211" i="4" s="1"/>
  <c r="BI210" i="4"/>
  <c r="BH210" i="4"/>
  <c r="BG210" i="4"/>
  <c r="BF210" i="4"/>
  <c r="X210" i="4"/>
  <c r="V210" i="4"/>
  <c r="T210" i="4"/>
  <c r="P210" i="4"/>
  <c r="BI209" i="4"/>
  <c r="BH209" i="4"/>
  <c r="BG209" i="4"/>
  <c r="BF209" i="4"/>
  <c r="X209" i="4"/>
  <c r="V209" i="4"/>
  <c r="T209" i="4"/>
  <c r="P209" i="4"/>
  <c r="BK209" i="4" s="1"/>
  <c r="BI208" i="4"/>
  <c r="BH208" i="4"/>
  <c r="BG208" i="4"/>
  <c r="BF208" i="4"/>
  <c r="X208" i="4"/>
  <c r="V208" i="4"/>
  <c r="T208" i="4"/>
  <c r="P208" i="4"/>
  <c r="BI207" i="4"/>
  <c r="BH207" i="4"/>
  <c r="BG207" i="4"/>
  <c r="BF207" i="4"/>
  <c r="X207" i="4"/>
  <c r="V207" i="4"/>
  <c r="T207" i="4"/>
  <c r="P207" i="4"/>
  <c r="BI206" i="4"/>
  <c r="BH206" i="4"/>
  <c r="BG206" i="4"/>
  <c r="BF206" i="4"/>
  <c r="X206" i="4"/>
  <c r="V206" i="4"/>
  <c r="T206" i="4"/>
  <c r="P206" i="4"/>
  <c r="BI205" i="4"/>
  <c r="BH205" i="4"/>
  <c r="BG205" i="4"/>
  <c r="BF205" i="4"/>
  <c r="X205" i="4"/>
  <c r="V205" i="4"/>
  <c r="T205" i="4"/>
  <c r="P205" i="4"/>
  <c r="BI204" i="4"/>
  <c r="BH204" i="4"/>
  <c r="BG204" i="4"/>
  <c r="BF204" i="4"/>
  <c r="X204" i="4"/>
  <c r="V204" i="4"/>
  <c r="T204" i="4"/>
  <c r="P204" i="4"/>
  <c r="BI203" i="4"/>
  <c r="BH203" i="4"/>
  <c r="BG203" i="4"/>
  <c r="BF203" i="4"/>
  <c r="X203" i="4"/>
  <c r="V203" i="4"/>
  <c r="T203" i="4"/>
  <c r="P203" i="4"/>
  <c r="BI202" i="4"/>
  <c r="BH202" i="4"/>
  <c r="BG202" i="4"/>
  <c r="BF202" i="4"/>
  <c r="X202" i="4"/>
  <c r="V202" i="4"/>
  <c r="T202" i="4"/>
  <c r="P202" i="4"/>
  <c r="BI201" i="4"/>
  <c r="BH201" i="4"/>
  <c r="BG201" i="4"/>
  <c r="BF201" i="4"/>
  <c r="X201" i="4"/>
  <c r="V201" i="4"/>
  <c r="T201" i="4"/>
  <c r="P201" i="4"/>
  <c r="BI200" i="4"/>
  <c r="BH200" i="4"/>
  <c r="BG200" i="4"/>
  <c r="BF200" i="4"/>
  <c r="X200" i="4"/>
  <c r="V200" i="4"/>
  <c r="T200" i="4"/>
  <c r="P200" i="4"/>
  <c r="BI199" i="4"/>
  <c r="BH199" i="4"/>
  <c r="BG199" i="4"/>
  <c r="BF199" i="4"/>
  <c r="X199" i="4"/>
  <c r="V199" i="4"/>
  <c r="T199" i="4"/>
  <c r="P199" i="4"/>
  <c r="BI197" i="4"/>
  <c r="BH197" i="4"/>
  <c r="BG197" i="4"/>
  <c r="BF197" i="4"/>
  <c r="X197" i="4"/>
  <c r="V197" i="4"/>
  <c r="T197" i="4"/>
  <c r="P197" i="4"/>
  <c r="K197" i="4" s="1"/>
  <c r="BE197" i="4" s="1"/>
  <c r="BI196" i="4"/>
  <c r="BH196" i="4"/>
  <c r="BG196" i="4"/>
  <c r="BF196" i="4"/>
  <c r="X196" i="4"/>
  <c r="V196" i="4"/>
  <c r="T196" i="4"/>
  <c r="P196" i="4"/>
  <c r="BI195" i="4"/>
  <c r="BH195" i="4"/>
  <c r="BG195" i="4"/>
  <c r="BF195" i="4"/>
  <c r="X195" i="4"/>
  <c r="V195" i="4"/>
  <c r="T195" i="4"/>
  <c r="P195" i="4"/>
  <c r="BI194" i="4"/>
  <c r="BH194" i="4"/>
  <c r="BG194" i="4"/>
  <c r="BF194" i="4"/>
  <c r="X194" i="4"/>
  <c r="V194" i="4"/>
  <c r="T194" i="4"/>
  <c r="P194" i="4"/>
  <c r="BI193" i="4"/>
  <c r="BH193" i="4"/>
  <c r="BG193" i="4"/>
  <c r="BF193" i="4"/>
  <c r="X193" i="4"/>
  <c r="V193" i="4"/>
  <c r="T193" i="4"/>
  <c r="P193" i="4"/>
  <c r="BI192" i="4"/>
  <c r="BH192" i="4"/>
  <c r="BG192" i="4"/>
  <c r="BF192" i="4"/>
  <c r="X192" i="4"/>
  <c r="V192" i="4"/>
  <c r="T192" i="4"/>
  <c r="P192" i="4"/>
  <c r="BI191" i="4"/>
  <c r="BH191" i="4"/>
  <c r="BG191" i="4"/>
  <c r="BF191" i="4"/>
  <c r="X191" i="4"/>
  <c r="V191" i="4"/>
  <c r="T191" i="4"/>
  <c r="P191" i="4"/>
  <c r="BI190" i="4"/>
  <c r="BH190" i="4"/>
  <c r="BG190" i="4"/>
  <c r="BF190" i="4"/>
  <c r="X190" i="4"/>
  <c r="V190" i="4"/>
  <c r="T190" i="4"/>
  <c r="P190" i="4"/>
  <c r="BI189" i="4"/>
  <c r="BH189" i="4"/>
  <c r="BG189" i="4"/>
  <c r="BF189" i="4"/>
  <c r="X189" i="4"/>
  <c r="V189" i="4"/>
  <c r="T189" i="4"/>
  <c r="P189" i="4"/>
  <c r="BI188" i="4"/>
  <c r="BH188" i="4"/>
  <c r="BG188" i="4"/>
  <c r="BF188" i="4"/>
  <c r="X188" i="4"/>
  <c r="V188" i="4"/>
  <c r="T188" i="4"/>
  <c r="P188" i="4"/>
  <c r="BI187" i="4"/>
  <c r="BH187" i="4"/>
  <c r="BG187" i="4"/>
  <c r="BF187" i="4"/>
  <c r="X187" i="4"/>
  <c r="V187" i="4"/>
  <c r="T187" i="4"/>
  <c r="P187" i="4"/>
  <c r="BI186" i="4"/>
  <c r="BH186" i="4"/>
  <c r="BG186" i="4"/>
  <c r="BF186" i="4"/>
  <c r="X186" i="4"/>
  <c r="V186" i="4"/>
  <c r="T186" i="4"/>
  <c r="P186" i="4"/>
  <c r="BI185" i="4"/>
  <c r="BH185" i="4"/>
  <c r="BG185" i="4"/>
  <c r="BF185" i="4"/>
  <c r="X185" i="4"/>
  <c r="V185" i="4"/>
  <c r="T185" i="4"/>
  <c r="P185" i="4"/>
  <c r="BI184" i="4"/>
  <c r="BH184" i="4"/>
  <c r="BG184" i="4"/>
  <c r="BF184" i="4"/>
  <c r="X184" i="4"/>
  <c r="V184" i="4"/>
  <c r="T184" i="4"/>
  <c r="P184" i="4"/>
  <c r="BI183" i="4"/>
  <c r="BH183" i="4"/>
  <c r="BG183" i="4"/>
  <c r="BF183" i="4"/>
  <c r="X183" i="4"/>
  <c r="V183" i="4"/>
  <c r="T183" i="4"/>
  <c r="P183" i="4"/>
  <c r="BI182" i="4"/>
  <c r="BH182" i="4"/>
  <c r="BG182" i="4"/>
  <c r="BF182" i="4"/>
  <c r="X182" i="4"/>
  <c r="V182" i="4"/>
  <c r="T182" i="4"/>
  <c r="P182" i="4"/>
  <c r="BI181" i="4"/>
  <c r="BH181" i="4"/>
  <c r="BG181" i="4"/>
  <c r="BF181" i="4"/>
  <c r="X181" i="4"/>
  <c r="V181" i="4"/>
  <c r="T181" i="4"/>
  <c r="P181" i="4"/>
  <c r="BI180" i="4"/>
  <c r="BH180" i="4"/>
  <c r="BG180" i="4"/>
  <c r="BF180" i="4"/>
  <c r="X180" i="4"/>
  <c r="V180" i="4"/>
  <c r="T180" i="4"/>
  <c r="P180" i="4"/>
  <c r="BI179" i="4"/>
  <c r="BH179" i="4"/>
  <c r="BG179" i="4"/>
  <c r="BF179" i="4"/>
  <c r="X179" i="4"/>
  <c r="V179" i="4"/>
  <c r="T179" i="4"/>
  <c r="P179" i="4"/>
  <c r="BI178" i="4"/>
  <c r="BH178" i="4"/>
  <c r="BG178" i="4"/>
  <c r="BF178" i="4"/>
  <c r="X178" i="4"/>
  <c r="V178" i="4"/>
  <c r="T178" i="4"/>
  <c r="P178" i="4"/>
  <c r="BI177" i="4"/>
  <c r="BH177" i="4"/>
  <c r="BG177" i="4"/>
  <c r="BF177" i="4"/>
  <c r="X177" i="4"/>
  <c r="V177" i="4"/>
  <c r="T177" i="4"/>
  <c r="P177" i="4"/>
  <c r="BI176" i="4"/>
  <c r="BH176" i="4"/>
  <c r="BG176" i="4"/>
  <c r="BF176" i="4"/>
  <c r="X176" i="4"/>
  <c r="V176" i="4"/>
  <c r="T176" i="4"/>
  <c r="P176" i="4"/>
  <c r="BI175" i="4"/>
  <c r="BH175" i="4"/>
  <c r="BG175" i="4"/>
  <c r="BF175" i="4"/>
  <c r="X175" i="4"/>
  <c r="V175" i="4"/>
  <c r="T175" i="4"/>
  <c r="P175" i="4"/>
  <c r="BI174" i="4"/>
  <c r="BH174" i="4"/>
  <c r="BG174" i="4"/>
  <c r="BF174" i="4"/>
  <c r="X174" i="4"/>
  <c r="V174" i="4"/>
  <c r="T174" i="4"/>
  <c r="P174" i="4"/>
  <c r="BI173" i="4"/>
  <c r="BH173" i="4"/>
  <c r="BG173" i="4"/>
  <c r="BF173" i="4"/>
  <c r="X173" i="4"/>
  <c r="V173" i="4"/>
  <c r="T173" i="4"/>
  <c r="P173" i="4"/>
  <c r="BK173" i="4" s="1"/>
  <c r="BI172" i="4"/>
  <c r="BH172" i="4"/>
  <c r="BG172" i="4"/>
  <c r="BF172" i="4"/>
  <c r="X172" i="4"/>
  <c r="V172" i="4"/>
  <c r="T172" i="4"/>
  <c r="P172" i="4"/>
  <c r="BI171" i="4"/>
  <c r="BH171" i="4"/>
  <c r="BG171" i="4"/>
  <c r="BF171" i="4"/>
  <c r="X171" i="4"/>
  <c r="V171" i="4"/>
  <c r="T171" i="4"/>
  <c r="P171" i="4"/>
  <c r="BI170" i="4"/>
  <c r="BH170" i="4"/>
  <c r="BG170" i="4"/>
  <c r="BF170" i="4"/>
  <c r="X170" i="4"/>
  <c r="V170" i="4"/>
  <c r="T170" i="4"/>
  <c r="P170" i="4"/>
  <c r="BI169" i="4"/>
  <c r="BH169" i="4"/>
  <c r="BG169" i="4"/>
  <c r="BF169" i="4"/>
  <c r="X169" i="4"/>
  <c r="V169" i="4"/>
  <c r="T169" i="4"/>
  <c r="P169" i="4"/>
  <c r="BI168" i="4"/>
  <c r="BH168" i="4"/>
  <c r="BG168" i="4"/>
  <c r="BF168" i="4"/>
  <c r="X168" i="4"/>
  <c r="V168" i="4"/>
  <c r="T168" i="4"/>
  <c r="P168" i="4"/>
  <c r="BI167" i="4"/>
  <c r="BH167" i="4"/>
  <c r="BG167" i="4"/>
  <c r="BF167" i="4"/>
  <c r="X167" i="4"/>
  <c r="V167" i="4"/>
  <c r="T167" i="4"/>
  <c r="P167" i="4"/>
  <c r="BI166" i="4"/>
  <c r="BH166" i="4"/>
  <c r="BG166" i="4"/>
  <c r="BF166" i="4"/>
  <c r="X166" i="4"/>
  <c r="V166" i="4"/>
  <c r="T166" i="4"/>
  <c r="P166" i="4"/>
  <c r="BI165" i="4"/>
  <c r="BH165" i="4"/>
  <c r="BG165" i="4"/>
  <c r="BF165" i="4"/>
  <c r="X165" i="4"/>
  <c r="V165" i="4"/>
  <c r="T165" i="4"/>
  <c r="P165" i="4"/>
  <c r="BI164" i="4"/>
  <c r="BH164" i="4"/>
  <c r="BG164" i="4"/>
  <c r="BF164" i="4"/>
  <c r="X164" i="4"/>
  <c r="V164" i="4"/>
  <c r="T164" i="4"/>
  <c r="P164" i="4"/>
  <c r="BK164" i="4" s="1"/>
  <c r="BI163" i="4"/>
  <c r="BH163" i="4"/>
  <c r="BG163" i="4"/>
  <c r="BF163" i="4"/>
  <c r="X163" i="4"/>
  <c r="V163" i="4"/>
  <c r="T163" i="4"/>
  <c r="P163" i="4"/>
  <c r="BI162" i="4"/>
  <c r="BH162" i="4"/>
  <c r="BG162" i="4"/>
  <c r="BF162" i="4"/>
  <c r="X162" i="4"/>
  <c r="V162" i="4"/>
  <c r="T162" i="4"/>
  <c r="P162" i="4"/>
  <c r="BI161" i="4"/>
  <c r="BH161" i="4"/>
  <c r="BG161" i="4"/>
  <c r="BF161" i="4"/>
  <c r="X161" i="4"/>
  <c r="V161" i="4"/>
  <c r="T161" i="4"/>
  <c r="P161" i="4"/>
  <c r="BI160" i="4"/>
  <c r="BH160" i="4"/>
  <c r="BG160" i="4"/>
  <c r="BF160" i="4"/>
  <c r="X160" i="4"/>
  <c r="V160" i="4"/>
  <c r="T160" i="4"/>
  <c r="P160" i="4"/>
  <c r="BI159" i="4"/>
  <c r="BH159" i="4"/>
  <c r="BG159" i="4"/>
  <c r="BF159" i="4"/>
  <c r="X159" i="4"/>
  <c r="V159" i="4"/>
  <c r="T159" i="4"/>
  <c r="P159" i="4"/>
  <c r="BI158" i="4"/>
  <c r="BH158" i="4"/>
  <c r="BG158" i="4"/>
  <c r="BF158" i="4"/>
  <c r="X158" i="4"/>
  <c r="V158" i="4"/>
  <c r="T158" i="4"/>
  <c r="P158" i="4"/>
  <c r="BI157" i="4"/>
  <c r="BH157" i="4"/>
  <c r="BG157" i="4"/>
  <c r="BF157" i="4"/>
  <c r="X157" i="4"/>
  <c r="V157" i="4"/>
  <c r="T157" i="4"/>
  <c r="P157" i="4"/>
  <c r="BI156" i="4"/>
  <c r="BH156" i="4"/>
  <c r="BG156" i="4"/>
  <c r="BF156" i="4"/>
  <c r="X156" i="4"/>
  <c r="V156" i="4"/>
  <c r="T156" i="4"/>
  <c r="P156" i="4"/>
  <c r="BI155" i="4"/>
  <c r="BH155" i="4"/>
  <c r="BG155" i="4"/>
  <c r="BF155" i="4"/>
  <c r="X155" i="4"/>
  <c r="V155" i="4"/>
  <c r="T155" i="4"/>
  <c r="P155" i="4"/>
  <c r="BI154" i="4"/>
  <c r="BH154" i="4"/>
  <c r="BG154" i="4"/>
  <c r="BF154" i="4"/>
  <c r="X154" i="4"/>
  <c r="V154" i="4"/>
  <c r="T154" i="4"/>
  <c r="P154" i="4"/>
  <c r="BI152" i="4"/>
  <c r="BH152" i="4"/>
  <c r="BG152" i="4"/>
  <c r="BF152" i="4"/>
  <c r="X152" i="4"/>
  <c r="V152" i="4"/>
  <c r="T152" i="4"/>
  <c r="P152" i="4"/>
  <c r="BI151" i="4"/>
  <c r="BH151" i="4"/>
  <c r="BG151" i="4"/>
  <c r="BF151" i="4"/>
  <c r="X151" i="4"/>
  <c r="V151" i="4"/>
  <c r="T151" i="4"/>
  <c r="P151" i="4"/>
  <c r="BI150" i="4"/>
  <c r="BH150" i="4"/>
  <c r="BG150" i="4"/>
  <c r="BF150" i="4"/>
  <c r="X150" i="4"/>
  <c r="V150" i="4"/>
  <c r="T150" i="4"/>
  <c r="P150" i="4"/>
  <c r="K150" i="4" s="1"/>
  <c r="BE150" i="4" s="1"/>
  <c r="BI149" i="4"/>
  <c r="BH149" i="4"/>
  <c r="BG149" i="4"/>
  <c r="BF149" i="4"/>
  <c r="X149" i="4"/>
  <c r="V149" i="4"/>
  <c r="T149" i="4"/>
  <c r="P149" i="4"/>
  <c r="BI148" i="4"/>
  <c r="BH148" i="4"/>
  <c r="BG148" i="4"/>
  <c r="BF148" i="4"/>
  <c r="X148" i="4"/>
  <c r="V148" i="4"/>
  <c r="T148" i="4"/>
  <c r="P148" i="4"/>
  <c r="BI147" i="4"/>
  <c r="BH147" i="4"/>
  <c r="BG147" i="4"/>
  <c r="BF147" i="4"/>
  <c r="X147" i="4"/>
  <c r="V147" i="4"/>
  <c r="T147" i="4"/>
  <c r="P147" i="4"/>
  <c r="BI146" i="4"/>
  <c r="BH146" i="4"/>
  <c r="BG146" i="4"/>
  <c r="BF146" i="4"/>
  <c r="X146" i="4"/>
  <c r="V146" i="4"/>
  <c r="T146" i="4"/>
  <c r="P146" i="4"/>
  <c r="BI145" i="4"/>
  <c r="BH145" i="4"/>
  <c r="BG145" i="4"/>
  <c r="BF145" i="4"/>
  <c r="X145" i="4"/>
  <c r="V145" i="4"/>
  <c r="T145" i="4"/>
  <c r="P145" i="4"/>
  <c r="BI144" i="4"/>
  <c r="BH144" i="4"/>
  <c r="BG144" i="4"/>
  <c r="BF144" i="4"/>
  <c r="X144" i="4"/>
  <c r="V144" i="4"/>
  <c r="T144" i="4"/>
  <c r="P144" i="4"/>
  <c r="BI143" i="4"/>
  <c r="BH143" i="4"/>
  <c r="BG143" i="4"/>
  <c r="BF143" i="4"/>
  <c r="X143" i="4"/>
  <c r="V143" i="4"/>
  <c r="T143" i="4"/>
  <c r="P143" i="4"/>
  <c r="BK143" i="4" s="1"/>
  <c r="BI142" i="4"/>
  <c r="BH142" i="4"/>
  <c r="BG142" i="4"/>
  <c r="BF142" i="4"/>
  <c r="X142" i="4"/>
  <c r="V142" i="4"/>
  <c r="T142" i="4"/>
  <c r="P142" i="4"/>
  <c r="BI141" i="4"/>
  <c r="BH141" i="4"/>
  <c r="BG141" i="4"/>
  <c r="BF141" i="4"/>
  <c r="X141" i="4"/>
  <c r="V141" i="4"/>
  <c r="T141" i="4"/>
  <c r="P141" i="4"/>
  <c r="BI140" i="4"/>
  <c r="BH140" i="4"/>
  <c r="BG140" i="4"/>
  <c r="BF140" i="4"/>
  <c r="X140" i="4"/>
  <c r="V140" i="4"/>
  <c r="T140" i="4"/>
  <c r="P140" i="4"/>
  <c r="BI139" i="4"/>
  <c r="BH139" i="4"/>
  <c r="BG139" i="4"/>
  <c r="BF139" i="4"/>
  <c r="X139" i="4"/>
  <c r="V139" i="4"/>
  <c r="T139" i="4"/>
  <c r="P139" i="4"/>
  <c r="BK139" i="4" s="1"/>
  <c r="BI138" i="4"/>
  <c r="BH138" i="4"/>
  <c r="BG138" i="4"/>
  <c r="BF138" i="4"/>
  <c r="X138" i="4"/>
  <c r="V138" i="4"/>
  <c r="T138" i="4"/>
  <c r="P138" i="4"/>
  <c r="BI137" i="4"/>
  <c r="BH137" i="4"/>
  <c r="BG137" i="4"/>
  <c r="BF137" i="4"/>
  <c r="X137" i="4"/>
  <c r="V137" i="4"/>
  <c r="T137" i="4"/>
  <c r="P137" i="4"/>
  <c r="BI136" i="4"/>
  <c r="BH136" i="4"/>
  <c r="BG136" i="4"/>
  <c r="BF136" i="4"/>
  <c r="X136" i="4"/>
  <c r="V136" i="4"/>
  <c r="T136" i="4"/>
  <c r="P136" i="4"/>
  <c r="BI135" i="4"/>
  <c r="BH135" i="4"/>
  <c r="BG135" i="4"/>
  <c r="BF135" i="4"/>
  <c r="X135" i="4"/>
  <c r="V135" i="4"/>
  <c r="T135" i="4"/>
  <c r="P135" i="4"/>
  <c r="BK135" i="4" s="1"/>
  <c r="BI134" i="4"/>
  <c r="BH134" i="4"/>
  <c r="BG134" i="4"/>
  <c r="BF134" i="4"/>
  <c r="X134" i="4"/>
  <c r="V134" i="4"/>
  <c r="T134" i="4"/>
  <c r="P134" i="4"/>
  <c r="BI133" i="4"/>
  <c r="BH133" i="4"/>
  <c r="BG133" i="4"/>
  <c r="BF133" i="4"/>
  <c r="X133" i="4"/>
  <c r="V133" i="4"/>
  <c r="T133" i="4"/>
  <c r="P133" i="4"/>
  <c r="BI132" i="4"/>
  <c r="BH132" i="4"/>
  <c r="BG132" i="4"/>
  <c r="BF132" i="4"/>
  <c r="X132" i="4"/>
  <c r="V132" i="4"/>
  <c r="T132" i="4"/>
  <c r="P132" i="4"/>
  <c r="BI131" i="4"/>
  <c r="BH131" i="4"/>
  <c r="BG131" i="4"/>
  <c r="BF131" i="4"/>
  <c r="X131" i="4"/>
  <c r="V131" i="4"/>
  <c r="T131" i="4"/>
  <c r="P131" i="4"/>
  <c r="BI130" i="4"/>
  <c r="BH130" i="4"/>
  <c r="BG130" i="4"/>
  <c r="BF130" i="4"/>
  <c r="X130" i="4"/>
  <c r="V130" i="4"/>
  <c r="T130" i="4"/>
  <c r="P130" i="4"/>
  <c r="K130" i="4" s="1"/>
  <c r="BE130" i="4" s="1"/>
  <c r="BI129" i="4"/>
  <c r="BH129" i="4"/>
  <c r="BG129" i="4"/>
  <c r="BF129" i="4"/>
  <c r="X129" i="4"/>
  <c r="V129" i="4"/>
  <c r="T129" i="4"/>
  <c r="P129" i="4"/>
  <c r="BI128" i="4"/>
  <c r="BH128" i="4"/>
  <c r="BG128" i="4"/>
  <c r="BF128" i="4"/>
  <c r="X128" i="4"/>
  <c r="V128" i="4"/>
  <c r="T128" i="4"/>
  <c r="P128" i="4"/>
  <c r="BI127" i="4"/>
  <c r="BH127" i="4"/>
  <c r="BG127" i="4"/>
  <c r="BF127" i="4"/>
  <c r="X127" i="4"/>
  <c r="V127" i="4"/>
  <c r="T127" i="4"/>
  <c r="P127" i="4"/>
  <c r="J122" i="4"/>
  <c r="J121" i="4"/>
  <c r="F121" i="4"/>
  <c r="F119" i="4"/>
  <c r="E117" i="4"/>
  <c r="J92" i="4"/>
  <c r="J91" i="4"/>
  <c r="F91" i="4"/>
  <c r="F89" i="4"/>
  <c r="E87" i="4"/>
  <c r="J18" i="4"/>
  <c r="E18" i="4"/>
  <c r="F122" i="4"/>
  <c r="J17" i="4"/>
  <c r="J12" i="4"/>
  <c r="J89" i="4" s="1"/>
  <c r="E7" i="4"/>
  <c r="E85" i="4" s="1"/>
  <c r="K39" i="3"/>
  <c r="K38" i="3"/>
  <c r="BA96" i="1"/>
  <c r="K37" i="3"/>
  <c r="AZ96" i="1"/>
  <c r="BI158" i="3"/>
  <c r="BH158" i="3"/>
  <c r="BG158" i="3"/>
  <c r="BF158" i="3"/>
  <c r="X158" i="3"/>
  <c r="V158" i="3"/>
  <c r="T158" i="3"/>
  <c r="P158" i="3"/>
  <c r="BI157" i="3"/>
  <c r="BH157" i="3"/>
  <c r="BG157" i="3"/>
  <c r="BF157" i="3"/>
  <c r="X157" i="3"/>
  <c r="V157" i="3"/>
  <c r="T157" i="3"/>
  <c r="P157" i="3"/>
  <c r="BK157" i="3" s="1"/>
  <c r="BI156" i="3"/>
  <c r="BH156" i="3"/>
  <c r="BG156" i="3"/>
  <c r="BF156" i="3"/>
  <c r="X156" i="3"/>
  <c r="V156" i="3"/>
  <c r="T156" i="3"/>
  <c r="P156" i="3"/>
  <c r="BI155" i="3"/>
  <c r="BH155" i="3"/>
  <c r="BG155" i="3"/>
  <c r="BF155" i="3"/>
  <c r="X155" i="3"/>
  <c r="V155" i="3"/>
  <c r="T155" i="3"/>
  <c r="P155" i="3"/>
  <c r="BI153" i="3"/>
  <c r="BH153" i="3"/>
  <c r="BG153" i="3"/>
  <c r="BF153" i="3"/>
  <c r="X153" i="3"/>
  <c r="X152" i="3"/>
  <c r="V153" i="3"/>
  <c r="V152" i="3"/>
  <c r="T153" i="3"/>
  <c r="T152" i="3"/>
  <c r="P153" i="3"/>
  <c r="BI151" i="3"/>
  <c r="BH151" i="3"/>
  <c r="BG151" i="3"/>
  <c r="BF151" i="3"/>
  <c r="X151" i="3"/>
  <c r="X150" i="3" s="1"/>
  <c r="V151" i="3"/>
  <c r="V150" i="3" s="1"/>
  <c r="T151" i="3"/>
  <c r="T150" i="3" s="1"/>
  <c r="P151" i="3"/>
  <c r="BI149" i="3"/>
  <c r="BH149" i="3"/>
  <c r="BG149" i="3"/>
  <c r="BF149" i="3"/>
  <c r="X149" i="3"/>
  <c r="V149" i="3"/>
  <c r="T149" i="3"/>
  <c r="P149" i="3"/>
  <c r="BK149" i="3" s="1"/>
  <c r="BI148" i="3"/>
  <c r="BH148" i="3"/>
  <c r="BG148" i="3"/>
  <c r="BF148" i="3"/>
  <c r="X148" i="3"/>
  <c r="V148" i="3"/>
  <c r="T148" i="3"/>
  <c r="P148" i="3"/>
  <c r="BI147" i="3"/>
  <c r="BH147" i="3"/>
  <c r="BG147" i="3"/>
  <c r="BF147" i="3"/>
  <c r="X147" i="3"/>
  <c r="V147" i="3"/>
  <c r="T147" i="3"/>
  <c r="P147" i="3"/>
  <c r="BI146" i="3"/>
  <c r="BH146" i="3"/>
  <c r="BG146" i="3"/>
  <c r="BF146" i="3"/>
  <c r="X146" i="3"/>
  <c r="V146" i="3"/>
  <c r="T146" i="3"/>
  <c r="P146" i="3"/>
  <c r="K146" i="3" s="1"/>
  <c r="BE146" i="3" s="1"/>
  <c r="BI145" i="3"/>
  <c r="BH145" i="3"/>
  <c r="BG145" i="3"/>
  <c r="BF145" i="3"/>
  <c r="X145" i="3"/>
  <c r="V145" i="3"/>
  <c r="T145" i="3"/>
  <c r="P145" i="3"/>
  <c r="BI144" i="3"/>
  <c r="BH144" i="3"/>
  <c r="BG144" i="3"/>
  <c r="BF144" i="3"/>
  <c r="X144" i="3"/>
  <c r="V144" i="3"/>
  <c r="T144" i="3"/>
  <c r="P144" i="3"/>
  <c r="BI142" i="3"/>
  <c r="BH142" i="3"/>
  <c r="BG142" i="3"/>
  <c r="BF142" i="3"/>
  <c r="X142" i="3"/>
  <c r="V142" i="3"/>
  <c r="T142" i="3"/>
  <c r="P142" i="3"/>
  <c r="BI141" i="3"/>
  <c r="BH141" i="3"/>
  <c r="BG141" i="3"/>
  <c r="BF141" i="3"/>
  <c r="X141" i="3"/>
  <c r="V141" i="3"/>
  <c r="T141" i="3"/>
  <c r="P141" i="3"/>
  <c r="BI140" i="3"/>
  <c r="BH140" i="3"/>
  <c r="BG140" i="3"/>
  <c r="BF140" i="3"/>
  <c r="X140" i="3"/>
  <c r="V140" i="3"/>
  <c r="T140" i="3"/>
  <c r="P140" i="3"/>
  <c r="BI139" i="3"/>
  <c r="BH139" i="3"/>
  <c r="BG139" i="3"/>
  <c r="BF139" i="3"/>
  <c r="X139" i="3"/>
  <c r="V139" i="3"/>
  <c r="T139" i="3"/>
  <c r="P139" i="3"/>
  <c r="BK139" i="3" s="1"/>
  <c r="BI138" i="3"/>
  <c r="BH138" i="3"/>
  <c r="BG138" i="3"/>
  <c r="BF138" i="3"/>
  <c r="X138" i="3"/>
  <c r="V138" i="3"/>
  <c r="T138" i="3"/>
  <c r="P138" i="3"/>
  <c r="BI137" i="3"/>
  <c r="BH137" i="3"/>
  <c r="BG137" i="3"/>
  <c r="BF137" i="3"/>
  <c r="X137" i="3"/>
  <c r="V137" i="3"/>
  <c r="T137" i="3"/>
  <c r="P137" i="3"/>
  <c r="BI135" i="3"/>
  <c r="BH135" i="3"/>
  <c r="BG135" i="3"/>
  <c r="BF135" i="3"/>
  <c r="X135" i="3"/>
  <c r="V135" i="3"/>
  <c r="T135" i="3"/>
  <c r="P135" i="3"/>
  <c r="K135" i="3" s="1"/>
  <c r="BE135" i="3" s="1"/>
  <c r="BI134" i="3"/>
  <c r="BH134" i="3"/>
  <c r="BG134" i="3"/>
  <c r="BF134" i="3"/>
  <c r="X134" i="3"/>
  <c r="V134" i="3"/>
  <c r="T134" i="3"/>
  <c r="P134" i="3"/>
  <c r="BI133" i="3"/>
  <c r="BH133" i="3"/>
  <c r="BG133" i="3"/>
  <c r="BF133" i="3"/>
  <c r="X133" i="3"/>
  <c r="V133" i="3"/>
  <c r="T133" i="3"/>
  <c r="P133" i="3"/>
  <c r="BI132" i="3"/>
  <c r="BH132" i="3"/>
  <c r="BG132" i="3"/>
  <c r="BF132" i="3"/>
  <c r="X132" i="3"/>
  <c r="V132" i="3"/>
  <c r="T132" i="3"/>
  <c r="P132" i="3"/>
  <c r="K132" i="3" s="1"/>
  <c r="BE132" i="3" s="1"/>
  <c r="BI131" i="3"/>
  <c r="BH131" i="3"/>
  <c r="BG131" i="3"/>
  <c r="BF131" i="3"/>
  <c r="X131" i="3"/>
  <c r="V131" i="3"/>
  <c r="T131" i="3"/>
  <c r="P131" i="3"/>
  <c r="BI130" i="3"/>
  <c r="BH130" i="3"/>
  <c r="BG130" i="3"/>
  <c r="BF130" i="3"/>
  <c r="X130" i="3"/>
  <c r="V130" i="3"/>
  <c r="T130" i="3"/>
  <c r="P130" i="3"/>
  <c r="BI129" i="3"/>
  <c r="BH129" i="3"/>
  <c r="BG129" i="3"/>
  <c r="BF129" i="3"/>
  <c r="X129" i="3"/>
  <c r="V129" i="3"/>
  <c r="T129" i="3"/>
  <c r="P129" i="3"/>
  <c r="BI128" i="3"/>
  <c r="BH128" i="3"/>
  <c r="BG128" i="3"/>
  <c r="BF128" i="3"/>
  <c r="X128" i="3"/>
  <c r="V128" i="3"/>
  <c r="T128" i="3"/>
  <c r="P128" i="3"/>
  <c r="BI127" i="3"/>
  <c r="BH127" i="3"/>
  <c r="BG127" i="3"/>
  <c r="BF127" i="3"/>
  <c r="X127" i="3"/>
  <c r="V127" i="3"/>
  <c r="T127" i="3"/>
  <c r="P127" i="3"/>
  <c r="BI126" i="3"/>
  <c r="BH126" i="3"/>
  <c r="BG126" i="3"/>
  <c r="BF126" i="3"/>
  <c r="X126" i="3"/>
  <c r="V126" i="3"/>
  <c r="T126" i="3"/>
  <c r="P126" i="3"/>
  <c r="K126" i="3" s="1"/>
  <c r="BE126" i="3" s="1"/>
  <c r="BI125" i="3"/>
  <c r="BH125" i="3"/>
  <c r="BG125" i="3"/>
  <c r="BF125" i="3"/>
  <c r="X125" i="3"/>
  <c r="V125" i="3"/>
  <c r="T125" i="3"/>
  <c r="P125" i="3"/>
  <c r="BI124" i="3"/>
  <c r="BH124" i="3"/>
  <c r="BG124" i="3"/>
  <c r="BF124" i="3"/>
  <c r="X124" i="3"/>
  <c r="V124" i="3"/>
  <c r="T124" i="3"/>
  <c r="P124" i="3"/>
  <c r="J119" i="3"/>
  <c r="J118" i="3"/>
  <c r="F118" i="3"/>
  <c r="F116" i="3"/>
  <c r="E114" i="3"/>
  <c r="J92" i="3"/>
  <c r="J91" i="3"/>
  <c r="F91" i="3"/>
  <c r="F89" i="3"/>
  <c r="E87" i="3"/>
  <c r="J18" i="3"/>
  <c r="E18" i="3"/>
  <c r="F92" i="3" s="1"/>
  <c r="J17" i="3"/>
  <c r="J12" i="3"/>
  <c r="J116" i="3"/>
  <c r="E7" i="3"/>
  <c r="E85" i="3"/>
  <c r="K39" i="2"/>
  <c r="K38" i="2"/>
  <c r="BA95" i="1" s="1"/>
  <c r="K37" i="2"/>
  <c r="AZ95" i="1" s="1"/>
  <c r="BI1062" i="2"/>
  <c r="BH1062" i="2"/>
  <c r="BG1062" i="2"/>
  <c r="BF1062" i="2"/>
  <c r="X1062" i="2"/>
  <c r="X1061" i="2" s="1"/>
  <c r="X1060" i="2" s="1"/>
  <c r="V1062" i="2"/>
  <c r="V1061" i="2"/>
  <c r="V1060" i="2" s="1"/>
  <c r="T1062" i="2"/>
  <c r="T1061" i="2" s="1"/>
  <c r="T1060" i="2" s="1"/>
  <c r="P1062" i="2"/>
  <c r="BI1059" i="2"/>
  <c r="BH1059" i="2"/>
  <c r="BG1059" i="2"/>
  <c r="BF1059" i="2"/>
  <c r="X1059" i="2"/>
  <c r="V1059" i="2"/>
  <c r="T1059" i="2"/>
  <c r="P1059" i="2"/>
  <c r="BI1058" i="2"/>
  <c r="BH1058" i="2"/>
  <c r="BG1058" i="2"/>
  <c r="BF1058" i="2"/>
  <c r="X1058" i="2"/>
  <c r="V1058" i="2"/>
  <c r="T1058" i="2"/>
  <c r="P1058" i="2"/>
  <c r="BI1052" i="2"/>
  <c r="BH1052" i="2"/>
  <c r="BG1052" i="2"/>
  <c r="BF1052" i="2"/>
  <c r="X1052" i="2"/>
  <c r="V1052" i="2"/>
  <c r="T1052" i="2"/>
  <c r="P1052" i="2"/>
  <c r="BI1050" i="2"/>
  <c r="BH1050" i="2"/>
  <c r="BG1050" i="2"/>
  <c r="BF1050" i="2"/>
  <c r="X1050" i="2"/>
  <c r="V1050" i="2"/>
  <c r="T1050" i="2"/>
  <c r="P1050" i="2"/>
  <c r="BI1049" i="2"/>
  <c r="BH1049" i="2"/>
  <c r="BG1049" i="2"/>
  <c r="BF1049" i="2"/>
  <c r="X1049" i="2"/>
  <c r="V1049" i="2"/>
  <c r="T1049" i="2"/>
  <c r="P1049" i="2"/>
  <c r="BI1039" i="2"/>
  <c r="BH1039" i="2"/>
  <c r="BG1039" i="2"/>
  <c r="BF1039" i="2"/>
  <c r="X1039" i="2"/>
  <c r="V1039" i="2"/>
  <c r="T1039" i="2"/>
  <c r="P1039" i="2"/>
  <c r="BI1034" i="2"/>
  <c r="BH1034" i="2"/>
  <c r="BG1034" i="2"/>
  <c r="BF1034" i="2"/>
  <c r="X1034" i="2"/>
  <c r="V1034" i="2"/>
  <c r="T1034" i="2"/>
  <c r="P1034" i="2"/>
  <c r="K1034" i="2" s="1"/>
  <c r="BE1034" i="2" s="1"/>
  <c r="BI1029" i="2"/>
  <c r="BH1029" i="2"/>
  <c r="BG1029" i="2"/>
  <c r="BF1029" i="2"/>
  <c r="X1029" i="2"/>
  <c r="V1029" i="2"/>
  <c r="T1029" i="2"/>
  <c r="P1029" i="2"/>
  <c r="BI1028" i="2"/>
  <c r="BH1028" i="2"/>
  <c r="BG1028" i="2"/>
  <c r="BF1028" i="2"/>
  <c r="X1028" i="2"/>
  <c r="V1028" i="2"/>
  <c r="T1028" i="2"/>
  <c r="P1028" i="2"/>
  <c r="BI1027" i="2"/>
  <c r="BH1027" i="2"/>
  <c r="BG1027" i="2"/>
  <c r="BF1027" i="2"/>
  <c r="X1027" i="2"/>
  <c r="V1027" i="2"/>
  <c r="T1027" i="2"/>
  <c r="P1027" i="2"/>
  <c r="BI1011" i="2"/>
  <c r="BH1011" i="2"/>
  <c r="BG1011" i="2"/>
  <c r="BF1011" i="2"/>
  <c r="X1011" i="2"/>
  <c r="V1011" i="2"/>
  <c r="T1011" i="2"/>
  <c r="P1011" i="2"/>
  <c r="BI1010" i="2"/>
  <c r="BH1010" i="2"/>
  <c r="BG1010" i="2"/>
  <c r="BF1010" i="2"/>
  <c r="X1010" i="2"/>
  <c r="V1010" i="2"/>
  <c r="T1010" i="2"/>
  <c r="P1010" i="2"/>
  <c r="BI1008" i="2"/>
  <c r="BH1008" i="2"/>
  <c r="BG1008" i="2"/>
  <c r="BF1008" i="2"/>
  <c r="X1008" i="2"/>
  <c r="V1008" i="2"/>
  <c r="T1008" i="2"/>
  <c r="P1008" i="2"/>
  <c r="BK1008" i="2" s="1"/>
  <c r="BI1003" i="2"/>
  <c r="BH1003" i="2"/>
  <c r="BG1003" i="2"/>
  <c r="BF1003" i="2"/>
  <c r="X1003" i="2"/>
  <c r="V1003" i="2"/>
  <c r="T1003" i="2"/>
  <c r="P1003" i="2"/>
  <c r="BI999" i="2"/>
  <c r="BH999" i="2"/>
  <c r="BG999" i="2"/>
  <c r="BF999" i="2"/>
  <c r="X999" i="2"/>
  <c r="V999" i="2"/>
  <c r="T999" i="2"/>
  <c r="P999" i="2"/>
  <c r="BI997" i="2"/>
  <c r="BH997" i="2"/>
  <c r="BG997" i="2"/>
  <c r="BF997" i="2"/>
  <c r="X997" i="2"/>
  <c r="V997" i="2"/>
  <c r="T997" i="2"/>
  <c r="P997" i="2"/>
  <c r="BI996" i="2"/>
  <c r="BH996" i="2"/>
  <c r="BG996" i="2"/>
  <c r="BF996" i="2"/>
  <c r="X996" i="2"/>
  <c r="V996" i="2"/>
  <c r="T996" i="2"/>
  <c r="P996" i="2"/>
  <c r="BI994" i="2"/>
  <c r="BH994" i="2"/>
  <c r="BG994" i="2"/>
  <c r="BF994" i="2"/>
  <c r="X994" i="2"/>
  <c r="V994" i="2"/>
  <c r="T994" i="2"/>
  <c r="P994" i="2"/>
  <c r="BK994" i="2" s="1"/>
  <c r="BI990" i="2"/>
  <c r="BH990" i="2"/>
  <c r="BG990" i="2"/>
  <c r="BF990" i="2"/>
  <c r="X990" i="2"/>
  <c r="V990" i="2"/>
  <c r="T990" i="2"/>
  <c r="P990" i="2"/>
  <c r="BI988" i="2"/>
  <c r="BH988" i="2"/>
  <c r="BG988" i="2"/>
  <c r="BF988" i="2"/>
  <c r="X988" i="2"/>
  <c r="V988" i="2"/>
  <c r="T988" i="2"/>
  <c r="P988" i="2"/>
  <c r="BI984" i="2"/>
  <c r="BH984" i="2"/>
  <c r="BG984" i="2"/>
  <c r="BF984" i="2"/>
  <c r="X984" i="2"/>
  <c r="V984" i="2"/>
  <c r="T984" i="2"/>
  <c r="P984" i="2"/>
  <c r="BI980" i="2"/>
  <c r="BH980" i="2"/>
  <c r="BG980" i="2"/>
  <c r="BF980" i="2"/>
  <c r="X980" i="2"/>
  <c r="V980" i="2"/>
  <c r="T980" i="2"/>
  <c r="P980" i="2"/>
  <c r="K980" i="2" s="1"/>
  <c r="BE980" i="2" s="1"/>
  <c r="BI979" i="2"/>
  <c r="BH979" i="2"/>
  <c r="BG979" i="2"/>
  <c r="BF979" i="2"/>
  <c r="X979" i="2"/>
  <c r="V979" i="2"/>
  <c r="T979" i="2"/>
  <c r="P979" i="2"/>
  <c r="BI974" i="2"/>
  <c r="BH974" i="2"/>
  <c r="BG974" i="2"/>
  <c r="BF974" i="2"/>
  <c r="X974" i="2"/>
  <c r="V974" i="2"/>
  <c r="T974" i="2"/>
  <c r="P974" i="2"/>
  <c r="BI972" i="2"/>
  <c r="BH972" i="2"/>
  <c r="BG972" i="2"/>
  <c r="BF972" i="2"/>
  <c r="X972" i="2"/>
  <c r="V972" i="2"/>
  <c r="T972" i="2"/>
  <c r="P972" i="2"/>
  <c r="BI966" i="2"/>
  <c r="BH966" i="2"/>
  <c r="BG966" i="2"/>
  <c r="BF966" i="2"/>
  <c r="X966" i="2"/>
  <c r="V966" i="2"/>
  <c r="T966" i="2"/>
  <c r="P966" i="2"/>
  <c r="BI965" i="2"/>
  <c r="BH965" i="2"/>
  <c r="BG965" i="2"/>
  <c r="BF965" i="2"/>
  <c r="X965" i="2"/>
  <c r="V965" i="2"/>
  <c r="T965" i="2"/>
  <c r="P965" i="2"/>
  <c r="BI961" i="2"/>
  <c r="BH961" i="2"/>
  <c r="BG961" i="2"/>
  <c r="BF961" i="2"/>
  <c r="X961" i="2"/>
  <c r="V961" i="2"/>
  <c r="T961" i="2"/>
  <c r="P961" i="2"/>
  <c r="BI960" i="2"/>
  <c r="BH960" i="2"/>
  <c r="BG960" i="2"/>
  <c r="BF960" i="2"/>
  <c r="X960" i="2"/>
  <c r="V960" i="2"/>
  <c r="T960" i="2"/>
  <c r="P960" i="2"/>
  <c r="BI955" i="2"/>
  <c r="BH955" i="2"/>
  <c r="BG955" i="2"/>
  <c r="BF955" i="2"/>
  <c r="X955" i="2"/>
  <c r="V955" i="2"/>
  <c r="T955" i="2"/>
  <c r="P955" i="2"/>
  <c r="BI949" i="2"/>
  <c r="BH949" i="2"/>
  <c r="BG949" i="2"/>
  <c r="BF949" i="2"/>
  <c r="X949" i="2"/>
  <c r="V949" i="2"/>
  <c r="T949" i="2"/>
  <c r="P949" i="2"/>
  <c r="BI945" i="2"/>
  <c r="BH945" i="2"/>
  <c r="BG945" i="2"/>
  <c r="BF945" i="2"/>
  <c r="X945" i="2"/>
  <c r="V945" i="2"/>
  <c r="T945" i="2"/>
  <c r="P945" i="2"/>
  <c r="BI940" i="2"/>
  <c r="BH940" i="2"/>
  <c r="BG940" i="2"/>
  <c r="BF940" i="2"/>
  <c r="X940" i="2"/>
  <c r="V940" i="2"/>
  <c r="T940" i="2"/>
  <c r="P940" i="2"/>
  <c r="BI934" i="2"/>
  <c r="BH934" i="2"/>
  <c r="BG934" i="2"/>
  <c r="BF934" i="2"/>
  <c r="X934" i="2"/>
  <c r="V934" i="2"/>
  <c r="T934" i="2"/>
  <c r="P934" i="2"/>
  <c r="BI928" i="2"/>
  <c r="BH928" i="2"/>
  <c r="BG928" i="2"/>
  <c r="BF928" i="2"/>
  <c r="X928" i="2"/>
  <c r="V928" i="2"/>
  <c r="T928" i="2"/>
  <c r="P928" i="2"/>
  <c r="BI922" i="2"/>
  <c r="BH922" i="2"/>
  <c r="BG922" i="2"/>
  <c r="BF922" i="2"/>
  <c r="X922" i="2"/>
  <c r="V922" i="2"/>
  <c r="T922" i="2"/>
  <c r="P922" i="2"/>
  <c r="BI920" i="2"/>
  <c r="BH920" i="2"/>
  <c r="BG920" i="2"/>
  <c r="BF920" i="2"/>
  <c r="X920" i="2"/>
  <c r="V920" i="2"/>
  <c r="T920" i="2"/>
  <c r="P920" i="2"/>
  <c r="BI914" i="2"/>
  <c r="BH914" i="2"/>
  <c r="BG914" i="2"/>
  <c r="BF914" i="2"/>
  <c r="X914" i="2"/>
  <c r="V914" i="2"/>
  <c r="T914" i="2"/>
  <c r="P914" i="2"/>
  <c r="BI910" i="2"/>
  <c r="BH910" i="2"/>
  <c r="BG910" i="2"/>
  <c r="BF910" i="2"/>
  <c r="X910" i="2"/>
  <c r="V910" i="2"/>
  <c r="T910" i="2"/>
  <c r="P910" i="2"/>
  <c r="BI906" i="2"/>
  <c r="BH906" i="2"/>
  <c r="BG906" i="2"/>
  <c r="BF906" i="2"/>
  <c r="X906" i="2"/>
  <c r="V906" i="2"/>
  <c r="T906" i="2"/>
  <c r="P906" i="2"/>
  <c r="BI904" i="2"/>
  <c r="BH904" i="2"/>
  <c r="BG904" i="2"/>
  <c r="BF904" i="2"/>
  <c r="X904" i="2"/>
  <c r="V904" i="2"/>
  <c r="T904" i="2"/>
  <c r="P904" i="2"/>
  <c r="BI899" i="2"/>
  <c r="BH899" i="2"/>
  <c r="BG899" i="2"/>
  <c r="BF899" i="2"/>
  <c r="X899" i="2"/>
  <c r="V899" i="2"/>
  <c r="T899" i="2"/>
  <c r="P899" i="2"/>
  <c r="BI897" i="2"/>
  <c r="BH897" i="2"/>
  <c r="BG897" i="2"/>
  <c r="BF897" i="2"/>
  <c r="X897" i="2"/>
  <c r="V897" i="2"/>
  <c r="T897" i="2"/>
  <c r="P897" i="2"/>
  <c r="BI893" i="2"/>
  <c r="BH893" i="2"/>
  <c r="BG893" i="2"/>
  <c r="BF893" i="2"/>
  <c r="X893" i="2"/>
  <c r="V893" i="2"/>
  <c r="T893" i="2"/>
  <c r="P893" i="2"/>
  <c r="BI891" i="2"/>
  <c r="BH891" i="2"/>
  <c r="BG891" i="2"/>
  <c r="BF891" i="2"/>
  <c r="X891" i="2"/>
  <c r="V891" i="2"/>
  <c r="T891" i="2"/>
  <c r="P891" i="2"/>
  <c r="BI890" i="2"/>
  <c r="BH890" i="2"/>
  <c r="BG890" i="2"/>
  <c r="BF890" i="2"/>
  <c r="X890" i="2"/>
  <c r="V890" i="2"/>
  <c r="T890" i="2"/>
  <c r="P890" i="2"/>
  <c r="BI880" i="2"/>
  <c r="BH880" i="2"/>
  <c r="BG880" i="2"/>
  <c r="BF880" i="2"/>
  <c r="X880" i="2"/>
  <c r="V880" i="2"/>
  <c r="T880" i="2"/>
  <c r="P880" i="2"/>
  <c r="BI878" i="2"/>
  <c r="BH878" i="2"/>
  <c r="BG878" i="2"/>
  <c r="BF878" i="2"/>
  <c r="X878" i="2"/>
  <c r="V878" i="2"/>
  <c r="T878" i="2"/>
  <c r="P878" i="2"/>
  <c r="BI873" i="2"/>
  <c r="BH873" i="2"/>
  <c r="BG873" i="2"/>
  <c r="BF873" i="2"/>
  <c r="X873" i="2"/>
  <c r="V873" i="2"/>
  <c r="T873" i="2"/>
  <c r="P873" i="2"/>
  <c r="BI871" i="2"/>
  <c r="BH871" i="2"/>
  <c r="BG871" i="2"/>
  <c r="BF871" i="2"/>
  <c r="X871" i="2"/>
  <c r="V871" i="2"/>
  <c r="T871" i="2"/>
  <c r="P871" i="2"/>
  <c r="BI866" i="2"/>
  <c r="BH866" i="2"/>
  <c r="BG866" i="2"/>
  <c r="BF866" i="2"/>
  <c r="X866" i="2"/>
  <c r="V866" i="2"/>
  <c r="T866" i="2"/>
  <c r="P866" i="2"/>
  <c r="K866" i="2" s="1"/>
  <c r="BE866" i="2" s="1"/>
  <c r="BI860" i="2"/>
  <c r="BH860" i="2"/>
  <c r="BG860" i="2"/>
  <c r="BF860" i="2"/>
  <c r="X860" i="2"/>
  <c r="V860" i="2"/>
  <c r="T860" i="2"/>
  <c r="P860" i="2"/>
  <c r="BI858" i="2"/>
  <c r="BH858" i="2"/>
  <c r="BG858" i="2"/>
  <c r="BF858" i="2"/>
  <c r="X858" i="2"/>
  <c r="V858" i="2"/>
  <c r="T858" i="2"/>
  <c r="P858" i="2"/>
  <c r="K858" i="2" s="1"/>
  <c r="BE858" i="2" s="1"/>
  <c r="BI854" i="2"/>
  <c r="BH854" i="2"/>
  <c r="BG854" i="2"/>
  <c r="BF854" i="2"/>
  <c r="X854" i="2"/>
  <c r="V854" i="2"/>
  <c r="T854" i="2"/>
  <c r="P854" i="2"/>
  <c r="BI852" i="2"/>
  <c r="BH852" i="2"/>
  <c r="BG852" i="2"/>
  <c r="BF852" i="2"/>
  <c r="X852" i="2"/>
  <c r="V852" i="2"/>
  <c r="T852" i="2"/>
  <c r="P852" i="2"/>
  <c r="K852" i="2" s="1"/>
  <c r="BE852" i="2" s="1"/>
  <c r="BI847" i="2"/>
  <c r="BH847" i="2"/>
  <c r="BG847" i="2"/>
  <c r="BF847" i="2"/>
  <c r="X847" i="2"/>
  <c r="V847" i="2"/>
  <c r="T847" i="2"/>
  <c r="P847" i="2"/>
  <c r="BI837" i="2"/>
  <c r="BH837" i="2"/>
  <c r="BG837" i="2"/>
  <c r="BF837" i="2"/>
  <c r="X837" i="2"/>
  <c r="V837" i="2"/>
  <c r="T837" i="2"/>
  <c r="P837" i="2"/>
  <c r="BK837" i="2" s="1"/>
  <c r="BI832" i="2"/>
  <c r="BH832" i="2"/>
  <c r="BG832" i="2"/>
  <c r="BF832" i="2"/>
  <c r="X832" i="2"/>
  <c r="V832" i="2"/>
  <c r="T832" i="2"/>
  <c r="P832" i="2"/>
  <c r="BI827" i="2"/>
  <c r="BH827" i="2"/>
  <c r="BG827" i="2"/>
  <c r="BF827" i="2"/>
  <c r="X827" i="2"/>
  <c r="V827" i="2"/>
  <c r="T827" i="2"/>
  <c r="P827" i="2"/>
  <c r="K827" i="2" s="1"/>
  <c r="BE827" i="2" s="1"/>
  <c r="BI821" i="2"/>
  <c r="BH821" i="2"/>
  <c r="BG821" i="2"/>
  <c r="BF821" i="2"/>
  <c r="X821" i="2"/>
  <c r="V821" i="2"/>
  <c r="T821" i="2"/>
  <c r="P821" i="2"/>
  <c r="K821" i="2" s="1"/>
  <c r="BE821" i="2" s="1"/>
  <c r="BI816" i="2"/>
  <c r="BH816" i="2"/>
  <c r="BG816" i="2"/>
  <c r="BF816" i="2"/>
  <c r="X816" i="2"/>
  <c r="V816" i="2"/>
  <c r="T816" i="2"/>
  <c r="P816" i="2"/>
  <c r="BK816" i="2" s="1"/>
  <c r="BI810" i="2"/>
  <c r="BH810" i="2"/>
  <c r="BG810" i="2"/>
  <c r="BF810" i="2"/>
  <c r="X810" i="2"/>
  <c r="V810" i="2"/>
  <c r="T810" i="2"/>
  <c r="P810" i="2"/>
  <c r="BI805" i="2"/>
  <c r="BH805" i="2"/>
  <c r="BG805" i="2"/>
  <c r="BF805" i="2"/>
  <c r="X805" i="2"/>
  <c r="V805" i="2"/>
  <c r="T805" i="2"/>
  <c r="P805" i="2"/>
  <c r="BI799" i="2"/>
  <c r="BH799" i="2"/>
  <c r="BG799" i="2"/>
  <c r="BF799" i="2"/>
  <c r="X799" i="2"/>
  <c r="V799" i="2"/>
  <c r="T799" i="2"/>
  <c r="P799" i="2"/>
  <c r="BI795" i="2"/>
  <c r="BH795" i="2"/>
  <c r="BG795" i="2"/>
  <c r="BF795" i="2"/>
  <c r="X795" i="2"/>
  <c r="V795" i="2"/>
  <c r="T795" i="2"/>
  <c r="P795" i="2"/>
  <c r="K795" i="2" s="1"/>
  <c r="BE795" i="2" s="1"/>
  <c r="BI790" i="2"/>
  <c r="BH790" i="2"/>
  <c r="BG790" i="2"/>
  <c r="BF790" i="2"/>
  <c r="X790" i="2"/>
  <c r="V790" i="2"/>
  <c r="T790" i="2"/>
  <c r="P790" i="2"/>
  <c r="K790" i="2" s="1"/>
  <c r="BE790" i="2" s="1"/>
  <c r="BI785" i="2"/>
  <c r="BH785" i="2"/>
  <c r="BG785" i="2"/>
  <c r="BF785" i="2"/>
  <c r="X785" i="2"/>
  <c r="V785" i="2"/>
  <c r="T785" i="2"/>
  <c r="P785" i="2"/>
  <c r="BI779" i="2"/>
  <c r="BH779" i="2"/>
  <c r="BG779" i="2"/>
  <c r="BF779" i="2"/>
  <c r="X779" i="2"/>
  <c r="X778" i="2"/>
  <c r="V779" i="2"/>
  <c r="V778" i="2" s="1"/>
  <c r="T779" i="2"/>
  <c r="T778" i="2"/>
  <c r="P779" i="2"/>
  <c r="BK779" i="2" s="1"/>
  <c r="BI777" i="2"/>
  <c r="BH777" i="2"/>
  <c r="BG777" i="2"/>
  <c r="BF777" i="2"/>
  <c r="X777" i="2"/>
  <c r="V777" i="2"/>
  <c r="T777" i="2"/>
  <c r="P777" i="2"/>
  <c r="BK777" i="2" s="1"/>
  <c r="BI770" i="2"/>
  <c r="BH770" i="2"/>
  <c r="BG770" i="2"/>
  <c r="BF770" i="2"/>
  <c r="X770" i="2"/>
  <c r="V770" i="2"/>
  <c r="T770" i="2"/>
  <c r="P770" i="2"/>
  <c r="BI766" i="2"/>
  <c r="BH766" i="2"/>
  <c r="BG766" i="2"/>
  <c r="BF766" i="2"/>
  <c r="X766" i="2"/>
  <c r="V766" i="2"/>
  <c r="T766" i="2"/>
  <c r="P766" i="2"/>
  <c r="K766" i="2" s="1"/>
  <c r="BE766" i="2" s="1"/>
  <c r="BI765" i="2"/>
  <c r="BH765" i="2"/>
  <c r="BG765" i="2"/>
  <c r="BF765" i="2"/>
  <c r="X765" i="2"/>
  <c r="V765" i="2"/>
  <c r="T765" i="2"/>
  <c r="P765" i="2"/>
  <c r="K765" i="2" s="1"/>
  <c r="BE765" i="2" s="1"/>
  <c r="BI764" i="2"/>
  <c r="BH764" i="2"/>
  <c r="BG764" i="2"/>
  <c r="BF764" i="2"/>
  <c r="X764" i="2"/>
  <c r="V764" i="2"/>
  <c r="T764" i="2"/>
  <c r="P764" i="2"/>
  <c r="K764" i="2" s="1"/>
  <c r="BE764" i="2" s="1"/>
  <c r="BI760" i="2"/>
  <c r="BH760" i="2"/>
  <c r="BG760" i="2"/>
  <c r="BF760" i="2"/>
  <c r="X760" i="2"/>
  <c r="V760" i="2"/>
  <c r="T760" i="2"/>
  <c r="P760" i="2"/>
  <c r="K760" i="2" s="1"/>
  <c r="BE760" i="2" s="1"/>
  <c r="BI756" i="2"/>
  <c r="BH756" i="2"/>
  <c r="BG756" i="2"/>
  <c r="BF756" i="2"/>
  <c r="X756" i="2"/>
  <c r="V756" i="2"/>
  <c r="T756" i="2"/>
  <c r="P756" i="2"/>
  <c r="BK756" i="2" s="1"/>
  <c r="BI754" i="2"/>
  <c r="BH754" i="2"/>
  <c r="BG754" i="2"/>
  <c r="BF754" i="2"/>
  <c r="X754" i="2"/>
  <c r="V754" i="2"/>
  <c r="T754" i="2"/>
  <c r="P754" i="2"/>
  <c r="BI750" i="2"/>
  <c r="BH750" i="2"/>
  <c r="BG750" i="2"/>
  <c r="BF750" i="2"/>
  <c r="X750" i="2"/>
  <c r="V750" i="2"/>
  <c r="T750" i="2"/>
  <c r="P750" i="2"/>
  <c r="BK750" i="2" s="1"/>
  <c r="BI744" i="2"/>
  <c r="BH744" i="2"/>
  <c r="BG744" i="2"/>
  <c r="BF744" i="2"/>
  <c r="X744" i="2"/>
  <c r="V744" i="2"/>
  <c r="T744" i="2"/>
  <c r="P744" i="2"/>
  <c r="BI743" i="2"/>
  <c r="BH743" i="2"/>
  <c r="BG743" i="2"/>
  <c r="BF743" i="2"/>
  <c r="X743" i="2"/>
  <c r="V743" i="2"/>
  <c r="T743" i="2"/>
  <c r="P743" i="2"/>
  <c r="BK743" i="2" s="1"/>
  <c r="BI739" i="2"/>
  <c r="BH739" i="2"/>
  <c r="BG739" i="2"/>
  <c r="BF739" i="2"/>
  <c r="X739" i="2"/>
  <c r="V739" i="2"/>
  <c r="T739" i="2"/>
  <c r="P739" i="2"/>
  <c r="BK739" i="2" s="1"/>
  <c r="BI737" i="2"/>
  <c r="BH737" i="2"/>
  <c r="BG737" i="2"/>
  <c r="BF737" i="2"/>
  <c r="X737" i="2"/>
  <c r="V737" i="2"/>
  <c r="T737" i="2"/>
  <c r="P737" i="2"/>
  <c r="K737" i="2" s="1"/>
  <c r="BE737" i="2" s="1"/>
  <c r="BI733" i="2"/>
  <c r="BH733" i="2"/>
  <c r="BG733" i="2"/>
  <c r="BF733" i="2"/>
  <c r="X733" i="2"/>
  <c r="V733" i="2"/>
  <c r="T733" i="2"/>
  <c r="P733" i="2"/>
  <c r="BI728" i="2"/>
  <c r="BH728" i="2"/>
  <c r="BG728" i="2"/>
  <c r="BF728" i="2"/>
  <c r="X728" i="2"/>
  <c r="V728" i="2"/>
  <c r="T728" i="2"/>
  <c r="P728" i="2"/>
  <c r="K728" i="2" s="1"/>
  <c r="BE728" i="2" s="1"/>
  <c r="BI726" i="2"/>
  <c r="BH726" i="2"/>
  <c r="BG726" i="2"/>
  <c r="BF726" i="2"/>
  <c r="X726" i="2"/>
  <c r="V726" i="2"/>
  <c r="T726" i="2"/>
  <c r="P726" i="2"/>
  <c r="BK726" i="2" s="1"/>
  <c r="BI722" i="2"/>
  <c r="BH722" i="2"/>
  <c r="BG722" i="2"/>
  <c r="BF722" i="2"/>
  <c r="X722" i="2"/>
  <c r="V722" i="2"/>
  <c r="T722" i="2"/>
  <c r="P722" i="2"/>
  <c r="K722" i="2" s="1"/>
  <c r="BE722" i="2" s="1"/>
  <c r="BI721" i="2"/>
  <c r="BH721" i="2"/>
  <c r="BG721" i="2"/>
  <c r="BF721" i="2"/>
  <c r="X721" i="2"/>
  <c r="V721" i="2"/>
  <c r="T721" i="2"/>
  <c r="P721" i="2"/>
  <c r="K721" i="2" s="1"/>
  <c r="BE721" i="2" s="1"/>
  <c r="BI716" i="2"/>
  <c r="BH716" i="2"/>
  <c r="BG716" i="2"/>
  <c r="BF716" i="2"/>
  <c r="X716" i="2"/>
  <c r="V716" i="2"/>
  <c r="T716" i="2"/>
  <c r="P716" i="2"/>
  <c r="K716" i="2" s="1"/>
  <c r="BE716" i="2" s="1"/>
  <c r="BI709" i="2"/>
  <c r="BH709" i="2"/>
  <c r="BG709" i="2"/>
  <c r="BF709" i="2"/>
  <c r="X709" i="2"/>
  <c r="V709" i="2"/>
  <c r="T709" i="2"/>
  <c r="P709" i="2"/>
  <c r="K709" i="2" s="1"/>
  <c r="BE709" i="2" s="1"/>
  <c r="BI704" i="2"/>
  <c r="BH704" i="2"/>
  <c r="BG704" i="2"/>
  <c r="BF704" i="2"/>
  <c r="X704" i="2"/>
  <c r="V704" i="2"/>
  <c r="T704" i="2"/>
  <c r="P704" i="2"/>
  <c r="BK704" i="2" s="1"/>
  <c r="BI702" i="2"/>
  <c r="BH702" i="2"/>
  <c r="BG702" i="2"/>
  <c r="BF702" i="2"/>
  <c r="X702" i="2"/>
  <c r="V702" i="2"/>
  <c r="T702" i="2"/>
  <c r="P702" i="2"/>
  <c r="BI698" i="2"/>
  <c r="BH698" i="2"/>
  <c r="BG698" i="2"/>
  <c r="BF698" i="2"/>
  <c r="X698" i="2"/>
  <c r="V698" i="2"/>
  <c r="T698" i="2"/>
  <c r="P698" i="2"/>
  <c r="K698" i="2" s="1"/>
  <c r="BE698" i="2" s="1"/>
  <c r="BI697" i="2"/>
  <c r="BH697" i="2"/>
  <c r="BG697" i="2"/>
  <c r="BF697" i="2"/>
  <c r="X697" i="2"/>
  <c r="V697" i="2"/>
  <c r="T697" i="2"/>
  <c r="P697" i="2"/>
  <c r="K697" i="2" s="1"/>
  <c r="BE697" i="2" s="1"/>
  <c r="BI696" i="2"/>
  <c r="BH696" i="2"/>
  <c r="BG696" i="2"/>
  <c r="BF696" i="2"/>
  <c r="X696" i="2"/>
  <c r="V696" i="2"/>
  <c r="T696" i="2"/>
  <c r="P696" i="2"/>
  <c r="BK696" i="2" s="1"/>
  <c r="BI695" i="2"/>
  <c r="BH695" i="2"/>
  <c r="BG695" i="2"/>
  <c r="BF695" i="2"/>
  <c r="X695" i="2"/>
  <c r="V695" i="2"/>
  <c r="T695" i="2"/>
  <c r="P695" i="2"/>
  <c r="BI694" i="2"/>
  <c r="BH694" i="2"/>
  <c r="BG694" i="2"/>
  <c r="BF694" i="2"/>
  <c r="X694" i="2"/>
  <c r="V694" i="2"/>
  <c r="T694" i="2"/>
  <c r="P694" i="2"/>
  <c r="BK694" i="2" s="1"/>
  <c r="BI690" i="2"/>
  <c r="BH690" i="2"/>
  <c r="BG690" i="2"/>
  <c r="BF690" i="2"/>
  <c r="X690" i="2"/>
  <c r="V690" i="2"/>
  <c r="T690" i="2"/>
  <c r="P690" i="2"/>
  <c r="K690" i="2" s="1"/>
  <c r="BE690" i="2" s="1"/>
  <c r="BI689" i="2"/>
  <c r="BH689" i="2"/>
  <c r="BG689" i="2"/>
  <c r="BF689" i="2"/>
  <c r="X689" i="2"/>
  <c r="V689" i="2"/>
  <c r="T689" i="2"/>
  <c r="P689" i="2"/>
  <c r="BK689" i="2" s="1"/>
  <c r="BI683" i="2"/>
  <c r="BH683" i="2"/>
  <c r="BG683" i="2"/>
  <c r="BF683" i="2"/>
  <c r="X683" i="2"/>
  <c r="V683" i="2"/>
  <c r="T683" i="2"/>
  <c r="P683" i="2"/>
  <c r="BK683" i="2" s="1"/>
  <c r="BI682" i="2"/>
  <c r="BH682" i="2"/>
  <c r="BG682" i="2"/>
  <c r="BF682" i="2"/>
  <c r="X682" i="2"/>
  <c r="V682" i="2"/>
  <c r="T682" i="2"/>
  <c r="P682" i="2"/>
  <c r="BK682" i="2" s="1"/>
  <c r="BI676" i="2"/>
  <c r="BH676" i="2"/>
  <c r="BG676" i="2"/>
  <c r="BF676" i="2"/>
  <c r="X676" i="2"/>
  <c r="V676" i="2"/>
  <c r="T676" i="2"/>
  <c r="P676" i="2"/>
  <c r="BK676" i="2" s="1"/>
  <c r="BI668" i="2"/>
  <c r="BH668" i="2"/>
  <c r="BG668" i="2"/>
  <c r="BF668" i="2"/>
  <c r="X668" i="2"/>
  <c r="V668" i="2"/>
  <c r="T668" i="2"/>
  <c r="P668" i="2"/>
  <c r="BK668" i="2" s="1"/>
  <c r="BI667" i="2"/>
  <c r="BH667" i="2"/>
  <c r="BG667" i="2"/>
  <c r="BF667" i="2"/>
  <c r="X667" i="2"/>
  <c r="V667" i="2"/>
  <c r="T667" i="2"/>
  <c r="P667" i="2"/>
  <c r="BK667" i="2" s="1"/>
  <c r="BI663" i="2"/>
  <c r="BH663" i="2"/>
  <c r="BG663" i="2"/>
  <c r="BF663" i="2"/>
  <c r="X663" i="2"/>
  <c r="V663" i="2"/>
  <c r="T663" i="2"/>
  <c r="P663" i="2"/>
  <c r="BK663" i="2" s="1"/>
  <c r="BI662" i="2"/>
  <c r="BH662" i="2"/>
  <c r="BG662" i="2"/>
  <c r="BF662" i="2"/>
  <c r="X662" i="2"/>
  <c r="V662" i="2"/>
  <c r="T662" i="2"/>
  <c r="P662" i="2"/>
  <c r="BK662" i="2" s="1"/>
  <c r="BI658" i="2"/>
  <c r="BH658" i="2"/>
  <c r="BG658" i="2"/>
  <c r="BF658" i="2"/>
  <c r="X658" i="2"/>
  <c r="V658" i="2"/>
  <c r="T658" i="2"/>
  <c r="P658" i="2"/>
  <c r="BI657" i="2"/>
  <c r="BH657" i="2"/>
  <c r="BG657" i="2"/>
  <c r="BF657" i="2"/>
  <c r="X657" i="2"/>
  <c r="V657" i="2"/>
  <c r="T657" i="2"/>
  <c r="P657" i="2"/>
  <c r="BI656" i="2"/>
  <c r="BH656" i="2"/>
  <c r="BG656" i="2"/>
  <c r="BF656" i="2"/>
  <c r="X656" i="2"/>
  <c r="V656" i="2"/>
  <c r="T656" i="2"/>
  <c r="P656" i="2"/>
  <c r="K656" i="2" s="1"/>
  <c r="BE656" i="2" s="1"/>
  <c r="BI655" i="2"/>
  <c r="BH655" i="2"/>
  <c r="BG655" i="2"/>
  <c r="BF655" i="2"/>
  <c r="X655" i="2"/>
  <c r="V655" i="2"/>
  <c r="T655" i="2"/>
  <c r="P655" i="2"/>
  <c r="K655" i="2" s="1"/>
  <c r="BE655" i="2" s="1"/>
  <c r="BI649" i="2"/>
  <c r="BH649" i="2"/>
  <c r="BG649" i="2"/>
  <c r="BF649" i="2"/>
  <c r="X649" i="2"/>
  <c r="V649" i="2"/>
  <c r="T649" i="2"/>
  <c r="P649" i="2"/>
  <c r="BK649" i="2" s="1"/>
  <c r="BI648" i="2"/>
  <c r="BH648" i="2"/>
  <c r="BG648" i="2"/>
  <c r="BF648" i="2"/>
  <c r="X648" i="2"/>
  <c r="V648" i="2"/>
  <c r="T648" i="2"/>
  <c r="P648" i="2"/>
  <c r="BK648" i="2" s="1"/>
  <c r="BI644" i="2"/>
  <c r="BH644" i="2"/>
  <c r="BG644" i="2"/>
  <c r="BF644" i="2"/>
  <c r="X644" i="2"/>
  <c r="V644" i="2"/>
  <c r="T644" i="2"/>
  <c r="P644" i="2"/>
  <c r="K644" i="2" s="1"/>
  <c r="BE644" i="2" s="1"/>
  <c r="BI643" i="2"/>
  <c r="BH643" i="2"/>
  <c r="BG643" i="2"/>
  <c r="BF643" i="2"/>
  <c r="X643" i="2"/>
  <c r="V643" i="2"/>
  <c r="T643" i="2"/>
  <c r="P643" i="2"/>
  <c r="BK643" i="2" s="1"/>
  <c r="BI639" i="2"/>
  <c r="BH639" i="2"/>
  <c r="BG639" i="2"/>
  <c r="BF639" i="2"/>
  <c r="X639" i="2"/>
  <c r="V639" i="2"/>
  <c r="T639" i="2"/>
  <c r="P639" i="2"/>
  <c r="BK639" i="2" s="1"/>
  <c r="BI638" i="2"/>
  <c r="BH638" i="2"/>
  <c r="BG638" i="2"/>
  <c r="BF638" i="2"/>
  <c r="X638" i="2"/>
  <c r="V638" i="2"/>
  <c r="T638" i="2"/>
  <c r="P638" i="2"/>
  <c r="K638" i="2" s="1"/>
  <c r="BE638" i="2" s="1"/>
  <c r="BI637" i="2"/>
  <c r="BH637" i="2"/>
  <c r="BG637" i="2"/>
  <c r="BF637" i="2"/>
  <c r="X637" i="2"/>
  <c r="V637" i="2"/>
  <c r="T637" i="2"/>
  <c r="P637" i="2"/>
  <c r="BI635" i="2"/>
  <c r="BH635" i="2"/>
  <c r="BG635" i="2"/>
  <c r="BF635" i="2"/>
  <c r="X635" i="2"/>
  <c r="V635" i="2"/>
  <c r="T635" i="2"/>
  <c r="P635" i="2"/>
  <c r="K635" i="2" s="1"/>
  <c r="BE635" i="2" s="1"/>
  <c r="BI634" i="2"/>
  <c r="BH634" i="2"/>
  <c r="BG634" i="2"/>
  <c r="BF634" i="2"/>
  <c r="X634" i="2"/>
  <c r="V634" i="2"/>
  <c r="T634" i="2"/>
  <c r="P634" i="2"/>
  <c r="BI633" i="2"/>
  <c r="BH633" i="2"/>
  <c r="BG633" i="2"/>
  <c r="BF633" i="2"/>
  <c r="X633" i="2"/>
  <c r="V633" i="2"/>
  <c r="T633" i="2"/>
  <c r="P633" i="2"/>
  <c r="K633" i="2" s="1"/>
  <c r="BE633" i="2" s="1"/>
  <c r="BI629" i="2"/>
  <c r="BH629" i="2"/>
  <c r="BG629" i="2"/>
  <c r="BF629" i="2"/>
  <c r="X629" i="2"/>
  <c r="V629" i="2"/>
  <c r="T629" i="2"/>
  <c r="P629" i="2"/>
  <c r="BK629" i="2" s="1"/>
  <c r="BI628" i="2"/>
  <c r="BH628" i="2"/>
  <c r="BG628" i="2"/>
  <c r="BF628" i="2"/>
  <c r="X628" i="2"/>
  <c r="V628" i="2"/>
  <c r="T628" i="2"/>
  <c r="P628" i="2"/>
  <c r="BK628" i="2" s="1"/>
  <c r="BI623" i="2"/>
  <c r="BH623" i="2"/>
  <c r="BG623" i="2"/>
  <c r="BF623" i="2"/>
  <c r="X623" i="2"/>
  <c r="V623" i="2"/>
  <c r="T623" i="2"/>
  <c r="P623" i="2"/>
  <c r="K623" i="2" s="1"/>
  <c r="BE623" i="2" s="1"/>
  <c r="BI622" i="2"/>
  <c r="BH622" i="2"/>
  <c r="BG622" i="2"/>
  <c r="BF622" i="2"/>
  <c r="X622" i="2"/>
  <c r="V622" i="2"/>
  <c r="T622" i="2"/>
  <c r="P622" i="2"/>
  <c r="BK622" i="2" s="1"/>
  <c r="BI618" i="2"/>
  <c r="BH618" i="2"/>
  <c r="BG618" i="2"/>
  <c r="BF618" i="2"/>
  <c r="X618" i="2"/>
  <c r="V618" i="2"/>
  <c r="T618" i="2"/>
  <c r="P618" i="2"/>
  <c r="BK618" i="2" s="1"/>
  <c r="BI617" i="2"/>
  <c r="BH617" i="2"/>
  <c r="BG617" i="2"/>
  <c r="BF617" i="2"/>
  <c r="X617" i="2"/>
  <c r="V617" i="2"/>
  <c r="T617" i="2"/>
  <c r="P617" i="2"/>
  <c r="BK617" i="2" s="1"/>
  <c r="BI611" i="2"/>
  <c r="BH611" i="2"/>
  <c r="BG611" i="2"/>
  <c r="BF611" i="2"/>
  <c r="X611" i="2"/>
  <c r="V611" i="2"/>
  <c r="T611" i="2"/>
  <c r="P611" i="2"/>
  <c r="BK611" i="2" s="1"/>
  <c r="BI610" i="2"/>
  <c r="BH610" i="2"/>
  <c r="BG610" i="2"/>
  <c r="BF610" i="2"/>
  <c r="X610" i="2"/>
  <c r="V610" i="2"/>
  <c r="T610" i="2"/>
  <c r="P610" i="2"/>
  <c r="BK610" i="2" s="1"/>
  <c r="BI606" i="2"/>
  <c r="BH606" i="2"/>
  <c r="BG606" i="2"/>
  <c r="BF606" i="2"/>
  <c r="X606" i="2"/>
  <c r="V606" i="2"/>
  <c r="T606" i="2"/>
  <c r="P606" i="2"/>
  <c r="K606" i="2" s="1"/>
  <c r="BE606" i="2" s="1"/>
  <c r="BI605" i="2"/>
  <c r="BH605" i="2"/>
  <c r="BG605" i="2"/>
  <c r="BF605" i="2"/>
  <c r="X605" i="2"/>
  <c r="V605" i="2"/>
  <c r="T605" i="2"/>
  <c r="P605" i="2"/>
  <c r="K605" i="2" s="1"/>
  <c r="BE605" i="2" s="1"/>
  <c r="BI604" i="2"/>
  <c r="BH604" i="2"/>
  <c r="BG604" i="2"/>
  <c r="BF604" i="2"/>
  <c r="X604" i="2"/>
  <c r="V604" i="2"/>
  <c r="T604" i="2"/>
  <c r="P604" i="2"/>
  <c r="K604" i="2" s="1"/>
  <c r="BE604" i="2" s="1"/>
  <c r="BI603" i="2"/>
  <c r="BH603" i="2"/>
  <c r="BG603" i="2"/>
  <c r="BF603" i="2"/>
  <c r="X603" i="2"/>
  <c r="V603" i="2"/>
  <c r="T603" i="2"/>
  <c r="P603" i="2"/>
  <c r="BK603" i="2" s="1"/>
  <c r="BI602" i="2"/>
  <c r="BH602" i="2"/>
  <c r="BG602" i="2"/>
  <c r="BF602" i="2"/>
  <c r="X602" i="2"/>
  <c r="V602" i="2"/>
  <c r="T602" i="2"/>
  <c r="P602" i="2"/>
  <c r="BK602" i="2" s="1"/>
  <c r="BI601" i="2"/>
  <c r="BH601" i="2"/>
  <c r="BG601" i="2"/>
  <c r="BF601" i="2"/>
  <c r="X601" i="2"/>
  <c r="V601" i="2"/>
  <c r="T601" i="2"/>
  <c r="P601" i="2"/>
  <c r="K601" i="2" s="1"/>
  <c r="BE601" i="2" s="1"/>
  <c r="BI600" i="2"/>
  <c r="BH600" i="2"/>
  <c r="BG600" i="2"/>
  <c r="BF600" i="2"/>
  <c r="X600" i="2"/>
  <c r="V600" i="2"/>
  <c r="T600" i="2"/>
  <c r="P600" i="2"/>
  <c r="K600" i="2" s="1"/>
  <c r="BE600" i="2" s="1"/>
  <c r="BI599" i="2"/>
  <c r="BH599" i="2"/>
  <c r="BG599" i="2"/>
  <c r="BF599" i="2"/>
  <c r="X599" i="2"/>
  <c r="V599" i="2"/>
  <c r="T599" i="2"/>
  <c r="P599" i="2"/>
  <c r="K599" i="2" s="1"/>
  <c r="BE599" i="2" s="1"/>
  <c r="BI598" i="2"/>
  <c r="BH598" i="2"/>
  <c r="BG598" i="2"/>
  <c r="BF598" i="2"/>
  <c r="X598" i="2"/>
  <c r="V598" i="2"/>
  <c r="T598" i="2"/>
  <c r="P598" i="2"/>
  <c r="BK598" i="2" s="1"/>
  <c r="BI587" i="2"/>
  <c r="BH587" i="2"/>
  <c r="BG587" i="2"/>
  <c r="BF587" i="2"/>
  <c r="X587" i="2"/>
  <c r="V587" i="2"/>
  <c r="T587" i="2"/>
  <c r="P587" i="2"/>
  <c r="BI586" i="2"/>
  <c r="BH586" i="2"/>
  <c r="BG586" i="2"/>
  <c r="BF586" i="2"/>
  <c r="X586" i="2"/>
  <c r="V586" i="2"/>
  <c r="T586" i="2"/>
  <c r="P586" i="2"/>
  <c r="BI585" i="2"/>
  <c r="BH585" i="2"/>
  <c r="BG585" i="2"/>
  <c r="BF585" i="2"/>
  <c r="X585" i="2"/>
  <c r="V585" i="2"/>
  <c r="T585" i="2"/>
  <c r="P585" i="2"/>
  <c r="K585" i="2" s="1"/>
  <c r="BE585" i="2" s="1"/>
  <c r="BI584" i="2"/>
  <c r="BH584" i="2"/>
  <c r="BG584" i="2"/>
  <c r="BF584" i="2"/>
  <c r="X584" i="2"/>
  <c r="V584" i="2"/>
  <c r="T584" i="2"/>
  <c r="P584" i="2"/>
  <c r="BI578" i="2"/>
  <c r="BH578" i="2"/>
  <c r="BG578" i="2"/>
  <c r="BF578" i="2"/>
  <c r="X578" i="2"/>
  <c r="V578" i="2"/>
  <c r="T578" i="2"/>
  <c r="P578" i="2"/>
  <c r="K578" i="2" s="1"/>
  <c r="BE578" i="2" s="1"/>
  <c r="BI577" i="2"/>
  <c r="BH577" i="2"/>
  <c r="BG577" i="2"/>
  <c r="BF577" i="2"/>
  <c r="X577" i="2"/>
  <c r="V577" i="2"/>
  <c r="T577" i="2"/>
  <c r="P577" i="2"/>
  <c r="BK577" i="2" s="1"/>
  <c r="BI573" i="2"/>
  <c r="BH573" i="2"/>
  <c r="BG573" i="2"/>
  <c r="BF573" i="2"/>
  <c r="X573" i="2"/>
  <c r="V573" i="2"/>
  <c r="T573" i="2"/>
  <c r="P573" i="2"/>
  <c r="BI572" i="2"/>
  <c r="BH572" i="2"/>
  <c r="BG572" i="2"/>
  <c r="BF572" i="2"/>
  <c r="X572" i="2"/>
  <c r="V572" i="2"/>
  <c r="T572" i="2"/>
  <c r="P572" i="2"/>
  <c r="BK572" i="2" s="1"/>
  <c r="BI568" i="2"/>
  <c r="BH568" i="2"/>
  <c r="BG568" i="2"/>
  <c r="BF568" i="2"/>
  <c r="X568" i="2"/>
  <c r="V568" i="2"/>
  <c r="T568" i="2"/>
  <c r="P568" i="2"/>
  <c r="BK568" i="2" s="1"/>
  <c r="BI567" i="2"/>
  <c r="BH567" i="2"/>
  <c r="BG567" i="2"/>
  <c r="BF567" i="2"/>
  <c r="X567" i="2"/>
  <c r="V567" i="2"/>
  <c r="T567" i="2"/>
  <c r="P567" i="2"/>
  <c r="BI562" i="2"/>
  <c r="BH562" i="2"/>
  <c r="BG562" i="2"/>
  <c r="BF562" i="2"/>
  <c r="X562" i="2"/>
  <c r="V562" i="2"/>
  <c r="T562" i="2"/>
  <c r="P562" i="2"/>
  <c r="BI561" i="2"/>
  <c r="BH561" i="2"/>
  <c r="BG561" i="2"/>
  <c r="BF561" i="2"/>
  <c r="X561" i="2"/>
  <c r="V561" i="2"/>
  <c r="T561" i="2"/>
  <c r="P561" i="2"/>
  <c r="K561" i="2" s="1"/>
  <c r="BE561" i="2" s="1"/>
  <c r="BI557" i="2"/>
  <c r="BH557" i="2"/>
  <c r="BG557" i="2"/>
  <c r="BF557" i="2"/>
  <c r="X557" i="2"/>
  <c r="V557" i="2"/>
  <c r="T557" i="2"/>
  <c r="P557" i="2"/>
  <c r="BK557" i="2" s="1"/>
  <c r="BI556" i="2"/>
  <c r="BH556" i="2"/>
  <c r="BG556" i="2"/>
  <c r="BF556" i="2"/>
  <c r="X556" i="2"/>
  <c r="V556" i="2"/>
  <c r="T556" i="2"/>
  <c r="P556" i="2"/>
  <c r="BK556" i="2" s="1"/>
  <c r="BI552" i="2"/>
  <c r="BH552" i="2"/>
  <c r="BG552" i="2"/>
  <c r="BF552" i="2"/>
  <c r="X552" i="2"/>
  <c r="V552" i="2"/>
  <c r="T552" i="2"/>
  <c r="P552" i="2"/>
  <c r="K552" i="2" s="1"/>
  <c r="BE552" i="2" s="1"/>
  <c r="BI550" i="2"/>
  <c r="BH550" i="2"/>
  <c r="BG550" i="2"/>
  <c r="BF550" i="2"/>
  <c r="X550" i="2"/>
  <c r="V550" i="2"/>
  <c r="T550" i="2"/>
  <c r="P550" i="2"/>
  <c r="BK550" i="2" s="1"/>
  <c r="BI546" i="2"/>
  <c r="BH546" i="2"/>
  <c r="BG546" i="2"/>
  <c r="BF546" i="2"/>
  <c r="X546" i="2"/>
  <c r="V546" i="2"/>
  <c r="T546" i="2"/>
  <c r="P546" i="2"/>
  <c r="BK546" i="2" s="1"/>
  <c r="BI542" i="2"/>
  <c r="BH542" i="2"/>
  <c r="BG542" i="2"/>
  <c r="BF542" i="2"/>
  <c r="X542" i="2"/>
  <c r="V542" i="2"/>
  <c r="T542" i="2"/>
  <c r="P542" i="2"/>
  <c r="K542" i="2" s="1"/>
  <c r="BE542" i="2" s="1"/>
  <c r="BI534" i="2"/>
  <c r="BH534" i="2"/>
  <c r="BG534" i="2"/>
  <c r="BF534" i="2"/>
  <c r="X534" i="2"/>
  <c r="V534" i="2"/>
  <c r="T534" i="2"/>
  <c r="P534" i="2"/>
  <c r="K534" i="2" s="1"/>
  <c r="BE534" i="2" s="1"/>
  <c r="BI532" i="2"/>
  <c r="BH532" i="2"/>
  <c r="BG532" i="2"/>
  <c r="BF532" i="2"/>
  <c r="X532" i="2"/>
  <c r="V532" i="2"/>
  <c r="T532" i="2"/>
  <c r="P532" i="2"/>
  <c r="BK532" i="2" s="1"/>
  <c r="BI528" i="2"/>
  <c r="BH528" i="2"/>
  <c r="BG528" i="2"/>
  <c r="BF528" i="2"/>
  <c r="X528" i="2"/>
  <c r="V528" i="2"/>
  <c r="T528" i="2"/>
  <c r="P528" i="2"/>
  <c r="K528" i="2" s="1"/>
  <c r="BE528" i="2" s="1"/>
  <c r="BI527" i="2"/>
  <c r="BH527" i="2"/>
  <c r="BG527" i="2"/>
  <c r="BF527" i="2"/>
  <c r="X527" i="2"/>
  <c r="V527" i="2"/>
  <c r="T527" i="2"/>
  <c r="P527" i="2"/>
  <c r="K527" i="2" s="1"/>
  <c r="BE527" i="2" s="1"/>
  <c r="BI523" i="2"/>
  <c r="BH523" i="2"/>
  <c r="BG523" i="2"/>
  <c r="BF523" i="2"/>
  <c r="X523" i="2"/>
  <c r="V523" i="2"/>
  <c r="T523" i="2"/>
  <c r="P523" i="2"/>
  <c r="K523" i="2" s="1"/>
  <c r="BE523" i="2" s="1"/>
  <c r="BI516" i="2"/>
  <c r="BH516" i="2"/>
  <c r="BG516" i="2"/>
  <c r="BF516" i="2"/>
  <c r="X516" i="2"/>
  <c r="V516" i="2"/>
  <c r="T516" i="2"/>
  <c r="P516" i="2"/>
  <c r="K516" i="2" s="1"/>
  <c r="BE516" i="2" s="1"/>
  <c r="BI512" i="2"/>
  <c r="BH512" i="2"/>
  <c r="BG512" i="2"/>
  <c r="BF512" i="2"/>
  <c r="X512" i="2"/>
  <c r="V512" i="2"/>
  <c r="T512" i="2"/>
  <c r="P512" i="2"/>
  <c r="BI508" i="2"/>
  <c r="BH508" i="2"/>
  <c r="BG508" i="2"/>
  <c r="BF508" i="2"/>
  <c r="X508" i="2"/>
  <c r="V508" i="2"/>
  <c r="T508" i="2"/>
  <c r="P508" i="2"/>
  <c r="K508" i="2" s="1"/>
  <c r="BE508" i="2" s="1"/>
  <c r="BI504" i="2"/>
  <c r="BH504" i="2"/>
  <c r="BG504" i="2"/>
  <c r="BF504" i="2"/>
  <c r="X504" i="2"/>
  <c r="V504" i="2"/>
  <c r="T504" i="2"/>
  <c r="P504" i="2"/>
  <c r="K504" i="2" s="1"/>
  <c r="BE504" i="2" s="1"/>
  <c r="BI500" i="2"/>
  <c r="BH500" i="2"/>
  <c r="BG500" i="2"/>
  <c r="BF500" i="2"/>
  <c r="X500" i="2"/>
  <c r="V500" i="2"/>
  <c r="T500" i="2"/>
  <c r="P500" i="2"/>
  <c r="BK500" i="2" s="1"/>
  <c r="BI495" i="2"/>
  <c r="BH495" i="2"/>
  <c r="BG495" i="2"/>
  <c r="BF495" i="2"/>
  <c r="X495" i="2"/>
  <c r="V495" i="2"/>
  <c r="T495" i="2"/>
  <c r="P495" i="2"/>
  <c r="K495" i="2" s="1"/>
  <c r="BE495" i="2" s="1"/>
  <c r="BI493" i="2"/>
  <c r="BH493" i="2"/>
  <c r="BG493" i="2"/>
  <c r="BF493" i="2"/>
  <c r="X493" i="2"/>
  <c r="V493" i="2"/>
  <c r="T493" i="2"/>
  <c r="P493" i="2"/>
  <c r="K493" i="2" s="1"/>
  <c r="BE493" i="2" s="1"/>
  <c r="BI489" i="2"/>
  <c r="BH489" i="2"/>
  <c r="BG489" i="2"/>
  <c r="BF489" i="2"/>
  <c r="X489" i="2"/>
  <c r="V489" i="2"/>
  <c r="T489" i="2"/>
  <c r="P489" i="2"/>
  <c r="BK489" i="2" s="1"/>
  <c r="BI485" i="2"/>
  <c r="BH485" i="2"/>
  <c r="BG485" i="2"/>
  <c r="BF485" i="2"/>
  <c r="X485" i="2"/>
  <c r="V485" i="2"/>
  <c r="T485" i="2"/>
  <c r="P485" i="2"/>
  <c r="K485" i="2" s="1"/>
  <c r="BE485" i="2" s="1"/>
  <c r="BI484" i="2"/>
  <c r="BH484" i="2"/>
  <c r="BG484" i="2"/>
  <c r="BF484" i="2"/>
  <c r="X484" i="2"/>
  <c r="V484" i="2"/>
  <c r="T484" i="2"/>
  <c r="P484" i="2"/>
  <c r="BK484" i="2" s="1"/>
  <c r="BI483" i="2"/>
  <c r="BH483" i="2"/>
  <c r="BG483" i="2"/>
  <c r="BF483" i="2"/>
  <c r="X483" i="2"/>
  <c r="V483" i="2"/>
  <c r="T483" i="2"/>
  <c r="P483" i="2"/>
  <c r="K483" i="2" s="1"/>
  <c r="BE483" i="2" s="1"/>
  <c r="BI482" i="2"/>
  <c r="BH482" i="2"/>
  <c r="BG482" i="2"/>
  <c r="BF482" i="2"/>
  <c r="X482" i="2"/>
  <c r="V482" i="2"/>
  <c r="T482" i="2"/>
  <c r="P482" i="2"/>
  <c r="BK482" i="2" s="1"/>
  <c r="BI480" i="2"/>
  <c r="BH480" i="2"/>
  <c r="BG480" i="2"/>
  <c r="BF480" i="2"/>
  <c r="X480" i="2"/>
  <c r="V480" i="2"/>
  <c r="T480" i="2"/>
  <c r="P480" i="2"/>
  <c r="BI478" i="2"/>
  <c r="BH478" i="2"/>
  <c r="BG478" i="2"/>
  <c r="BF478" i="2"/>
  <c r="X478" i="2"/>
  <c r="V478" i="2"/>
  <c r="T478" i="2"/>
  <c r="P478" i="2"/>
  <c r="K478" i="2" s="1"/>
  <c r="BE478" i="2" s="1"/>
  <c r="BI474" i="2"/>
  <c r="BH474" i="2"/>
  <c r="BG474" i="2"/>
  <c r="BF474" i="2"/>
  <c r="X474" i="2"/>
  <c r="V474" i="2"/>
  <c r="T474" i="2"/>
  <c r="P474" i="2"/>
  <c r="BK474" i="2" s="1"/>
  <c r="BI472" i="2"/>
  <c r="BH472" i="2"/>
  <c r="BG472" i="2"/>
  <c r="BF472" i="2"/>
  <c r="X472" i="2"/>
  <c r="V472" i="2"/>
  <c r="T472" i="2"/>
  <c r="P472" i="2"/>
  <c r="K472" i="2" s="1"/>
  <c r="BE472" i="2" s="1"/>
  <c r="BI468" i="2"/>
  <c r="BH468" i="2"/>
  <c r="BG468" i="2"/>
  <c r="BF468" i="2"/>
  <c r="X468" i="2"/>
  <c r="V468" i="2"/>
  <c r="T468" i="2"/>
  <c r="P468" i="2"/>
  <c r="BI466" i="2"/>
  <c r="BH466" i="2"/>
  <c r="BG466" i="2"/>
  <c r="BF466" i="2"/>
  <c r="X466" i="2"/>
  <c r="V466" i="2"/>
  <c r="T466" i="2"/>
  <c r="P466" i="2"/>
  <c r="K466" i="2" s="1"/>
  <c r="BE466" i="2" s="1"/>
  <c r="BI464" i="2"/>
  <c r="BH464" i="2"/>
  <c r="BG464" i="2"/>
  <c r="BF464" i="2"/>
  <c r="X464" i="2"/>
  <c r="V464" i="2"/>
  <c r="T464" i="2"/>
  <c r="P464" i="2"/>
  <c r="BK464" i="2" s="1"/>
  <c r="BI456" i="2"/>
  <c r="BH456" i="2"/>
  <c r="BG456" i="2"/>
  <c r="BF456" i="2"/>
  <c r="X456" i="2"/>
  <c r="V456" i="2"/>
  <c r="T456" i="2"/>
  <c r="P456" i="2"/>
  <c r="BK456" i="2" s="1"/>
  <c r="BI441" i="2"/>
  <c r="BH441" i="2"/>
  <c r="BG441" i="2"/>
  <c r="BF441" i="2"/>
  <c r="X441" i="2"/>
  <c r="V441" i="2"/>
  <c r="T441" i="2"/>
  <c r="P441" i="2"/>
  <c r="BK441" i="2" s="1"/>
  <c r="BI438" i="2"/>
  <c r="BH438" i="2"/>
  <c r="BG438" i="2"/>
  <c r="BF438" i="2"/>
  <c r="X438" i="2"/>
  <c r="X437" i="2" s="1"/>
  <c r="V438" i="2"/>
  <c r="V437" i="2" s="1"/>
  <c r="T438" i="2"/>
  <c r="T437" i="2"/>
  <c r="P438" i="2"/>
  <c r="BI436" i="2"/>
  <c r="BH436" i="2"/>
  <c r="BG436" i="2"/>
  <c r="BF436" i="2"/>
  <c r="X436" i="2"/>
  <c r="V436" i="2"/>
  <c r="T436" i="2"/>
  <c r="P436" i="2"/>
  <c r="K436" i="2" s="1"/>
  <c r="BE436" i="2" s="1"/>
  <c r="BI434" i="2"/>
  <c r="BH434" i="2"/>
  <c r="BG434" i="2"/>
  <c r="BF434" i="2"/>
  <c r="X434" i="2"/>
  <c r="V434" i="2"/>
  <c r="T434" i="2"/>
  <c r="P434" i="2"/>
  <c r="BI433" i="2"/>
  <c r="BH433" i="2"/>
  <c r="BG433" i="2"/>
  <c r="BF433" i="2"/>
  <c r="X433" i="2"/>
  <c r="V433" i="2"/>
  <c r="T433" i="2"/>
  <c r="P433" i="2"/>
  <c r="BI432" i="2"/>
  <c r="BH432" i="2"/>
  <c r="BG432" i="2"/>
  <c r="BF432" i="2"/>
  <c r="X432" i="2"/>
  <c r="V432" i="2"/>
  <c r="T432" i="2"/>
  <c r="P432" i="2"/>
  <c r="BK432" i="2" s="1"/>
  <c r="BI430" i="2"/>
  <c r="BH430" i="2"/>
  <c r="BG430" i="2"/>
  <c r="BF430" i="2"/>
  <c r="X430" i="2"/>
  <c r="V430" i="2"/>
  <c r="T430" i="2"/>
  <c r="P430" i="2"/>
  <c r="BI429" i="2"/>
  <c r="BH429" i="2"/>
  <c r="BG429" i="2"/>
  <c r="BF429" i="2"/>
  <c r="X429" i="2"/>
  <c r="V429" i="2"/>
  <c r="T429" i="2"/>
  <c r="P429" i="2"/>
  <c r="BI422" i="2"/>
  <c r="BH422" i="2"/>
  <c r="BG422" i="2"/>
  <c r="BF422" i="2"/>
  <c r="X422" i="2"/>
  <c r="V422" i="2"/>
  <c r="T422" i="2"/>
  <c r="P422" i="2"/>
  <c r="BI418" i="2"/>
  <c r="BH418" i="2"/>
  <c r="BG418" i="2"/>
  <c r="BF418" i="2"/>
  <c r="X418" i="2"/>
  <c r="V418" i="2"/>
  <c r="T418" i="2"/>
  <c r="P418" i="2"/>
  <c r="BI413" i="2"/>
  <c r="BH413" i="2"/>
  <c r="BG413" i="2"/>
  <c r="BF413" i="2"/>
  <c r="X413" i="2"/>
  <c r="V413" i="2"/>
  <c r="T413" i="2"/>
  <c r="P413" i="2"/>
  <c r="K413" i="2" s="1"/>
  <c r="BE413" i="2" s="1"/>
  <c r="BI408" i="2"/>
  <c r="BH408" i="2"/>
  <c r="BG408" i="2"/>
  <c r="BF408" i="2"/>
  <c r="X408" i="2"/>
  <c r="V408" i="2"/>
  <c r="T408" i="2"/>
  <c r="P408" i="2"/>
  <c r="BI399" i="2"/>
  <c r="BH399" i="2"/>
  <c r="BG399" i="2"/>
  <c r="BF399" i="2"/>
  <c r="X399" i="2"/>
  <c r="V399" i="2"/>
  <c r="T399" i="2"/>
  <c r="P399" i="2"/>
  <c r="BI388" i="2"/>
  <c r="BH388" i="2"/>
  <c r="BG388" i="2"/>
  <c r="BF388" i="2"/>
  <c r="X388" i="2"/>
  <c r="V388" i="2"/>
  <c r="T388" i="2"/>
  <c r="P388" i="2"/>
  <c r="BI383" i="2"/>
  <c r="BH383" i="2"/>
  <c r="BG383" i="2"/>
  <c r="BF383" i="2"/>
  <c r="X383" i="2"/>
  <c r="V383" i="2"/>
  <c r="T383" i="2"/>
  <c r="P383" i="2"/>
  <c r="BI378" i="2"/>
  <c r="BH378" i="2"/>
  <c r="BG378" i="2"/>
  <c r="BF378" i="2"/>
  <c r="X378" i="2"/>
  <c r="V378" i="2"/>
  <c r="T378" i="2"/>
  <c r="P378" i="2"/>
  <c r="BI373" i="2"/>
  <c r="BH373" i="2"/>
  <c r="BG373" i="2"/>
  <c r="BF373" i="2"/>
  <c r="X373" i="2"/>
  <c r="V373" i="2"/>
  <c r="T373" i="2"/>
  <c r="P373" i="2"/>
  <c r="BI368" i="2"/>
  <c r="BH368" i="2"/>
  <c r="BG368" i="2"/>
  <c r="BF368" i="2"/>
  <c r="X368" i="2"/>
  <c r="V368" i="2"/>
  <c r="T368" i="2"/>
  <c r="P368" i="2"/>
  <c r="BI363" i="2"/>
  <c r="BH363" i="2"/>
  <c r="BG363" i="2"/>
  <c r="BF363" i="2"/>
  <c r="X363" i="2"/>
  <c r="V363" i="2"/>
  <c r="T363" i="2"/>
  <c r="P363" i="2"/>
  <c r="BI358" i="2"/>
  <c r="BH358" i="2"/>
  <c r="BG358" i="2"/>
  <c r="BF358" i="2"/>
  <c r="X358" i="2"/>
  <c r="V358" i="2"/>
  <c r="T358" i="2"/>
  <c r="P358" i="2"/>
  <c r="BI343" i="2"/>
  <c r="BH343" i="2"/>
  <c r="BG343" i="2"/>
  <c r="BF343" i="2"/>
  <c r="X343" i="2"/>
  <c r="V343" i="2"/>
  <c r="T343" i="2"/>
  <c r="P343" i="2"/>
  <c r="BK343" i="2" s="1"/>
  <c r="BI337" i="2"/>
  <c r="BH337" i="2"/>
  <c r="BG337" i="2"/>
  <c r="BF337" i="2"/>
  <c r="X337" i="2"/>
  <c r="V337" i="2"/>
  <c r="T337" i="2"/>
  <c r="P337" i="2"/>
  <c r="BI336" i="2"/>
  <c r="BH336" i="2"/>
  <c r="BG336" i="2"/>
  <c r="BF336" i="2"/>
  <c r="X336" i="2"/>
  <c r="V336" i="2"/>
  <c r="T336" i="2"/>
  <c r="P336" i="2"/>
  <c r="K336" i="2" s="1"/>
  <c r="BE336" i="2" s="1"/>
  <c r="BI335" i="2"/>
  <c r="BH335" i="2"/>
  <c r="BG335" i="2"/>
  <c r="BF335" i="2"/>
  <c r="X335" i="2"/>
  <c r="V335" i="2"/>
  <c r="T335" i="2"/>
  <c r="P335" i="2"/>
  <c r="BI334" i="2"/>
  <c r="BH334" i="2"/>
  <c r="BG334" i="2"/>
  <c r="BF334" i="2"/>
  <c r="X334" i="2"/>
  <c r="V334" i="2"/>
  <c r="T334" i="2"/>
  <c r="P334" i="2"/>
  <c r="BI333" i="2"/>
  <c r="BH333" i="2"/>
  <c r="BG333" i="2"/>
  <c r="BF333" i="2"/>
  <c r="X333" i="2"/>
  <c r="V333" i="2"/>
  <c r="T333" i="2"/>
  <c r="P333" i="2"/>
  <c r="BI332" i="2"/>
  <c r="BH332" i="2"/>
  <c r="BG332" i="2"/>
  <c r="BF332" i="2"/>
  <c r="X332" i="2"/>
  <c r="V332" i="2"/>
  <c r="T332" i="2"/>
  <c r="P332" i="2"/>
  <c r="BI331" i="2"/>
  <c r="BH331" i="2"/>
  <c r="BG331" i="2"/>
  <c r="BF331" i="2"/>
  <c r="X331" i="2"/>
  <c r="V331" i="2"/>
  <c r="T331" i="2"/>
  <c r="P331" i="2"/>
  <c r="BI329" i="2"/>
  <c r="BH329" i="2"/>
  <c r="BG329" i="2"/>
  <c r="BF329" i="2"/>
  <c r="X329" i="2"/>
  <c r="V329" i="2"/>
  <c r="T329" i="2"/>
  <c r="P329" i="2"/>
  <c r="BI325" i="2"/>
  <c r="BH325" i="2"/>
  <c r="BG325" i="2"/>
  <c r="BF325" i="2"/>
  <c r="X325" i="2"/>
  <c r="V325" i="2"/>
  <c r="T325" i="2"/>
  <c r="P325" i="2"/>
  <c r="BI320" i="2"/>
  <c r="BH320" i="2"/>
  <c r="BG320" i="2"/>
  <c r="BF320" i="2"/>
  <c r="X320" i="2"/>
  <c r="V320" i="2"/>
  <c r="T320" i="2"/>
  <c r="P320" i="2"/>
  <c r="BI316" i="2"/>
  <c r="BH316" i="2"/>
  <c r="BG316" i="2"/>
  <c r="BF316" i="2"/>
  <c r="X316" i="2"/>
  <c r="V316" i="2"/>
  <c r="T316" i="2"/>
  <c r="P316" i="2"/>
  <c r="BI308" i="2"/>
  <c r="BH308" i="2"/>
  <c r="BG308" i="2"/>
  <c r="BF308" i="2"/>
  <c r="X308" i="2"/>
  <c r="V308" i="2"/>
  <c r="T308" i="2"/>
  <c r="P308" i="2"/>
  <c r="BI304" i="2"/>
  <c r="BH304" i="2"/>
  <c r="BG304" i="2"/>
  <c r="BF304" i="2"/>
  <c r="X304" i="2"/>
  <c r="V304" i="2"/>
  <c r="T304" i="2"/>
  <c r="P304" i="2"/>
  <c r="BI300" i="2"/>
  <c r="BH300" i="2"/>
  <c r="BG300" i="2"/>
  <c r="BF300" i="2"/>
  <c r="X300" i="2"/>
  <c r="V300" i="2"/>
  <c r="T300" i="2"/>
  <c r="P300" i="2"/>
  <c r="BI296" i="2"/>
  <c r="BH296" i="2"/>
  <c r="BG296" i="2"/>
  <c r="BF296" i="2"/>
  <c r="X296" i="2"/>
  <c r="V296" i="2"/>
  <c r="T296" i="2"/>
  <c r="P296" i="2"/>
  <c r="BI282" i="2"/>
  <c r="BH282" i="2"/>
  <c r="BG282" i="2"/>
  <c r="BF282" i="2"/>
  <c r="X282" i="2"/>
  <c r="V282" i="2"/>
  <c r="T282" i="2"/>
  <c r="P282" i="2"/>
  <c r="BI278" i="2"/>
  <c r="BH278" i="2"/>
  <c r="BG278" i="2"/>
  <c r="BF278" i="2"/>
  <c r="X278" i="2"/>
  <c r="V278" i="2"/>
  <c r="T278" i="2"/>
  <c r="P278" i="2"/>
  <c r="BI274" i="2"/>
  <c r="BH274" i="2"/>
  <c r="BG274" i="2"/>
  <c r="BF274" i="2"/>
  <c r="X274" i="2"/>
  <c r="V274" i="2"/>
  <c r="T274" i="2"/>
  <c r="P274" i="2"/>
  <c r="BI273" i="2"/>
  <c r="BH273" i="2"/>
  <c r="BG273" i="2"/>
  <c r="BF273" i="2"/>
  <c r="X273" i="2"/>
  <c r="V273" i="2"/>
  <c r="T273" i="2"/>
  <c r="P273" i="2"/>
  <c r="BI269" i="2"/>
  <c r="BH269" i="2"/>
  <c r="BG269" i="2"/>
  <c r="BF269" i="2"/>
  <c r="X269" i="2"/>
  <c r="V269" i="2"/>
  <c r="T269" i="2"/>
  <c r="P269" i="2"/>
  <c r="BI268" i="2"/>
  <c r="BH268" i="2"/>
  <c r="BG268" i="2"/>
  <c r="BF268" i="2"/>
  <c r="X268" i="2"/>
  <c r="V268" i="2"/>
  <c r="T268" i="2"/>
  <c r="P268" i="2"/>
  <c r="BI267" i="2"/>
  <c r="BH267" i="2"/>
  <c r="BG267" i="2"/>
  <c r="BF267" i="2"/>
  <c r="X267" i="2"/>
  <c r="V267" i="2"/>
  <c r="T267" i="2"/>
  <c r="P267" i="2"/>
  <c r="BI259" i="2"/>
  <c r="BH259" i="2"/>
  <c r="BG259" i="2"/>
  <c r="BF259" i="2"/>
  <c r="X259" i="2"/>
  <c r="V259" i="2"/>
  <c r="T259" i="2"/>
  <c r="P259" i="2"/>
  <c r="BI251" i="2"/>
  <c r="BH251" i="2"/>
  <c r="BG251" i="2"/>
  <c r="BF251" i="2"/>
  <c r="X251" i="2"/>
  <c r="V251" i="2"/>
  <c r="T251" i="2"/>
  <c r="P251" i="2"/>
  <c r="BI243" i="2"/>
  <c r="BH243" i="2"/>
  <c r="BG243" i="2"/>
  <c r="BF243" i="2"/>
  <c r="X243" i="2"/>
  <c r="V243" i="2"/>
  <c r="T243" i="2"/>
  <c r="P243" i="2"/>
  <c r="BI235" i="2"/>
  <c r="BH235" i="2"/>
  <c r="BG235" i="2"/>
  <c r="BF235" i="2"/>
  <c r="X235" i="2"/>
  <c r="V235" i="2"/>
  <c r="T235" i="2"/>
  <c r="P235" i="2"/>
  <c r="BI227" i="2"/>
  <c r="BH227" i="2"/>
  <c r="BG227" i="2"/>
  <c r="BF227" i="2"/>
  <c r="X227" i="2"/>
  <c r="V227" i="2"/>
  <c r="T227" i="2"/>
  <c r="P227" i="2"/>
  <c r="BI219" i="2"/>
  <c r="BH219" i="2"/>
  <c r="BG219" i="2"/>
  <c r="BF219" i="2"/>
  <c r="X219" i="2"/>
  <c r="V219" i="2"/>
  <c r="T219" i="2"/>
  <c r="P219" i="2"/>
  <c r="BI217" i="2"/>
  <c r="BH217" i="2"/>
  <c r="BG217" i="2"/>
  <c r="BF217" i="2"/>
  <c r="X217" i="2"/>
  <c r="V217" i="2"/>
  <c r="T217" i="2"/>
  <c r="P217" i="2"/>
  <c r="BI213" i="2"/>
  <c r="BH213" i="2"/>
  <c r="BG213" i="2"/>
  <c r="BF213" i="2"/>
  <c r="X213" i="2"/>
  <c r="V213" i="2"/>
  <c r="T213" i="2"/>
  <c r="P213" i="2"/>
  <c r="BI212" i="2"/>
  <c r="BH212" i="2"/>
  <c r="BG212" i="2"/>
  <c r="BF212" i="2"/>
  <c r="X212" i="2"/>
  <c r="V212" i="2"/>
  <c r="T212" i="2"/>
  <c r="P212" i="2"/>
  <c r="BI208" i="2"/>
  <c r="BH208" i="2"/>
  <c r="BG208" i="2"/>
  <c r="BF208" i="2"/>
  <c r="X208" i="2"/>
  <c r="V208" i="2"/>
  <c r="T208" i="2"/>
  <c r="P208" i="2"/>
  <c r="BI204" i="2"/>
  <c r="BH204" i="2"/>
  <c r="BG204" i="2"/>
  <c r="BF204" i="2"/>
  <c r="X204" i="2"/>
  <c r="V204" i="2"/>
  <c r="T204" i="2"/>
  <c r="P204" i="2"/>
  <c r="BI200" i="2"/>
  <c r="BH200" i="2"/>
  <c r="BG200" i="2"/>
  <c r="BF200" i="2"/>
  <c r="X200" i="2"/>
  <c r="V200" i="2"/>
  <c r="T200" i="2"/>
  <c r="P200" i="2"/>
  <c r="K200" i="2" s="1"/>
  <c r="BE200" i="2" s="1"/>
  <c r="BI196" i="2"/>
  <c r="BH196" i="2"/>
  <c r="BG196" i="2"/>
  <c r="BF196" i="2"/>
  <c r="X196" i="2"/>
  <c r="V196" i="2"/>
  <c r="T196" i="2"/>
  <c r="P196" i="2"/>
  <c r="BI192" i="2"/>
  <c r="BH192" i="2"/>
  <c r="BG192" i="2"/>
  <c r="BF192" i="2"/>
  <c r="X192" i="2"/>
  <c r="V192" i="2"/>
  <c r="T192" i="2"/>
  <c r="P192" i="2"/>
  <c r="BI189" i="2"/>
  <c r="BH189" i="2"/>
  <c r="BG189" i="2"/>
  <c r="BF189" i="2"/>
  <c r="X189" i="2"/>
  <c r="V189" i="2"/>
  <c r="T189" i="2"/>
  <c r="P189" i="2"/>
  <c r="BI185" i="2"/>
  <c r="BH185" i="2"/>
  <c r="BG185" i="2"/>
  <c r="BF185" i="2"/>
  <c r="X185" i="2"/>
  <c r="V185" i="2"/>
  <c r="T185" i="2"/>
  <c r="P185" i="2"/>
  <c r="BI180" i="2"/>
  <c r="BH180" i="2"/>
  <c r="BG180" i="2"/>
  <c r="BF180" i="2"/>
  <c r="X180" i="2"/>
  <c r="V180" i="2"/>
  <c r="T180" i="2"/>
  <c r="P180" i="2"/>
  <c r="BI175" i="2"/>
  <c r="BH175" i="2"/>
  <c r="BG175" i="2"/>
  <c r="BF175" i="2"/>
  <c r="X175" i="2"/>
  <c r="V175" i="2"/>
  <c r="T175" i="2"/>
  <c r="P175" i="2"/>
  <c r="BI167" i="2"/>
  <c r="BH167" i="2"/>
  <c r="BG167" i="2"/>
  <c r="BF167" i="2"/>
  <c r="X167" i="2"/>
  <c r="V167" i="2"/>
  <c r="T167" i="2"/>
  <c r="P167" i="2"/>
  <c r="BK167" i="2" s="1"/>
  <c r="BI163" i="2"/>
  <c r="BH163" i="2"/>
  <c r="BG163" i="2"/>
  <c r="BF163" i="2"/>
  <c r="X163" i="2"/>
  <c r="V163" i="2"/>
  <c r="T163" i="2"/>
  <c r="P163" i="2"/>
  <c r="BI158" i="2"/>
  <c r="BH158" i="2"/>
  <c r="BG158" i="2"/>
  <c r="BF158" i="2"/>
  <c r="X158" i="2"/>
  <c r="V158" i="2"/>
  <c r="T158" i="2"/>
  <c r="P158" i="2"/>
  <c r="BI153" i="2"/>
  <c r="BH153" i="2"/>
  <c r="BG153" i="2"/>
  <c r="BF153" i="2"/>
  <c r="X153" i="2"/>
  <c r="V153" i="2"/>
  <c r="T153" i="2"/>
  <c r="P153" i="2"/>
  <c r="K153" i="2" s="1"/>
  <c r="BE153" i="2" s="1"/>
  <c r="BI149" i="2"/>
  <c r="BH149" i="2"/>
  <c r="BG149" i="2"/>
  <c r="BF149" i="2"/>
  <c r="X149" i="2"/>
  <c r="V149" i="2"/>
  <c r="T149" i="2"/>
  <c r="P149" i="2"/>
  <c r="BI144" i="2"/>
  <c r="BH144" i="2"/>
  <c r="BG144" i="2"/>
  <c r="BF144" i="2"/>
  <c r="X144" i="2"/>
  <c r="V144" i="2"/>
  <c r="T144" i="2"/>
  <c r="P144" i="2"/>
  <c r="J138" i="2"/>
  <c r="J137" i="2"/>
  <c r="F137" i="2"/>
  <c r="F135" i="2"/>
  <c r="E133" i="2"/>
  <c r="J92" i="2"/>
  <c r="J91" i="2"/>
  <c r="F91" i="2"/>
  <c r="F89" i="2"/>
  <c r="E87" i="2"/>
  <c r="J18" i="2"/>
  <c r="E18" i="2"/>
  <c r="F92" i="2" s="1"/>
  <c r="J17" i="2"/>
  <c r="J12" i="2"/>
  <c r="J89" i="2" s="1"/>
  <c r="E7" i="2"/>
  <c r="E85" i="2" s="1"/>
  <c r="L90" i="1"/>
  <c r="AM90" i="1"/>
  <c r="AM89" i="1"/>
  <c r="L89" i="1"/>
  <c r="AM87" i="1"/>
  <c r="L87" i="1"/>
  <c r="L85" i="1"/>
  <c r="L84" i="1"/>
  <c r="R972" i="2"/>
  <c r="Q739" i="2"/>
  <c r="R622" i="2"/>
  <c r="R478" i="2"/>
  <c r="Q308" i="2"/>
  <c r="Q149" i="2"/>
  <c r="R949" i="2"/>
  <c r="R858" i="2"/>
  <c r="R689" i="2"/>
  <c r="Q637" i="2"/>
  <c r="R516" i="2"/>
  <c r="R388" i="2"/>
  <c r="R928" i="2"/>
  <c r="R698" i="2"/>
  <c r="Q899" i="2"/>
  <c r="R743" i="2"/>
  <c r="Q663" i="2"/>
  <c r="Q485" i="2"/>
  <c r="Q300" i="2"/>
  <c r="R158" i="2"/>
  <c r="Q920" i="2"/>
  <c r="Q837" i="2"/>
  <c r="Q696" i="2"/>
  <c r="R639" i="2"/>
  <c r="Q573" i="2"/>
  <c r="R368" i="2"/>
  <c r="Q988" i="2"/>
  <c r="Q648" i="2"/>
  <c r="R528" i="2"/>
  <c r="Q337" i="2"/>
  <c r="R668" i="2"/>
  <c r="R534" i="2"/>
  <c r="Q325" i="2"/>
  <c r="R961" i="2"/>
  <c r="Q721" i="2"/>
  <c r="R561" i="2"/>
  <c r="Q434" i="2"/>
  <c r="Q204" i="2"/>
  <c r="R980" i="2"/>
  <c r="Q704" i="2"/>
  <c r="Q577" i="2"/>
  <c r="Q512" i="2"/>
  <c r="R430" i="2"/>
  <c r="Q192" i="2"/>
  <c r="Q1050" i="2"/>
  <c r="R960" i="2"/>
  <c r="Q847" i="2"/>
  <c r="Q697" i="2"/>
  <c r="Q629" i="2"/>
  <c r="Q500" i="2"/>
  <c r="Q320" i="2"/>
  <c r="Q167" i="2"/>
  <c r="R1027" i="2"/>
  <c r="Q940" i="2"/>
  <c r="R854" i="2"/>
  <c r="Q744" i="2"/>
  <c r="R634" i="2"/>
  <c r="R493" i="2"/>
  <c r="R383" i="2"/>
  <c r="R316" i="2"/>
  <c r="Q227" i="2"/>
  <c r="R1010" i="2"/>
  <c r="R914" i="2"/>
  <c r="Q760" i="2"/>
  <c r="R572" i="2"/>
  <c r="R433" i="2"/>
  <c r="R219" i="2"/>
  <c r="R890" i="2"/>
  <c r="R728" i="2"/>
  <c r="Q656" i="2"/>
  <c r="R600" i="2"/>
  <c r="Q436" i="2"/>
  <c r="Q336" i="2"/>
  <c r="R235" i="2"/>
  <c r="BK1062" i="2"/>
  <c r="K1028" i="2"/>
  <c r="BE1028" i="2" s="1"/>
  <c r="BK999" i="2"/>
  <c r="K871" i="2"/>
  <c r="BE871" i="2" s="1"/>
  <c r="BK920" i="2"/>
  <c r="K657" i="2"/>
  <c r="BE657" i="2" s="1"/>
  <c r="BK399" i="2"/>
  <c r="K878" i="2"/>
  <c r="BE878" i="2" s="1"/>
  <c r="BK430" i="2"/>
  <c r="K158" i="2"/>
  <c r="BE158" i="2" s="1"/>
  <c r="BK733" i="2"/>
  <c r="K890" i="2"/>
  <c r="BE890" i="2" s="1"/>
  <c r="K422" i="2"/>
  <c r="BE422" i="2" s="1"/>
  <c r="K163" i="2"/>
  <c r="BE163" i="2" s="1"/>
  <c r="BK860" i="2"/>
  <c r="K333" i="2"/>
  <c r="BE333" i="2" s="1"/>
  <c r="BK363" i="2"/>
  <c r="BK212" i="2"/>
  <c r="R138" i="3"/>
  <c r="Q153" i="3"/>
  <c r="R137" i="3"/>
  <c r="R146" i="3"/>
  <c r="Q156" i="3"/>
  <c r="Q128" i="3"/>
  <c r="Q125" i="3"/>
  <c r="BK134" i="3"/>
  <c r="K151" i="3"/>
  <c r="BE151" i="3" s="1"/>
  <c r="R280" i="4"/>
  <c r="Q245" i="4"/>
  <c r="R221" i="4"/>
  <c r="Q150" i="4"/>
  <c r="Q209" i="4"/>
  <c r="Q181" i="4"/>
  <c r="Q278" i="4"/>
  <c r="Q234" i="4"/>
  <c r="K207" i="4"/>
  <c r="Q166" i="4"/>
  <c r="Q135" i="4"/>
  <c r="Q252" i="4"/>
  <c r="R223" i="4"/>
  <c r="R177" i="4"/>
  <c r="Q154" i="4"/>
  <c r="R232" i="4"/>
  <c r="Q173" i="4"/>
  <c r="R161" i="4"/>
  <c r="R273" i="4"/>
  <c r="Q254" i="4"/>
  <c r="Q212" i="4"/>
  <c r="R187" i="4"/>
  <c r="Q151" i="4"/>
  <c r="R243" i="4"/>
  <c r="R167" i="4"/>
  <c r="R136" i="4"/>
  <c r="Q288" i="4"/>
  <c r="R206" i="4"/>
  <c r="Q145" i="4"/>
  <c r="R250" i="4"/>
  <c r="R212" i="4"/>
  <c r="Q187" i="4"/>
  <c r="Q160" i="4"/>
  <c r="R155" i="4"/>
  <c r="R286" i="4"/>
  <c r="BK236" i="4"/>
  <c r="BK278" i="4"/>
  <c r="BK210" i="4"/>
  <c r="K244" i="4"/>
  <c r="BE244" i="4" s="1"/>
  <c r="K132" i="4"/>
  <c r="BE132" i="4" s="1"/>
  <c r="BK214" i="4"/>
  <c r="BK154" i="4"/>
  <c r="K155" i="4"/>
  <c r="BE155" i="4" s="1"/>
  <c r="BK204" i="4"/>
  <c r="BK144" i="4"/>
  <c r="BK239" i="4"/>
  <c r="K200" i="4"/>
  <c r="BE200" i="4" s="1"/>
  <c r="Q133" i="5"/>
  <c r="R128" i="5"/>
  <c r="R123" i="5"/>
  <c r="BK131" i="5"/>
  <c r="R999" i="2"/>
  <c r="R764" i="2"/>
  <c r="R618" i="2"/>
  <c r="Q562" i="2"/>
  <c r="R204" i="2"/>
  <c r="R945" i="2"/>
  <c r="Q770" i="2"/>
  <c r="R655" i="2"/>
  <c r="R568" i="2"/>
  <c r="R408" i="2"/>
  <c r="Q980" i="2"/>
  <c r="R697" i="2"/>
  <c r="R629" i="2"/>
  <c r="Q466" i="2"/>
  <c r="R965" i="2"/>
  <c r="R667" i="2"/>
  <c r="Q528" i="2"/>
  <c r="R320" i="2"/>
  <c r="Q208" i="2"/>
  <c r="Q891" i="2"/>
  <c r="Q662" i="2"/>
  <c r="Q516" i="2"/>
  <c r="R189" i="2"/>
  <c r="Q269" i="2"/>
  <c r="Q1011" i="2"/>
  <c r="R920" i="2"/>
  <c r="Q698" i="2"/>
  <c r="Q438" i="2"/>
  <c r="Q282" i="2"/>
  <c r="R832" i="2"/>
  <c r="Q611" i="2"/>
  <c r="Q556" i="2"/>
  <c r="Q413" i="2"/>
  <c r="R308" i="2"/>
  <c r="Q217" i="2"/>
  <c r="K1058" i="2"/>
  <c r="BE1058" i="2" s="1"/>
  <c r="K196" i="2"/>
  <c r="BE196" i="2" s="1"/>
  <c r="BK965" i="2"/>
  <c r="K658" i="2"/>
  <c r="BE658" i="2" s="1"/>
  <c r="BK891" i="2"/>
  <c r="BK910" i="2"/>
  <c r="K744" i="2"/>
  <c r="BE744" i="2" s="1"/>
  <c r="K334" i="2"/>
  <c r="BE334" i="2" s="1"/>
  <c r="BK854" i="2"/>
  <c r="K438" i="2"/>
  <c r="BE438" i="2" s="1"/>
  <c r="K906" i="2"/>
  <c r="BE906" i="2" s="1"/>
  <c r="K337" i="2"/>
  <c r="BE337" i="2" s="1"/>
  <c r="R158" i="3"/>
  <c r="R155" i="3"/>
  <c r="Q141" i="3"/>
  <c r="R156" i="3"/>
  <c r="R125" i="3"/>
  <c r="Q126" i="3"/>
  <c r="R134" i="3"/>
  <c r="K147" i="3"/>
  <c r="BE147" i="3" s="1"/>
  <c r="K130" i="3"/>
  <c r="BE130" i="3" s="1"/>
  <c r="BK129" i="3"/>
  <c r="Q275" i="4"/>
  <c r="R242" i="4"/>
  <c r="Q194" i="4"/>
  <c r="Q129" i="4"/>
  <c r="R193" i="4"/>
  <c r="Q280" i="4"/>
  <c r="Q238" i="4"/>
  <c r="R188" i="4"/>
  <c r="Q139" i="4"/>
  <c r="R262" i="4"/>
  <c r="Q221" i="4"/>
  <c r="R166" i="4"/>
  <c r="Q237" i="4"/>
  <c r="R278" i="4"/>
  <c r="R213" i="4"/>
  <c r="R173" i="4"/>
  <c r="Q266" i="4"/>
  <c r="R176" i="4"/>
  <c r="Q131" i="4"/>
  <c r="Q232" i="4"/>
  <c r="R200" i="4"/>
  <c r="Q260" i="4"/>
  <c r="Q208" i="4"/>
  <c r="R179" i="4"/>
  <c r="R127" i="4"/>
  <c r="BK282" i="4"/>
  <c r="R258" i="4"/>
  <c r="R216" i="4"/>
  <c r="Q267" i="4"/>
  <c r="Q230" i="4"/>
  <c r="Q177" i="4"/>
  <c r="R141" i="4"/>
  <c r="BK279" i="4"/>
  <c r="K231" i="4"/>
  <c r="BE231" i="4" s="1"/>
  <c r="K165" i="4"/>
  <c r="BE165" i="4" s="1"/>
  <c r="K276" i="4"/>
  <c r="BE276" i="4" s="1"/>
  <c r="K216" i="4"/>
  <c r="BE216" i="4" s="1"/>
  <c r="BK221" i="4"/>
  <c r="BK163" i="4"/>
  <c r="BK233" i="4"/>
  <c r="BK230" i="4"/>
  <c r="BK258" i="4"/>
  <c r="BK259" i="4"/>
  <c r="K181" i="4"/>
  <c r="BE181" i="4" s="1"/>
  <c r="K205" i="4"/>
  <c r="BE205" i="4" s="1"/>
  <c r="BK222" i="4"/>
  <c r="K156" i="4"/>
  <c r="BE156" i="4" s="1"/>
  <c r="BK161" i="4"/>
  <c r="R133" i="5"/>
  <c r="Q132" i="5"/>
  <c r="BK129" i="5"/>
  <c r="R974" i="2"/>
  <c r="Q799" i="2"/>
  <c r="Q683" i="2"/>
  <c r="Q585" i="2"/>
  <c r="Q316" i="2"/>
  <c r="Q189" i="2"/>
  <c r="Q922" i="2"/>
  <c r="R799" i="2"/>
  <c r="Q722" i="2"/>
  <c r="R649" i="2"/>
  <c r="Q604" i="2"/>
  <c r="R418" i="2"/>
  <c r="R562" i="2"/>
  <c r="R335" i="2"/>
  <c r="R805" i="2"/>
  <c r="R527" i="2"/>
  <c r="Q278" i="2"/>
  <c r="Q185" i="2"/>
  <c r="Q873" i="2"/>
  <c r="R587" i="2"/>
  <c r="R334" i="2"/>
  <c r="Q158" i="2"/>
  <c r="R922" i="2"/>
  <c r="Q690" i="2"/>
  <c r="Q567" i="2"/>
  <c r="Q472" i="2"/>
  <c r="R180" i="2"/>
  <c r="Q1034" i="2"/>
  <c r="Q852" i="2"/>
  <c r="Q695" i="2"/>
  <c r="Q605" i="2"/>
  <c r="Q441" i="2"/>
  <c r="R259" i="2"/>
  <c r="Q1058" i="2"/>
  <c r="R988" i="2"/>
  <c r="Q928" i="2"/>
  <c r="R816" i="2"/>
  <c r="Q617" i="2"/>
  <c r="R434" i="2"/>
  <c r="R268" i="2"/>
  <c r="R1029" i="2"/>
  <c r="Q871" i="2"/>
  <c r="Q743" i="2"/>
  <c r="Q546" i="2"/>
  <c r="R378" i="2"/>
  <c r="R153" i="2"/>
  <c r="R770" i="2"/>
  <c r="R648" i="2"/>
  <c r="R604" i="2"/>
  <c r="R438" i="2"/>
  <c r="R343" i="2"/>
  <c r="R274" i="2"/>
  <c r="Q832" i="2"/>
  <c r="BK1027" i="2"/>
  <c r="K587" i="2"/>
  <c r="BE587" i="2" s="1"/>
  <c r="K144" i="2"/>
  <c r="BE144" i="2" s="1"/>
  <c r="K904" i="2"/>
  <c r="BE904" i="2" s="1"/>
  <c r="K785" i="2"/>
  <c r="BE785" i="2" s="1"/>
  <c r="BK1049" i="2"/>
  <c r="K227" i="2"/>
  <c r="BE227" i="2" s="1"/>
  <c r="K331" i="2"/>
  <c r="BE331" i="2" s="1"/>
  <c r="K219" i="2"/>
  <c r="BE219" i="2" s="1"/>
  <c r="Q135" i="3"/>
  <c r="Q130" i="3"/>
  <c r="Q134" i="3"/>
  <c r="Q140" i="3"/>
  <c r="R124" i="3"/>
  <c r="Q127" i="3"/>
  <c r="BK155" i="3"/>
  <c r="BK137" i="3"/>
  <c r="Q286" i="4"/>
  <c r="R264" i="4"/>
  <c r="Q222" i="4"/>
  <c r="Q185" i="4"/>
  <c r="Q138" i="4"/>
  <c r="R129" i="4"/>
  <c r="Q242" i="4"/>
  <c r="Q196" i="4"/>
  <c r="Q158" i="4"/>
  <c r="R274" i="4"/>
  <c r="Q213" i="4"/>
  <c r="Q168" i="4"/>
  <c r="R131" i="4"/>
  <c r="Q157" i="4"/>
  <c r="R205" i="4"/>
  <c r="R185" i="4"/>
  <c r="R259" i="4"/>
  <c r="Q206" i="4"/>
  <c r="Q140" i="4"/>
  <c r="R237" i="4"/>
  <c r="R202" i="4"/>
  <c r="Q253" i="4"/>
  <c r="R210" i="4"/>
  <c r="R183" i="4"/>
  <c r="Q144" i="4"/>
  <c r="R284" i="4"/>
  <c r="R247" i="4"/>
  <c r="Q223" i="4"/>
  <c r="R204" i="4"/>
  <c r="R178" i="4"/>
  <c r="R253" i="4"/>
  <c r="Q217" i="4"/>
  <c r="R154" i="4"/>
  <c r="BK270" i="4"/>
  <c r="K157" i="4"/>
  <c r="BE157" i="4" s="1"/>
  <c r="K255" i="4"/>
  <c r="BE255" i="4" s="1"/>
  <c r="BK172" i="4"/>
  <c r="BK271" i="4"/>
  <c r="BK226" i="4"/>
  <c r="K213" i="4"/>
  <c r="BE213" i="4" s="1"/>
  <c r="K160" i="4"/>
  <c r="BE160" i="4" s="1"/>
  <c r="K193" i="4"/>
  <c r="BE193" i="4"/>
  <c r="K224" i="4"/>
  <c r="BE224" i="4" s="1"/>
  <c r="BK149" i="4"/>
  <c r="K145" i="4"/>
  <c r="BE145" i="4" s="1"/>
  <c r="BK196" i="4"/>
  <c r="BK129" i="4"/>
  <c r="K212" i="4"/>
  <c r="BE212" i="4" s="1"/>
  <c r="K140" i="4"/>
  <c r="BE140" i="4" s="1"/>
  <c r="Q126" i="5"/>
  <c r="Q128" i="5"/>
  <c r="R127" i="5"/>
  <c r="BK127" i="5"/>
  <c r="R1008" i="2"/>
  <c r="R760" i="2"/>
  <c r="Q639" i="2"/>
  <c r="R468" i="2"/>
  <c r="Q163" i="2"/>
  <c r="R906" i="2"/>
  <c r="R694" i="2"/>
  <c r="Q600" i="2"/>
  <c r="Q997" i="2"/>
  <c r="R695" i="2"/>
  <c r="R504" i="2"/>
  <c r="Q854" i="2"/>
  <c r="R573" i="2"/>
  <c r="Q268" i="2"/>
  <c r="R934" i="2"/>
  <c r="Q676" i="2"/>
  <c r="R436" i="2"/>
  <c r="Q200" i="2"/>
  <c r="Q990" i="2"/>
  <c r="R940" i="2"/>
  <c r="Q756" i="2"/>
  <c r="R567" i="2"/>
  <c r="K899" i="2"/>
  <c r="BE899" i="2" s="1"/>
  <c r="K149" i="2"/>
  <c r="BE149" i="2" s="1"/>
  <c r="BK273" i="2"/>
  <c r="BK180" i="2"/>
  <c r="Q137" i="3"/>
  <c r="R145" i="3"/>
  <c r="R135" i="3"/>
  <c r="R142" i="3"/>
  <c r="K128" i="3"/>
  <c r="BE128" i="3" s="1"/>
  <c r="BK125" i="3"/>
  <c r="K131" i="3"/>
  <c r="BE131" i="3" s="1"/>
  <c r="Q243" i="4"/>
  <c r="R220" i="4"/>
  <c r="R168" i="4"/>
  <c r="R208" i="4"/>
  <c r="R128" i="4"/>
  <c r="Q239" i="4"/>
  <c r="Q225" i="4"/>
  <c r="Q163" i="4"/>
  <c r="Q132" i="4"/>
  <c r="R196" i="4"/>
  <c r="R159" i="4"/>
  <c r="Q236" i="4"/>
  <c r="Q174" i="4"/>
  <c r="R267" i="4"/>
  <c r="R174" i="4"/>
  <c r="Q805" i="2"/>
  <c r="Q602" i="2"/>
  <c r="R532" i="2"/>
  <c r="Q464" i="2"/>
  <c r="Q363" i="2"/>
  <c r="R1062" i="2"/>
  <c r="R1028" i="2"/>
  <c r="Q764" i="2"/>
  <c r="R662" i="2"/>
  <c r="R542" i="2"/>
  <c r="R472" i="2"/>
  <c r="R300" i="2"/>
  <c r="Q196" i="2"/>
  <c r="R1011" i="2"/>
  <c r="Q934" i="2"/>
  <c r="Q858" i="2"/>
  <c r="Q658" i="2"/>
  <c r="R606" i="2"/>
  <c r="Q408" i="2"/>
  <c r="Q296" i="2"/>
  <c r="Q945" i="2"/>
  <c r="Q508" i="2"/>
  <c r="R329" i="2"/>
  <c r="R827" i="2"/>
  <c r="Q682" i="2"/>
  <c r="R610" i="2"/>
  <c r="R550" i="2"/>
  <c r="BK480" i="2"/>
  <c r="BK243" i="2"/>
  <c r="BK974" i="2"/>
  <c r="BK702" i="2"/>
  <c r="Q145" i="3"/>
  <c r="R141" i="3"/>
  <c r="Q131" i="3"/>
  <c r="BK156" i="3"/>
  <c r="BK124" i="3"/>
  <c r="BK142" i="3"/>
  <c r="Q283" i="4"/>
  <c r="Q259" i="4"/>
  <c r="Q224" i="4"/>
  <c r="R197" i="4"/>
  <c r="R140" i="4"/>
  <c r="R133" i="4"/>
  <c r="R254" i="4"/>
  <c r="R233" i="4"/>
  <c r="R209" i="4"/>
  <c r="Q197" i="4"/>
  <c r="Q162" i="4"/>
  <c r="R147" i="4"/>
  <c r="Q268" i="4"/>
  <c r="R218" i="4"/>
  <c r="R186" i="4"/>
  <c r="Q152" i="4"/>
  <c r="Q250" i="4"/>
  <c r="Q193" i="4"/>
  <c r="R134" i="4"/>
  <c r="Q270" i="4"/>
  <c r="Q165" i="4"/>
  <c r="R257" i="4"/>
  <c r="Q211" i="4"/>
  <c r="R162" i="4"/>
  <c r="R157" i="4"/>
  <c r="R282" i="4"/>
  <c r="R244" i="4"/>
  <c r="R217" i="4"/>
  <c r="Q182" i="4"/>
  <c r="Q282" i="4"/>
  <c r="R236" i="4"/>
  <c r="R182" i="4"/>
  <c r="R145" i="4"/>
  <c r="BK257" i="4"/>
  <c r="K176" i="4"/>
  <c r="BE176" i="4"/>
  <c r="K277" i="4"/>
  <c r="BE277" i="4" s="1"/>
  <c r="BK249" i="4"/>
  <c r="K273" i="4"/>
  <c r="BE273" i="4"/>
  <c r="K189" i="4"/>
  <c r="BE189" i="4" s="1"/>
  <c r="K262" i="4"/>
  <c r="BE262" i="4" s="1"/>
  <c r="K265" i="4"/>
  <c r="BE265" i="4" s="1"/>
  <c r="BK206" i="4"/>
  <c r="K235" i="4"/>
  <c r="BE235" i="4" s="1"/>
  <c r="K223" i="4"/>
  <c r="BE223" i="4" s="1"/>
  <c r="BK158" i="4"/>
  <c r="K183" i="4"/>
  <c r="BE183" i="4" s="1"/>
  <c r="K185" i="4"/>
  <c r="BE185" i="4" s="1"/>
  <c r="R132" i="5"/>
  <c r="BK133" i="5"/>
  <c r="Q955" i="2"/>
  <c r="R709" i="2"/>
  <c r="R598" i="2"/>
  <c r="R432" i="2"/>
  <c r="R196" i="2"/>
  <c r="R996" i="2"/>
  <c r="R795" i="2"/>
  <c r="R721" i="2"/>
  <c r="Q644" i="2"/>
  <c r="Q483" i="2"/>
  <c r="R304" i="2"/>
  <c r="Q827" i="2"/>
  <c r="R635" i="2"/>
  <c r="R480" i="2"/>
  <c r="R871" i="2"/>
  <c r="R633" i="2"/>
  <c r="Q333" i="2"/>
  <c r="K1008" i="2"/>
  <c r="R777" i="2"/>
  <c r="R599" i="2"/>
  <c r="Q474" i="2"/>
  <c r="Q219" i="2"/>
  <c r="Q979" i="2"/>
  <c r="Q733" i="2"/>
  <c r="Q633" i="2"/>
  <c r="Q542" i="2"/>
  <c r="Q433" i="2"/>
  <c r="Q175" i="2"/>
  <c r="Q994" i="2"/>
  <c r="Q750" i="2"/>
  <c r="Q657" i="2"/>
  <c r="R523" i="2"/>
  <c r="R273" i="2"/>
  <c r="Q1059" i="2"/>
  <c r="R994" i="2"/>
  <c r="Q890" i="2"/>
  <c r="R785" i="2"/>
  <c r="Q638" i="2"/>
  <c r="R489" i="2"/>
  <c r="Q273" i="2"/>
  <c r="R1034" i="2"/>
  <c r="Q1008" i="2"/>
  <c r="R704" i="2"/>
  <c r="R485" i="2"/>
  <c r="R251" i="2"/>
  <c r="R880" i="2"/>
  <c r="Q694" i="2"/>
  <c r="Q618" i="2"/>
  <c r="R578" i="2"/>
  <c r="Q480" i="2"/>
  <c r="R267" i="2"/>
  <c r="Q795" i="2"/>
  <c r="BK960" i="2"/>
  <c r="BK259" i="2"/>
  <c r="K990" i="2"/>
  <c r="BE990" i="2" s="1"/>
  <c r="BK832" i="2"/>
  <c r="K997" i="2"/>
  <c r="BE997" i="2" s="1"/>
  <c r="BK268" i="2"/>
  <c r="K316" i="2"/>
  <c r="BE316" i="2" s="1"/>
  <c r="BK934" i="2"/>
  <c r="K573" i="2"/>
  <c r="BE573" i="2" s="1"/>
  <c r="K274" i="2"/>
  <c r="BE274" i="2" s="1"/>
  <c r="K955" i="2"/>
  <c r="BE955" i="2" s="1"/>
  <c r="BK468" i="2"/>
  <c r="BK217" i="2"/>
  <c r="K429" i="2"/>
  <c r="BE429" i="2" s="1"/>
  <c r="K434" i="2"/>
  <c r="BE434" i="2" s="1"/>
  <c r="BK189" i="2"/>
  <c r="K278" i="2"/>
  <c r="BE278" i="2" s="1"/>
  <c r="R127" i="3"/>
  <c r="R139" i="3"/>
  <c r="Q142" i="3"/>
  <c r="R149" i="3"/>
  <c r="R132" i="3"/>
  <c r="R126" i="3"/>
  <c r="BK148" i="3"/>
  <c r="BK144" i="3"/>
  <c r="BK140" i="3"/>
  <c r="R268" i="4"/>
  <c r="Q201" i="4"/>
  <c r="Q143" i="4"/>
  <c r="Q147" i="4"/>
  <c r="Q235" i="4"/>
  <c r="Q191" i="4"/>
  <c r="R150" i="4"/>
  <c r="Q134" i="4"/>
  <c r="Q227" i="4"/>
  <c r="Q180" i="4"/>
  <c r="Q149" i="4"/>
  <c r="Q189" i="4"/>
  <c r="Q159" i="4"/>
  <c r="Q127" i="4"/>
  <c r="Q264" i="4"/>
  <c r="Q233" i="4"/>
  <c r="R203" i="4"/>
  <c r="R149" i="4"/>
  <c r="R211" i="4"/>
  <c r="Q146" i="4"/>
  <c r="R279" i="4"/>
  <c r="Q219" i="4"/>
  <c r="R285" i="4"/>
  <c r="R225" i="4"/>
  <c r="Q186" i="4"/>
  <c r="R158" i="4"/>
  <c r="Q265" i="4"/>
  <c r="R272" i="4"/>
  <c r="Q241" i="4"/>
  <c r="R184" i="4"/>
  <c r="R169" i="4"/>
  <c r="R265" i="4"/>
  <c r="Q202" i="4"/>
  <c r="Q164" i="4"/>
  <c r="K288" i="4"/>
  <c r="BE288" i="4" s="1"/>
  <c r="K234" i="4"/>
  <c r="BE234" i="4" s="1"/>
  <c r="BK284" i="4"/>
  <c r="K208" i="4"/>
  <c r="BE208" i="4" s="1"/>
  <c r="BK283" i="4"/>
  <c r="BK232" i="4"/>
  <c r="BK260" i="4"/>
  <c r="BK151" i="4"/>
  <c r="BK247" i="4"/>
  <c r="BK251" i="4"/>
  <c r="K194" i="4"/>
  <c r="BE194" i="4" s="1"/>
  <c r="K170" i="4"/>
  <c r="BE170" i="4" s="1"/>
  <c r="BK207" i="4"/>
  <c r="K182" i="4"/>
  <c r="BE182" i="4" s="1"/>
  <c r="BK229" i="4"/>
  <c r="BK188" i="4"/>
  <c r="K146" i="4"/>
  <c r="BE146" i="4" s="1"/>
  <c r="R125" i="5"/>
  <c r="Q131" i="5"/>
  <c r="BK132" i="5"/>
  <c r="BK122" i="5"/>
  <c r="BK878" i="2"/>
  <c r="Q716" i="2"/>
  <c r="Q532" i="2"/>
  <c r="Q399" i="2"/>
  <c r="R192" i="2"/>
  <c r="Q965" i="2"/>
  <c r="R891" i="2"/>
  <c r="Q777" i="2"/>
  <c r="R657" i="2"/>
  <c r="R602" i="2"/>
  <c r="Q343" i="2"/>
  <c r="Q866" i="2"/>
  <c r="Q649" i="2"/>
  <c r="Q557" i="2"/>
  <c r="Q430" i="2"/>
  <c r="R837" i="2"/>
  <c r="R658" i="2"/>
  <c r="R508" i="2"/>
  <c r="Q388" i="2"/>
  <c r="Q259" i="2"/>
  <c r="Q960" i="2"/>
  <c r="R860" i="2"/>
  <c r="Q601" i="2"/>
  <c r="Q495" i="2"/>
  <c r="R336" i="2"/>
  <c r="R213" i="2"/>
  <c r="AU94" i="1"/>
  <c r="Q552" i="2"/>
  <c r="Q482" i="2"/>
  <c r="R185" i="2"/>
  <c r="Q1052" i="2"/>
  <c r="Q1027" i="2"/>
  <c r="Q816" i="2"/>
  <c r="R676" i="2"/>
  <c r="Q598" i="2"/>
  <c r="R484" i="2"/>
  <c r="R399" i="2"/>
  <c r="Q243" i="2"/>
  <c r="R1052" i="2"/>
  <c r="Q1010" i="2"/>
  <c r="R955" i="2"/>
  <c r="R866" i="2"/>
  <c r="Q765" i="2"/>
  <c r="Q603" i="2"/>
  <c r="Q484" i="2"/>
  <c r="R358" i="2"/>
  <c r="Q267" i="2"/>
  <c r="Q1049" i="2"/>
  <c r="R984" i="2"/>
  <c r="Q766" i="2"/>
  <c r="Q754" i="2"/>
  <c r="R512" i="2"/>
  <c r="Q383" i="2"/>
  <c r="R163" i="2"/>
  <c r="R754" i="2"/>
  <c r="R643" i="2"/>
  <c r="Q606" i="2"/>
  <c r="Q572" i="2"/>
  <c r="Q368" i="2"/>
  <c r="R332" i="2"/>
  <c r="K1003" i="2"/>
  <c r="BE1003" i="2" s="1"/>
  <c r="BK213" i="2"/>
  <c r="BK984" i="2"/>
  <c r="K988" i="2"/>
  <c r="BE988" i="2" s="1"/>
  <c r="BK1029" i="2"/>
  <c r="K979" i="2"/>
  <c r="BE979" i="2" s="1"/>
  <c r="K634" i="2"/>
  <c r="BE634" i="2" s="1"/>
  <c r="BK296" i="2"/>
  <c r="BK269" i="2"/>
  <c r="BK185" i="2"/>
  <c r="K873" i="2"/>
  <c r="BE873" i="2" s="1"/>
  <c r="K512" i="2"/>
  <c r="BE512" i="2" s="1"/>
  <c r="BK358" i="2"/>
  <c r="BK304" i="2"/>
  <c r="Q155" i="3"/>
  <c r="Q146" i="3"/>
  <c r="Q132" i="3"/>
  <c r="R129" i="3"/>
  <c r="R157" i="3"/>
  <c r="R133" i="3"/>
  <c r="BK153" i="3"/>
  <c r="BK145" i="3"/>
  <c r="Q285" i="4"/>
  <c r="Q261" i="4"/>
  <c r="R238" i="4"/>
  <c r="Q205" i="4"/>
  <c r="R170" i="4"/>
  <c r="Q220" i="4"/>
  <c r="BK160" i="4"/>
  <c r="Q262" i="4"/>
  <c r="R230" i="4"/>
  <c r="Q200" i="4"/>
  <c r="R148" i="4"/>
  <c r="Q276" i="4"/>
  <c r="R245" i="4"/>
  <c r="Q203" i="4"/>
  <c r="R160" i="4"/>
  <c r="R241" i="4"/>
  <c r="R164" i="4"/>
  <c r="R152" i="4"/>
  <c r="Q274" i="4"/>
  <c r="R255" i="4"/>
  <c r="R231" i="4"/>
  <c r="Q204" i="4"/>
  <c r="R156" i="4"/>
  <c r="Q248" i="4"/>
  <c r="R199" i="4"/>
  <c r="R151" i="4"/>
  <c r="R135" i="4"/>
  <c r="Q273" i="4"/>
  <c r="Q207" i="4"/>
  <c r="R288" i="4"/>
  <c r="Q258" i="4"/>
  <c r="R228" i="4"/>
  <c r="BK193" i="4"/>
  <c r="R165" i="4"/>
  <c r="R283" i="4"/>
  <c r="Q279" i="4"/>
  <c r="Q263" i="4"/>
  <c r="R227" i="4"/>
  <c r="Q210" i="4"/>
  <c r="R180" i="4"/>
  <c r="R276" i="4"/>
  <c r="R252" i="4"/>
  <c r="R172" i="4"/>
  <c r="Q136" i="4"/>
  <c r="K272" i="4"/>
  <c r="BE272" i="4" s="1"/>
  <c r="BK227" i="4"/>
  <c r="K282" i="4"/>
  <c r="BE282" i="4" s="1"/>
  <c r="BK138" i="4"/>
  <c r="K261" i="4"/>
  <c r="BE261" i="4" s="1"/>
  <c r="BK220" i="4"/>
  <c r="K266" i="4"/>
  <c r="BE266" i="4" s="1"/>
  <c r="K201" i="4"/>
  <c r="BE201" i="4" s="1"/>
  <c r="K174" i="4"/>
  <c r="BE174" i="4" s="1"/>
  <c r="K248" i="4"/>
  <c r="BE248" i="4" s="1"/>
  <c r="BK167" i="4"/>
  <c r="BK187" i="4"/>
  <c r="K219" i="4"/>
  <c r="BE219" i="4" s="1"/>
  <c r="BK168" i="4"/>
  <c r="K190" i="4"/>
  <c r="BE190" i="4" s="1"/>
  <c r="BK133" i="4"/>
  <c r="K152" i="4"/>
  <c r="BE152" i="4" s="1"/>
  <c r="K128" i="4"/>
  <c r="BE128" i="4" s="1"/>
  <c r="R129" i="5"/>
  <c r="R126" i="5"/>
  <c r="BK130" i="5"/>
  <c r="K125" i="5"/>
  <c r="BE125" i="5" s="1"/>
  <c r="Q906" i="2"/>
  <c r="R756" i="2"/>
  <c r="Q599" i="2"/>
  <c r="R483" i="2"/>
  <c r="Q212" i="2"/>
  <c r="Q144" i="2"/>
  <c r="Q999" i="2"/>
  <c r="Q790" i="2"/>
  <c r="Q667" i="2"/>
  <c r="Q628" i="2"/>
  <c r="R585" i="2"/>
  <c r="Q378" i="2"/>
  <c r="R821" i="2"/>
  <c r="R696" i="2"/>
  <c r="Q561" i="2"/>
  <c r="Q493" i="2"/>
  <c r="Q880" i="2"/>
  <c r="R644" i="2"/>
  <c r="Q504" i="2"/>
  <c r="Q961" i="2"/>
  <c r="R737" i="2"/>
  <c r="Q623" i="2"/>
  <c r="Q422" i="2"/>
  <c r="R278" i="2"/>
  <c r="Q153" i="2"/>
  <c r="R1003" i="2"/>
  <c r="Q810" i="2"/>
  <c r="Q737" i="2"/>
  <c r="R552" i="2"/>
  <c r="R337" i="2"/>
  <c r="R910" i="2"/>
  <c r="R750" i="2"/>
  <c r="R623" i="2"/>
  <c r="Q584" i="2"/>
  <c r="Q478" i="2"/>
  <c r="Q358" i="2"/>
  <c r="R282" i="2"/>
  <c r="R167" i="2"/>
  <c r="K1052" i="2"/>
  <c r="BE1052" i="2" s="1"/>
  <c r="BK1039" i="2"/>
  <c r="K945" i="2"/>
  <c r="BE945" i="2" s="1"/>
  <c r="BK972" i="2"/>
  <c r="BK966" i="2"/>
  <c r="K378" i="2"/>
  <c r="BE378" i="2" s="1"/>
  <c r="K961" i="2"/>
  <c r="BE961" i="2" s="1"/>
  <c r="BK949" i="2"/>
  <c r="K332" i="2"/>
  <c r="BE332" i="2" s="1"/>
  <c r="BK175" i="2"/>
  <c r="BK335" i="2"/>
  <c r="K562" i="2"/>
  <c r="BE562" i="2" s="1"/>
  <c r="BK383" i="2"/>
  <c r="K368" i="2"/>
  <c r="BE368" i="2" s="1"/>
  <c r="BK637" i="2"/>
  <c r="R144" i="3"/>
  <c r="Q138" i="3"/>
  <c r="Q158" i="3"/>
  <c r="R151" i="3"/>
  <c r="R148" i="3"/>
  <c r="R263" i="4"/>
  <c r="Q244" i="4"/>
  <c r="Q176" i="4"/>
  <c r="R143" i="4"/>
  <c r="R191" i="4"/>
  <c r="R171" i="4"/>
  <c r="R270" i="4"/>
  <c r="R271" i="4"/>
  <c r="R226" i="4"/>
  <c r="Q188" i="4"/>
  <c r="Q148" i="4"/>
  <c r="R260" i="4"/>
  <c r="R194" i="4"/>
  <c r="Q156" i="4"/>
  <c r="K286" i="4"/>
  <c r="BE286" i="4" s="1"/>
  <c r="K131" i="4"/>
  <c r="BE131" i="4" s="1"/>
  <c r="BK242" i="4"/>
  <c r="K141" i="4"/>
  <c r="BE141" i="4" s="1"/>
  <c r="BK243" i="4"/>
  <c r="BK253" i="4"/>
  <c r="BK147" i="4"/>
  <c r="K202" i="4"/>
  <c r="BE202" i="4" s="1"/>
  <c r="BK134" i="4"/>
  <c r="K127" i="4"/>
  <c r="BE127" i="4" s="1"/>
  <c r="BK192" i="4"/>
  <c r="K199" i="4"/>
  <c r="BE199" i="4" s="1"/>
  <c r="K191" i="4"/>
  <c r="BE191" i="4" s="1"/>
  <c r="K137" i="4"/>
  <c r="BE137" i="4" s="1"/>
  <c r="Q130" i="5"/>
  <c r="R131" i="5"/>
  <c r="K128" i="5"/>
  <c r="BE128" i="5" s="1"/>
  <c r="Q914" i="2"/>
  <c r="Q726" i="2"/>
  <c r="R611" i="2"/>
  <c r="R363" i="2"/>
  <c r="R739" i="2"/>
  <c r="R683" i="2"/>
  <c r="Q568" i="2"/>
  <c r="Q429" i="2"/>
  <c r="R638" i="2"/>
  <c r="Q489" i="2"/>
  <c r="Q949" i="2"/>
  <c r="R766" i="2"/>
  <c r="R482" i="2"/>
  <c r="Q235" i="2"/>
  <c r="Q972" i="2"/>
  <c r="R873" i="2"/>
  <c r="Q643" i="2"/>
  <c r="Q550" i="2"/>
  <c r="Q456" i="2"/>
  <c r="Q274" i="2"/>
  <c r="Q1062" i="2"/>
  <c r="Q893" i="2"/>
  <c r="R779" i="2"/>
  <c r="R637" i="2"/>
  <c r="R546" i="2"/>
  <c r="Q373" i="2"/>
  <c r="R212" i="2"/>
  <c r="R1049" i="2"/>
  <c r="Q966" i="2"/>
  <c r="R852" i="2"/>
  <c r="Q668" i="2"/>
  <c r="R584" i="2"/>
  <c r="Q432" i="2"/>
  <c r="Q329" i="2"/>
  <c r="R149" i="2"/>
  <c r="R979" i="2"/>
  <c r="Q821" i="2"/>
  <c r="R577" i="2"/>
  <c r="R333" i="2"/>
  <c r="K928" i="2"/>
  <c r="BE928" i="2" s="1"/>
  <c r="BK418" i="2"/>
  <c r="BK388" i="2"/>
  <c r="K996" i="2"/>
  <c r="BE996" i="2" s="1"/>
  <c r="BK586" i="2"/>
  <c r="BK433" i="2"/>
  <c r="BK922" i="2"/>
  <c r="K235" i="2"/>
  <c r="BE235" i="2" s="1"/>
  <c r="BK754" i="2"/>
  <c r="K320" i="2"/>
  <c r="BE320" i="2" s="1"/>
  <c r="BK810" i="2"/>
  <c r="K208" i="2"/>
  <c r="BE208" i="2" s="1"/>
  <c r="BK204" i="2"/>
  <c r="Q129" i="3"/>
  <c r="Q149" i="3"/>
  <c r="Q148" i="3"/>
  <c r="R153" i="3"/>
  <c r="Q133" i="3"/>
  <c r="K138" i="3"/>
  <c r="BE138" i="3" s="1"/>
  <c r="R249" i="4"/>
  <c r="R234" i="4"/>
  <c r="Q199" i="4"/>
  <c r="Q214" i="4"/>
  <c r="R130" i="4"/>
  <c r="R248" i="4"/>
  <c r="Q229" i="4"/>
  <c r="Q178" i="4"/>
  <c r="R138" i="4"/>
  <c r="Q249" i="4"/>
  <c r="R175" i="4"/>
  <c r="Q142" i="4"/>
  <c r="R181" i="4"/>
  <c r="R966" i="2"/>
  <c r="R690" i="2"/>
  <c r="Q586" i="2"/>
  <c r="R413" i="2"/>
  <c r="R175" i="2"/>
  <c r="R847" i="2"/>
  <c r="Q878" i="2"/>
  <c r="Q709" i="2"/>
  <c r="Q634" i="2"/>
  <c r="R441" i="2"/>
  <c r="Q331" i="2"/>
  <c r="R733" i="2"/>
  <c r="Q523" i="2"/>
  <c r="Q996" i="2"/>
  <c r="Q702" i="2"/>
  <c r="R603" i="2"/>
  <c r="Q334" i="2"/>
  <c r="R227" i="2"/>
  <c r="Q785" i="2"/>
  <c r="R557" i="2"/>
  <c r="R373" i="2"/>
  <c r="R997" i="2"/>
  <c r="Q897" i="2"/>
  <c r="R663" i="2"/>
  <c r="R556" i="2"/>
  <c r="Q418" i="2"/>
  <c r="R144" i="2"/>
  <c r="Q1039" i="2"/>
  <c r="Q860" i="2"/>
  <c r="R744" i="2"/>
  <c r="Q622" i="2"/>
  <c r="R474" i="2"/>
  <c r="R217" i="2"/>
  <c r="R1050" i="2"/>
  <c r="Q974" i="2"/>
  <c r="R878" i="2"/>
  <c r="R790" i="2"/>
  <c r="Q655" i="2"/>
  <c r="R466" i="2"/>
  <c r="R331" i="2"/>
  <c r="R243" i="2"/>
  <c r="Q1028" i="2"/>
  <c r="Q904" i="2"/>
  <c r="R605" i="2"/>
  <c r="R200" i="2"/>
  <c r="R726" i="2"/>
  <c r="R628" i="2"/>
  <c r="Q587" i="2"/>
  <c r="R422" i="2"/>
  <c r="Q304" i="2"/>
  <c r="R208" i="2"/>
  <c r="BK1050" i="2"/>
  <c r="K805" i="2"/>
  <c r="BE805" i="2" s="1"/>
  <c r="K847" i="2"/>
  <c r="BE847" i="2" s="1"/>
  <c r="BK1011" i="2"/>
  <c r="BK940" i="2"/>
  <c r="BK584" i="2"/>
  <c r="BK897" i="2"/>
  <c r="K567" i="2"/>
  <c r="BE567" i="2" s="1"/>
  <c r="BK329" i="2"/>
  <c r="BK893" i="2"/>
  <c r="BK914" i="2"/>
  <c r="BK308" i="2"/>
  <c r="BK192" i="2"/>
  <c r="K282" i="2"/>
  <c r="BE282" i="2" s="1"/>
  <c r="BK373" i="2"/>
  <c r="Q157" i="3"/>
  <c r="R147" i="3"/>
  <c r="R131" i="3"/>
  <c r="Q139" i="3"/>
  <c r="R140" i="3"/>
  <c r="BK158" i="3"/>
  <c r="K141" i="3"/>
  <c r="BE141" i="3" s="1"/>
  <c r="BK133" i="3"/>
  <c r="BK127" i="3"/>
  <c r="Q272" i="4"/>
  <c r="R229" i="4"/>
  <c r="R146" i="4"/>
  <c r="R207" i="4"/>
  <c r="R246" i="4"/>
  <c r="Q228" i="4"/>
  <c r="Q169" i="4"/>
  <c r="Q137" i="4"/>
  <c r="Q255" i="4"/>
  <c r="Q216" i="4"/>
  <c r="R163" i="4"/>
  <c r="Q192" i="4"/>
  <c r="Q172" i="4"/>
  <c r="Q155" i="4"/>
  <c r="Q257" i="4"/>
  <c r="R219" i="4"/>
  <c r="Q195" i="4"/>
  <c r="Q167" i="4"/>
  <c r="R142" i="4"/>
  <c r="R235" i="4"/>
  <c r="Q184" i="4"/>
  <c r="R137" i="4"/>
  <c r="Q284" i="4"/>
  <c r="R224" i="4"/>
  <c r="Q190" i="4"/>
  <c r="R266" i="4"/>
  <c r="R214" i="4"/>
  <c r="R189" i="4"/>
  <c r="Q161" i="4"/>
  <c r="Q133" i="4"/>
  <c r="R275" i="4"/>
  <c r="Q246" i="4"/>
  <c r="K221" i="4"/>
  <c r="R201" i="4"/>
  <c r="K177" i="4"/>
  <c r="Q271" i="4"/>
  <c r="R251" i="4"/>
  <c r="R192" i="4"/>
  <c r="Q171" i="4"/>
  <c r="Q130" i="4"/>
  <c r="BK250" i="4"/>
  <c r="BK180" i="4"/>
  <c r="K280" i="4"/>
  <c r="BE280" i="4" s="1"/>
  <c r="K285" i="4"/>
  <c r="BE285" i="4" s="1"/>
  <c r="K246" i="4"/>
  <c r="BE246" i="4" s="1"/>
  <c r="K203" i="4"/>
  <c r="BE203" i="4"/>
  <c r="K264" i="4"/>
  <c r="BE264" i="4" s="1"/>
  <c r="BK186" i="4"/>
  <c r="BK268" i="4"/>
  <c r="K136" i="4"/>
  <c r="BE136" i="4" s="1"/>
  <c r="K245" i="4"/>
  <c r="BE245" i="4" s="1"/>
  <c r="BK179" i="4"/>
  <c r="BK241" i="4"/>
  <c r="BK238" i="4"/>
  <c r="BK171" i="4"/>
  <c r="K195" i="4"/>
  <c r="BE195" i="4" s="1"/>
  <c r="K175" i="4"/>
  <c r="BE175" i="4" s="1"/>
  <c r="K148" i="4"/>
  <c r="BE148" i="4" s="1"/>
  <c r="BK177" i="4"/>
  <c r="Q123" i="5"/>
  <c r="Q125" i="5"/>
  <c r="Q127" i="5"/>
  <c r="R122" i="5"/>
  <c r="K126" i="5"/>
  <c r="BE126" i="5" s="1"/>
  <c r="Q910" i="2"/>
  <c r="R682" i="2"/>
  <c r="R500" i="2"/>
  <c r="R325" i="2"/>
  <c r="Q1003" i="2"/>
  <c r="R893" i="2"/>
  <c r="R765" i="2"/>
  <c r="R656" i="2"/>
  <c r="Q610" i="2"/>
  <c r="R429" i="2"/>
  <c r="Q335" i="2"/>
  <c r="R702" i="2"/>
  <c r="Q534" i="2"/>
  <c r="Q984" i="2"/>
  <c r="Q728" i="2"/>
  <c r="R586" i="2"/>
  <c r="R269" i="2"/>
  <c r="R904" i="2"/>
  <c r="Q635" i="2"/>
  <c r="R464" i="2"/>
  <c r="Q251" i="2"/>
  <c r="R990" i="2"/>
  <c r="R722" i="2"/>
  <c r="R601" i="2"/>
  <c r="R495" i="2"/>
  <c r="Q332" i="2"/>
  <c r="R1058" i="2"/>
  <c r="Q1029" i="2"/>
  <c r="R810" i="2"/>
  <c r="Q689" i="2"/>
  <c r="Q578" i="2"/>
  <c r="Q468" i="2"/>
  <c r="Q213" i="2"/>
  <c r="R1039" i="2"/>
  <c r="R897" i="2"/>
  <c r="R716" i="2"/>
  <c r="R1059" i="2"/>
  <c r="R899" i="2"/>
  <c r="Q527" i="2"/>
  <c r="Q180" i="2"/>
  <c r="Q779" i="2"/>
  <c r="R617" i="2"/>
  <c r="R456" i="2"/>
  <c r="R296" i="2"/>
  <c r="K1059" i="2"/>
  <c r="BE1059" i="2" s="1"/>
  <c r="BK1010" i="2"/>
  <c r="BK880" i="2"/>
  <c r="K251" i="2"/>
  <c r="BE251" i="2" s="1"/>
  <c r="K325" i="2"/>
  <c r="BE325" i="2" s="1"/>
  <c r="K770" i="2"/>
  <c r="BE770" i="2" s="1"/>
  <c r="BK408" i="2"/>
  <c r="K799" i="2"/>
  <c r="BE799" i="2" s="1"/>
  <c r="BK695" i="2"/>
  <c r="BK267" i="2"/>
  <c r="BK300" i="2"/>
  <c r="Q151" i="3"/>
  <c r="Q147" i="3"/>
  <c r="R128" i="3"/>
  <c r="Q144" i="3"/>
  <c r="R130" i="3"/>
  <c r="Q124" i="3"/>
  <c r="Q231" i="4"/>
  <c r="R222" i="4"/>
  <c r="R261" i="4"/>
  <c r="R195" i="4"/>
  <c r="R144" i="4"/>
  <c r="Q128" i="4"/>
  <c r="Q226" i="4"/>
  <c r="Q175" i="4"/>
  <c r="R277" i="4"/>
  <c r="R239" i="4"/>
  <c r="R190" i="4"/>
  <c r="Q170" i="4"/>
  <c r="Q141" i="4"/>
  <c r="Q277" i="4"/>
  <c r="Q251" i="4"/>
  <c r="Q218" i="4"/>
  <c r="Q183" i="4"/>
  <c r="R139" i="4"/>
  <c r="Q247" i="4"/>
  <c r="Q179" i="4"/>
  <c r="R132" i="4"/>
  <c r="BK237" i="4"/>
  <c r="BK142" i="4"/>
  <c r="K267" i="4"/>
  <c r="BE267" i="4" s="1"/>
  <c r="BK159" i="4"/>
  <c r="K252" i="4"/>
  <c r="BE252" i="4" s="1"/>
  <c r="BK217" i="4"/>
  <c r="K166" i="4"/>
  <c r="BE166" i="4" s="1"/>
  <c r="BK254" i="4"/>
  <c r="K169" i="4"/>
  <c r="BE169" i="4" s="1"/>
  <c r="K218" i="4"/>
  <c r="BE218" i="4" s="1"/>
  <c r="K263" i="4"/>
  <c r="BE263" i="4" s="1"/>
  <c r="BK162" i="4"/>
  <c r="BK178" i="4"/>
  <c r="K184" i="4"/>
  <c r="BE184" i="4" s="1"/>
  <c r="R130" i="5"/>
  <c r="Q122" i="5"/>
  <c r="Q129" i="5"/>
  <c r="BK123" i="5"/>
  <c r="Q126" i="4" l="1"/>
  <c r="I97" i="4" s="1"/>
  <c r="Q256" i="4"/>
  <c r="I102" i="4" s="1"/>
  <c r="X191" i="2"/>
  <c r="R330" i="2"/>
  <c r="J101" i="2" s="1"/>
  <c r="Q431" i="2"/>
  <c r="I102" i="2" s="1"/>
  <c r="T533" i="2"/>
  <c r="R551" i="2"/>
  <c r="J110" i="2" s="1"/>
  <c r="T703" i="2"/>
  <c r="T784" i="2"/>
  <c r="X921" i="2"/>
  <c r="V973" i="2"/>
  <c r="Q1009" i="2"/>
  <c r="I117" i="2" s="1"/>
  <c r="V153" i="4"/>
  <c r="X198" i="4"/>
  <c r="Q215" i="4"/>
  <c r="I100" i="4" s="1"/>
  <c r="Q240" i="4"/>
  <c r="I101" i="4" s="1"/>
  <c r="R143" i="2"/>
  <c r="V184" i="2"/>
  <c r="Q184" i="2"/>
  <c r="I99" i="2" s="1"/>
  <c r="X330" i="2"/>
  <c r="X142" i="2" s="1"/>
  <c r="T440" i="2"/>
  <c r="X467" i="2"/>
  <c r="R494" i="2"/>
  <c r="J108" i="2" s="1"/>
  <c r="V551" i="2"/>
  <c r="R636" i="2"/>
  <c r="J111" i="2" s="1"/>
  <c r="V784" i="2"/>
  <c r="R921" i="2"/>
  <c r="J115" i="2" s="1"/>
  <c r="V1009" i="2"/>
  <c r="R1033" i="2"/>
  <c r="J118" i="2" s="1"/>
  <c r="R123" i="3"/>
  <c r="R136" i="3"/>
  <c r="J98" i="3" s="1"/>
  <c r="Q143" i="3"/>
  <c r="I99" i="3" s="1"/>
  <c r="V154" i="3"/>
  <c r="V126" i="4"/>
  <c r="Q153" i="4"/>
  <c r="V240" i="4"/>
  <c r="V256" i="4"/>
  <c r="V269" i="4"/>
  <c r="T281" i="4"/>
  <c r="T143" i="2"/>
  <c r="Q143" i="2"/>
  <c r="T184" i="2"/>
  <c r="X184" i="2"/>
  <c r="R184" i="2"/>
  <c r="J99" i="2" s="1"/>
  <c r="V330" i="2"/>
  <c r="X431" i="2"/>
  <c r="Q440" i="2"/>
  <c r="V494" i="2"/>
  <c r="X533" i="2"/>
  <c r="R533" i="2"/>
  <c r="J109" i="2" s="1"/>
  <c r="T636" i="2"/>
  <c r="X703" i="2"/>
  <c r="Q784" i="2"/>
  <c r="I114" i="2" s="1"/>
  <c r="T1009" i="2"/>
  <c r="V1033" i="2"/>
  <c r="Q1051" i="2"/>
  <c r="I119" i="2" s="1"/>
  <c r="T153" i="4"/>
  <c r="V198" i="4"/>
  <c r="V215" i="4"/>
  <c r="X240" i="4"/>
  <c r="Q269" i="4"/>
  <c r="I103" i="4" s="1"/>
  <c r="Q281" i="4"/>
  <c r="I104" i="4" s="1"/>
  <c r="V143" i="2"/>
  <c r="R191" i="2"/>
  <c r="J100" i="2" s="1"/>
  <c r="T431" i="2"/>
  <c r="X440" i="2"/>
  <c r="V467" i="2"/>
  <c r="X481" i="2"/>
  <c r="Q481" i="2"/>
  <c r="I107" i="2" s="1"/>
  <c r="V636" i="2"/>
  <c r="V921" i="2"/>
  <c r="T973" i="2"/>
  <c r="X1009" i="2"/>
  <c r="Q1033" i="2"/>
  <c r="I118" i="2" s="1"/>
  <c r="T123" i="3"/>
  <c r="Q123" i="3"/>
  <c r="V136" i="3"/>
  <c r="T143" i="3"/>
  <c r="X143" i="3"/>
  <c r="T154" i="3"/>
  <c r="R154" i="3"/>
  <c r="J102" i="3" s="1"/>
  <c r="X143" i="2"/>
  <c r="BK184" i="2"/>
  <c r="K184" i="2" s="1"/>
  <c r="K99" i="2" s="1"/>
  <c r="Q191" i="2"/>
  <c r="I100" i="2" s="1"/>
  <c r="V440" i="2"/>
  <c r="R467" i="2"/>
  <c r="J106" i="2" s="1"/>
  <c r="Q494" i="2"/>
  <c r="I108" i="2" s="1"/>
  <c r="Q551" i="2"/>
  <c r="I110" i="2" s="1"/>
  <c r="Q636" i="2"/>
  <c r="I111" i="2" s="1"/>
  <c r="R703" i="2"/>
  <c r="J112" i="2" s="1"/>
  <c r="X973" i="2"/>
  <c r="R1009" i="2"/>
  <c r="J117" i="2" s="1"/>
  <c r="T1051" i="2"/>
  <c r="T191" i="2"/>
  <c r="T330" i="2"/>
  <c r="V431" i="2"/>
  <c r="R440" i="2"/>
  <c r="T481" i="2"/>
  <c r="T494" i="2"/>
  <c r="V533" i="2"/>
  <c r="Q533" i="2"/>
  <c r="I109" i="2" s="1"/>
  <c r="V703" i="2"/>
  <c r="X784" i="2"/>
  <c r="Q921" i="2"/>
  <c r="I115" i="2" s="1"/>
  <c r="T1033" i="2"/>
  <c r="X1051" i="2"/>
  <c r="X136" i="3"/>
  <c r="T198" i="4"/>
  <c r="X215" i="4"/>
  <c r="R240" i="4"/>
  <c r="J101" i="4" s="1"/>
  <c r="R256" i="4"/>
  <c r="J102" i="4" s="1"/>
  <c r="V281" i="4"/>
  <c r="Q330" i="2"/>
  <c r="I101" i="2" s="1"/>
  <c r="R431" i="2"/>
  <c r="J102" i="2" s="1"/>
  <c r="T467" i="2"/>
  <c r="V481" i="2"/>
  <c r="R481" i="2"/>
  <c r="J107" i="2" s="1"/>
  <c r="T551" i="2"/>
  <c r="X636" i="2"/>
  <c r="Q703" i="2"/>
  <c r="I112" i="2" s="1"/>
  <c r="T921" i="2"/>
  <c r="Q973" i="2"/>
  <c r="I116" i="2" s="1"/>
  <c r="R1051" i="2"/>
  <c r="J119" i="2" s="1"/>
  <c r="X123" i="3"/>
  <c r="T136" i="3"/>
  <c r="R143" i="3"/>
  <c r="J99" i="3" s="1"/>
  <c r="BK154" i="3"/>
  <c r="K154" i="3" s="1"/>
  <c r="K102" i="3" s="1"/>
  <c r="X154" i="3"/>
  <c r="T126" i="4"/>
  <c r="X153" i="4"/>
  <c r="Q198" i="4"/>
  <c r="I99" i="4" s="1"/>
  <c r="R215" i="4"/>
  <c r="J100" i="4" s="1"/>
  <c r="T269" i="4"/>
  <c r="R121" i="5"/>
  <c r="V191" i="2"/>
  <c r="Q467" i="2"/>
  <c r="I106" i="2" s="1"/>
  <c r="X494" i="2"/>
  <c r="X551" i="2"/>
  <c r="R784" i="2"/>
  <c r="J114" i="2" s="1"/>
  <c r="R973" i="2"/>
  <c r="J116" i="2" s="1"/>
  <c r="X1033" i="2"/>
  <c r="V1051" i="2"/>
  <c r="V123" i="3"/>
  <c r="Q136" i="3"/>
  <c r="I98" i="3" s="1"/>
  <c r="V143" i="3"/>
  <c r="Q154" i="3"/>
  <c r="I102" i="3" s="1"/>
  <c r="X126" i="4"/>
  <c r="R153" i="4"/>
  <c r="T215" i="4"/>
  <c r="T240" i="4"/>
  <c r="T256" i="4"/>
  <c r="X269" i="4"/>
  <c r="R281" i="4"/>
  <c r="J104" i="4" s="1"/>
  <c r="BK121" i="5"/>
  <c r="K121" i="5" s="1"/>
  <c r="K98" i="5" s="1"/>
  <c r="X121" i="5"/>
  <c r="V124" i="5"/>
  <c r="R126" i="4"/>
  <c r="J97" i="4" s="1"/>
  <c r="R198" i="4"/>
  <c r="J99" i="4" s="1"/>
  <c r="X256" i="4"/>
  <c r="R269" i="4"/>
  <c r="J103" i="4" s="1"/>
  <c r="X281" i="4"/>
  <c r="V121" i="5"/>
  <c r="V120" i="5" s="1"/>
  <c r="V119" i="5" s="1"/>
  <c r="Q121" i="5"/>
  <c r="I98" i="5" s="1"/>
  <c r="T124" i="5"/>
  <c r="T120" i="5" s="1"/>
  <c r="T119" i="5" s="1"/>
  <c r="AW98" i="1" s="1"/>
  <c r="X124" i="5"/>
  <c r="Q124" i="5"/>
  <c r="I99" i="5" s="1"/>
  <c r="R124" i="5"/>
  <c r="J99" i="5" s="1"/>
  <c r="R437" i="2"/>
  <c r="J103" i="2" s="1"/>
  <c r="R150" i="3"/>
  <c r="J100" i="3" s="1"/>
  <c r="BK1061" i="2"/>
  <c r="K1061" i="2" s="1"/>
  <c r="K121" i="2" s="1"/>
  <c r="Q150" i="3"/>
  <c r="I100" i="3" s="1"/>
  <c r="Q152" i="3"/>
  <c r="I101" i="3" s="1"/>
  <c r="R287" i="4"/>
  <c r="J105" i="4" s="1"/>
  <c r="Q778" i="2"/>
  <c r="I113" i="2" s="1"/>
  <c r="Q1061" i="2"/>
  <c r="Q1060" i="2" s="1"/>
  <c r="I120" i="2" s="1"/>
  <c r="Q437" i="2"/>
  <c r="I103" i="2" s="1"/>
  <c r="BK778" i="2"/>
  <c r="K778" i="2" s="1"/>
  <c r="K113" i="2" s="1"/>
  <c r="R778" i="2"/>
  <c r="J113" i="2" s="1"/>
  <c r="R1061" i="2"/>
  <c r="R1060" i="2" s="1"/>
  <c r="J120" i="2" s="1"/>
  <c r="BK152" i="3"/>
  <c r="K152" i="3" s="1"/>
  <c r="K101" i="3" s="1"/>
  <c r="R152" i="3"/>
  <c r="J101" i="3" s="1"/>
  <c r="Q287" i="4"/>
  <c r="I105" i="4" s="1"/>
  <c r="J89" i="5"/>
  <c r="E85" i="5"/>
  <c r="F92" i="5"/>
  <c r="J119" i="4"/>
  <c r="E115" i="4"/>
  <c r="BE207" i="4"/>
  <c r="F92" i="4"/>
  <c r="BE221" i="4"/>
  <c r="BE177" i="4"/>
  <c r="F119" i="3"/>
  <c r="E112" i="3"/>
  <c r="J89" i="3"/>
  <c r="E131" i="2"/>
  <c r="J135" i="2"/>
  <c r="F138" i="2"/>
  <c r="BE1008" i="2"/>
  <c r="BK158" i="2"/>
  <c r="BK316" i="2"/>
  <c r="BK552" i="2"/>
  <c r="K243" i="2"/>
  <c r="BE243" i="2" s="1"/>
  <c r="BK737" i="2"/>
  <c r="K259" i="2"/>
  <c r="BE259" i="2" s="1"/>
  <c r="K639" i="2"/>
  <c r="BE639" i="2" s="1"/>
  <c r="K269" i="2"/>
  <c r="BE269" i="2" s="1"/>
  <c r="K546" i="2"/>
  <c r="BE546" i="2" s="1"/>
  <c r="K185" i="2"/>
  <c r="BE185" i="2" s="1"/>
  <c r="BK858" i="2"/>
  <c r="K268" i="2"/>
  <c r="BE268" i="2" s="1"/>
  <c r="K532" i="2"/>
  <c r="BE532" i="2" s="1"/>
  <c r="K739" i="2"/>
  <c r="BE739" i="2" s="1"/>
  <c r="BK495" i="2"/>
  <c r="K1029" i="2"/>
  <c r="BE1029" i="2" s="1"/>
  <c r="BK208" i="2"/>
  <c r="BK852" i="2"/>
  <c r="K704" i="2"/>
  <c r="BE704" i="2" s="1"/>
  <c r="BK149" i="2"/>
  <c r="K482" i="2"/>
  <c r="BE482" i="2" s="1"/>
  <c r="K920" i="2"/>
  <c r="BE920" i="2" s="1"/>
  <c r="BK744" i="2"/>
  <c r="BK698" i="2"/>
  <c r="BK871" i="2"/>
  <c r="BK429" i="2"/>
  <c r="K474" i="2"/>
  <c r="BE474" i="2" s="1"/>
  <c r="K880" i="2"/>
  <c r="BE880" i="2" s="1"/>
  <c r="BK523" i="2"/>
  <c r="BK436" i="2"/>
  <c r="K456" i="2"/>
  <c r="BE456" i="2" s="1"/>
  <c r="BK955" i="2"/>
  <c r="K695" i="2"/>
  <c r="BE695" i="2" s="1"/>
  <c r="BK573" i="2"/>
  <c r="K914" i="2"/>
  <c r="BE914" i="2" s="1"/>
  <c r="BK633" i="2"/>
  <c r="BK657" i="2"/>
  <c r="K489" i="2"/>
  <c r="BE489" i="2" s="1"/>
  <c r="K189" i="2"/>
  <c r="BE189" i="2" s="1"/>
  <c r="BK979" i="2"/>
  <c r="K966" i="2"/>
  <c r="BE966" i="2" s="1"/>
  <c r="K663" i="2"/>
  <c r="BE663" i="2" s="1"/>
  <c r="BK821" i="2"/>
  <c r="K408" i="2"/>
  <c r="BE408" i="2" s="1"/>
  <c r="BK132" i="3"/>
  <c r="BK131" i="3"/>
  <c r="F38" i="3"/>
  <c r="BE96" i="1" s="1"/>
  <c r="BK146" i="3"/>
  <c r="K237" i="4"/>
  <c r="BE237" i="4" s="1"/>
  <c r="BK245" i="4"/>
  <c r="BK165" i="4"/>
  <c r="K142" i="4"/>
  <c r="BE142" i="4" s="1"/>
  <c r="K253" i="4"/>
  <c r="BE253" i="4" s="1"/>
  <c r="BK205" i="4"/>
  <c r="K254" i="4"/>
  <c r="BE254" i="4" s="1"/>
  <c r="BK141" i="4"/>
  <c r="K258" i="4"/>
  <c r="BE258" i="4" s="1"/>
  <c r="K36" i="4"/>
  <c r="AY97" i="1" s="1"/>
  <c r="BK216" i="4"/>
  <c r="BK127" i="4"/>
  <c r="BK286" i="4"/>
  <c r="BK263" i="4"/>
  <c r="K210" i="4"/>
  <c r="BE210" i="4" s="1"/>
  <c r="BK131" i="4"/>
  <c r="K173" i="4"/>
  <c r="BE173" i="4" s="1"/>
  <c r="BK202" i="4"/>
  <c r="K257" i="4"/>
  <c r="BE257" i="4" s="1"/>
  <c r="K239" i="4"/>
  <c r="BE239" i="4" s="1"/>
  <c r="BK234" i="4"/>
  <c r="BK140" i="4"/>
  <c r="K229" i="4"/>
  <c r="BE229" i="4" s="1"/>
  <c r="BK235" i="4"/>
  <c r="K249" i="4"/>
  <c r="BE249" i="4" s="1"/>
  <c r="BK148" i="4"/>
  <c r="BK156" i="4"/>
  <c r="BK128" i="4"/>
  <c r="K279" i="4"/>
  <c r="BE279" i="4" s="1"/>
  <c r="K129" i="5"/>
  <c r="BE129" i="5" s="1"/>
  <c r="K127" i="5"/>
  <c r="BE127" i="5" s="1"/>
  <c r="BK126" i="5"/>
  <c r="BK128" i="5"/>
  <c r="K122" i="5"/>
  <c r="BE122" i="5" s="1"/>
  <c r="K204" i="2"/>
  <c r="BE204" i="2" s="1"/>
  <c r="BK333" i="2"/>
  <c r="K611" i="2"/>
  <c r="BE611" i="2" s="1"/>
  <c r="K897" i="2"/>
  <c r="BE897" i="2" s="1"/>
  <c r="K949" i="2"/>
  <c r="BE949" i="2" s="1"/>
  <c r="BK542" i="2"/>
  <c r="BK438" i="2"/>
  <c r="BK437" i="2" s="1"/>
  <c r="K437" i="2" s="1"/>
  <c r="K103" i="2" s="1"/>
  <c r="BK336" i="2"/>
  <c r="K974" i="2"/>
  <c r="BE974" i="2" s="1"/>
  <c r="K308" i="2"/>
  <c r="BE308" i="2" s="1"/>
  <c r="K618" i="2"/>
  <c r="BE618" i="2" s="1"/>
  <c r="BK906" i="2"/>
  <c r="K668" i="2"/>
  <c r="BE668" i="2" s="1"/>
  <c r="K273" i="2"/>
  <c r="BE273" i="2" s="1"/>
  <c r="BK337" i="2"/>
  <c r="K726" i="2"/>
  <c r="BE726" i="2" s="1"/>
  <c r="BK282" i="2"/>
  <c r="BK528" i="2"/>
  <c r="BK873" i="2"/>
  <c r="K550" i="2"/>
  <c r="BE550" i="2" s="1"/>
  <c r="BK251" i="2"/>
  <c r="BK760" i="2"/>
  <c r="K779" i="2"/>
  <c r="BE779" i="2" s="1"/>
  <c r="K383" i="2"/>
  <c r="BE383" i="2" s="1"/>
  <c r="K683" i="2"/>
  <c r="BE683" i="2" s="1"/>
  <c r="K418" i="2"/>
  <c r="BE418" i="2" s="1"/>
  <c r="BK1059" i="2"/>
  <c r="BK334" i="2"/>
  <c r="K750" i="2"/>
  <c r="BE750" i="2" s="1"/>
  <c r="K832" i="2"/>
  <c r="BE832" i="2" s="1"/>
  <c r="K363" i="2"/>
  <c r="BE363" i="2" s="1"/>
  <c r="K629" i="2"/>
  <c r="BE629" i="2" s="1"/>
  <c r="BK274" i="2"/>
  <c r="BK795" i="2"/>
  <c r="K810" i="2"/>
  <c r="BE810" i="2"/>
  <c r="BK638" i="2"/>
  <c r="BK928" i="2"/>
  <c r="BK709" i="2"/>
  <c r="BK325" i="2"/>
  <c r="BK766" i="2"/>
  <c r="K637" i="2"/>
  <c r="BE637" i="2" s="1"/>
  <c r="BK890" i="2"/>
  <c r="BK147" i="3"/>
  <c r="K133" i="3"/>
  <c r="BE133" i="3" s="1"/>
  <c r="K156" i="3"/>
  <c r="BE156" i="3" s="1"/>
  <c r="K127" i="3"/>
  <c r="BE127" i="3" s="1"/>
  <c r="K157" i="3"/>
  <c r="BE157" i="3" s="1"/>
  <c r="K142" i="3"/>
  <c r="BE142" i="3" s="1"/>
  <c r="K149" i="3"/>
  <c r="BE149" i="3" s="1"/>
  <c r="BK130" i="3"/>
  <c r="BK151" i="3"/>
  <c r="BK150" i="3" s="1"/>
  <c r="K150" i="3" s="1"/>
  <c r="K100" i="3" s="1"/>
  <c r="BK138" i="3"/>
  <c r="K137" i="3"/>
  <c r="BE137" i="3" s="1"/>
  <c r="K144" i="3"/>
  <c r="BE144" i="3" s="1"/>
  <c r="K155" i="3"/>
  <c r="BE155" i="3" s="1"/>
  <c r="K242" i="4"/>
  <c r="BE242" i="4" s="1"/>
  <c r="BK280" i="4"/>
  <c r="K222" i="4"/>
  <c r="BE222" i="4" s="1"/>
  <c r="F38" i="4"/>
  <c r="BE97" i="1" s="1"/>
  <c r="BK170" i="4"/>
  <c r="BK212" i="4"/>
  <c r="K139" i="4"/>
  <c r="BE139" i="4" s="1"/>
  <c r="BK275" i="4"/>
  <c r="K164" i="4"/>
  <c r="BE164" i="4" s="1"/>
  <c r="K230" i="4"/>
  <c r="BE230" i="4" s="1"/>
  <c r="BK262" i="4"/>
  <c r="K134" i="4"/>
  <c r="BE134" i="4" s="1"/>
  <c r="BK277" i="4"/>
  <c r="BK265" i="4"/>
  <c r="K204" i="4"/>
  <c r="BE204" i="4" s="1"/>
  <c r="K144" i="4"/>
  <c r="BE144" i="4" s="1"/>
  <c r="K158" i="4"/>
  <c r="BE158" i="4" s="1"/>
  <c r="K123" i="5"/>
  <c r="BE123" i="5" s="1"/>
  <c r="K133" i="5"/>
  <c r="BE133" i="5" s="1"/>
  <c r="BK125" i="5"/>
  <c r="F37" i="5"/>
  <c r="BD98" i="1" s="1"/>
  <c r="K36" i="2"/>
  <c r="AY95" i="1" s="1"/>
  <c r="F36" i="2"/>
  <c r="BC95" i="1" s="1"/>
  <c r="F37" i="2"/>
  <c r="BD95" i="1" s="1"/>
  <c r="K816" i="2"/>
  <c r="BE816" i="2" s="1"/>
  <c r="BK508" i="2"/>
  <c r="K648" i="2"/>
  <c r="BE648" i="2" s="1"/>
  <c r="BK378" i="2"/>
  <c r="BK1034" i="2"/>
  <c r="BK1033" i="2" s="1"/>
  <c r="K1033" i="2" s="1"/>
  <c r="K118" i="2" s="1"/>
  <c r="K965" i="2"/>
  <c r="BE965" i="2" s="1"/>
  <c r="BK656" i="2"/>
  <c r="BK578" i="2"/>
  <c r="BK904" i="2"/>
  <c r="K213" i="2"/>
  <c r="BE213" i="2" s="1"/>
  <c r="K598" i="2"/>
  <c r="BE598" i="2"/>
  <c r="K934" i="2"/>
  <c r="BE934" i="2" s="1"/>
  <c r="BK585" i="2"/>
  <c r="K167" i="2"/>
  <c r="BE167" i="2" s="1"/>
  <c r="K702" i="2"/>
  <c r="BE702" i="2" s="1"/>
  <c r="K468" i="2"/>
  <c r="BE468" i="2" s="1"/>
  <c r="BK235" i="2"/>
  <c r="BK634" i="2"/>
  <c r="BK219" i="2"/>
  <c r="K893" i="2"/>
  <c r="BE893" i="2" s="1"/>
  <c r="K667" i="2"/>
  <c r="BE667" i="2"/>
  <c r="BK605" i="2"/>
  <c r="BK332" i="2"/>
  <c r="K628" i="2"/>
  <c r="BE628" i="2" s="1"/>
  <c r="K217" i="2"/>
  <c r="BE217" i="2" s="1"/>
  <c r="BK847" i="2"/>
  <c r="BK721" i="2"/>
  <c r="K180" i="2"/>
  <c r="BE180" i="2" s="1"/>
  <c r="K733" i="2"/>
  <c r="BE733" i="2"/>
  <c r="K500" i="2"/>
  <c r="BE500" i="2" s="1"/>
  <c r="K676" i="2"/>
  <c r="BE676" i="2" s="1"/>
  <c r="BK512" i="2"/>
  <c r="K480" i="2"/>
  <c r="BE480" i="2" s="1"/>
  <c r="BK534" i="2"/>
  <c r="K484" i="2"/>
  <c r="BE484" i="2" s="1"/>
  <c r="K643" i="2"/>
  <c r="BE643" i="2" s="1"/>
  <c r="K696" i="2"/>
  <c r="BE696" i="2" s="1"/>
  <c r="BK561" i="2"/>
  <c r="BK483" i="2"/>
  <c r="BK997" i="2"/>
  <c r="K145" i="3"/>
  <c r="BE145" i="3" s="1"/>
  <c r="K125" i="3"/>
  <c r="BE125" i="3" s="1"/>
  <c r="K129" i="3"/>
  <c r="BE129" i="3" s="1"/>
  <c r="BK135" i="3"/>
  <c r="F39" i="3"/>
  <c r="BF96" i="1" s="1"/>
  <c r="BK128" i="3"/>
  <c r="BK276" i="4"/>
  <c r="BK224" i="4"/>
  <c r="K188" i="4"/>
  <c r="BE188" i="4" s="1"/>
  <c r="K241" i="4"/>
  <c r="BE241" i="4" s="1"/>
  <c r="BK200" i="4"/>
  <c r="K284" i="4"/>
  <c r="BE284" i="4" s="1"/>
  <c r="BK208" i="4"/>
  <c r="BK213" i="4"/>
  <c r="K238" i="4"/>
  <c r="BE238" i="4" s="1"/>
  <c r="BK261" i="4"/>
  <c r="BK244" i="4"/>
  <c r="BK132" i="4"/>
  <c r="BK223" i="4"/>
  <c r="K178" i="4"/>
  <c r="BE178" i="4" s="1"/>
  <c r="K247" i="4"/>
  <c r="BE247" i="4" s="1"/>
  <c r="F39" i="4"/>
  <c r="BF97" i="1" s="1"/>
  <c r="BK203" i="4"/>
  <c r="K283" i="4"/>
  <c r="BE283" i="4" s="1"/>
  <c r="K227" i="4"/>
  <c r="BE227" i="4" s="1"/>
  <c r="BK228" i="4"/>
  <c r="BK211" i="4"/>
  <c r="BK248" i="4"/>
  <c r="K36" i="5"/>
  <c r="AY98" i="1" s="1"/>
  <c r="F39" i="2"/>
  <c r="BF95" i="1" s="1"/>
  <c r="K860" i="2"/>
  <c r="BE860" i="2" s="1"/>
  <c r="K441" i="2"/>
  <c r="BE441" i="2" s="1"/>
  <c r="BK623" i="2"/>
  <c r="BK562" i="2"/>
  <c r="BK144" i="2"/>
  <c r="BK331" i="2"/>
  <c r="BK866" i="2"/>
  <c r="BK899" i="2"/>
  <c r="K192" i="2"/>
  <c r="BE192" i="2" s="1"/>
  <c r="K464" i="2"/>
  <c r="BE464" i="2" s="1"/>
  <c r="K662" i="2"/>
  <c r="BE662" i="2" s="1"/>
  <c r="K343" i="2"/>
  <c r="BE343" i="2" s="1"/>
  <c r="K910" i="2"/>
  <c r="BE910" i="2" s="1"/>
  <c r="K1011" i="2"/>
  <c r="BE1011" i="2" s="1"/>
  <c r="BK527" i="2"/>
  <c r="K267" i="2"/>
  <c r="BE267" i="2" s="1"/>
  <c r="K754" i="2"/>
  <c r="BE754" i="2" s="1"/>
  <c r="K329" i="2"/>
  <c r="BE329" i="2" s="1"/>
  <c r="BK587" i="2"/>
  <c r="K756" i="2"/>
  <c r="BE756" i="2" s="1"/>
  <c r="K430" i="2"/>
  <c r="BE430" i="2"/>
  <c r="K556" i="2"/>
  <c r="BE556" i="2" s="1"/>
  <c r="K568" i="2"/>
  <c r="BE568" i="2" s="1"/>
  <c r="BK799" i="2"/>
  <c r="K984" i="2"/>
  <c r="BE984" i="2" s="1"/>
  <c r="K557" i="2"/>
  <c r="BE557" i="2" s="1"/>
  <c r="K649" i="2"/>
  <c r="BE649" i="2" s="1"/>
  <c r="K296" i="2"/>
  <c r="BE296" i="2" s="1"/>
  <c r="BK764" i="2"/>
  <c r="BK200" i="2"/>
  <c r="BK1052" i="2"/>
  <c r="K689" i="2"/>
  <c r="BE689" i="2" s="1"/>
  <c r="K994" i="2"/>
  <c r="BE994" i="2" s="1"/>
  <c r="BK422" i="2"/>
  <c r="K602" i="2"/>
  <c r="BE602" i="2" s="1"/>
  <c r="K854" i="2"/>
  <c r="BE854" i="2" s="1"/>
  <c r="K572" i="2"/>
  <c r="BE572" i="2" s="1"/>
  <c r="K960" i="2"/>
  <c r="BE960" i="2" s="1"/>
  <c r="BK1028" i="2"/>
  <c r="BK1009" i="2" s="1"/>
  <c r="K1009" i="2" s="1"/>
  <c r="K117" i="2" s="1"/>
  <c r="BK690" i="2"/>
  <c r="BK600" i="2"/>
  <c r="BK434" i="2"/>
  <c r="BK945" i="2"/>
  <c r="BK485" i="2"/>
  <c r="K891" i="2"/>
  <c r="BE891" i="2" s="1"/>
  <c r="BK790" i="2"/>
  <c r="K139" i="3"/>
  <c r="BE139" i="3" s="1"/>
  <c r="K36" i="3"/>
  <c r="AY96" i="1" s="1"/>
  <c r="K124" i="3"/>
  <c r="BE124" i="3" s="1"/>
  <c r="K153" i="3"/>
  <c r="BE153" i="3" s="1"/>
  <c r="BK141" i="3"/>
  <c r="F36" i="4"/>
  <c r="BC97" i="1" s="1"/>
  <c r="BK197" i="4"/>
  <c r="K232" i="4"/>
  <c r="BE232" i="4" s="1"/>
  <c r="BK264" i="4"/>
  <c r="BK185" i="4"/>
  <c r="BK201" i="4"/>
  <c r="BK130" i="4"/>
  <c r="BK145" i="4"/>
  <c r="BK155" i="4"/>
  <c r="BK175" i="4"/>
  <c r="K217" i="4"/>
  <c r="BE217" i="4" s="1"/>
  <c r="BK191" i="4"/>
  <c r="BK157" i="4"/>
  <c r="BK152" i="4"/>
  <c r="K187" i="4"/>
  <c r="BE187" i="4" s="1"/>
  <c r="BK252" i="4"/>
  <c r="K168" i="4"/>
  <c r="BE168" i="4" s="1"/>
  <c r="BK195" i="4"/>
  <c r="K162" i="4"/>
  <c r="BE162" i="4" s="1"/>
  <c r="K250" i="4"/>
  <c r="BE250" i="4" s="1"/>
  <c r="K214" i="4"/>
  <c r="BE214" i="4" s="1"/>
  <c r="K270" i="4"/>
  <c r="BE270" i="4" s="1"/>
  <c r="BK267" i="4"/>
  <c r="BK288" i="4"/>
  <c r="BK287" i="4" s="1"/>
  <c r="K287" i="4" s="1"/>
  <c r="K105" i="4" s="1"/>
  <c r="F36" i="5"/>
  <c r="BC98" i="1" s="1"/>
  <c r="K131" i="5"/>
  <c r="BE131" i="5" s="1"/>
  <c r="BK805" i="2"/>
  <c r="K940" i="2"/>
  <c r="BE940" i="2" s="1"/>
  <c r="BK785" i="2"/>
  <c r="BK697" i="2"/>
  <c r="BK722" i="2"/>
  <c r="K682" i="2"/>
  <c r="BE682" i="2" s="1"/>
  <c r="BK153" i="2"/>
  <c r="BK493" i="2"/>
  <c r="K837" i="2"/>
  <c r="BE837" i="2" s="1"/>
  <c r="BK770" i="2"/>
  <c r="BK567" i="2"/>
  <c r="BK472" i="2"/>
  <c r="BK1003" i="2"/>
  <c r="BK990" i="2"/>
  <c r="K432" i="2"/>
  <c r="BE432" i="2" s="1"/>
  <c r="BK658" i="2"/>
  <c r="K335" i="2"/>
  <c r="BE335" i="2" s="1"/>
  <c r="K1027" i="2"/>
  <c r="BE1027" i="2" s="1"/>
  <c r="BK504" i="2"/>
  <c r="BK478" i="2"/>
  <c r="K175" i="2"/>
  <c r="BE175" i="2" s="1"/>
  <c r="K610" i="2"/>
  <c r="BE610" i="2" s="1"/>
  <c r="K922" i="2"/>
  <c r="BE922" i="2" s="1"/>
  <c r="K999" i="2"/>
  <c r="BE999" i="2" s="1"/>
  <c r="BK996" i="2"/>
  <c r="BK516" i="2"/>
  <c r="K694" i="2"/>
  <c r="BE694" i="2" s="1"/>
  <c r="BK466" i="2"/>
  <c r="BK440" i="2" s="1"/>
  <c r="K440" i="2" s="1"/>
  <c r="K105" i="2" s="1"/>
  <c r="K743" i="2"/>
  <c r="BE743" i="2" s="1"/>
  <c r="K388" i="2"/>
  <c r="BE388" i="2" s="1"/>
  <c r="BK1058" i="2"/>
  <c r="BK320" i="2"/>
  <c r="BK765" i="2"/>
  <c r="K304" i="2"/>
  <c r="BE304" i="2" s="1"/>
  <c r="BK827" i="2"/>
  <c r="K1039" i="2"/>
  <c r="BE1039" i="2" s="1"/>
  <c r="BK728" i="2"/>
  <c r="K577" i="2"/>
  <c r="BE577" i="2" s="1"/>
  <c r="F36" i="3"/>
  <c r="BC96" i="1" s="1"/>
  <c r="BK126" i="3"/>
  <c r="K148" i="3"/>
  <c r="BE148" i="3" s="1"/>
  <c r="K158" i="3"/>
  <c r="BE158" i="3" s="1"/>
  <c r="BK136" i="4"/>
  <c r="K138" i="4"/>
  <c r="BE138" i="4" s="1"/>
  <c r="BK182" i="4"/>
  <c r="K278" i="4"/>
  <c r="BE278" i="4" s="1"/>
  <c r="K135" i="4"/>
  <c r="BE135" i="4" s="1"/>
  <c r="F37" i="4"/>
  <c r="BD97" i="1" s="1"/>
  <c r="K251" i="4"/>
  <c r="BE251" i="4" s="1"/>
  <c r="BK176" i="4"/>
  <c r="BK199" i="4"/>
  <c r="BK255" i="4"/>
  <c r="K226" i="4"/>
  <c r="BE226" i="4" s="1"/>
  <c r="K163" i="4"/>
  <c r="BE163" i="4" s="1"/>
  <c r="K186" i="4"/>
  <c r="BE186" i="4" s="1"/>
  <c r="K206" i="4"/>
  <c r="BE206" i="4" s="1"/>
  <c r="K161" i="4"/>
  <c r="BE161" i="4" s="1"/>
  <c r="K130" i="5"/>
  <c r="BE130" i="5" s="1"/>
  <c r="F38" i="5"/>
  <c r="BE98" i="1" s="1"/>
  <c r="F38" i="2"/>
  <c r="BE95" i="1" s="1"/>
  <c r="K433" i="2"/>
  <c r="BE433" i="2" s="1"/>
  <c r="K1050" i="2"/>
  <c r="BE1050" i="2" s="1"/>
  <c r="K972" i="2"/>
  <c r="BE972" i="2" s="1"/>
  <c r="BK644" i="2"/>
  <c r="K358" i="2"/>
  <c r="BE358" i="2" s="1"/>
  <c r="BK635" i="2"/>
  <c r="BK227" i="2"/>
  <c r="BK716" i="2"/>
  <c r="BK606" i="2"/>
  <c r="BK413" i="2"/>
  <c r="BK988" i="2"/>
  <c r="K617" i="2"/>
  <c r="BE617" i="2" s="1"/>
  <c r="BK163" i="2"/>
  <c r="BK599" i="2"/>
  <c r="K1062" i="2"/>
  <c r="BE1062" i="2" s="1"/>
  <c r="BK980" i="2"/>
  <c r="BK368" i="2"/>
  <c r="K300" i="2"/>
  <c r="BE300" i="2" s="1"/>
  <c r="K777" i="2"/>
  <c r="BE777" i="2" s="1"/>
  <c r="K586" i="2"/>
  <c r="BE586" i="2" s="1"/>
  <c r="BK604" i="2"/>
  <c r="K584" i="2"/>
  <c r="BE584" i="2" s="1"/>
  <c r="BK601" i="2"/>
  <c r="BK278" i="2"/>
  <c r="K622" i="2"/>
  <c r="BE622" i="2" s="1"/>
  <c r="BK196" i="2"/>
  <c r="K212" i="2"/>
  <c r="BE212" i="2" s="1"/>
  <c r="K373" i="2"/>
  <c r="BE373" i="2" s="1"/>
  <c r="BK961" i="2"/>
  <c r="BK655" i="2"/>
  <c r="K1049" i="2"/>
  <c r="BE1049" i="2" s="1"/>
  <c r="K399" i="2"/>
  <c r="BE399" i="2" s="1"/>
  <c r="K1010" i="2"/>
  <c r="BE1010" i="2" s="1"/>
  <c r="K603" i="2"/>
  <c r="BE603" i="2" s="1"/>
  <c r="F37" i="3"/>
  <c r="BD96" i="1" s="1"/>
  <c r="K140" i="3"/>
  <c r="BE140" i="3" s="1"/>
  <c r="K134" i="3"/>
  <c r="BE134" i="3" s="1"/>
  <c r="BK219" i="4"/>
  <c r="K209" i="4"/>
  <c r="BE209" i="4" s="1"/>
  <c r="BK169" i="4"/>
  <c r="K268" i="4"/>
  <c r="BE268" i="4" s="1"/>
  <c r="BK285" i="4"/>
  <c r="K233" i="4"/>
  <c r="BE233" i="4" s="1"/>
  <c r="K159" i="4"/>
  <c r="BE159" i="4" s="1"/>
  <c r="BK266" i="4"/>
  <c r="K171" i="4"/>
  <c r="BE171" i="4" s="1"/>
  <c r="K243" i="4"/>
  <c r="BE243" i="4" s="1"/>
  <c r="K167" i="4"/>
  <c r="BE167" i="4" s="1"/>
  <c r="BK273" i="4"/>
  <c r="K274" i="4"/>
  <c r="BE274" i="4" s="1"/>
  <c r="K236" i="4"/>
  <c r="BE236" i="4" s="1"/>
  <c r="K196" i="4"/>
  <c r="BE196" i="4" s="1"/>
  <c r="BK189" i="4"/>
  <c r="K271" i="4"/>
  <c r="BE271" i="4" s="1"/>
  <c r="BK190" i="4"/>
  <c r="K149" i="4"/>
  <c r="BE149" i="4" s="1"/>
  <c r="BK246" i="4"/>
  <c r="BK225" i="4"/>
  <c r="K133" i="4"/>
  <c r="BE133" i="4" s="1"/>
  <c r="K143" i="4"/>
  <c r="BE143" i="4" s="1"/>
  <c r="K154" i="4"/>
  <c r="BE154" i="4" s="1"/>
  <c r="BK166" i="4"/>
  <c r="K172" i="4"/>
  <c r="BE172" i="4" s="1"/>
  <c r="BK174" i="4"/>
  <c r="BK194" i="4"/>
  <c r="BK218" i="4"/>
  <c r="BK183" i="4"/>
  <c r="K260" i="4"/>
  <c r="BE260" i="4" s="1"/>
  <c r="K147" i="4"/>
  <c r="BE147" i="4" s="1"/>
  <c r="BK150" i="4"/>
  <c r="BK146" i="4"/>
  <c r="BK184" i="4"/>
  <c r="K220" i="4"/>
  <c r="BE220" i="4" s="1"/>
  <c r="K259" i="4"/>
  <c r="BE259" i="4" s="1"/>
  <c r="K129" i="4"/>
  <c r="BE129" i="4" s="1"/>
  <c r="BK181" i="4"/>
  <c r="BK137" i="4"/>
  <c r="K151" i="4"/>
  <c r="BE151" i="4" s="1"/>
  <c r="K180" i="4"/>
  <c r="BE180" i="4" s="1"/>
  <c r="K192" i="4"/>
  <c r="BE192" i="4" s="1"/>
  <c r="K179" i="4"/>
  <c r="BE179" i="4" s="1"/>
  <c r="BK231" i="4"/>
  <c r="BK272" i="4"/>
  <c r="F39" i="5"/>
  <c r="BF98" i="1" s="1"/>
  <c r="K132" i="5"/>
  <c r="BE132" i="5" s="1"/>
  <c r="V122" i="3" l="1"/>
  <c r="BK1060" i="2"/>
  <c r="K1060" i="2" s="1"/>
  <c r="K120" i="2" s="1"/>
  <c r="BK467" i="2"/>
  <c r="K467" i="2" s="1"/>
  <c r="K106" i="2" s="1"/>
  <c r="Q122" i="3"/>
  <c r="I96" i="3" s="1"/>
  <c r="K30" i="3" s="1"/>
  <c r="AS96" i="1" s="1"/>
  <c r="Q439" i="2"/>
  <c r="I104" i="2" s="1"/>
  <c r="X120" i="5"/>
  <c r="X119" i="5"/>
  <c r="X125" i="4"/>
  <c r="X122" i="3"/>
  <c r="V125" i="4"/>
  <c r="R125" i="4"/>
  <c r="J96" i="4" s="1"/>
  <c r="K31" i="4" s="1"/>
  <c r="AT97" i="1" s="1"/>
  <c r="Q125" i="4"/>
  <c r="I96" i="4" s="1"/>
  <c r="K30" i="4" s="1"/>
  <c r="AS97" i="1" s="1"/>
  <c r="R122" i="3"/>
  <c r="J96" i="3" s="1"/>
  <c r="K31" i="3" s="1"/>
  <c r="AT96" i="1" s="1"/>
  <c r="R120" i="5"/>
  <c r="R119" i="5" s="1"/>
  <c r="J96" i="5" s="1"/>
  <c r="K31" i="5" s="1"/>
  <c r="AT98" i="1" s="1"/>
  <c r="V142" i="2"/>
  <c r="R439" i="2"/>
  <c r="J104" i="2" s="1"/>
  <c r="V439" i="2"/>
  <c r="X439" i="2"/>
  <c r="X141" i="2" s="1"/>
  <c r="Q142" i="2"/>
  <c r="I97" i="2" s="1"/>
  <c r="T142" i="2"/>
  <c r="R142" i="2"/>
  <c r="J97" i="2" s="1"/>
  <c r="T125" i="4"/>
  <c r="AW97" i="1" s="1"/>
  <c r="T122" i="3"/>
  <c r="AW96" i="1"/>
  <c r="T439" i="2"/>
  <c r="I98" i="4"/>
  <c r="I98" i="2"/>
  <c r="I105" i="2"/>
  <c r="I121" i="2"/>
  <c r="J97" i="3"/>
  <c r="I97" i="3"/>
  <c r="J105" i="2"/>
  <c r="J121" i="2"/>
  <c r="J98" i="4"/>
  <c r="J98" i="5"/>
  <c r="Q120" i="5"/>
  <c r="I97" i="5" s="1"/>
  <c r="J98" i="2"/>
  <c r="BK494" i="2"/>
  <c r="K494" i="2" s="1"/>
  <c r="K108" i="2" s="1"/>
  <c r="BK1051" i="2"/>
  <c r="K1051" i="2" s="1"/>
  <c r="K119" i="2" s="1"/>
  <c r="BK126" i="4"/>
  <c r="BK269" i="4"/>
  <c r="K269" i="4" s="1"/>
  <c r="K103" i="4" s="1"/>
  <c r="BK123" i="3"/>
  <c r="K123" i="3" s="1"/>
  <c r="K97" i="3" s="1"/>
  <c r="BK215" i="4"/>
  <c r="K215" i="4" s="1"/>
  <c r="K100" i="4" s="1"/>
  <c r="BK481" i="2"/>
  <c r="K481" i="2" s="1"/>
  <c r="K107" i="2" s="1"/>
  <c r="BK973" i="2"/>
  <c r="K973" i="2" s="1"/>
  <c r="K116" i="2" s="1"/>
  <c r="BK551" i="2"/>
  <c r="K551" i="2" s="1"/>
  <c r="K110" i="2" s="1"/>
  <c r="BK784" i="2"/>
  <c r="K784" i="2" s="1"/>
  <c r="K114" i="2" s="1"/>
  <c r="BK143" i="2"/>
  <c r="BK431" i="2"/>
  <c r="K431" i="2" s="1"/>
  <c r="K102" i="2" s="1"/>
  <c r="BK921" i="2"/>
  <c r="K921" i="2" s="1"/>
  <c r="K115" i="2" s="1"/>
  <c r="BK636" i="2"/>
  <c r="K636" i="2" s="1"/>
  <c r="K111" i="2" s="1"/>
  <c r="BK153" i="4"/>
  <c r="K153" i="4" s="1"/>
  <c r="K98" i="4" s="1"/>
  <c r="BK191" i="2"/>
  <c r="K191" i="2" s="1"/>
  <c r="K100" i="2" s="1"/>
  <c r="BK143" i="3"/>
  <c r="K143" i="3" s="1"/>
  <c r="K99" i="3" s="1"/>
  <c r="BK256" i="4"/>
  <c r="K256" i="4" s="1"/>
  <c r="K102" i="4" s="1"/>
  <c r="BK281" i="4"/>
  <c r="K281" i="4" s="1"/>
  <c r="K104" i="4" s="1"/>
  <c r="BK330" i="2"/>
  <c r="K330" i="2" s="1"/>
  <c r="K101" i="2" s="1"/>
  <c r="BK703" i="2"/>
  <c r="K703" i="2" s="1"/>
  <c r="K112" i="2" s="1"/>
  <c r="BK136" i="3"/>
  <c r="K136" i="3" s="1"/>
  <c r="K98" i="3" s="1"/>
  <c r="BK198" i="4"/>
  <c r="K198" i="4" s="1"/>
  <c r="K99" i="4" s="1"/>
  <c r="BK240" i="4"/>
  <c r="K240" i="4" s="1"/>
  <c r="K101" i="4" s="1"/>
  <c r="BK124" i="5"/>
  <c r="K124" i="5" s="1"/>
  <c r="K99" i="5" s="1"/>
  <c r="BK533" i="2"/>
  <c r="K533" i="2" s="1"/>
  <c r="K109" i="2" s="1"/>
  <c r="K35" i="3"/>
  <c r="AX96" i="1" s="1"/>
  <c r="AV96" i="1" s="1"/>
  <c r="BC94" i="1"/>
  <c r="W30" i="1" s="1"/>
  <c r="BD94" i="1"/>
  <c r="AZ94" i="1" s="1"/>
  <c r="K35" i="5"/>
  <c r="AX98" i="1" s="1"/>
  <c r="AV98" i="1" s="1"/>
  <c r="BF94" i="1"/>
  <c r="W33" i="1" s="1"/>
  <c r="F35" i="5"/>
  <c r="BB98" i="1" s="1"/>
  <c r="F35" i="4"/>
  <c r="BB97" i="1" s="1"/>
  <c r="K35" i="4"/>
  <c r="AX97" i="1" s="1"/>
  <c r="AV97" i="1" s="1"/>
  <c r="K35" i="2"/>
  <c r="AX95" i="1" s="1"/>
  <c r="AV95" i="1" s="1"/>
  <c r="F35" i="2"/>
  <c r="BB95" i="1" s="1"/>
  <c r="F35" i="3"/>
  <c r="BB96" i="1" s="1"/>
  <c r="BE94" i="1"/>
  <c r="W32" i="1" s="1"/>
  <c r="T141" i="2" l="1"/>
  <c r="AW95" i="1" s="1"/>
  <c r="AW94" i="1" s="1"/>
  <c r="BK142" i="2"/>
  <c r="K142" i="2" s="1"/>
  <c r="K97" i="2" s="1"/>
  <c r="BK125" i="4"/>
  <c r="K125" i="4" s="1"/>
  <c r="K96" i="4" s="1"/>
  <c r="V141" i="2"/>
  <c r="BK120" i="5"/>
  <c r="K120" i="5" s="1"/>
  <c r="K97" i="5" s="1"/>
  <c r="BK439" i="2"/>
  <c r="K439" i="2" s="1"/>
  <c r="K104" i="2" s="1"/>
  <c r="J97" i="5"/>
  <c r="BK122" i="3"/>
  <c r="K122" i="3" s="1"/>
  <c r="K96" i="3" s="1"/>
  <c r="K126" i="4"/>
  <c r="K97" i="4" s="1"/>
  <c r="R141" i="2"/>
  <c r="J96" i="2" s="1"/>
  <c r="K31" i="2" s="1"/>
  <c r="AT95" i="1" s="1"/>
  <c r="AT94" i="1" s="1"/>
  <c r="Q119" i="5"/>
  <c r="I96" i="5" s="1"/>
  <c r="K30" i="5" s="1"/>
  <c r="AS98" i="1" s="1"/>
  <c r="Q141" i="2"/>
  <c r="I96" i="2" s="1"/>
  <c r="K30" i="2" s="1"/>
  <c r="AS95" i="1" s="1"/>
  <c r="K143" i="2"/>
  <c r="K98" i="2" s="1"/>
  <c r="W31" i="1"/>
  <c r="BA94" i="1"/>
  <c r="AY94" i="1"/>
  <c r="AK30" i="1" s="1"/>
  <c r="BB94" i="1"/>
  <c r="AX94" i="1" s="1"/>
  <c r="AK29" i="1" s="1"/>
  <c r="BK141" i="2" l="1"/>
  <c r="K141" i="2" s="1"/>
  <c r="K96" i="2" s="1"/>
  <c r="BK119" i="5"/>
  <c r="K119" i="5" s="1"/>
  <c r="K96" i="5" s="1"/>
  <c r="AS94" i="1"/>
  <c r="K32" i="3"/>
  <c r="AG96" i="1" s="1"/>
  <c r="AN96" i="1" s="1"/>
  <c r="AV94" i="1"/>
  <c r="K32" i="4"/>
  <c r="AG97" i="1" s="1"/>
  <c r="W29" i="1"/>
  <c r="K41" i="4" l="1"/>
  <c r="K41" i="3"/>
  <c r="AN97" i="1"/>
  <c r="K32" i="5"/>
  <c r="AG98" i="1" s="1"/>
  <c r="K32" i="2"/>
  <c r="AG95" i="1" s="1"/>
  <c r="AN95" i="1" s="1"/>
  <c r="K41" i="2" l="1"/>
  <c r="K41" i="5"/>
  <c r="AN98" i="1"/>
  <c r="AG94" i="1"/>
  <c r="AK26" i="1" s="1"/>
  <c r="AK35" i="1" s="1"/>
  <c r="AN94" i="1" l="1"/>
</calcChain>
</file>

<file path=xl/sharedStrings.xml><?xml version="1.0" encoding="utf-8"?>
<sst xmlns="http://schemas.openxmlformats.org/spreadsheetml/2006/main" count="13642" uniqueCount="1976">
  <si>
    <t>Export Komplet</t>
  </si>
  <si>
    <t/>
  </si>
  <si>
    <t>2.0</t>
  </si>
  <si>
    <t>ZAMOK</t>
  </si>
  <si>
    <t>False</t>
  </si>
  <si>
    <t>True</t>
  </si>
  <si>
    <t>{633d5995-d664-46f5-9093-c66fb87ecbbd}</t>
  </si>
  <si>
    <t>0,01</t>
  </si>
  <si>
    <t>21</t>
  </si>
  <si>
    <t>12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</si>
  <si>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</si>
  <si>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</si>
  <si>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</si>
  <si>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</si>
  <si>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</si>
  <si>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SK24059</t>
  </si>
  <si>
    <t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</si>
  <si>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</si>
  <si>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Rekonstrukce tělocvičny a zázemí ve staré budově VŠE</t>
  </si>
  <si>
    <t>KSO:</t>
  </si>
  <si>
    <t>CC-CZ:</t>
  </si>
  <si>
    <t>Místo:</t>
  </si>
  <si>
    <t xml:space="preserve"> </t>
  </si>
  <si>
    <t>Datum:</t>
  </si>
  <si>
    <t>25. 11. 2024</t>
  </si>
  <si>
    <t>Zadavatel:</t>
  </si>
  <si>
    <t>IČ:</t>
  </si>
  <si>
    <t>VŠE v Praze</t>
  </si>
  <si>
    <t>DIČ:</t>
  </si>
  <si>
    <t>Uchazeč:</t>
  </si>
  <si>
    <t>Vyplň údaj</t>
  </si>
  <si>
    <t>Projektant:</t>
  </si>
  <si>
    <t>ing. arch Eva Melicharová</t>
  </si>
  <si>
    <t>Zpracovatel:</t>
  </si>
  <si>
    <t>Martin Škrabal</t>
  </si>
  <si>
    <t>Poznámka:</t>
  </si>
  <si>
    <t xml:space="preserve">- Soupis prací je sestaven s využitím Cenové soustavy ÚRS - 2024 01_x000D_
- V ceně položek jsou obsaženy veškeré náklady, které jsou potřeba k plnohodnotné realizaci těchto položek_x000D_
- Cena každé položky zahrnuje zaměření in situ, výrobní dokumentaci, výrobu, dodávku, montáž, dopravu, přesuny hmot, detaily vč. úprav navazujících konstrukcí_x000D_
- Cena každé položky zahrnuje veškerá duševní vlastnictví, projektové a inženýrské práce, které se k realizaci a používání předmětu položek váží_x000D_
- Cena každé položky také zahrnuje její vzorování před její realizací v reálné velikosti na stavbě (vzorky mohou být vyžadovány i opakovaně)_x000D_
- V souhrnné ceně díla je zohledněna hodnota zařízení staveniště_x000D_
- Pokud se údaje v rozpočtu rozchází s jinými částmi dokumentace, platí data uvedená v rozpočtu_x000D_
- Vzhledem ke skutečnosti, že nebyly provedeny sondy, doporučuje se oceňovat položky na základě vizuální obhlídky místa plnění_x000D_
_x000D_
- Nakládání s odpady vzniklými v průběhu provádění díla bude řízeno dle Přílohy č. 1                                                   -            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</si>
  <si>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</si>
  <si>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</si>
  <si>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</si>
  <si>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</si>
  <si>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</si>
  <si>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</si>
  <si>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</si>
  <si>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</si>
  <si>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</si>
  <si>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</si>
  <si>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</si>
  <si>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</si>
  <si>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</si>
  <si>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</si>
  <si>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</si>
  <si>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</si>
  <si>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</si>
  <si>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</si>
  <si>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</si>
  <si>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</si>
  <si>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</si>
  <si>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</si>
  <si>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</si>
  <si>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</si>
  <si>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</si>
  <si>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</si>
  <si>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Materiál [CZK]</t>
  </si>
  <si>
    <t>z toho Montáž [CZK]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</si>
  <si>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</si>
  <si>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</si>
  <si>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</si>
  <si>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</si>
  <si>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</si>
  <si>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</si>
  <si>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</si>
  <si>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</si>
  <si>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</si>
  <si>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</si>
  <si>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</si>
  <si>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</si>
  <si>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</si>
  <si>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</si>
  <si>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</si>
  <si>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</si>
  <si>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</si>
  <si>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</si>
  <si>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</si>
  <si>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S</t>
  </si>
  <si>
    <t>Stavební úpravy</t>
  </si>
  <si>
    <t>STA</t>
  </si>
  <si>
    <t>1</t>
  </si>
  <si>
    <t>{9b7ffaa0-9fe0-4b07-a4fc-47ece9c3ebbe}</t>
  </si>
  <si>
    <t>2</t>
  </si>
  <si>
    <t>VZT</t>
  </si>
  <si>
    <t>Vzduchotechnika</t>
  </si>
  <si>
    <t>{0ebccdaa-d6b2-4540-9c33-a374104543ba}</t>
  </si>
  <si>
    <t>EL</t>
  </si>
  <si>
    <t>Elektroinstalace</t>
  </si>
  <si>
    <t>{9c121d9f-532b-40b0-9c6e-9feee38c2256}</t>
  </si>
  <si>
    <t>VRN</t>
  </si>
  <si>
    <t>Vedlejší rozpočtové náklady</t>
  </si>
  <si>
    <t>{428fc7c5-62e6-4dd7-9d2a-74a7e6d57226}</t>
  </si>
  <si>
    <t>SDKA</t>
  </si>
  <si>
    <t>170,95</t>
  </si>
  <si>
    <t>SDKH</t>
  </si>
  <si>
    <t>2,35</t>
  </si>
  <si>
    <t>KRYCÍ LIST SOUPISU PRACÍ</t>
  </si>
  <si>
    <t>Objekt:</t>
  </si>
  <si>
    <t>S - Stavební úpravy</t>
  </si>
  <si>
    <t xml:space="preserve">- Soupis prací je sestaven s využitím Cenové soustavy ÚRS - 2024 01 - V ceně položek jsou obsaženy veškeré náklady, které jsou potřeba k plnohodnotné realizaci těchto položek - Cena každé položky zahrnuje zaměření in situ, výrobní dokumentaci, výrobu, dodávku, montáž, dopravu, přesuny hmot, detaily vč. úprav navazujících konstrukcí - Cena každé položky zahrnuje veškerá duševní vlastnictví, projektové a inženýrské práce, které se k realizaci a používání předmětu položek váží - Cena každé položky také zahrnuje její vzorování před její realizací v reálné velikosti na stavbě (vzorky mohou být vyžadovány i opakovaně) - V souhrnné ceně díla je zohledněna hodnota zařízení staveniště - Pokud se údaje v rozpočtu rozchází s jinými částmi dokumentace, platí data uvedená v rozpočtu - Vzhledem ke skutečnosti, že nebyly provedeny sondy, doporučuje se oceňovat položky na základě vizuální obhlídky místa plnění  - Nakládání s odpady vzniklými v průběhu provádění díla bude řízeno dle Přílohy č. 1                                                   -            </t>
  </si>
  <si>
    <t>Materiál</t>
  </si>
  <si>
    <t>Montáž</t>
  </si>
  <si>
    <t>REKAPITULACE ČLENĚNÍ SOUPISU PRACÍ</t>
  </si>
  <si>
    <t>Kód dílu - Popis</t>
  </si>
  <si>
    <t>Materiál [CZK]</t>
  </si>
  <si>
    <t>Montáž [CZK]</t>
  </si>
  <si>
    <t>Cena celkem [CZK]</t>
  </si>
  <si>
    <t>Náklady ze soupisu prací</t>
  </si>
  <si>
    <t>-1</t>
  </si>
  <si>
    <t>HSV - Práce a dodávky HSV</t>
  </si>
  <si>
    <t xml:space="preserve">    3 - Svislé a kompletní konstrukce</t>
  </si>
  <si>
    <t xml:space="preserve">    4 - Vodorovné konstrukce</t>
  </si>
  <si>
    <t xml:space="preserve">    6 - Úpravy povrchů, podlahy a osazování výplní</t>
  </si>
  <si>
    <t xml:space="preserve">    9 - Ostatní konstrukce a práce, bourání</t>
  </si>
  <si>
    <t xml:space="preserve">    997 - Přesun sutě</t>
  </si>
  <si>
    <t xml:space="preserve">    998 - Přesun hmot</t>
  </si>
  <si>
    <t>PSV - Práce a dodávky PSV</t>
  </si>
  <si>
    <t xml:space="preserve">    713 - Izolace tepelné</t>
  </si>
  <si>
    <t xml:space="preserve">    714 - Akustická a protiotřesová opatření</t>
  </si>
  <si>
    <t xml:space="preserve">    725 - Zdravotechnika - zařizovací předměty</t>
  </si>
  <si>
    <t xml:space="preserve">    763 - Konstrukce suché výstavby</t>
  </si>
  <si>
    <t xml:space="preserve">    764 - Konstrukce klempířské</t>
  </si>
  <si>
    <t xml:space="preserve">    766 - Konstrukce truhlářské</t>
  </si>
  <si>
    <t xml:space="preserve">    767 - Konstrukce zámečnické</t>
  </si>
  <si>
    <t xml:space="preserve">    771 - Podlahy z dlaždic</t>
  </si>
  <si>
    <t xml:space="preserve">    775 - Podlahy skládané</t>
  </si>
  <si>
    <t xml:space="preserve">    776 - Podlahy povlakové</t>
  </si>
  <si>
    <t xml:space="preserve">    777 - Podlahy lité</t>
  </si>
  <si>
    <t xml:space="preserve">    781 - Dokončovací práce - obklady</t>
  </si>
  <si>
    <t xml:space="preserve">    783 - Dokončovací práce - nátěry</t>
  </si>
  <si>
    <t xml:space="preserve">    784 - Dokončovací práce - malby a tapety</t>
  </si>
  <si>
    <t xml:space="preserve">    786 - Dokončovací práce - čalounické úpravy</t>
  </si>
  <si>
    <t>VRN - Vedlejší rozpočtové náklady</t>
  </si>
  <si>
    <t xml:space="preserve">    VRN9 - Ostatní náklady</t>
  </si>
  <si>
    <t>SOUPIS PRACÍ</t>
  </si>
  <si>
    <t>PČ</t>
  </si>
  <si>
    <t>MJ</t>
  </si>
  <si>
    <t>Množství</t>
  </si>
  <si>
    <t>J. materiál [CZK]</t>
  </si>
  <si>
    <t>J. montáž [CZK]</t>
  </si>
  <si>
    <t>Cenová soustava</t>
  </si>
  <si>
    <t>J.cena [CZK]</t>
  </si>
  <si>
    <t>Materiál celkem [CZK]</t>
  </si>
  <si>
    <t>Montáž celkem [CZK]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</si>
  <si>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</si>
  <si>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</si>
  <si>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</si>
  <si>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</si>
  <si>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</si>
  <si>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</si>
  <si>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</si>
  <si>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</si>
  <si>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</si>
  <si>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</si>
  <si>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3</t>
  </si>
  <si>
    <t>Svislé a kompletní konstrukce</t>
  </si>
  <si>
    <t>K</t>
  </si>
  <si>
    <t>311113131</t>
  </si>
  <si>
    <t>Nadzákladová zeď tl přes 100 do 150 mm z hladkých tvárnic ztraceného bednění včetně výplně z betonu tř. C 16/20</t>
  </si>
  <si>
    <t>m2</t>
  </si>
  <si>
    <t>CS ÚRS 2024 02</t>
  </si>
  <si>
    <t>4</t>
  </si>
  <si>
    <t>-1410772331</t>
  </si>
  <si>
    <t>VV</t>
  </si>
  <si>
    <t>1NP</t>
  </si>
  <si>
    <t>3,94*2,55*4+3,96*2,55</t>
  </si>
  <si>
    <t>Mezisoučet</t>
  </si>
  <si>
    <t>Součet</t>
  </si>
  <si>
    <t>311361821</t>
  </si>
  <si>
    <t>Výztuž nosných zdí betonářskou ocelí 10 505</t>
  </si>
  <si>
    <t>t</t>
  </si>
  <si>
    <t>-1153182253</t>
  </si>
  <si>
    <t>50,26*8*0,64*1,1/1000</t>
  </si>
  <si>
    <t>312231116</t>
  </si>
  <si>
    <t>Zdivo výplňové z cihel dl 290 mm P7 až 15 na MVC 5 nebo MVC 10</t>
  </si>
  <si>
    <t>m3</t>
  </si>
  <si>
    <t>-766512167</t>
  </si>
  <si>
    <t>1,75*0,12*0,15</t>
  </si>
  <si>
    <t>317168011</t>
  </si>
  <si>
    <t>Překlad keramický plochý š 115 mm dl 1000 mm</t>
  </si>
  <si>
    <t>kus</t>
  </si>
  <si>
    <t>-831309676</t>
  </si>
  <si>
    <t>2NP</t>
  </si>
  <si>
    <t>5</t>
  </si>
  <si>
    <t>317168024</t>
  </si>
  <si>
    <t>Překlad keramický plochý š 145 mm dl 1750 mm</t>
  </si>
  <si>
    <t>238835444</t>
  </si>
  <si>
    <t>6</t>
  </si>
  <si>
    <t>342244211</t>
  </si>
  <si>
    <t>Příčka z cihel broušených na tenkovrstvou maltu tloušťky 115 mm</t>
  </si>
  <si>
    <t>1936014117</t>
  </si>
  <si>
    <t>3,88*2,2</t>
  </si>
  <si>
    <t>1,85*3-0,5*0,5-1*0,07</t>
  </si>
  <si>
    <t>7</t>
  </si>
  <si>
    <t>342244221</t>
  </si>
  <si>
    <t>Příčka z cihel broušených na tenkovrstvou maltu tloušťky 140 mm</t>
  </si>
  <si>
    <t>-849616188</t>
  </si>
  <si>
    <t>1,2*2</t>
  </si>
  <si>
    <t>8</t>
  </si>
  <si>
    <t>346244371</t>
  </si>
  <si>
    <t>Zazdívka o tl 140 mm rýh, nik nebo kapes z cihel pálených</t>
  </si>
  <si>
    <t>-1038820230</t>
  </si>
  <si>
    <t>"Z12" 0,25*0,25*2</t>
  </si>
  <si>
    <t>Vodorovné konstrukce</t>
  </si>
  <si>
    <t>9</t>
  </si>
  <si>
    <t>413941123</t>
  </si>
  <si>
    <t>Osazování ocelových válcovaných nosníků stropů I, IE, U, UE nebo L č. 14 až 22 nebo výšky přes 120 do 220 mm</t>
  </si>
  <si>
    <t>-811954298</t>
  </si>
  <si>
    <t>"Z12" 4,2*22,4/1000</t>
  </si>
  <si>
    <t>10</t>
  </si>
  <si>
    <t>M</t>
  </si>
  <si>
    <t>13010752x</t>
  </si>
  <si>
    <t>ocel profilová jakost S235JR (11 375) průřez IPE 200 včetně povrchové úpravy</t>
  </si>
  <si>
    <t>-381887852</t>
  </si>
  <si>
    <t>0,094*1,1 'Přepočtené koeficientem množství</t>
  </si>
  <si>
    <t>Úpravy povrchů, podlahy a osazování výplní</t>
  </si>
  <si>
    <t>11</t>
  </si>
  <si>
    <t>611325421</t>
  </si>
  <si>
    <t>Oprava vnitřní vápenocementové štukové omítky tl jádrové omítky do 20 mm a tl štuku do 3 mm stropů v rozsahu plochy do 10 %</t>
  </si>
  <si>
    <t>1960656526</t>
  </si>
  <si>
    <t>"Oprava omítky - malba" 159,45</t>
  </si>
  <si>
    <t>612131101</t>
  </si>
  <si>
    <t>Cementový postřik vnitřních stěn nanášený celoplošně ručně</t>
  </si>
  <si>
    <t>1822404554</t>
  </si>
  <si>
    <t>"omítka - malba" 22,7</t>
  </si>
  <si>
    <t>13</t>
  </si>
  <si>
    <t>612131121</t>
  </si>
  <si>
    <t>Penetrační disperzní nátěr vnitřních stěn nanášený ručně</t>
  </si>
  <si>
    <t>1767566564</t>
  </si>
  <si>
    <t>14</t>
  </si>
  <si>
    <t>612321141</t>
  </si>
  <si>
    <t>Vápenocementová omítka štuková dvouvrstvá vnitřních stěn nanášená ručně</t>
  </si>
  <si>
    <t>1053761758</t>
  </si>
  <si>
    <t>15</t>
  </si>
  <si>
    <t>612325421</t>
  </si>
  <si>
    <t>Oprava vnitřní vápenocementové štukové omítky tl jádrové omítky do 20 mm a tl štuku do 3 mm stěn v rozsahu plochy do 10 %</t>
  </si>
  <si>
    <t>-1272959917</t>
  </si>
  <si>
    <t>"Oprava omítky - malba" 1190,1</t>
  </si>
  <si>
    <t>16</t>
  </si>
  <si>
    <t>619995001</t>
  </si>
  <si>
    <t>Začištění omítek kolem oken, dveří, podlah nebo obkladů</t>
  </si>
  <si>
    <t>m</t>
  </si>
  <si>
    <t>-1658701519</t>
  </si>
  <si>
    <t>17</t>
  </si>
  <si>
    <t>622143004</t>
  </si>
  <si>
    <t>Montáž omítkových samolepících začišťovacích profilů pro spojení s okenním rámem</t>
  </si>
  <si>
    <t>-1271165482</t>
  </si>
  <si>
    <t>88,02*2</t>
  </si>
  <si>
    <t>18</t>
  </si>
  <si>
    <t>59051476</t>
  </si>
  <si>
    <t>profil napojovací okenní PVC s výztužnou tkaninou 9mm</t>
  </si>
  <si>
    <t>1894302067</t>
  </si>
  <si>
    <t>176,04*1,05 'Přepočtené koeficientem množství</t>
  </si>
  <si>
    <t>19</t>
  </si>
  <si>
    <t>632451032</t>
  </si>
  <si>
    <t>Vyrovnávací potěr tl přes 20 do 30 mm z MC 15 provedený v ploše</t>
  </si>
  <si>
    <t>453591277</t>
  </si>
  <si>
    <t>"P01" 337,8</t>
  </si>
  <si>
    <t>"P02" 133,7</t>
  </si>
  <si>
    <t>"P04" 34,1</t>
  </si>
  <si>
    <t>"P05" 58</t>
  </si>
  <si>
    <t>"P06" 2,35</t>
  </si>
  <si>
    <t>20</t>
  </si>
  <si>
    <t>632451234</t>
  </si>
  <si>
    <t>Potěr cementový samonivelační litý C25 tl přes 45 do 50 mm</t>
  </si>
  <si>
    <t>-1911784542</t>
  </si>
  <si>
    <t>632451292</t>
  </si>
  <si>
    <t>Příplatek k cementovému samonivelačnímu litému potěru C25 ZKD 5 mm tl přes 50 mm</t>
  </si>
  <si>
    <t>-1732599047</t>
  </si>
  <si>
    <t>"P01" 337,8*2</t>
  </si>
  <si>
    <t>"P02" 133,7*2</t>
  </si>
  <si>
    <t>"P04" 34,1*2</t>
  </si>
  <si>
    <t>"P05" 58*2</t>
  </si>
  <si>
    <t>"P06" 2,35*2</t>
  </si>
  <si>
    <t>22</t>
  </si>
  <si>
    <t>632481213</t>
  </si>
  <si>
    <t>Separační vrstva z PE fólie</t>
  </si>
  <si>
    <t>-863678274</t>
  </si>
  <si>
    <t>23</t>
  </si>
  <si>
    <t>632902221</t>
  </si>
  <si>
    <t>Příprava zatvrdlého povrchu betonových mazanin pro cementový potěr spojovacím můstkem</t>
  </si>
  <si>
    <t>1940853931</t>
  </si>
  <si>
    <t>24</t>
  </si>
  <si>
    <t>633811111</t>
  </si>
  <si>
    <t>Broušení nerovností betonových podlah do 2 mm - stržení šlemu</t>
  </si>
  <si>
    <t>45203354</t>
  </si>
  <si>
    <t>25</t>
  </si>
  <si>
    <t>633991111</t>
  </si>
  <si>
    <t>Nástřik betonových podlah proti odpařování vody</t>
  </si>
  <si>
    <t>3071441</t>
  </si>
  <si>
    <t>26</t>
  </si>
  <si>
    <t>634112113</t>
  </si>
  <si>
    <t>Obvodová dilatace podlahovým páskem z pěnového PE mezi stěnou a mazaninou nebo potěrem v 80 mm</t>
  </si>
  <si>
    <t>591059487</t>
  </si>
  <si>
    <t>27</t>
  </si>
  <si>
    <t>634661111</t>
  </si>
  <si>
    <t>Výplň dilatačních spar šířky do 5 mm v mazaninách silikonovým tmelem</t>
  </si>
  <si>
    <t>2080603345</t>
  </si>
  <si>
    <t>200</t>
  </si>
  <si>
    <t>28</t>
  </si>
  <si>
    <t>634911113</t>
  </si>
  <si>
    <t>Řezání dilatačních spár š 5 mm hl přes 20 do 50 mm v čerstvé betonové mazanině</t>
  </si>
  <si>
    <t>629338602</t>
  </si>
  <si>
    <t>29</t>
  </si>
  <si>
    <t>636624328x</t>
  </si>
  <si>
    <t>Podlaha z desek z recyklované pryže pro fitness se zámky tl 10 mm barevná volně ložená</t>
  </si>
  <si>
    <t>-1757837184</t>
  </si>
  <si>
    <t>30</t>
  </si>
  <si>
    <t>636624331</t>
  </si>
  <si>
    <t>Pryžový sokl pro podlahu ze speciálních desek z recyklované pryže v 70 mm tl 8 mm barevný</t>
  </si>
  <si>
    <t>62247036</t>
  </si>
  <si>
    <t>87,8</t>
  </si>
  <si>
    <t>31</t>
  </si>
  <si>
    <t>642942111</t>
  </si>
  <si>
    <t>Osazování zárubní nebo rámů dveřních kovových do 2,5 m2 na MC</t>
  </si>
  <si>
    <t>995045622</t>
  </si>
  <si>
    <t>"D2" 1</t>
  </si>
  <si>
    <t>"D3" 1</t>
  </si>
  <si>
    <t>"D7" 1</t>
  </si>
  <si>
    <t>"D8" 1</t>
  </si>
  <si>
    <t>"D9" 1</t>
  </si>
  <si>
    <t>"D11" 1</t>
  </si>
  <si>
    <t>"D13" 1</t>
  </si>
  <si>
    <t>"D14" 2</t>
  </si>
  <si>
    <t>"D15" 1</t>
  </si>
  <si>
    <t>"D16" 1</t>
  </si>
  <si>
    <t>"D17" 1</t>
  </si>
  <si>
    <t>32</t>
  </si>
  <si>
    <t>55331488x</t>
  </si>
  <si>
    <t>zárubeň jednokřídlá ocelová pro zdění tl stěny 110-150mm rozměru 1000/1850mm</t>
  </si>
  <si>
    <t>-970565765</t>
  </si>
  <si>
    <t>33</t>
  </si>
  <si>
    <t>55331489x</t>
  </si>
  <si>
    <t>zárubeň jednokřídlá ocelová pro zdění tl stěny 110-150mm rozměru 900/1760mm</t>
  </si>
  <si>
    <t>-1478095512</t>
  </si>
  <si>
    <t>34</t>
  </si>
  <si>
    <t>55331489x1</t>
  </si>
  <si>
    <t>zárubeň jednokřídlá ocelová pro zdění tl stěny 110-150mm rozměru 1000/1970, 2100mm</t>
  </si>
  <si>
    <t>-2147107440</t>
  </si>
  <si>
    <t>35</t>
  </si>
  <si>
    <t>55331488</t>
  </si>
  <si>
    <t>zárubeň jednokřídlá ocelová pro zdění tl stěny 110-150mm rozměru 900/1970, 2100mm</t>
  </si>
  <si>
    <t>-1591148578</t>
  </si>
  <si>
    <t>36</t>
  </si>
  <si>
    <t>55331485</t>
  </si>
  <si>
    <t>zárubeň jednokřídlá ocelová pro zdění tl stěny 110-150mm rozměru 600/1970, 2100mm</t>
  </si>
  <si>
    <t>-526124290</t>
  </si>
  <si>
    <t>37</t>
  </si>
  <si>
    <t>55331487</t>
  </si>
  <si>
    <t>zárubeň jednokřídlá ocelová pro zdění tl stěny 110-150mm rozměru 800/1970, 2100mm</t>
  </si>
  <si>
    <t>358428102</t>
  </si>
  <si>
    <t>38</t>
  </si>
  <si>
    <t>642945111</t>
  </si>
  <si>
    <t>Osazování protipožárních nebo protiplynových zárubní dveří jednokřídlových do 2,5 m2</t>
  </si>
  <si>
    <t>-1434590135</t>
  </si>
  <si>
    <t>"D6" 1</t>
  </si>
  <si>
    <t>39</t>
  </si>
  <si>
    <t>55331564x</t>
  </si>
  <si>
    <t>zárubeň jednokřídlá ocelová pro zdění s protipožární úpravou tl stěny 110-150mm rozměru 1000/1970, 2100mm</t>
  </si>
  <si>
    <t>1021410929</t>
  </si>
  <si>
    <t>Ostatní konstrukce a práce, bourání</t>
  </si>
  <si>
    <t>40</t>
  </si>
  <si>
    <t>9-01</t>
  </si>
  <si>
    <t>Stavební přípomoce</t>
  </si>
  <si>
    <t>hod</t>
  </si>
  <si>
    <t>1735116501</t>
  </si>
  <si>
    <t>41</t>
  </si>
  <si>
    <t>9-02</t>
  </si>
  <si>
    <t>Protipožární opatření - tabulky, hasící přístroje dle PBŘ</t>
  </si>
  <si>
    <t>soubor</t>
  </si>
  <si>
    <t>-567884457</t>
  </si>
  <si>
    <t>42</t>
  </si>
  <si>
    <t>949101111</t>
  </si>
  <si>
    <t>Lešení pomocné pro objekty pozemních staveb s lešeňovou podlahou v do 1,9 m zatížení do 150 kg/m2</t>
  </si>
  <si>
    <t>157015689</t>
  </si>
  <si>
    <t>43</t>
  </si>
  <si>
    <t>949101112</t>
  </si>
  <si>
    <t>Lešení pomocné pro objekty pozemních staveb s lešeňovou podlahou v přes 1,9 do 3,5 m zatížení do 150 kg/m2</t>
  </si>
  <si>
    <t>-2059383134</t>
  </si>
  <si>
    <t>44</t>
  </si>
  <si>
    <t>952901111</t>
  </si>
  <si>
    <t>Vyčištění budov bytové a občanské výstavby při výšce podlaží do 4 m</t>
  </si>
  <si>
    <t>1268165022</t>
  </si>
  <si>
    <t>45</t>
  </si>
  <si>
    <t>952901114</t>
  </si>
  <si>
    <t>Vyčištění budov bytové a občanské výstavby při výšce podlaží přes 4 m</t>
  </si>
  <si>
    <t>-1246470690</t>
  </si>
  <si>
    <t>46</t>
  </si>
  <si>
    <t>962031133</t>
  </si>
  <si>
    <t>Bourání příček nebo přizdívek z cihel pálených tl přes 100 do 150 mm</t>
  </si>
  <si>
    <t>1525137102</t>
  </si>
  <si>
    <t>3,22*5,28-0,8*2</t>
  </si>
  <si>
    <t>47</t>
  </si>
  <si>
    <t>965043341</t>
  </si>
  <si>
    <t>Bourání podkladů pod dlažby betonových s potěrem nebo teracem tl do 100 mm pl přes 4 m2</t>
  </si>
  <si>
    <t>-2118444509</t>
  </si>
  <si>
    <t>"posilovna" 53,6*0,1</t>
  </si>
  <si>
    <t>"tělocvična" 321,9*0,1</t>
  </si>
  <si>
    <t>"strojovna VZT" 30,4*0,1</t>
  </si>
  <si>
    <t>"chodba u úklidu" 2,4*0,1</t>
  </si>
  <si>
    <t>"úklid" 2,5*0,1</t>
  </si>
  <si>
    <t>"schodišťový prostor" 21,95*0,1</t>
  </si>
  <si>
    <t>"vstup" 14,55*0,1</t>
  </si>
  <si>
    <t>"sklad" 56,1*0,1</t>
  </si>
  <si>
    <t>"sklad" 34,1*0,1</t>
  </si>
  <si>
    <t>"dílna" 19,8*0,1</t>
  </si>
  <si>
    <t>"vstup schodiště" 3,35*0,1</t>
  </si>
  <si>
    <t>48</t>
  </si>
  <si>
    <t>967031132</t>
  </si>
  <si>
    <t>Přisekání rovných ostění v cihelném zdivu na MV nebo MVC</t>
  </si>
  <si>
    <t>69547471</t>
  </si>
  <si>
    <t>2*0,15*2</t>
  </si>
  <si>
    <t>49</t>
  </si>
  <si>
    <t>968062246</t>
  </si>
  <si>
    <t>Vybourání dřevěných rámů oken jednoduchých včetně křídel pl do 4 m2</t>
  </si>
  <si>
    <t>1927816130</t>
  </si>
  <si>
    <t>1,45*1,15*2</t>
  </si>
  <si>
    <t>50</t>
  </si>
  <si>
    <t>968072244</t>
  </si>
  <si>
    <t>Vybourání kovových rámů oken jednoduchých včetně křídel pl do 1 m2</t>
  </si>
  <si>
    <t>-524372045</t>
  </si>
  <si>
    <t>0,55*0,95*4</t>
  </si>
  <si>
    <t>51</t>
  </si>
  <si>
    <t>968072246</t>
  </si>
  <si>
    <t>Vybourání kovových rámů oken jednoduchých včetně křídel pl do 4 m2</t>
  </si>
  <si>
    <t>1674006656</t>
  </si>
  <si>
    <t>1,48*1,77*3</t>
  </si>
  <si>
    <t>52</t>
  </si>
  <si>
    <t>968072247</t>
  </si>
  <si>
    <t>Vybourání kovových rámů oken jednoduchých včetně křídel pl přes 4 m2</t>
  </si>
  <si>
    <t>1755680487</t>
  </si>
  <si>
    <t>6*0,95</t>
  </si>
  <si>
    <t>53</t>
  </si>
  <si>
    <t>968072357</t>
  </si>
  <si>
    <t>Vybourání kovových rámů oken zdvojených včetně křídel pl přes 4 m2</t>
  </si>
  <si>
    <t>-1567294906</t>
  </si>
  <si>
    <t>3,96*2,9*5</t>
  </si>
  <si>
    <t>54</t>
  </si>
  <si>
    <t>968072455</t>
  </si>
  <si>
    <t>Vybourání kovových dveřních zárubní pl do 2 m2</t>
  </si>
  <si>
    <t>1771239779</t>
  </si>
  <si>
    <t>0,7*2</t>
  </si>
  <si>
    <t>0,8*2</t>
  </si>
  <si>
    <t>1*2*4</t>
  </si>
  <si>
    <t>1,1*2*2</t>
  </si>
  <si>
    <t>0,9*2</t>
  </si>
  <si>
    <t>1*2*3</t>
  </si>
  <si>
    <t>55</t>
  </si>
  <si>
    <t>968072456</t>
  </si>
  <si>
    <t>Vybourání kovových dveřních zárubní pl přes 2 m2</t>
  </si>
  <si>
    <t>-1097051102</t>
  </si>
  <si>
    <t>1,9*2,7</t>
  </si>
  <si>
    <t>1,75*2,8</t>
  </si>
  <si>
    <t>2,2*2,7</t>
  </si>
  <si>
    <t>56</t>
  </si>
  <si>
    <t>971033231</t>
  </si>
  <si>
    <t>Vybourání otvorů ve zdivu cihelném pl do 0,0225 m2 na MVC nebo MV tl do 150 mm</t>
  </si>
  <si>
    <t>214424917</t>
  </si>
  <si>
    <t>57</t>
  </si>
  <si>
    <t>971033631</t>
  </si>
  <si>
    <t>Vybourání otvorů ve zdivu cihelném pl do 4 m2 na MVC nebo MV tl do 150 mm</t>
  </si>
  <si>
    <t>1229194827</t>
  </si>
  <si>
    <t>58</t>
  </si>
  <si>
    <t>973031325</t>
  </si>
  <si>
    <t>Vysekání kapes ve zdivu cihelném na MV nebo MVC pl do 0,10 m2 hl do 300 mm</t>
  </si>
  <si>
    <t>-1062375145</t>
  </si>
  <si>
    <t>"Z12" 2</t>
  </si>
  <si>
    <t>59</t>
  </si>
  <si>
    <t>978013191</t>
  </si>
  <si>
    <t>Otlučení (osekání) vnitřní vápenné nebo vápenocementové omítky stěn v rozsahu přes 50 do 100 %</t>
  </si>
  <si>
    <t>-592528678</t>
  </si>
  <si>
    <t>(1,2*2+1,8*0,2)*2</t>
  </si>
  <si>
    <t>3,88*2,2*2</t>
  </si>
  <si>
    <t>(3,22*5,28-0,8*2)*2</t>
  </si>
  <si>
    <t>60</t>
  </si>
  <si>
    <t>B1</t>
  </si>
  <si>
    <t xml:space="preserve">Demontáž basketbalových košů </t>
  </si>
  <si>
    <t>ks</t>
  </si>
  <si>
    <t>-236640471</t>
  </si>
  <si>
    <t>61</t>
  </si>
  <si>
    <t>B2</t>
  </si>
  <si>
    <t>Demontáž vybavení tělosvičny</t>
  </si>
  <si>
    <t>1602634891</t>
  </si>
  <si>
    <t>997</t>
  </si>
  <si>
    <t>Přesun sutě</t>
  </si>
  <si>
    <t>62</t>
  </si>
  <si>
    <t>997013212</t>
  </si>
  <si>
    <t>Vnitrostaveništní doprava suti a vybouraných hmot pro budovy v přes 6 do 9 m ručně</t>
  </si>
  <si>
    <t>-428896056</t>
  </si>
  <si>
    <t>63</t>
  </si>
  <si>
    <t>997013501</t>
  </si>
  <si>
    <t>Odvoz suti a vybouraných hmot na skládku nebo meziskládku do 1 km se složením</t>
  </si>
  <si>
    <t>-1787414536</t>
  </si>
  <si>
    <t>64</t>
  </si>
  <si>
    <t>997013509</t>
  </si>
  <si>
    <t>Příplatek k odvozu suti a vybouraných hmot na skládku ZKD 1 km přes 1 km</t>
  </si>
  <si>
    <t>93265736</t>
  </si>
  <si>
    <t>155,428*9 'Přepočtené koeficientem množství</t>
  </si>
  <si>
    <t>65</t>
  </si>
  <si>
    <t>997013871</t>
  </si>
  <si>
    <t>Poplatek za uložení stavebního odpadu na recyklační skládce (skládkovné) směsného stavebního a demoličního kód odpadu 17 09 04</t>
  </si>
  <si>
    <t>-2049826309</t>
  </si>
  <si>
    <t>998</t>
  </si>
  <si>
    <t>Přesun hmot</t>
  </si>
  <si>
    <t>66</t>
  </si>
  <si>
    <t>998018002</t>
  </si>
  <si>
    <t>Přesun hmot pro budovy ruční pro budovy v přes 6 do 12 m</t>
  </si>
  <si>
    <t>1835085647</t>
  </si>
  <si>
    <t>PSV</t>
  </si>
  <si>
    <t>Práce a dodávky PSV</t>
  </si>
  <si>
    <t>713</t>
  </si>
  <si>
    <t>Izolace tepelné</t>
  </si>
  <si>
    <t>67</t>
  </si>
  <si>
    <t>713120821</t>
  </si>
  <si>
    <t>Odstranění tepelné izolace podlah volně kladené z polystyrenu suchého tl do 100 mm</t>
  </si>
  <si>
    <t>750742300</t>
  </si>
  <si>
    <t>"posilovna" 53,6</t>
  </si>
  <si>
    <t>"tělocvična" 321,9</t>
  </si>
  <si>
    <t>"strojovna VZT" 30,4</t>
  </si>
  <si>
    <t>"chodba u úklidu" 2,4</t>
  </si>
  <si>
    <t>"úklid" 2,5</t>
  </si>
  <si>
    <t>"schodišťový prostor" 21,95</t>
  </si>
  <si>
    <t>"vstup" 14,55</t>
  </si>
  <si>
    <t>"sklad" 56,1</t>
  </si>
  <si>
    <t>"sklad" 34,1</t>
  </si>
  <si>
    <t>"dílna" 19,8</t>
  </si>
  <si>
    <t>"vstup schodiště" 3,35</t>
  </si>
  <si>
    <t>68</t>
  </si>
  <si>
    <t>713121111</t>
  </si>
  <si>
    <t>Montáž izolace tepelné podlah volně kladenými rohožemi, pásy, dílci, deskami 1 vrstva</t>
  </si>
  <si>
    <t>1406133309</t>
  </si>
  <si>
    <t>69</t>
  </si>
  <si>
    <t>28376417</t>
  </si>
  <si>
    <t>deska XPS hrana polodrážková a hladký povrch 300kPA λ=0,035 tl 50mm</t>
  </si>
  <si>
    <t>-2049065563</t>
  </si>
  <si>
    <t>565,95*1,05 'Přepočtené koeficientem množství</t>
  </si>
  <si>
    <t>70</t>
  </si>
  <si>
    <t>998713312</t>
  </si>
  <si>
    <t>Přesun hmot procentní pro izolace tepelné ruční v objektech v přes 6 do 12 m</t>
  </si>
  <si>
    <t>%</t>
  </si>
  <si>
    <t>555341022</t>
  </si>
  <si>
    <t>714</t>
  </si>
  <si>
    <t>Akustická a protiotřesová opatření</t>
  </si>
  <si>
    <t>71</t>
  </si>
  <si>
    <t>714113103x</t>
  </si>
  <si>
    <t>Montáž akustických obkladů stěn do nosného roštu z latí včetně roštu</t>
  </si>
  <si>
    <t>252642277</t>
  </si>
  <si>
    <t>"OB 01" 119,35</t>
  </si>
  <si>
    <t>72</t>
  </si>
  <si>
    <t>OB 01</t>
  </si>
  <si>
    <t>obkladové desky z dřevité vlny (heraklit), přišroubované na podkladové osb desky a rošt, ODOLNOST PROTI NÁRAZU! povrch hladký, výška obkladu 2400mm, celk. tl. 85mm, barva světle béžová včetně roštu</t>
  </si>
  <si>
    <t>-2096806603</t>
  </si>
  <si>
    <t>119,35*1,08 'Přepočtené koeficientem množství</t>
  </si>
  <si>
    <t>73</t>
  </si>
  <si>
    <t>714113113x</t>
  </si>
  <si>
    <t>Montáž akustických obkladů stropů do nosného roštu z latí</t>
  </si>
  <si>
    <t>889383417</t>
  </si>
  <si>
    <t>162,3</t>
  </si>
  <si>
    <t>74</t>
  </si>
  <si>
    <t>60712000x</t>
  </si>
  <si>
    <t>Akustické desky s jádrem ze skelné vaty o vysoké hustotě, robustní  profily do stropu pro prostory s vysokým rizikem mech. nárazu. Absorpční třída A. Klasifikace 1A. Povrchová tkanina ze skelných vláken s vysokou odolností proti nárazu.</t>
  </si>
  <si>
    <t>-1334247721</t>
  </si>
  <si>
    <t>162,3*1,08 'Přepočtené koeficientem množství</t>
  </si>
  <si>
    <t>75</t>
  </si>
  <si>
    <t>998714312</t>
  </si>
  <si>
    <t>Přesun hmot procentní pro akustická a protiotřesová opatření ruční v objektech v do 12 m</t>
  </si>
  <si>
    <t>-1110522171</t>
  </si>
  <si>
    <t>725</t>
  </si>
  <si>
    <t>Zdravotechnika - zařizovací předměty</t>
  </si>
  <si>
    <t>76</t>
  </si>
  <si>
    <t>725-1</t>
  </si>
  <si>
    <t>Odpojení a napojení vody a kanalizace a tepla u strojovny VZT (odpojí se stávající stroje a stejně se napojí nové na stávající vedení)</t>
  </si>
  <si>
    <t>-65271249</t>
  </si>
  <si>
    <t>77</t>
  </si>
  <si>
    <t>725-2</t>
  </si>
  <si>
    <t>Napojení vody a kanalizace kuchyňky ve 2.np</t>
  </si>
  <si>
    <t>-315304375</t>
  </si>
  <si>
    <t>78</t>
  </si>
  <si>
    <t>725330820</t>
  </si>
  <si>
    <t>Demontáž výlevka diturvitová</t>
  </si>
  <si>
    <t>1298593754</t>
  </si>
  <si>
    <t>79</t>
  </si>
  <si>
    <t>725331112</t>
  </si>
  <si>
    <t>Výlevka bez výtokových armatur keramická se sklopnou plastovou mřížkou závěsná výšky 500 mm</t>
  </si>
  <si>
    <t>-1151763501</t>
  </si>
  <si>
    <t>"X1" 1</t>
  </si>
  <si>
    <t>80</t>
  </si>
  <si>
    <t>725831311</t>
  </si>
  <si>
    <t>Baterie vanová nástěnná páková bez příslušenství</t>
  </si>
  <si>
    <t>219748170</t>
  </si>
  <si>
    <t>81</t>
  </si>
  <si>
    <t>998725312</t>
  </si>
  <si>
    <t>Přesun hmot procentní pro zařizovací předměty ruční v objektech v přes 6 do 12 m</t>
  </si>
  <si>
    <t>2017306191</t>
  </si>
  <si>
    <t>763</t>
  </si>
  <si>
    <t>Konstrukce suché výstavby</t>
  </si>
  <si>
    <t>82</t>
  </si>
  <si>
    <t>763111314</t>
  </si>
  <si>
    <t>SDK příčka tl 100 mm profil CW+UW 75 desky 1xA 12,5 s izolací EI 30 Rw do 45 dB</t>
  </si>
  <si>
    <t>-826020894</t>
  </si>
  <si>
    <t>3,91*3-0,9*2</t>
  </si>
  <si>
    <t>83</t>
  </si>
  <si>
    <t>763131411</t>
  </si>
  <si>
    <t>SDK podhled desky 1xA 12,5 bez izolace dvouvrstvá spodní kce profil CD+UD</t>
  </si>
  <si>
    <t>2026610528</t>
  </si>
  <si>
    <t>84</t>
  </si>
  <si>
    <t>763131412x</t>
  </si>
  <si>
    <t>SDK podhled desky 1xA 12,5 s izolací dvouvrstvá spodní kce profil CD+UD</t>
  </si>
  <si>
    <t>1368326918</t>
  </si>
  <si>
    <t>9,5</t>
  </si>
  <si>
    <t>SDKPIR</t>
  </si>
  <si>
    <t>85</t>
  </si>
  <si>
    <t>763131451</t>
  </si>
  <si>
    <t>SDK podhled deska 1xH2 12,5 bez izolace dvouvrstvá spodní kce profil CD+UD</t>
  </si>
  <si>
    <t>-403593697</t>
  </si>
  <si>
    <t>86</t>
  </si>
  <si>
    <t>763131765</t>
  </si>
  <si>
    <t>Příplatek k SDK podhledu za výšku zavěšení přes 0,5 do 1,0 m</t>
  </si>
  <si>
    <t>168103645</t>
  </si>
  <si>
    <t>SDKA+SDKH</t>
  </si>
  <si>
    <t>87</t>
  </si>
  <si>
    <t>763131821</t>
  </si>
  <si>
    <t>Demontáž SDK podhledu s dvouvrstvou nosnou kcí z ocelových profilů opláštění jednoduché</t>
  </si>
  <si>
    <t>-1456534089</t>
  </si>
  <si>
    <t>"kabinet TV" 30,5</t>
  </si>
  <si>
    <t>"chodba" 3,8+6,15*0,5</t>
  </si>
  <si>
    <t>"tělocvična" 53,2+48,8+23*0,5*2</t>
  </si>
  <si>
    <t>88</t>
  </si>
  <si>
    <t>763431001</t>
  </si>
  <si>
    <t>Montáž minerálního podhledu s vyjímatelnými panely vel. do 0,36 m2 na zavěšený viditelný rošt</t>
  </si>
  <si>
    <t>1286677459</t>
  </si>
  <si>
    <t>105,45</t>
  </si>
  <si>
    <t>89</t>
  </si>
  <si>
    <t>63126473</t>
  </si>
  <si>
    <t>panel akustický technický povrch velice porézní skelná tkanina hrana zatřená skrytá a rovná αw=0,90 viditelný rastr v jednom směru š 24mm 600x600mm bílý tl 20mm</t>
  </si>
  <si>
    <t>-1787205033</t>
  </si>
  <si>
    <t>90</t>
  </si>
  <si>
    <t>763431041</t>
  </si>
  <si>
    <t>Příplatek k montáži minerálního podhledu na zavěšený rošt za výšku zavěšení přes 0,5 do 1,0 m</t>
  </si>
  <si>
    <t>-1740371833</t>
  </si>
  <si>
    <t>91</t>
  </si>
  <si>
    <t>998763311</t>
  </si>
  <si>
    <t>Přesun hmot procentní pro dřevostavby ruční v objektech v přes 6 do 12 m</t>
  </si>
  <si>
    <t>1894279148</t>
  </si>
  <si>
    <t>764</t>
  </si>
  <si>
    <t>Konstrukce klempířské</t>
  </si>
  <si>
    <t>92</t>
  </si>
  <si>
    <t>764002851</t>
  </si>
  <si>
    <t>Demontáž oplechování parapetů do suti</t>
  </si>
  <si>
    <t>905598112</t>
  </si>
  <si>
    <t>3,94*5+0,55*4+1,48*3</t>
  </si>
  <si>
    <t>93</t>
  </si>
  <si>
    <t>764246402</t>
  </si>
  <si>
    <t>Oplechování parapetů rovných mechanicky kotvené z TiZn předzvětralého plechu rš 200 mm</t>
  </si>
  <si>
    <t>-1463306617</t>
  </si>
  <si>
    <t>1,48*3</t>
  </si>
  <si>
    <t>94</t>
  </si>
  <si>
    <t>764246403</t>
  </si>
  <si>
    <t>Oplechování parapetů rovných mechanicky kotvené z TiZn předzvětralého plechu rš 250 mm</t>
  </si>
  <si>
    <t>1858701904</t>
  </si>
  <si>
    <t>1,5*2</t>
  </si>
  <si>
    <t>95</t>
  </si>
  <si>
    <t>998764312</t>
  </si>
  <si>
    <t>Přesun hmot procentní pro konstrukce klempířské ruční v objektech v přes 6 do 12 m</t>
  </si>
  <si>
    <t>-501561438</t>
  </si>
  <si>
    <t>766</t>
  </si>
  <si>
    <t>Konstrukce truhlářské</t>
  </si>
  <si>
    <t>96</t>
  </si>
  <si>
    <t>766621011</t>
  </si>
  <si>
    <t>Montáž dřevěných oken plochy přes 1 m2 pevných výšky do 1,5 m s rámem do zdiva</t>
  </si>
  <si>
    <t>-80455905</t>
  </si>
  <si>
    <t>"O/4" 1,48*1,15*2</t>
  </si>
  <si>
    <t>97</t>
  </si>
  <si>
    <t>61110002</t>
  </si>
  <si>
    <t>okno dřevěné s fixním zasklením dvojsklo přes plochu 1m2 do v 1,5m</t>
  </si>
  <si>
    <t>-402448916</t>
  </si>
  <si>
    <t>98</t>
  </si>
  <si>
    <t>766621113</t>
  </si>
  <si>
    <t>Montáž dřevěných oken plochy přes 1 m2 špaletových výšky přes 2,5 m s rámem do zdiva</t>
  </si>
  <si>
    <t>-186577443</t>
  </si>
  <si>
    <t>"O/1" 3,94*2,8*5</t>
  </si>
  <si>
    <t>99</t>
  </si>
  <si>
    <t>61110034</t>
  </si>
  <si>
    <t>okno dřevěné špaletové otevíravé dvojsklo přes plochu 1m2 přes v 2,5m</t>
  </si>
  <si>
    <t>2143479850</t>
  </si>
  <si>
    <t>100</t>
  </si>
  <si>
    <t>766621211</t>
  </si>
  <si>
    <t>Montáž dřevěných oken plochy přes 1 m2 otevíravých výšky do 1,5 m s rámem do zdiva</t>
  </si>
  <si>
    <t>-1151156474</t>
  </si>
  <si>
    <t>"O/3" 1,48*1,77*3</t>
  </si>
  <si>
    <t>"O/5" 6*0,95</t>
  </si>
  <si>
    <t>101</t>
  </si>
  <si>
    <t>61110011</t>
  </si>
  <si>
    <t>okno dřevěné otevíravé/sklopné trojsklo přes plochu 1m2 do v 1,5m</t>
  </si>
  <si>
    <t>718355341</t>
  </si>
  <si>
    <t>102</t>
  </si>
  <si>
    <t>766621212</t>
  </si>
  <si>
    <t>Montáž dřevěných oken plochy přes 1 m2 otevíravých výšky do 2,5 m s rámem do zdiva</t>
  </si>
  <si>
    <t>225571346</t>
  </si>
  <si>
    <t>"O/2" 1,48*1,77*3</t>
  </si>
  <si>
    <t>103</t>
  </si>
  <si>
    <t>61110013</t>
  </si>
  <si>
    <t>okno dřevěné otevíravé/sklopné trojsklo přes plochu 1m2 v 1,5-2,5m</t>
  </si>
  <si>
    <t>-1290127536</t>
  </si>
  <si>
    <t>104</t>
  </si>
  <si>
    <t>766629213</t>
  </si>
  <si>
    <t>Příplatek k montáži oken za izolaci pro rovné ostění připojovací spára do 15 mm - folie</t>
  </si>
  <si>
    <t>1417761732</t>
  </si>
  <si>
    <t>123,3</t>
  </si>
  <si>
    <t>105</t>
  </si>
  <si>
    <t>766629214</t>
  </si>
  <si>
    <t>Příplatek k montáži oken za izolaci pro rovné ostění připojovací spára do 15 mm - páska</t>
  </si>
  <si>
    <t>1437621466</t>
  </si>
  <si>
    <t>106</t>
  </si>
  <si>
    <t>766660001</t>
  </si>
  <si>
    <t>Montáž dveřních křídel otvíravých jednokřídlových š do 0,8 m do ocelové zárubně</t>
  </si>
  <si>
    <t>-1620493095</t>
  </si>
  <si>
    <t>107</t>
  </si>
  <si>
    <t>D9</t>
  </si>
  <si>
    <t>Dveře interiérové 600x1970 dle specifikace včetně kování</t>
  </si>
  <si>
    <t>-216922539</t>
  </si>
  <si>
    <t>108</t>
  </si>
  <si>
    <t>D13</t>
  </si>
  <si>
    <t>Dveře interiérové 800x1970 dle specifikace včetně kování</t>
  </si>
  <si>
    <t>-1030315920</t>
  </si>
  <si>
    <t>109</t>
  </si>
  <si>
    <t>D16</t>
  </si>
  <si>
    <t>-1576009528</t>
  </si>
  <si>
    <t>110</t>
  </si>
  <si>
    <t>766660002</t>
  </si>
  <si>
    <t>Montáž dveřních křídel otvíravých jednokřídlových š přes 0,8 m do ocelové zárubně</t>
  </si>
  <si>
    <t>-488132695</t>
  </si>
  <si>
    <t>111</t>
  </si>
  <si>
    <t>D2</t>
  </si>
  <si>
    <t>Dveře interiérové 1000x1850 dle specifikace včetně kování</t>
  </si>
  <si>
    <t>780216159</t>
  </si>
  <si>
    <t>112</t>
  </si>
  <si>
    <t>D3</t>
  </si>
  <si>
    <t>Dveře interiérové 900x1760 dle specifikace včetně kování</t>
  </si>
  <si>
    <t>-1043875278</t>
  </si>
  <si>
    <t>113</t>
  </si>
  <si>
    <t>D7</t>
  </si>
  <si>
    <t>Dveře interiérové 1000x1970 dle specifikace včetně kování</t>
  </si>
  <si>
    <t>-1959965929</t>
  </si>
  <si>
    <t>114</t>
  </si>
  <si>
    <t>D8</t>
  </si>
  <si>
    <t>Dveře interiérové 900x1970 dle specifikace včetně kování</t>
  </si>
  <si>
    <t>20341773</t>
  </si>
  <si>
    <t>115</t>
  </si>
  <si>
    <t>D11</t>
  </si>
  <si>
    <t>92038281</t>
  </si>
  <si>
    <t>116</t>
  </si>
  <si>
    <t>D14</t>
  </si>
  <si>
    <t>1507340891</t>
  </si>
  <si>
    <t>117</t>
  </si>
  <si>
    <t>D15</t>
  </si>
  <si>
    <t>431366968</t>
  </si>
  <si>
    <t>118</t>
  </si>
  <si>
    <t>D17</t>
  </si>
  <si>
    <t>Dveře interiérové 900x2100 dle specifikace včetně kování</t>
  </si>
  <si>
    <t>2010062739</t>
  </si>
  <si>
    <t>119</t>
  </si>
  <si>
    <t>766660022</t>
  </si>
  <si>
    <t>Montáž dveřních křídel otvíravých jednokřídlových š přes 0,8 m požárních do ocelové zárubně</t>
  </si>
  <si>
    <t>-506777620</t>
  </si>
  <si>
    <t>120</t>
  </si>
  <si>
    <t>D6</t>
  </si>
  <si>
    <t>Dveře interiérové 1000x1970 dle specifikace včetně kování - protipožární EW 30 DP3-C</t>
  </si>
  <si>
    <t>-496691022</t>
  </si>
  <si>
    <t>121</t>
  </si>
  <si>
    <t>766694116</t>
  </si>
  <si>
    <t>Montáž parapetních desek dřevěných nebo plastových š do 30 cm</t>
  </si>
  <si>
    <t>1757047457</t>
  </si>
  <si>
    <t>0,55</t>
  </si>
  <si>
    <t>"T3" 23,25</t>
  </si>
  <si>
    <t>122</t>
  </si>
  <si>
    <t>60794101</t>
  </si>
  <si>
    <t>parapet dřevotřískový vnitřní povrch laminátový š 200mm</t>
  </si>
  <si>
    <t>812833926</t>
  </si>
  <si>
    <t>123</t>
  </si>
  <si>
    <t>60794100x</t>
  </si>
  <si>
    <t>parapet dřevotřískový vnitřní povrch laminátový š 90mm</t>
  </si>
  <si>
    <t>1542188389</t>
  </si>
  <si>
    <t>124</t>
  </si>
  <si>
    <t>60794121</t>
  </si>
  <si>
    <t>koncovka PVC k parapetním dřevotřískovým deskám 600mm</t>
  </si>
  <si>
    <t>-2067143478</t>
  </si>
  <si>
    <t>125</t>
  </si>
  <si>
    <t>766694126</t>
  </si>
  <si>
    <t>Montáž parapetních desek dřevěných nebo plastových š přes 30 cm</t>
  </si>
  <si>
    <t>2004116443</t>
  </si>
  <si>
    <t>1+0,65+0,7</t>
  </si>
  <si>
    <t>"T2" 3,94*5</t>
  </si>
  <si>
    <t>126</t>
  </si>
  <si>
    <t>60794105</t>
  </si>
  <si>
    <t>parapet dřevotřískový vnitřní povrch laminátový š 400mm</t>
  </si>
  <si>
    <t>-1608165900</t>
  </si>
  <si>
    <t>127</t>
  </si>
  <si>
    <t>60794107x</t>
  </si>
  <si>
    <t>parapet dřevotřískový vnitřní povrch laminátový š 485mm</t>
  </si>
  <si>
    <t>-1768994622</t>
  </si>
  <si>
    <t>3,94*5</t>
  </si>
  <si>
    <t>128</t>
  </si>
  <si>
    <t>817130831</t>
  </si>
  <si>
    <t>129</t>
  </si>
  <si>
    <t>998766312</t>
  </si>
  <si>
    <t>Přesun hmot procentní pro kce truhlářské ruční v objektech v přes 6 do 12 m</t>
  </si>
  <si>
    <t>531902629</t>
  </si>
  <si>
    <t>130</t>
  </si>
  <si>
    <t>D10</t>
  </si>
  <si>
    <t>Repase interiérových dveří 2050x2650 včetně zárubně</t>
  </si>
  <si>
    <t>1413531702</t>
  </si>
  <si>
    <t>767</t>
  </si>
  <si>
    <t>Konstrukce zámečnické</t>
  </si>
  <si>
    <t>131</t>
  </si>
  <si>
    <t>767211323x</t>
  </si>
  <si>
    <t>Montáž vntřního kovového schodiště vřetenového kotveného do betonu</t>
  </si>
  <si>
    <t>-1808308207</t>
  </si>
  <si>
    <t>132</t>
  </si>
  <si>
    <t>Z1</t>
  </si>
  <si>
    <t>Točité schodiště včetně zábradlí dle specifikace včetně povrchové úpravy</t>
  </si>
  <si>
    <t>51252663</t>
  </si>
  <si>
    <t>133</t>
  </si>
  <si>
    <t>767223221</t>
  </si>
  <si>
    <t>Montáž přímého kovového zábradlí do betonu konstrukce na schodišti v interiéru</t>
  </si>
  <si>
    <t>1712958740</t>
  </si>
  <si>
    <t>"Z13" 5,02+1,5</t>
  </si>
  <si>
    <t>134</t>
  </si>
  <si>
    <t>55342281</t>
  </si>
  <si>
    <t>zábradlí s prutovou výplní, horní kotvení, kulatý sloupek</t>
  </si>
  <si>
    <t>918872198</t>
  </si>
  <si>
    <t>135</t>
  </si>
  <si>
    <t>767640111</t>
  </si>
  <si>
    <t>Montáž dveří ocelových nebo hliníkových vchodových jednokřídlových bez nadsvětlíku</t>
  </si>
  <si>
    <t>520556417</t>
  </si>
  <si>
    <t>"D4" 1</t>
  </si>
  <si>
    <t>136</t>
  </si>
  <si>
    <t>D4</t>
  </si>
  <si>
    <t>Interiérové dveře 900x2400 dle specifikace</t>
  </si>
  <si>
    <t>886950761</t>
  </si>
  <si>
    <t>137</t>
  </si>
  <si>
    <t>767640221</t>
  </si>
  <si>
    <t>Montáž dveří ocelových nebo hliníkových vchodových dvoukřídlových bez nadsvětlíku</t>
  </si>
  <si>
    <t>-305412413</t>
  </si>
  <si>
    <t>"D5" 1</t>
  </si>
  <si>
    <t>"D12" 1</t>
  </si>
  <si>
    <t>"D18" 1</t>
  </si>
  <si>
    <t>138</t>
  </si>
  <si>
    <t>D5</t>
  </si>
  <si>
    <t>Interiérové dveře 1800x2700 dle specifikace</t>
  </si>
  <si>
    <t>-1398640851</t>
  </si>
  <si>
    <t>139</t>
  </si>
  <si>
    <t>D12</t>
  </si>
  <si>
    <t>Interiérové dveře 1650x2950 dle specifikace</t>
  </si>
  <si>
    <t>1652773865</t>
  </si>
  <si>
    <t>140</t>
  </si>
  <si>
    <t>D18</t>
  </si>
  <si>
    <t>Interiérové dveře 2000x2650 dle specifikace</t>
  </si>
  <si>
    <t>149255954</t>
  </si>
  <si>
    <t>141</t>
  </si>
  <si>
    <t>767646411</t>
  </si>
  <si>
    <t>Montáž revizních dveří a dvířek jednokřídlových s rámem plochy do 0,5 m2</t>
  </si>
  <si>
    <t>-648039141</t>
  </si>
  <si>
    <t>"Z11" 0,5*0,5*1</t>
  </si>
  <si>
    <t>142</t>
  </si>
  <si>
    <t>56245704</t>
  </si>
  <si>
    <t>dvířka revizní 500x500 bílá se zámkem</t>
  </si>
  <si>
    <t>1824551587</t>
  </si>
  <si>
    <t>143</t>
  </si>
  <si>
    <t>767654220</t>
  </si>
  <si>
    <t>Montáž vrat garážových posuvných do ocelové konstrukce přes 6 do 9 m2</t>
  </si>
  <si>
    <t>-1820988774</t>
  </si>
  <si>
    <t>"D1" 3</t>
  </si>
  <si>
    <t>144</t>
  </si>
  <si>
    <t>D/1</t>
  </si>
  <si>
    <t>Posuvné dveře 2550x2400 dle specifikace</t>
  </si>
  <si>
    <t>370485654</t>
  </si>
  <si>
    <t>145</t>
  </si>
  <si>
    <t>767661811</t>
  </si>
  <si>
    <t>Demontáž mříží pevných nebo otevíravých</t>
  </si>
  <si>
    <t>849545557</t>
  </si>
  <si>
    <t>2,53*2,43+3*2,47+2,99*2,47</t>
  </si>
  <si>
    <t>2,4*1,97+2,45*1,97+2,42*1,97</t>
  </si>
  <si>
    <t>2*1,75</t>
  </si>
  <si>
    <t>2,5*2,2</t>
  </si>
  <si>
    <t>146</t>
  </si>
  <si>
    <t>767662110</t>
  </si>
  <si>
    <t>Montáž mříží pevných šroubovaných</t>
  </si>
  <si>
    <t>1132704803</t>
  </si>
  <si>
    <t>"Z7" 0,55*0,95*4</t>
  </si>
  <si>
    <t>"Z8" 6*0,95</t>
  </si>
  <si>
    <t>"Z10" 1,44*1,11*2</t>
  </si>
  <si>
    <t>147</t>
  </si>
  <si>
    <t>54912001</t>
  </si>
  <si>
    <t>mříž pro stavební otvory pevná</t>
  </si>
  <si>
    <t>-196258464</t>
  </si>
  <si>
    <t>148</t>
  </si>
  <si>
    <t>767662210</t>
  </si>
  <si>
    <t>Montáž mříží otvíravých</t>
  </si>
  <si>
    <t>-1338930097</t>
  </si>
  <si>
    <t>"Z5" 3,7*2,61*5</t>
  </si>
  <si>
    <t>"Z6" 1,48*1,77*3</t>
  </si>
  <si>
    <t>"Z9" 0,835*1,05*8*5</t>
  </si>
  <si>
    <t>149</t>
  </si>
  <si>
    <t>54912000</t>
  </si>
  <si>
    <t>mříž pro stavení otvory otvíravá</t>
  </si>
  <si>
    <t>315488320</t>
  </si>
  <si>
    <t>150</t>
  </si>
  <si>
    <t>767810121</t>
  </si>
  <si>
    <t>Montáž mřížek větracích kruhových D do 100 mm</t>
  </si>
  <si>
    <t>676052043</t>
  </si>
  <si>
    <t>"X2" 70</t>
  </si>
  <si>
    <t>151</t>
  </si>
  <si>
    <t>55341431</t>
  </si>
  <si>
    <t>mřížka větrací nerezová kruhová se síťovinou 100mm</t>
  </si>
  <si>
    <t>1080308981</t>
  </si>
  <si>
    <t>152</t>
  </si>
  <si>
    <t>767893112</t>
  </si>
  <si>
    <t>Montáž stříšek nad vstupy kotvených pomocí závěsů rovných, výplň z umělých hmot š přes 1,50 do 2,00 m</t>
  </si>
  <si>
    <t>2114781341</t>
  </si>
  <si>
    <t>153</t>
  </si>
  <si>
    <t>AL1</t>
  </si>
  <si>
    <t>Zastřešení anglických dvorků - hliníková konstrukce 24220x2250, polykarbonátová dutinková deska včetně kotvení a povrchové úpravy</t>
  </si>
  <si>
    <t>1967630544</t>
  </si>
  <si>
    <t>154</t>
  </si>
  <si>
    <t>767893191</t>
  </si>
  <si>
    <t>Příplatek za montáž stříšky delší než 2,00 m s výplní z umělých hmot</t>
  </si>
  <si>
    <t>42805090</t>
  </si>
  <si>
    <t>155</t>
  </si>
  <si>
    <t>767996804</t>
  </si>
  <si>
    <t>Demontáž atypických zámečnických konstrukcí rozebráním hm jednotlivých dílů přes 250 do 500 kg</t>
  </si>
  <si>
    <t>kg</t>
  </si>
  <si>
    <t>1056738062</t>
  </si>
  <si>
    <t>"schodiště" 450</t>
  </si>
  <si>
    <t>156</t>
  </si>
  <si>
    <t>998767312</t>
  </si>
  <si>
    <t>Přesun hmot procentní pro zámečnické konstrukce ruční v objektech v přes 6 do 12 m</t>
  </si>
  <si>
    <t>-1553242396</t>
  </si>
  <si>
    <t>771</t>
  </si>
  <si>
    <t>Podlahy z dlaždic</t>
  </si>
  <si>
    <t>157</t>
  </si>
  <si>
    <t>771111011</t>
  </si>
  <si>
    <t>Vysátí podkladu před pokládkou dlažby</t>
  </si>
  <si>
    <t>-1330666444</t>
  </si>
  <si>
    <t>"P05-D01" 55,45</t>
  </si>
  <si>
    <t>"P05-D02" 2,55</t>
  </si>
  <si>
    <t>dlažba</t>
  </si>
  <si>
    <t>158</t>
  </si>
  <si>
    <t>771121011</t>
  </si>
  <si>
    <t>Nátěr penetrační na podlahu</t>
  </si>
  <si>
    <t>1137765883</t>
  </si>
  <si>
    <t>"sokly" 47,9*0,1</t>
  </si>
  <si>
    <t>159</t>
  </si>
  <si>
    <t>771121022</t>
  </si>
  <si>
    <t>Broušení betonového podkladu před pokládkou dlažby</t>
  </si>
  <si>
    <t>1149129696</t>
  </si>
  <si>
    <t>160</t>
  </si>
  <si>
    <t>771151011</t>
  </si>
  <si>
    <t>Samonivelační stěrka podlah pevnosti 20 MPa tl 3 mm</t>
  </si>
  <si>
    <t>-660184129</t>
  </si>
  <si>
    <t>161</t>
  </si>
  <si>
    <t>771161021</t>
  </si>
  <si>
    <t>Montáž profilu ukončujícího pro plynulý přechod (dlažby s kobercem apod.)</t>
  </si>
  <si>
    <t>61031616</t>
  </si>
  <si>
    <t>2+1+0,6+0,9</t>
  </si>
  <si>
    <t>162</t>
  </si>
  <si>
    <t>55343114</t>
  </si>
  <si>
    <t>profil přechodový Al narážecí 30mm bronz</t>
  </si>
  <si>
    <t>-926086513</t>
  </si>
  <si>
    <t>4,5*1,1 'Přepočtené koeficientem množství</t>
  </si>
  <si>
    <t>163</t>
  </si>
  <si>
    <t>771473810</t>
  </si>
  <si>
    <t>Demontáž soklíků z dlaždic keramických lepených rovných</t>
  </si>
  <si>
    <t>-644747453</t>
  </si>
  <si>
    <t>"strojovna VZT" 31,6-0,15*2-1,1</t>
  </si>
  <si>
    <t>164</t>
  </si>
  <si>
    <t>771474112</t>
  </si>
  <si>
    <t>Montáž soklů z dlaždic keramických rovných lepených cementovým flexibilním lepidlem v přes 65 do 90 mm</t>
  </si>
  <si>
    <t>223576200</t>
  </si>
  <si>
    <t>"sokly" 47,9</t>
  </si>
  <si>
    <t>165</t>
  </si>
  <si>
    <t>59761184</t>
  </si>
  <si>
    <t>sokl keramický mrazuvzdorný povrch hladký/matný tl do 10mm výšky přes 65 do 90mm</t>
  </si>
  <si>
    <t>-1887657765</t>
  </si>
  <si>
    <t>47,9*1,1 'Přepočtené koeficientem množství</t>
  </si>
  <si>
    <t>166</t>
  </si>
  <si>
    <t>771554116</t>
  </si>
  <si>
    <t>Montáž podlah z dlaždic teracových lepených flexibilním lepidlem přes 19 do 25 ks/m2</t>
  </si>
  <si>
    <t>-970144613</t>
  </si>
  <si>
    <t>167</t>
  </si>
  <si>
    <t>59247500x</t>
  </si>
  <si>
    <t>dlaždice teracová broušená 300x300x20mm</t>
  </si>
  <si>
    <t>-1619829114</t>
  </si>
  <si>
    <t>168</t>
  </si>
  <si>
    <t>771573810</t>
  </si>
  <si>
    <t>Demontáž podlah z dlaždic keramických lepených</t>
  </si>
  <si>
    <t>-1582288427</t>
  </si>
  <si>
    <t>169</t>
  </si>
  <si>
    <t>771574414</t>
  </si>
  <si>
    <t>Montáž podlah keramických hladkých lepených cementovým flexibilním lepidlem přes 4 do 6 ks/m2</t>
  </si>
  <si>
    <t>-1318239907</t>
  </si>
  <si>
    <t>170</t>
  </si>
  <si>
    <t>59761108</t>
  </si>
  <si>
    <t>dlažba keramická slinutá mrazuvzdorná R10/B povrch hladký/matný tl do 10mm přes 4 do 6ks/m2</t>
  </si>
  <si>
    <t>-2051548300</t>
  </si>
  <si>
    <t>55,45*1,15 'Přepočtené koeficientem množství</t>
  </si>
  <si>
    <t>171</t>
  </si>
  <si>
    <t>771591112</t>
  </si>
  <si>
    <t>Izolace pod dlažbu nátěrem nebo stěrkou ve dvou vrstvách</t>
  </si>
  <si>
    <t>1592875957</t>
  </si>
  <si>
    <t>2,55</t>
  </si>
  <si>
    <t>172</t>
  </si>
  <si>
    <t>771591115</t>
  </si>
  <si>
    <t>Podlahy spárování silikonem</t>
  </si>
  <si>
    <t>1811653083</t>
  </si>
  <si>
    <t>53,74+47,9</t>
  </si>
  <si>
    <t>173</t>
  </si>
  <si>
    <t>771591241</t>
  </si>
  <si>
    <t>Izolace těsnícími pásy vnitřní kout</t>
  </si>
  <si>
    <t>-763053436</t>
  </si>
  <si>
    <t>174</t>
  </si>
  <si>
    <t>771591242</t>
  </si>
  <si>
    <t>Izolace těsnícími pásy vnější roh</t>
  </si>
  <si>
    <t>1768251027</t>
  </si>
  <si>
    <t>175</t>
  </si>
  <si>
    <t>771591264</t>
  </si>
  <si>
    <t>Izolace těsnícími pásy mezi podlahou a stěnou</t>
  </si>
  <si>
    <t>-1667712241</t>
  </si>
  <si>
    <t>(6,55-0,7)</t>
  </si>
  <si>
    <t>176</t>
  </si>
  <si>
    <t>771592011</t>
  </si>
  <si>
    <t>Čištění vnitřních ploch podlah nebo schodišť po položení dlažby chemickými prostředky</t>
  </si>
  <si>
    <t>-369560626</t>
  </si>
  <si>
    <t>177</t>
  </si>
  <si>
    <t>998771312</t>
  </si>
  <si>
    <t>Přesun hmot procentní pro podlahy z dlaždic ruční v objektech v přes 6 do 12 m</t>
  </si>
  <si>
    <t>374314901</t>
  </si>
  <si>
    <t>775</t>
  </si>
  <si>
    <t>Podlahy skládané</t>
  </si>
  <si>
    <t>178</t>
  </si>
  <si>
    <t>775511800</t>
  </si>
  <si>
    <t>Demontáž podlah vlysových lepených s lištami lepenými do suti</t>
  </si>
  <si>
    <t>-159297452</t>
  </si>
  <si>
    <t>"schodišťový prostor" 14,9</t>
  </si>
  <si>
    <t>776</t>
  </si>
  <si>
    <t>Podlahy povlakové</t>
  </si>
  <si>
    <t>179</t>
  </si>
  <si>
    <t>776111112</t>
  </si>
  <si>
    <t>Broušení betonového podkladu povlakových podlah</t>
  </si>
  <si>
    <t>-1131598355</t>
  </si>
  <si>
    <t>180</t>
  </si>
  <si>
    <t>776111125</t>
  </si>
  <si>
    <t>Broušení podkladu povlakových podlah před litím stěrky schodišťových stupňů</t>
  </si>
  <si>
    <t>-765517882</t>
  </si>
  <si>
    <t>1,22*0,3*3+1,22*0,18*4</t>
  </si>
  <si>
    <t>1*0,3*4+1*0,18*5</t>
  </si>
  <si>
    <t>181</t>
  </si>
  <si>
    <t>776111126</t>
  </si>
  <si>
    <t>Odstranění zbytků lepidla z podkladu povlakových podlah broušením schodišťových stupňů</t>
  </si>
  <si>
    <t>-535563885</t>
  </si>
  <si>
    <t>"P03" 117,2</t>
  </si>
  <si>
    <t>182</t>
  </si>
  <si>
    <t>776111311</t>
  </si>
  <si>
    <t>Vysátí podkladu povlakových podlah</t>
  </si>
  <si>
    <t>-1043673264</t>
  </si>
  <si>
    <t>183</t>
  </si>
  <si>
    <t>776111323</t>
  </si>
  <si>
    <t>Vysátí podkladu povlakových podlah schodišťových stupňů</t>
  </si>
  <si>
    <t>-843890314</t>
  </si>
  <si>
    <t>184</t>
  </si>
  <si>
    <t>776121112</t>
  </si>
  <si>
    <t>Vodou ředitelná penetrace savého podkladu povlakových podlah</t>
  </si>
  <si>
    <t>-139331982</t>
  </si>
  <si>
    <t>185</t>
  </si>
  <si>
    <t>776121113</t>
  </si>
  <si>
    <t>Vodou ředitelná penetrace savého podkladu povlakových podlah schodišťových stupňů</t>
  </si>
  <si>
    <t>-66798164</t>
  </si>
  <si>
    <t>186</t>
  </si>
  <si>
    <t>776141111</t>
  </si>
  <si>
    <t>Stěrka podlahová nivelační pro vyrovnání podkladu povlakových podlah pevnosti 20 MPa tl do 3 mm</t>
  </si>
  <si>
    <t>124456786</t>
  </si>
  <si>
    <t>187</t>
  </si>
  <si>
    <t>776141221</t>
  </si>
  <si>
    <t>Stěrka podlahová nivelační pro vyrovnání podkladu povlakových podlah schodišťových stupňů pevnosti 35 MPa tl do 3 mm</t>
  </si>
  <si>
    <t>-1766552862</t>
  </si>
  <si>
    <t>1,22*0,3*3</t>
  </si>
  <si>
    <t>1*0,3*4</t>
  </si>
  <si>
    <t>188</t>
  </si>
  <si>
    <t>776143131</t>
  </si>
  <si>
    <t>Tmelení schodišťových podstupnic povlakových podlah stěrkou tl do 3 mm</t>
  </si>
  <si>
    <t>1814799469</t>
  </si>
  <si>
    <t>1,22*0,18*4</t>
  </si>
  <si>
    <t>1*0,18*5</t>
  </si>
  <si>
    <t>189</t>
  </si>
  <si>
    <t>776201812</t>
  </si>
  <si>
    <t>Demontáž lepených povlakových podlah s podložkou ručně</t>
  </si>
  <si>
    <t>1397674122</t>
  </si>
  <si>
    <t>"vstup" 11,25+14,55</t>
  </si>
  <si>
    <t>"chodba" 44,15</t>
  </si>
  <si>
    <t>"chodba" 21,35+6,95</t>
  </si>
  <si>
    <t>"kabinet TV" 29,3+20,35</t>
  </si>
  <si>
    <t>190</t>
  </si>
  <si>
    <t>776231111</t>
  </si>
  <si>
    <t>Lepení lamel a čtverců z vinylu standardním lepidlem</t>
  </si>
  <si>
    <t>-1977025780</t>
  </si>
  <si>
    <t>191</t>
  </si>
  <si>
    <t>28411131x</t>
  </si>
  <si>
    <t>PVC vinyl sportovní tl 6,2mm, dle specifikace</t>
  </si>
  <si>
    <t>1632741283</t>
  </si>
  <si>
    <t>471,5*1,1 'Přepočtené koeficientem množství</t>
  </si>
  <si>
    <t>192</t>
  </si>
  <si>
    <t>776221111</t>
  </si>
  <si>
    <t>Lepení pásů z PVC standardním lepidlem</t>
  </si>
  <si>
    <t>1264422349</t>
  </si>
  <si>
    <t>193</t>
  </si>
  <si>
    <t>28411069x</t>
  </si>
  <si>
    <t>homogenní PVC dle specifikace</t>
  </si>
  <si>
    <t>-742402568</t>
  </si>
  <si>
    <t>117,2*1,1 'Přepočtené koeficientem množství</t>
  </si>
  <si>
    <t>194</t>
  </si>
  <si>
    <t>776301812</t>
  </si>
  <si>
    <t>Odstranění lepených podlahovin s podložkou ze schodišťových stupňů</t>
  </si>
  <si>
    <t>1557468780</t>
  </si>
  <si>
    <t>0,9*3</t>
  </si>
  <si>
    <t>1,75*6</t>
  </si>
  <si>
    <t>4,1*5</t>
  </si>
  <si>
    <t>195</t>
  </si>
  <si>
    <t>776321111</t>
  </si>
  <si>
    <t>Montáž podlahovin z PVC na stupnice šířky do 300 mm</t>
  </si>
  <si>
    <t>972129480</t>
  </si>
  <si>
    <t>1*4</t>
  </si>
  <si>
    <t>1,22*3</t>
  </si>
  <si>
    <t>196</t>
  </si>
  <si>
    <t>-152240136</t>
  </si>
  <si>
    <t>7,66*0,33 'Přepočtené koeficientem množství</t>
  </si>
  <si>
    <t>197</t>
  </si>
  <si>
    <t>776321211</t>
  </si>
  <si>
    <t>Montáž podlahovin z PVC na podstupnice výšky do 200 mm</t>
  </si>
  <si>
    <t>631826690</t>
  </si>
  <si>
    <t>1*5</t>
  </si>
  <si>
    <t>1,22*4</t>
  </si>
  <si>
    <t>198</t>
  </si>
  <si>
    <t>-1896615079</t>
  </si>
  <si>
    <t>9,88*0,22 'Přepočtené koeficientem množství</t>
  </si>
  <si>
    <t>199</t>
  </si>
  <si>
    <t>776410811</t>
  </si>
  <si>
    <t>Odstranění soklíků a lišt pryžových nebo plastových</t>
  </si>
  <si>
    <t>17763951</t>
  </si>
  <si>
    <t>"vstup" 14,95-4,5-4,1-1,75-1+16,15-4,1-4,2</t>
  </si>
  <si>
    <t>"chodba" 41,5-1,75-0,9-1,75-0,9*2</t>
  </si>
  <si>
    <t>"chodba" 29,65-0,9*3-0,7*3-1+14,35-2,95-1</t>
  </si>
  <si>
    <t>"kabinet TV" 23,4-7,15-1+20,55-1-1</t>
  </si>
  <si>
    <t>776411111</t>
  </si>
  <si>
    <t>Montáž obvodových soklíků výšky do 80 mm</t>
  </si>
  <si>
    <t>629031060</t>
  </si>
  <si>
    <t>201</t>
  </si>
  <si>
    <t>28411009</t>
  </si>
  <si>
    <t>lišta soklová PVC 18x80mm</t>
  </si>
  <si>
    <t>1378916957</t>
  </si>
  <si>
    <t>158,8*1,02 'Přepočtené koeficientem množství</t>
  </si>
  <si>
    <t>202</t>
  </si>
  <si>
    <t>776411221</t>
  </si>
  <si>
    <t>Montáž tahaných obvodových soklíků z linolea (marmolea) výšky do 80 mm</t>
  </si>
  <si>
    <t>608736015</t>
  </si>
  <si>
    <t>102,1</t>
  </si>
  <si>
    <t>203</t>
  </si>
  <si>
    <t>2008226039</t>
  </si>
  <si>
    <t>102,1*0,092 'Přepočtené koeficientem množství</t>
  </si>
  <si>
    <t>204</t>
  </si>
  <si>
    <t>776431111</t>
  </si>
  <si>
    <t>Montáž schodišťových hran lepených</t>
  </si>
  <si>
    <t>-384509267</t>
  </si>
  <si>
    <t>205</t>
  </si>
  <si>
    <t>59054140</t>
  </si>
  <si>
    <t>profil schodový protiskluzový ušlechtilá ocel V2A R10 V6 2x1000mm</t>
  </si>
  <si>
    <t>-533290168</t>
  </si>
  <si>
    <t>9,88*1,02 'Přepočtené koeficientem množství</t>
  </si>
  <si>
    <t>206</t>
  </si>
  <si>
    <t>776501811</t>
  </si>
  <si>
    <t>Demontáž povlakových podlahovin ze stěn výšky do 2 m</t>
  </si>
  <si>
    <t>1473492761</t>
  </si>
  <si>
    <t>(42,55+0,36+0,32+22,6-1,47-2,4-2,45-2,415)*2</t>
  </si>
  <si>
    <t>207</t>
  </si>
  <si>
    <t>776991111</t>
  </si>
  <si>
    <t>Spárování silikonem</t>
  </si>
  <si>
    <t>296854417</t>
  </si>
  <si>
    <t>260,8</t>
  </si>
  <si>
    <t>208</t>
  </si>
  <si>
    <t>776991121</t>
  </si>
  <si>
    <t>Základní čištění nově položených podlahovin vysátím a setřením vlhkým mopem</t>
  </si>
  <si>
    <t>746651913</t>
  </si>
  <si>
    <t>209</t>
  </si>
  <si>
    <t>998776312</t>
  </si>
  <si>
    <t>Přesun hmot procentní pro podlahy povlakové ruční v objektech v přes 6 do 12 m</t>
  </si>
  <si>
    <t>1965208741</t>
  </si>
  <si>
    <t>777</t>
  </si>
  <si>
    <t>Podlahy lité</t>
  </si>
  <si>
    <t>210</t>
  </si>
  <si>
    <t>777111111</t>
  </si>
  <si>
    <t>Vysátí podkladu před provedením lité podlahy</t>
  </si>
  <si>
    <t>-2022333347</t>
  </si>
  <si>
    <t>"Schody"2,46*0,45+2,45*2*0,09</t>
  </si>
  <si>
    <t>211</t>
  </si>
  <si>
    <t>777111121</t>
  </si>
  <si>
    <t>Ruční broušení podkladu před provedením lité podlahy</t>
  </si>
  <si>
    <t>433782264</t>
  </si>
  <si>
    <t>"P04" 34,65</t>
  </si>
  <si>
    <t>"P06" 2,75</t>
  </si>
  <si>
    <t>"Schody"2*0,45+4*0,09</t>
  </si>
  <si>
    <t>212</t>
  </si>
  <si>
    <t>777111123</t>
  </si>
  <si>
    <t>Strojní broušení podkladu před provedením lité podlahy</t>
  </si>
  <si>
    <t>906805743</t>
  </si>
  <si>
    <t>213</t>
  </si>
  <si>
    <t>777131111</t>
  </si>
  <si>
    <t>Penetrační epoxidový nátěr podlahy plněný pískem</t>
  </si>
  <si>
    <t>-240874275</t>
  </si>
  <si>
    <t>"P04" 34,1+34,65*0,1</t>
  </si>
  <si>
    <t>"P06" 2,35+2,75*0,1</t>
  </si>
  <si>
    <t>214</t>
  </si>
  <si>
    <t>777131211</t>
  </si>
  <si>
    <t>Penetrační epoxidový nátěr schodišťových stupňů plněný pískem</t>
  </si>
  <si>
    <t>-1871841305</t>
  </si>
  <si>
    <t>"Schody"2,46*0,45+2,45*2*0,09+0,09*0,1*4+0,45*2*0,1</t>
  </si>
  <si>
    <t>215</t>
  </si>
  <si>
    <t>777511145</t>
  </si>
  <si>
    <t>Krycí epoxidová stěrka tloušťky do 3 mm chemicky odolné lité podlahy</t>
  </si>
  <si>
    <t>1840120125</t>
  </si>
  <si>
    <t>216</t>
  </si>
  <si>
    <t>777612103</t>
  </si>
  <si>
    <t>Uzavírací epoxidový transparentní nátěr podlahy</t>
  </si>
  <si>
    <t>-98869674</t>
  </si>
  <si>
    <t>217</t>
  </si>
  <si>
    <t>777612105</t>
  </si>
  <si>
    <t>Protiskluzná úprava plnění skleněnými kuličkami (ballotini) uzavíracího nátěru podlahy</t>
  </si>
  <si>
    <t>-1947932952</t>
  </si>
  <si>
    <t>218</t>
  </si>
  <si>
    <t>777612203</t>
  </si>
  <si>
    <t>Uzavírací epoxidový transparentní nátěr schodišťových stupňů</t>
  </si>
  <si>
    <t>-2074652264</t>
  </si>
  <si>
    <t>219</t>
  </si>
  <si>
    <t>777612205</t>
  </si>
  <si>
    <t>Protiskluzná úprava plnění skleněnými kuličkami (ballotini) uzavíracího nátěru schodišťových stupňů</t>
  </si>
  <si>
    <t>-1680877924</t>
  </si>
  <si>
    <t>220</t>
  </si>
  <si>
    <t>777911111</t>
  </si>
  <si>
    <t>Tuhé napojení lité podlahy na stěnu nebo sokl</t>
  </si>
  <si>
    <t>1142532635</t>
  </si>
  <si>
    <t>221</t>
  </si>
  <si>
    <t>998777312</t>
  </si>
  <si>
    <t>Přesun hmot procentní pro podlahy lité ruční v objektech v přes 6 do 12 m</t>
  </si>
  <si>
    <t>507471649</t>
  </si>
  <si>
    <t>781</t>
  </si>
  <si>
    <t>Dokončovací práce - obklady</t>
  </si>
  <si>
    <t>222</t>
  </si>
  <si>
    <t>781111011</t>
  </si>
  <si>
    <t>Ometení (oprášení) stěny při přípravě podkladu</t>
  </si>
  <si>
    <t>-1926356486</t>
  </si>
  <si>
    <t>"OB 02" 14,85</t>
  </si>
  <si>
    <t>"OB 03" 17,1</t>
  </si>
  <si>
    <t>223</t>
  </si>
  <si>
    <t>781121011</t>
  </si>
  <si>
    <t>Nátěr penetrační na stěnu</t>
  </si>
  <si>
    <t>33658504</t>
  </si>
  <si>
    <t>224</t>
  </si>
  <si>
    <t>781131112</t>
  </si>
  <si>
    <t>Izolace pod obklad nátěrem nebo stěrkou ve dvou vrstvách</t>
  </si>
  <si>
    <t>1675313170</t>
  </si>
  <si>
    <t>5,85*0,2</t>
  </si>
  <si>
    <t>225</t>
  </si>
  <si>
    <t>781472219</t>
  </si>
  <si>
    <t>Montáž obkladů keramických hladkých lepených cementovým flexibilním lepidlem přes 22 do 25 ks/m2</t>
  </si>
  <si>
    <t>-33417934</t>
  </si>
  <si>
    <t>226</t>
  </si>
  <si>
    <t>59761704</t>
  </si>
  <si>
    <t>obklad keramický nemrazuvzdorný povrch hladký/lesklý tl do 10mm přes 22 do 25ks/m2</t>
  </si>
  <si>
    <t>-1673087031</t>
  </si>
  <si>
    <t>14,85*1,1 'Přepočtené koeficientem množství</t>
  </si>
  <si>
    <t>227</t>
  </si>
  <si>
    <t>781491012</t>
  </si>
  <si>
    <t>Montáž zrcadel plochy přes 1 m2 lepených silikonovým tmelem na podkladní omítku</t>
  </si>
  <si>
    <t>439408145</t>
  </si>
  <si>
    <t>228</t>
  </si>
  <si>
    <t>63465126</t>
  </si>
  <si>
    <t>zrcadlo nemontované čiré tl 5mm max rozměr 3210x2250mm</t>
  </si>
  <si>
    <t>-1891122551</t>
  </si>
  <si>
    <t>17,1*1,1 'Přepočtené koeficientem množství</t>
  </si>
  <si>
    <t>229</t>
  </si>
  <si>
    <t>781492211</t>
  </si>
  <si>
    <t>Montáž profilů rohových lepených flexibilním cementovým lepidlem</t>
  </si>
  <si>
    <t>-261223520</t>
  </si>
  <si>
    <t>230</t>
  </si>
  <si>
    <t>19416008</t>
  </si>
  <si>
    <t>lišta ukončovací hliníková 10mm</t>
  </si>
  <si>
    <t>1050761283</t>
  </si>
  <si>
    <t>2,5*1,05 'Přepočtené koeficientem množství</t>
  </si>
  <si>
    <t>231</t>
  </si>
  <si>
    <t>781495115</t>
  </si>
  <si>
    <t>Spárování vnitřních obkladů silikonem</t>
  </si>
  <si>
    <t>-584678875</t>
  </si>
  <si>
    <t>5*2,5</t>
  </si>
  <si>
    <t>232</t>
  </si>
  <si>
    <t>781495211</t>
  </si>
  <si>
    <t>Čištění vnitřních ploch stěn po provedení obkladu chemickými prostředky</t>
  </si>
  <si>
    <t>-1067628441</t>
  </si>
  <si>
    <t>233</t>
  </si>
  <si>
    <t>998781312</t>
  </si>
  <si>
    <t>Přesun hmot procentní pro obklady keramické ruční v objektech v přes 6 do 12 m</t>
  </si>
  <si>
    <t>1761276175</t>
  </si>
  <si>
    <t>783</t>
  </si>
  <si>
    <t>Dokončovací práce - nátěry</t>
  </si>
  <si>
    <t>234</t>
  </si>
  <si>
    <t>783301311</t>
  </si>
  <si>
    <t>Odmaštění zámečnických konstrukcí vodou ředitelným odmašťovačem</t>
  </si>
  <si>
    <t>-151197945</t>
  </si>
  <si>
    <t>235</t>
  </si>
  <si>
    <t>783301401</t>
  </si>
  <si>
    <t>Ometení zámečnických konstrukcí</t>
  </si>
  <si>
    <t>1938706425</t>
  </si>
  <si>
    <t>"zárubně"</t>
  </si>
  <si>
    <t>"D2" (1+1,85*2)*0,35</t>
  </si>
  <si>
    <t>"D3" (0,9+1,76*2)*0,35</t>
  </si>
  <si>
    <t>"D6" (1+1,97*2)*0,35</t>
  </si>
  <si>
    <t>"D7" (1+1,97*2)*0,35</t>
  </si>
  <si>
    <t>"D8" (0,9+1,97*2)*0,35</t>
  </si>
  <si>
    <t>"D9" (0,6+1,97*2)*0,35</t>
  </si>
  <si>
    <t>"D11" (0,9+1,97*2)*0,35</t>
  </si>
  <si>
    <t>"D13" (0,8+1,97*2)*0,35</t>
  </si>
  <si>
    <t>"D14" (1+1,97*2)*0,35*2</t>
  </si>
  <si>
    <t>"D15" (0,9+1,97*2)*0,35</t>
  </si>
  <si>
    <t>"D16" (0,8+1,97*2)*0,35</t>
  </si>
  <si>
    <t>"D17" (0,9+2,1*2)*0,35</t>
  </si>
  <si>
    <t>236</t>
  </si>
  <si>
    <t>783315101</t>
  </si>
  <si>
    <t>Mezinátěr jednonásobný syntetický standardní zámečnických konstrukcí</t>
  </si>
  <si>
    <t>-2089418439</t>
  </si>
  <si>
    <t>237</t>
  </si>
  <si>
    <t>783317101</t>
  </si>
  <si>
    <t>Krycí jednonásobný syntetický standardní nátěr zámečnických konstrukcí</t>
  </si>
  <si>
    <t>121414399</t>
  </si>
  <si>
    <t>238</t>
  </si>
  <si>
    <t>783998211x</t>
  </si>
  <si>
    <t>Lajnování sportoviště</t>
  </si>
  <si>
    <t>436329679</t>
  </si>
  <si>
    <t>68+53,9+15,5*2+11+12,7*2+11,5*3</t>
  </si>
  <si>
    <t>784</t>
  </si>
  <si>
    <t>Dokončovací práce - malby a tapety</t>
  </si>
  <si>
    <t>239</t>
  </si>
  <si>
    <t>784111001</t>
  </si>
  <si>
    <t>Oprášení (ometení ) podkladu v místnostech v do 3,80 m</t>
  </si>
  <si>
    <t>-67289659</t>
  </si>
  <si>
    <t>1187,95+22,7+19,86</t>
  </si>
  <si>
    <t>170,95+9,47+159,45+2,35</t>
  </si>
  <si>
    <t>240</t>
  </si>
  <si>
    <t>784121001</t>
  </si>
  <si>
    <t>Oškrabání malby v místnostech v do 3,80 m</t>
  </si>
  <si>
    <t>-1321969612</t>
  </si>
  <si>
    <t>"stěny"</t>
  </si>
  <si>
    <t>"oškrábání - obklad OB 03" 14,95</t>
  </si>
  <si>
    <t>"oškrábání - obklad OB 02" 14,85</t>
  </si>
  <si>
    <t xml:space="preserve">"stropy" </t>
  </si>
  <si>
    <t>241</t>
  </si>
  <si>
    <t>784181101</t>
  </si>
  <si>
    <t>Základní akrylátová jednonásobná bezbarvá penetrace podkladu v místnostech v do 3,80 m</t>
  </si>
  <si>
    <t>1858665504</t>
  </si>
  <si>
    <t>242</t>
  </si>
  <si>
    <t>784221101</t>
  </si>
  <si>
    <t>Dvojnásobné bílé malby ze směsí za sucha dobře otěruvzdorných v místnostech do 3,80 m</t>
  </si>
  <si>
    <t>-2015815730</t>
  </si>
  <si>
    <t>786</t>
  </si>
  <si>
    <t>Dokončovací práce - čalounické úpravy</t>
  </si>
  <si>
    <t>243</t>
  </si>
  <si>
    <t>786626111</t>
  </si>
  <si>
    <t>Montáž lamelové žaluzie vnitřní nebo do oken dvojitých dřevěných</t>
  </si>
  <si>
    <t>1468027308</t>
  </si>
  <si>
    <t>1,48*1,15*2</t>
  </si>
  <si>
    <t>244</t>
  </si>
  <si>
    <t>ZAL1</t>
  </si>
  <si>
    <t>Žaluzie vertikální dle specifikace</t>
  </si>
  <si>
    <t>1247768117</t>
  </si>
  <si>
    <t>245</t>
  </si>
  <si>
    <t>998786312</t>
  </si>
  <si>
    <t>Přesun hmot procentní pro stínění a čalounické úpravy ruční v objektech v přes 6 do 12 m</t>
  </si>
  <si>
    <t>-191233843</t>
  </si>
  <si>
    <t>VRN9</t>
  </si>
  <si>
    <t>Ostatní náklady</t>
  </si>
  <si>
    <t>246</t>
  </si>
  <si>
    <t>094103000</t>
  </si>
  <si>
    <t>Náklady na vyklizení objektu</t>
  </si>
  <si>
    <t>1024</t>
  </si>
  <si>
    <t>-1321616487</t>
  </si>
  <si>
    <t>VZT - Vzduchotechnika</t>
  </si>
  <si>
    <t>D1 - Zař.č. 1 Tělocvična</t>
  </si>
  <si>
    <t>D2 - Zař. č.  2 Šatny</t>
  </si>
  <si>
    <t>D3 - Demontáže</t>
  </si>
  <si>
    <t>D4 - Nátěry</t>
  </si>
  <si>
    <t>D5 - Izolace</t>
  </si>
  <si>
    <t>D6 - Uvedení do chodu</t>
  </si>
  <si>
    <t>D1</t>
  </si>
  <si>
    <t>Zař.č. 1 Tělocvična</t>
  </si>
  <si>
    <t>Pol1</t>
  </si>
  <si>
    <t>Kompaktní rekuperační  jednotka (filtrace , rekuperace, ohřev, chlazení - přímý výpar) vč pružných manžet, systému M+R s kabelovým ovladačem a vnitřního prostorového čidla Qv=4000 m3/h; p=300Pa; P=2x2,5kW (400V); Qtel=4kW(400V), Qt=32kW voda 70/50°C; Qch=</t>
  </si>
  <si>
    <t>Pol2</t>
  </si>
  <si>
    <t>Kruhový tlumič hluku s jádrem Js 560; l=1000</t>
  </si>
  <si>
    <t>Pol3</t>
  </si>
  <si>
    <t>Žaluzie 1500x800</t>
  </si>
  <si>
    <t>Pol4</t>
  </si>
  <si>
    <t>Žaluzie 800x630</t>
  </si>
  <si>
    <t>Pol5</t>
  </si>
  <si>
    <t>Vyústka obdélníková komfortní jednořadá 280x140R1</t>
  </si>
  <si>
    <t>Pol6</t>
  </si>
  <si>
    <t>Potrubí spiro vč tvar kusů Js 560</t>
  </si>
  <si>
    <t>Pol7</t>
  </si>
  <si>
    <t>Potrubí sk I z ocel pozink plech vč tvar kusů, 30%vs obvod 4460/100%</t>
  </si>
  <si>
    <t>Pol8</t>
  </si>
  <si>
    <t>Potrubí sk I z ocel pozink plech vč tvar kusů, 30%vs obvod 3500/100%</t>
  </si>
  <si>
    <t>Pol9</t>
  </si>
  <si>
    <t>Potrubí sk I z ocel pozink plech vč tvar kusů, 30%vs obvod 2630/70%</t>
  </si>
  <si>
    <t>Pol10</t>
  </si>
  <si>
    <t>Kondenzační jednotka Qch=15kW; P=4,7kW (400V;20A); velikost 950x330x1380 ak tlak 54 dB(A) v 1m; trasa potrubí chladiva12m na střeše krýt plastovou lištou</t>
  </si>
  <si>
    <t>Pol11</t>
  </si>
  <si>
    <t>Spojovací a těsnicí materiál</t>
  </si>
  <si>
    <t>Pol12</t>
  </si>
  <si>
    <t>Závěsy</t>
  </si>
  <si>
    <t>Zař. č.  2 Šatny</t>
  </si>
  <si>
    <t>Pol13</t>
  </si>
  <si>
    <t>Kompaktní rekuperační jednotka (filtrace, rekuperace, ohřev), vč pružných manžet, systému M+R s kabelovým ovladačem a vnitřního prostorového čidla Qv=2000m3/hod.; p=300Pa; Qt=13,6kW (voda70/50°C; P=2x0,78kW (230V) specifikace viz technický list</t>
  </si>
  <si>
    <t>Pol14</t>
  </si>
  <si>
    <t>Kruhový tlumič hluku s jádrem Js 315; l=1000</t>
  </si>
  <si>
    <t>Pol15</t>
  </si>
  <si>
    <t>Potrubí spiro vč tvar kusů Js 315</t>
  </si>
  <si>
    <t>Pol16</t>
  </si>
  <si>
    <t>Potrubí sk I z ocel pozink plech vč tvar kusů; 30%vs obcod 1890/100%</t>
  </si>
  <si>
    <t>Pol17</t>
  </si>
  <si>
    <t>Drobný montážní materiál</t>
  </si>
  <si>
    <t>Demontáže</t>
  </si>
  <si>
    <t>Pol18</t>
  </si>
  <si>
    <t>Demontáž vzt jednotky (zař. pro větrání tělocvičny) vč návazných profesí - topení, elektro, zdravotechnika</t>
  </si>
  <si>
    <t>Pol19</t>
  </si>
  <si>
    <t>Demontáž potrubních rozvodů ve strojovně vč izolací</t>
  </si>
  <si>
    <t>Pol20</t>
  </si>
  <si>
    <t>Demontáž potrubních rozvodů ve větraných prostorech a na střeše</t>
  </si>
  <si>
    <t>Pol21</t>
  </si>
  <si>
    <t>Demontáž vzt jednotky (zař. pro větrání šaten) vč návazných profesí - topení, elektro, zdravotechnika</t>
  </si>
  <si>
    <t>Pol22</t>
  </si>
  <si>
    <t>Pol23</t>
  </si>
  <si>
    <t>Demontáž potrubních rozvodů ve větraných prostorech</t>
  </si>
  <si>
    <t>Nátěry</t>
  </si>
  <si>
    <t>Pol24</t>
  </si>
  <si>
    <t>Nátěr vzt zařízení ve venkovním prostoru, ton určí architekt</t>
  </si>
  <si>
    <t>Izolace</t>
  </si>
  <si>
    <t>Pol25</t>
  </si>
  <si>
    <t>Izolace tepelná a akustická potrubí ve strojovně 6 cm minerální plsti + obal al folií</t>
  </si>
  <si>
    <t>Uvedení do chodu</t>
  </si>
  <si>
    <t>Pol26</t>
  </si>
  <si>
    <t>Příprava ke komplexnímu vyzkoušení</t>
  </si>
  <si>
    <t>Pol27</t>
  </si>
  <si>
    <t>Komplexní vyzkoušení</t>
  </si>
  <si>
    <t>Pol28</t>
  </si>
  <si>
    <t>Zkušební provoz</t>
  </si>
  <si>
    <t>Pol29</t>
  </si>
  <si>
    <t>Zaučení obsluhy</t>
  </si>
  <si>
    <t>EL - Elektroinstalace</t>
  </si>
  <si>
    <t>D1 - Úprava rozvodnice RT1</t>
  </si>
  <si>
    <t>D2 - Úložný materiál,spínače, zásuvky, krabice, příslušenství - elektroinstalace NN + SK</t>
  </si>
  <si>
    <t>D3 - Kabely</t>
  </si>
  <si>
    <t>D4 - Svítidla</t>
  </si>
  <si>
    <t>D5 - EPS</t>
  </si>
  <si>
    <t>D6 - EVR</t>
  </si>
  <si>
    <t>D7 - Ozvučení</t>
  </si>
  <si>
    <t>D8 - Ostatní slaboproudé systémy</t>
  </si>
  <si>
    <t>D9 - Revize</t>
  </si>
  <si>
    <t>Úprava rozvodnice RT1</t>
  </si>
  <si>
    <t>Pol30</t>
  </si>
  <si>
    <t>Zmapování stávajícího rozvaděče</t>
  </si>
  <si>
    <t>Pol31</t>
  </si>
  <si>
    <t>Odzbrojení stávajících dále nevyužívaných prvků</t>
  </si>
  <si>
    <t>kpl</t>
  </si>
  <si>
    <t>Pol32</t>
  </si>
  <si>
    <t>Výměna stávajícího rozvaděče za nový, DIN, rozměry cca 800x1500</t>
  </si>
  <si>
    <t>Pol33</t>
  </si>
  <si>
    <t>Dozdívka rozvaděče</t>
  </si>
  <si>
    <t>Pol34</t>
  </si>
  <si>
    <t>kompletní popsání a odpojení veškerých vývodů</t>
  </si>
  <si>
    <t>Pol35</t>
  </si>
  <si>
    <t>Přepojení stávajících zachovávaných prvků v nové pozici nového rozvaděče</t>
  </si>
  <si>
    <t>Pol36</t>
  </si>
  <si>
    <t>Nové jističe zachovávaných obvodů (ref. PL7-16/B/1)</t>
  </si>
  <si>
    <t>Pol37</t>
  </si>
  <si>
    <t>Nové jističe zachovávaných obvodů (ref. PL7-20/B/3)</t>
  </si>
  <si>
    <t>Pol38</t>
  </si>
  <si>
    <t>úprava ranzžírovacích kanálů stávajících rozvaděčů</t>
  </si>
  <si>
    <t>Pol39</t>
  </si>
  <si>
    <t>Hlavní vypínač In63A</t>
  </si>
  <si>
    <t>Pol40</t>
  </si>
  <si>
    <t>Přepěťová ochrana Ref. (DEHNventil M TNS 255)</t>
  </si>
  <si>
    <t>Pol41</t>
  </si>
  <si>
    <t>Jistič PL7-10/C/1</t>
  </si>
  <si>
    <t>Pol42</t>
  </si>
  <si>
    <t>Jistič PL7-16/B/1</t>
  </si>
  <si>
    <t>Pol43</t>
  </si>
  <si>
    <t>Jistič PL7-16/C/1</t>
  </si>
  <si>
    <t>Pol44</t>
  </si>
  <si>
    <t>Jistič PL7-16/C/3</t>
  </si>
  <si>
    <t>Pol45</t>
  </si>
  <si>
    <t>Jistič PL7-20/C/3</t>
  </si>
  <si>
    <t>Pol46</t>
  </si>
  <si>
    <t>Jističochránič PFL7/16/1N/003/B</t>
  </si>
  <si>
    <t>Pol47</t>
  </si>
  <si>
    <t>Chránič PF7/40/4/003-A</t>
  </si>
  <si>
    <t>Pol48</t>
  </si>
  <si>
    <t>Stykač 230V, 20A, 1xNO</t>
  </si>
  <si>
    <t>Pol49</t>
  </si>
  <si>
    <t>Svorkovnice na DIN, můstky PE, N a další</t>
  </si>
  <si>
    <t>Pol50</t>
  </si>
  <si>
    <t>Řídící jednotka DALI (ref. LITECOM CCD DALI-2), včetně příslušenství</t>
  </si>
  <si>
    <t>Pol51</t>
  </si>
  <si>
    <t>Připojnice HOP</t>
  </si>
  <si>
    <t>Pol52</t>
  </si>
  <si>
    <t>Popis prvků rozvaděče</t>
  </si>
  <si>
    <t>Pol53</t>
  </si>
  <si>
    <t>dílenská výrobní dokumentace</t>
  </si>
  <si>
    <t>Pol54</t>
  </si>
  <si>
    <t>Vyhotovení finálního schématu rozvaděče</t>
  </si>
  <si>
    <t>Pol55</t>
  </si>
  <si>
    <t>Další více nespecifikované příslušenství rozvaděčů (bužírky, dutinky, popisky, el. pásky a další)</t>
  </si>
  <si>
    <t>Úložný materiál,spínače, zásuvky, krabice, příslušenství - elektroinstalace NN + SK</t>
  </si>
  <si>
    <t>Pol56</t>
  </si>
  <si>
    <t>Rozbočovací krabice vč. víka - montáž dle potřeby</t>
  </si>
  <si>
    <t>Pol57</t>
  </si>
  <si>
    <t>Instalační krabice</t>
  </si>
  <si>
    <t>Pol58</t>
  </si>
  <si>
    <t>Zmapování stávající elektroinstalace</t>
  </si>
  <si>
    <t>Pol59</t>
  </si>
  <si>
    <t>Drážkování pro uložení kabelových tras</t>
  </si>
  <si>
    <t>Pol60</t>
  </si>
  <si>
    <t>Koordinace tras vedení kabelů se stavbou</t>
  </si>
  <si>
    <t>Pol61</t>
  </si>
  <si>
    <t>Průraz zdiva nad 35cm</t>
  </si>
  <si>
    <t>Pol62</t>
  </si>
  <si>
    <t>Průraz zdiva do 35cm</t>
  </si>
  <si>
    <t>Pol63</t>
  </si>
  <si>
    <t>Průraz příčky do 20cm</t>
  </si>
  <si>
    <t>Pol64</t>
  </si>
  <si>
    <t>Požární ucpávka dle PBŘ (dodávka stavby)</t>
  </si>
  <si>
    <t>Pol65</t>
  </si>
  <si>
    <t>Svorgovnice (např. Wago)</t>
  </si>
  <si>
    <t>Pol66</t>
  </si>
  <si>
    <t>Zásuvka 230V, IP44 s ochraným kolíkem, včetně přepěťové ochrany tř. D,  barevnost specifikována investirem, kompletní</t>
  </si>
  <si>
    <t>Pol67</t>
  </si>
  <si>
    <t>Zásuvka 230V, kompletní, přisazená,  barevnost specifikována investirem</t>
  </si>
  <si>
    <t>Pol68</t>
  </si>
  <si>
    <t>Rámeček dle počtu pozic</t>
  </si>
  <si>
    <t>Pol69</t>
  </si>
  <si>
    <t>Montážní rámeček (barevné provedení určí architekt)</t>
  </si>
  <si>
    <t>Pol70</t>
  </si>
  <si>
    <t>Vypínač č.1, 10A</t>
  </si>
  <si>
    <t>Pol71</t>
  </si>
  <si>
    <t>Vypínač č.5, 10A</t>
  </si>
  <si>
    <t>Pol72</t>
  </si>
  <si>
    <t>Vypínač č.6, 10A</t>
  </si>
  <si>
    <t>Pol73</t>
  </si>
  <si>
    <t>Vypínač č.6+6, 10A</t>
  </si>
  <si>
    <t>Pol74</t>
  </si>
  <si>
    <t>Vypínač č.7, 10A</t>
  </si>
  <si>
    <t>Pol75</t>
  </si>
  <si>
    <t>Zásuvka datová 2xRJ45, Cat.6</t>
  </si>
  <si>
    <t>Pol76</t>
  </si>
  <si>
    <t>Zásuvka datová 1xRJ45, Cat.6</t>
  </si>
  <si>
    <t>Pol77</t>
  </si>
  <si>
    <t>Volný vývod kabelu RJ45, Cat.6a</t>
  </si>
  <si>
    <t>polx01</t>
  </si>
  <si>
    <t>DALI ovladač - ref.DALI-CCW KIT</t>
  </si>
  <si>
    <t>-1097336567</t>
  </si>
  <si>
    <t>Pol78</t>
  </si>
  <si>
    <t>Proměření datové kabeláže, včetně vypracování protokolu o měření</t>
  </si>
  <si>
    <t>Pol79</t>
  </si>
  <si>
    <t>Stropní detektor pohybu 360°, s releovým výstupem, 230V</t>
  </si>
  <si>
    <t>Pol80</t>
  </si>
  <si>
    <t>Svorkovnice ochranného pospojování na zeď s krytem</t>
  </si>
  <si>
    <t>Pol81</t>
  </si>
  <si>
    <t>Kabelový žlab 125x100, včetně kotvení do stropu,  víka, včetně příslušenství</t>
  </si>
  <si>
    <t>Pol82</t>
  </si>
  <si>
    <t>Úprava stávajících kabelových žlabů/tras v koordinaci s úpravami technologií (VZT) (demontáže, posuny, doplnění)</t>
  </si>
  <si>
    <t>Pol83</t>
  </si>
  <si>
    <t>Elektroinstlační trubka prům 25mm ohebná</t>
  </si>
  <si>
    <t>Pol84</t>
  </si>
  <si>
    <t>Elektroinstalační trubka Kopoflex prům 50mm</t>
  </si>
  <si>
    <t>Pol85</t>
  </si>
  <si>
    <t>Elektroinstlační trubka prům 20mm pevná vč. kotevních úchytek</t>
  </si>
  <si>
    <t>Pol86</t>
  </si>
  <si>
    <t>Příslušenství pro PVC trubky</t>
  </si>
  <si>
    <t>Pol87</t>
  </si>
  <si>
    <t>Kabelové příchytky požární</t>
  </si>
  <si>
    <t>Pol88</t>
  </si>
  <si>
    <t>Zapojení prvků VZT/ZTI/UT/CHL v koordinaci s jednotlivými profesemi</t>
  </si>
  <si>
    <t>Pol89</t>
  </si>
  <si>
    <t>Koordinace pozic zásuvek a vypínačů speciálních prvků (technologie, zařízení) s architekty a dodavateli zařízení</t>
  </si>
  <si>
    <t>h</t>
  </si>
  <si>
    <t>Pol90</t>
  </si>
  <si>
    <t>Demontáž stávajících rušených obvodů</t>
  </si>
  <si>
    <t>Pol91</t>
  </si>
  <si>
    <t>Inženýrská činnost</t>
  </si>
  <si>
    <t>Pol92</t>
  </si>
  <si>
    <t>Likvidace nebezpečného odpadu a elektroodpadu</t>
  </si>
  <si>
    <t>Pol93</t>
  </si>
  <si>
    <t>Vyhodovení dokumentace pro provedení stavby a dílenské dokumentace elektroinstalace</t>
  </si>
  <si>
    <t>Pol94</t>
  </si>
  <si>
    <t>Vyhotovení dokumentace skutečného provedení</t>
  </si>
  <si>
    <t>Pol95</t>
  </si>
  <si>
    <t>Odvoz suti ze staveniště na skládku do 10km</t>
  </si>
  <si>
    <t>Pol96</t>
  </si>
  <si>
    <t>Odvoz dalších hmot za staveniště do 10km</t>
  </si>
  <si>
    <t>Pol97</t>
  </si>
  <si>
    <t>Doprava materiálu na stavbu</t>
  </si>
  <si>
    <t>Pol98</t>
  </si>
  <si>
    <t>Drobný nespecifikovaný materiál</t>
  </si>
  <si>
    <t>Kabely</t>
  </si>
  <si>
    <t>Pol99</t>
  </si>
  <si>
    <t>Kabel CYKY-J 5x2,5 (**)</t>
  </si>
  <si>
    <t>Pol100</t>
  </si>
  <si>
    <t>Kabel CYKY-J 5x1,5 (**)</t>
  </si>
  <si>
    <t>Pol101</t>
  </si>
  <si>
    <t>Kabel CYKY-J 3x2,5 (**)</t>
  </si>
  <si>
    <t>Pol102</t>
  </si>
  <si>
    <t>Kabel CYKY-O 3x1,5 (**)</t>
  </si>
  <si>
    <t>Pol103</t>
  </si>
  <si>
    <t>Kabel CYKY-J 3x1,5 (**)</t>
  </si>
  <si>
    <t>Pol104</t>
  </si>
  <si>
    <t>Kabel CYKY-J 5x4 (**)</t>
  </si>
  <si>
    <t>Pol105</t>
  </si>
  <si>
    <t>Kabel CYA 6mm2 ZŽ (**)</t>
  </si>
  <si>
    <t>Pol106</t>
  </si>
  <si>
    <t>Kabel CYA 16mm2 ZŽ (**)</t>
  </si>
  <si>
    <t>Pol107</t>
  </si>
  <si>
    <t>Kabeláž UTP Cat.6a</t>
  </si>
  <si>
    <t>Pol108</t>
  </si>
  <si>
    <t>Reproduktorový kabel profesionální 2x2,5 mm2</t>
  </si>
  <si>
    <t>Pol109</t>
  </si>
  <si>
    <t>Stíněná dvoulinka (audio kabel)</t>
  </si>
  <si>
    <t>Pol110</t>
  </si>
  <si>
    <t>Kabel Prafladur 2x1,5</t>
  </si>
  <si>
    <t>Pol111</t>
  </si>
  <si>
    <t>KABEL PRAFlaGuard 2x2x0.8</t>
  </si>
  <si>
    <t>Pol112</t>
  </si>
  <si>
    <t>Kabel J-Y(ST)Y 2x2x0,8 červený</t>
  </si>
  <si>
    <t>Pol113</t>
  </si>
  <si>
    <t>Ostatní kabeláž s funkční odolností při požáru do průřezu 2,5mm</t>
  </si>
  <si>
    <t>Pol114x</t>
  </si>
  <si>
    <t>drobný nespecifikovaný materiál</t>
  </si>
  <si>
    <t>Svítidla</t>
  </si>
  <si>
    <t>Pol115</t>
  </si>
  <si>
    <t>Svítidlo A - 117W, 16600lm, 4000k, ref. CR2PL M17k-840 PC WBCG LDO WH</t>
  </si>
  <si>
    <t>Pol116</t>
  </si>
  <si>
    <t>A_přísl. - závěsná lanka ref.CR2PL ZAK Set Length 1500</t>
  </si>
  <si>
    <t>Pol119</t>
  </si>
  <si>
    <t>Svítidlo C - downlight , prům200mm, 4000k, 19990lm, 14,7W, CRI 80 - ref. CHAL3 200 2000-840 EHF RSB</t>
  </si>
  <si>
    <t>Pol120</t>
  </si>
  <si>
    <t>Svítidlo D1 -  44,4W, 6370lm, 4000k, včetně předřadníku, ref.AQFPRO L LED6400-840 PC WB HF</t>
  </si>
  <si>
    <t>Pol121</t>
  </si>
  <si>
    <t>Svítidlo D2 -  32W, 4350lm, 4000k - ref.AQFPRO S LED4300-840 PC WB HF</t>
  </si>
  <si>
    <t>Pol122</t>
  </si>
  <si>
    <t>Svítidlo E - 4800lm, 4000k, 39,2W, bílá, difuzor opál ref. E - BETA 3 4800-840 HF LRO Q600</t>
  </si>
  <si>
    <t>Pol123</t>
  </si>
  <si>
    <t>montážní rámeček ke svítidlu E_přísl. - ref. BETA 3 PLASTERBOARD KIT Q600</t>
  </si>
  <si>
    <t>Pol124</t>
  </si>
  <si>
    <t>Svítidlo F - 4820lm, 4000k, 37,4W, IP5X, ref.PERLUCE O LED4600-840 L1520 EVG IP54 WH</t>
  </si>
  <si>
    <t>Pol125</t>
  </si>
  <si>
    <t>Nouzové svítidlo N1A - 4,7W, 235lm, CRI70, včetně samostané baterie 1h ref. RESCLITE PRO MRCR ANT E1D WH</t>
  </si>
  <si>
    <t>Pol126</t>
  </si>
  <si>
    <t>ochranná mřížka pro svítidlo N1A_přísl. Ref. - RESCPRO &amp; VOYStar BP GRID</t>
  </si>
  <si>
    <t>Pol127</t>
  </si>
  <si>
    <t>Nouzové svítidlo N1E 257lm, 4,7W, včetně baterie 1h - ref.RESCLITE PRO MRCR ESC E1D WH</t>
  </si>
  <si>
    <t>Pol128</t>
  </si>
  <si>
    <t>Nouzové svítidlo - N2A  - 4,7W, 235lm, CRI70, včetně baterie 1h, - ref. RESCLITE PRO MSC ANT E1D WH</t>
  </si>
  <si>
    <t>Pol129</t>
  </si>
  <si>
    <t>Nouzové svítidlo N5 - 3,4W,6500k, CRI70, 398lm, včetně baterie 1h - ref. RESCLITE PROtect MSW ANT E1D-H WH IP65</t>
  </si>
  <si>
    <t>Pol130</t>
  </si>
  <si>
    <t>Nouzové svítidlo NP1 - 165lm, 2,4W, včetně baterie 1h- ref. VOYAGER SOLID MS E1/3-S WH</t>
  </si>
  <si>
    <t>Pol131</t>
  </si>
  <si>
    <t>piktogram ke svítidlu NP1_přísl. - ref. VOYAGER SOLID LEGENDSET SM-1S</t>
  </si>
  <si>
    <t>Pol132</t>
  </si>
  <si>
    <t>krycí mřížka ke svítidlu NP1_přísl. - ref.RESCPRO &amp; VOYStar BP GRID</t>
  </si>
  <si>
    <t>Pol133</t>
  </si>
  <si>
    <t>Noizové svítidl NP2 - 88lm, 6,6W, včetně baterie 1h, ref.- CROSSIGN 110 P MSC E1D ERI WH</t>
  </si>
  <si>
    <t>Pol134</t>
  </si>
  <si>
    <t>montážní konzole ke svítidlu NP2_přísl. Ref.- CROSSIGN 110/160 P MSW bracket WH</t>
  </si>
  <si>
    <t>Pol135</t>
  </si>
  <si>
    <t>piktogram ke svítidlu NP2_přísl. - ref.CROSSIGN 110 SP-1D</t>
  </si>
  <si>
    <t>Pol136</t>
  </si>
  <si>
    <t>piktogram ke svítidlu NP2_přísl. - ref. CROSSIGN 110 SP1-E002-R</t>
  </si>
  <si>
    <t>Pol137</t>
  </si>
  <si>
    <t>Nouzové svítidlo N2f - 4,7W, 235lm, CRI70, včetně baterie 1h</t>
  </si>
  <si>
    <t>Pol138</t>
  </si>
  <si>
    <t>Noizové osvětlení NP3 -88lm, 6,6W, včetně baterie 1h, ref.  VOYAGER BLADE 2 115 MS E1/3 WH</t>
  </si>
  <si>
    <t>Pol139</t>
  </si>
  <si>
    <t>montážní rámeček ke svítidlu NP3_přísl. - ref. VOYAGER BLADE 2 FSR WH</t>
  </si>
  <si>
    <t>Pol141</t>
  </si>
  <si>
    <t>Likvidační poplatek</t>
  </si>
  <si>
    <t>EPS</t>
  </si>
  <si>
    <t>Pol142</t>
  </si>
  <si>
    <t>Optickokouřový hlásič sokl; adresný (variantně izolátorem)</t>
  </si>
  <si>
    <t>Pol143</t>
  </si>
  <si>
    <t>Tlačítkový hlásič, včetně patice</t>
  </si>
  <si>
    <t>Pol144</t>
  </si>
  <si>
    <t>Demontáž a montáž stávajících hlásičů a ostatních prvků v době realizace</t>
  </si>
  <si>
    <t>Pol145</t>
  </si>
  <si>
    <t>Realizace úprav EPS dle PD vč. kabelových tras v rozsahu zadaném PD v souladu s pokyny správce systému</t>
  </si>
  <si>
    <t>Pol146</t>
  </si>
  <si>
    <t>Kontakt EPS do rozvaděče T1, včetně kabeláže - dle správce systému</t>
  </si>
  <si>
    <t>Pol147</t>
  </si>
  <si>
    <t>Programování ústředny</t>
  </si>
  <si>
    <t>Pol148</t>
  </si>
  <si>
    <t>Programování grafické nadstavby</t>
  </si>
  <si>
    <t>Pol149</t>
  </si>
  <si>
    <t>Uvedení do provozu a funkční zkouška</t>
  </si>
  <si>
    <t>Pol150</t>
  </si>
  <si>
    <t>Pol151</t>
  </si>
  <si>
    <t>Stanovení rozsahu úprav EPS a způsobu realizace v součinnosti s provozovatelem a správcem EPS budovy</t>
  </si>
  <si>
    <t>Pol152</t>
  </si>
  <si>
    <t>Revize</t>
  </si>
  <si>
    <t>Pol153</t>
  </si>
  <si>
    <t>248</t>
  </si>
  <si>
    <t>Pol154</t>
  </si>
  <si>
    <t>Protokol o funkčnosti EPS</t>
  </si>
  <si>
    <t>250</t>
  </si>
  <si>
    <t>Pol155</t>
  </si>
  <si>
    <t>Vypracování  dílenské dokumentace</t>
  </si>
  <si>
    <t>252</t>
  </si>
  <si>
    <t>Pol114x1</t>
  </si>
  <si>
    <t>254</t>
  </si>
  <si>
    <t>EVR</t>
  </si>
  <si>
    <t>Pol156</t>
  </si>
  <si>
    <t>Reproduktor s nastavenou intenzitou</t>
  </si>
  <si>
    <t>256</t>
  </si>
  <si>
    <t>Pol157</t>
  </si>
  <si>
    <t>Demontáž a opětovná montáž prvků v době realizace</t>
  </si>
  <si>
    <t>258</t>
  </si>
  <si>
    <t>Pol158</t>
  </si>
  <si>
    <t>Realizace úprav EVR dle PD vč. kabelových tras v rozsahu zadaném PD v souladu s pokyny správce systému</t>
  </si>
  <si>
    <t>260</t>
  </si>
  <si>
    <t>Pol159</t>
  </si>
  <si>
    <t>262</t>
  </si>
  <si>
    <t>Pol160</t>
  </si>
  <si>
    <t>264</t>
  </si>
  <si>
    <t>266</t>
  </si>
  <si>
    <t>Pol161</t>
  </si>
  <si>
    <t>Stanovení rozsahu úprav EVR a způsobu realizace v součinnosti s provozovatelem a správcem EVR budovy</t>
  </si>
  <si>
    <t>268</t>
  </si>
  <si>
    <t>270</t>
  </si>
  <si>
    <t>272</t>
  </si>
  <si>
    <t>Pol162</t>
  </si>
  <si>
    <t>Protokol o funkčnosti EVR</t>
  </si>
  <si>
    <t>274</t>
  </si>
  <si>
    <t>Pol163</t>
  </si>
  <si>
    <t>Vypracování dílenské dokumentace</t>
  </si>
  <si>
    <t>276</t>
  </si>
  <si>
    <t>Pol114x2</t>
  </si>
  <si>
    <t>278</t>
  </si>
  <si>
    <t>Ozvučení</t>
  </si>
  <si>
    <t>Pol164</t>
  </si>
  <si>
    <t>Rozhlasová ústředna (ref JPA1506)</t>
  </si>
  <si>
    <t>280</t>
  </si>
  <si>
    <t>Pol165</t>
  </si>
  <si>
    <t>Mixážní konzole s přehrávačem (ref.JWP460)</t>
  </si>
  <si>
    <t>282</t>
  </si>
  <si>
    <t>Pol166</t>
  </si>
  <si>
    <t>Bezdrátový mikrofon divezitní (MBD 840)</t>
  </si>
  <si>
    <t>284</t>
  </si>
  <si>
    <t>Pol167</t>
  </si>
  <si>
    <t>profesionální reprosoustava pasivní (ref. BC 1000)</t>
  </si>
  <si>
    <t>286</t>
  </si>
  <si>
    <t>Pol168</t>
  </si>
  <si>
    <t>Klubový držák profesionální</t>
  </si>
  <si>
    <t>288</t>
  </si>
  <si>
    <t>Pol169</t>
  </si>
  <si>
    <t>Rozhlasová ústředna (ref. JPA 1186) - ozvučení posilovna</t>
  </si>
  <si>
    <t>290</t>
  </si>
  <si>
    <t>Pol170</t>
  </si>
  <si>
    <t>reprosoustava s konzolí černá (ref. S 642) - 2 pár</t>
  </si>
  <si>
    <t>292</t>
  </si>
  <si>
    <t>Pol171</t>
  </si>
  <si>
    <t>Stavební přípomoce, zapuštění, začištění ovládacích panelů</t>
  </si>
  <si>
    <t>294</t>
  </si>
  <si>
    <t>Pol172</t>
  </si>
  <si>
    <t>Racková skříň 600x600, 15U, včetně PDU, aktivního chlazení, police</t>
  </si>
  <si>
    <t>296</t>
  </si>
  <si>
    <t>Pol173</t>
  </si>
  <si>
    <t>Příslušenství, ranžírování</t>
  </si>
  <si>
    <t>298</t>
  </si>
  <si>
    <t>Pol114x3</t>
  </si>
  <si>
    <t>300</t>
  </si>
  <si>
    <t>Ostatní slaboproudé systémy</t>
  </si>
  <si>
    <t>Pol174</t>
  </si>
  <si>
    <t>instalace datové kabeláže v rámci rozvodny, dle specifikace investora, včetně podružného materiálu</t>
  </si>
  <si>
    <t>302</t>
  </si>
  <si>
    <t>Pol175</t>
  </si>
  <si>
    <t>Patch panel 24p., Cat.6a Instalace do stávající rackové skříně investora</t>
  </si>
  <si>
    <t>304</t>
  </si>
  <si>
    <t>Pol176</t>
  </si>
  <si>
    <t>Ukončení kabeláže na patch panelu</t>
  </si>
  <si>
    <t>306</t>
  </si>
  <si>
    <t>Pol177</t>
  </si>
  <si>
    <t>Příslušenství, vyvazovací panel, montážní sada, ranžírování</t>
  </si>
  <si>
    <t>308</t>
  </si>
  <si>
    <t>Pol114</t>
  </si>
  <si>
    <t>310</t>
  </si>
  <si>
    <t>R</t>
  </si>
  <si>
    <t>-2077712335</t>
  </si>
  <si>
    <t xml:space="preserve">    VRN1 - Průzkumné, geodetické a projektové práce</t>
  </si>
  <si>
    <t xml:space="preserve">    VRN3 - Zařízení staveniště</t>
  </si>
  <si>
    <t>VRN1</t>
  </si>
  <si>
    <t>Průzkumné, geodetické a projektové práce</t>
  </si>
  <si>
    <t>013254000</t>
  </si>
  <si>
    <t>Dokumentace skutečného provedení stavby</t>
  </si>
  <si>
    <t>-225248668</t>
  </si>
  <si>
    <t>013264000-1</t>
  </si>
  <si>
    <t>Výrobní a dílenská dokumentace</t>
  </si>
  <si>
    <t>Kč</t>
  </si>
  <si>
    <t>-438413827</t>
  </si>
  <si>
    <t>VRN3</t>
  </si>
  <si>
    <t>Zařízení staveniště</t>
  </si>
  <si>
    <t>030001000</t>
  </si>
  <si>
    <t xml:space="preserve">Zařízení staveniště </t>
  </si>
  <si>
    <t>-1673700799</t>
  </si>
  <si>
    <t>030001002</t>
  </si>
  <si>
    <t>Informační tabule</t>
  </si>
  <si>
    <t>-879624506</t>
  </si>
  <si>
    <t>032503000-1</t>
  </si>
  <si>
    <t>Skládky na staveništi, skladování materiálu</t>
  </si>
  <si>
    <t>-810630438</t>
  </si>
  <si>
    <t>032903000</t>
  </si>
  <si>
    <t>Náklady na provoz a údržbu vybavení staveniště, spotřeba médií, energie pro potřeby stavby dle skutečných potřeb</t>
  </si>
  <si>
    <t>-1132025140</t>
  </si>
  <si>
    <t>034002000</t>
  </si>
  <si>
    <t>Zabezpečení staveniště</t>
  </si>
  <si>
    <t>2038876146</t>
  </si>
  <si>
    <t>039002000</t>
  </si>
  <si>
    <t>Zrušení zařízení staveniště</t>
  </si>
  <si>
    <t>-44120888</t>
  </si>
  <si>
    <t>039002000-3</t>
  </si>
  <si>
    <t>Ostatní náklady - provizorní zábradlí, provizorní osvětlení, lešení, plošiny</t>
  </si>
  <si>
    <t>120822523</t>
  </si>
  <si>
    <t>039002000-4</t>
  </si>
  <si>
    <t>Ostatní náklady - ochrany již provedených konstrukcí</t>
  </si>
  <si>
    <t>-398196627</t>
  </si>
  <si>
    <t>039002000-6</t>
  </si>
  <si>
    <t>Vzorkování</t>
  </si>
  <si>
    <t>-1669348972</t>
  </si>
  <si>
    <t>SEZNAM FIGUR</t>
  </si>
  <si>
    <t>Výměra</t>
  </si>
  <si>
    <t>Použití figury:</t>
  </si>
  <si>
    <t>Příloha č.1</t>
  </si>
  <si>
    <t>Třídění odpadů vzniklých v průběhu provádění díla bude tříděno a likvidováno dle Metodického návodu odboru odpadů Ministerstva životního prostředí pro řízení vzniku stavebních a demoličních odpadů a pro nakládání s nimi.</t>
  </si>
  <si>
    <t>Minimálně 70% odpadu vzniklého při realizaci díla je nutno dále recyklovat. Obaly čistého vybavení budou v maximální míře zpětně využitelné.</t>
  </si>
  <si>
    <t>Katalog odpadů - skupina 17</t>
  </si>
  <si>
    <t>Odpady označené * jsou kategorizovány jako nebezpečné odpady.</t>
  </si>
  <si>
    <t>STAVEBNÍ A DEMOLIČNÍ ODPADY (VČETNĚ VYTĚŽENÉ ZEMINY Z KONTAMINOVANÝCH MÍST)</t>
  </si>
  <si>
    <t>17 01</t>
  </si>
  <si>
    <t>Beton, cihly, tašky a keramika</t>
  </si>
  <si>
    <t>17 01 01</t>
  </si>
  <si>
    <t>Beton</t>
  </si>
  <si>
    <t>17 01 02</t>
  </si>
  <si>
    <t>Cihly</t>
  </si>
  <si>
    <t>17 01 03</t>
  </si>
  <si>
    <t>Tašky a keramické výrobky</t>
  </si>
  <si>
    <t>17 01 06*</t>
  </si>
  <si>
    <t>Směsi nebo oddělené frakce betonu, cihel, tašek a keramických výrobků obsahující nebezpečné látky</t>
  </si>
  <si>
    <t>17 01 07</t>
  </si>
  <si>
    <t>Směsi nebo oddělené frakce betonu, cihel, tašek a keramických výrobků neuvedené pod číslem 17 01 06</t>
  </si>
  <si>
    <t>17 02</t>
  </si>
  <si>
    <t>Dřevo, sklo a plasty</t>
  </si>
  <si>
    <t>17 02 01</t>
  </si>
  <si>
    <t>Dřevo</t>
  </si>
  <si>
    <t>17 02 02</t>
  </si>
  <si>
    <t>Sklo</t>
  </si>
  <si>
    <t>17 02 03</t>
  </si>
  <si>
    <t>Plasty</t>
  </si>
  <si>
    <t>17 02 04*</t>
  </si>
  <si>
    <t>Sklo, plasty a dřevo obsahující nebezpečné látky nebo nebezpečnými látkami znečištěné</t>
  </si>
  <si>
    <t>17 03</t>
  </si>
  <si>
    <t>Asfaltové směsi, dehet a výrobky z dehtu</t>
  </si>
  <si>
    <t>17 03 01*</t>
  </si>
  <si>
    <t>Asfaltové směsi obsahující dehet</t>
  </si>
  <si>
    <t>17 03 02</t>
  </si>
  <si>
    <t>Asfaltové směsi neuvedené pod číslem 17 03 01</t>
  </si>
  <si>
    <t>17 03 03*</t>
  </si>
  <si>
    <t>Uhelný dehet a výrobky z dehtu</t>
  </si>
  <si>
    <t>17 04</t>
  </si>
  <si>
    <t>Kovy (včetně jejich slitin)</t>
  </si>
  <si>
    <t>17 04 01</t>
  </si>
  <si>
    <t>Měď, bronz, mosaz</t>
  </si>
  <si>
    <t>17 04 02</t>
  </si>
  <si>
    <t>Hliník</t>
  </si>
  <si>
    <t>17 04 03</t>
  </si>
  <si>
    <t>Olovo</t>
  </si>
  <si>
    <t>17 04 04</t>
  </si>
  <si>
    <t>Zinek</t>
  </si>
  <si>
    <t>17 04 05</t>
  </si>
  <si>
    <t>Železo a ocel</t>
  </si>
  <si>
    <t>17 04 06</t>
  </si>
  <si>
    <t>Cín</t>
  </si>
  <si>
    <t>17 04 07</t>
  </si>
  <si>
    <t>Směsné kovy</t>
  </si>
  <si>
    <t>17 04 09*</t>
  </si>
  <si>
    <t>Kovový odpad znečištěný nebezpečnými látkami</t>
  </si>
  <si>
    <t>17 04 10*</t>
  </si>
  <si>
    <t>Kabely obsahující ropné látky, uhelný dehet a jiné nebezpečné látky</t>
  </si>
  <si>
    <t>17 04 11</t>
  </si>
  <si>
    <t>Kabely neuvedené pod číslem 17 04 10</t>
  </si>
  <si>
    <t>17 05</t>
  </si>
  <si>
    <t>Zemina (včetně vytěžené zeminy z kontaminovaných míst), kamení, vytěžená jalová hornina a hlušina</t>
  </si>
  <si>
    <t>17 05 03*</t>
  </si>
  <si>
    <t>Zemina a kamení obsahující nebezpečné látky</t>
  </si>
  <si>
    <t>17 05 04</t>
  </si>
  <si>
    <t>Zemina a kamení neuvedené pod číslem 17 05 03</t>
  </si>
  <si>
    <t>17 05 04 01</t>
  </si>
  <si>
    <t>Sedimenty vytěžené z koryt vodních toků a vodních nádrží</t>
  </si>
  <si>
    <t>17 05 05*</t>
  </si>
  <si>
    <t>Vytěžená jalová hornina a hlušina obsahující nebezpečné látky</t>
  </si>
  <si>
    <t>17 05 06</t>
  </si>
  <si>
    <t>Vytěžená jalová hornina a hlušina neuvedená pod číslem 17 05 05</t>
  </si>
  <si>
    <t>17 05 07*</t>
  </si>
  <si>
    <t>Štěrk ze železničního svršku obsahující nebezpečné látky</t>
  </si>
  <si>
    <t>17 05 08</t>
  </si>
  <si>
    <t>Štěrk ze železničního svršku neuvedený pod číslem 17 05 07</t>
  </si>
  <si>
    <t>17 06</t>
  </si>
  <si>
    <t>Izolační materiály a stavební materiály s obsahem azbestu</t>
  </si>
  <si>
    <t>17 06 01*</t>
  </si>
  <si>
    <t>Izolační materiál s obsahem azbestu</t>
  </si>
  <si>
    <t>17 06 03*</t>
  </si>
  <si>
    <t>Jiné izolační materiály, které jsou nebo obsahují nebezpečné látky</t>
  </si>
  <si>
    <t>17 06 03 01*</t>
  </si>
  <si>
    <t>Izolační materiály na bázi polystyrenu obsahující nebezpečné látky</t>
  </si>
  <si>
    <t>17 06 04</t>
  </si>
  <si>
    <t>Izolační materiály neuvedené pod čísly 17 06 01 a 17 06 03</t>
  </si>
  <si>
    <t>17 06 04 01</t>
  </si>
  <si>
    <t>Izolační materiály na bázi polystyrenu s obsahem POPs vyžadující specifický způsob nakládání s ohledem na nařízení o POPs</t>
  </si>
  <si>
    <t>17 06 04 02</t>
  </si>
  <si>
    <t>Izolační materiály na bázi polystyrenu</t>
  </si>
  <si>
    <t>17 06 05*</t>
  </si>
  <si>
    <t>Stavební materiály obsahující azbest</t>
  </si>
  <si>
    <t>17 08</t>
  </si>
  <si>
    <t>Stavební materiál na bázi sádry</t>
  </si>
  <si>
    <t>17 08 01*</t>
  </si>
  <si>
    <t>Stavební materiály na bázi sádry znečištěné nebezpečnými látkami</t>
  </si>
  <si>
    <t>17 08 02</t>
  </si>
  <si>
    <t>Stavební materiály na bázi sádry neuvedené pod číslem 17 08 01</t>
  </si>
  <si>
    <t>17 09</t>
  </si>
  <si>
    <t>Jiné stavební a demoliční odpady</t>
  </si>
  <si>
    <t>17 09 01*</t>
  </si>
  <si>
    <t>Stavební a demoliční odpady obsahující rtuť</t>
  </si>
  <si>
    <t>17 09 02*</t>
  </si>
  <si>
    <t>Stavební a demoliční odpady obsahující PCB (např. těsnící materiály obsahující PCB, podlahoviny na bázi pryskyřic obsahující PCB, utěsněné zasklené dílce obsahující PCB, kondenzátory obsahující PCB)</t>
  </si>
  <si>
    <t>17 09 03*</t>
  </si>
  <si>
    <t>Jiné stavební a demoliční odpady (včetně směsných stavebních a demoličních odpadů) obsahující nebezpečné látky</t>
  </si>
  <si>
    <t>17 09 04</t>
  </si>
  <si>
    <t>Směsné stavební a demoliční odpady neuvedené pod čísly 17 09 01, 17 09 02 a 17 09 03</t>
  </si>
  <si>
    <t>Pro stavební práce hrazené z prostředků OP JAK platí:</t>
  </si>
  <si>
    <t>• Se stavebním odpadem včetně použitých obalů je nutné nakládat dle hierarchie odpadového hospodářství zejména ve smyslu zákona o odpadech a přílohy č. 24 k vyhlášce č. 273/2021 Sb., o podrobnostech nakládání s odpady, v platném znění. Prioritou je předcházení vzniku odpadu. Jestliže nelze vzniku odpadu předejít, pak musí dojít k jeho přípravě k opětovnému použití – recyklaci, a to v úrovni nejméně 70 % (hmotnostních) stavebního a demoličního odpadu neklasifikovaného jako nebezpečný;</t>
  </si>
  <si>
    <t>• Hospodářské subjekty provádějící stavební práce jsou povinné zajistit, aby nejméně 70 % (hmotnostních) stavebních a demoličních materiálů či odpadů neklasifikovaných jako nebezpečné (s výjimkou přirozeně se vyskytujících materiálů uvedených v kategorii 17 05 04 na Evropském seznamu odpadů vytvořeném rozhodnutím 2000/532/ES ze dne 3. května 2000, kterým se nahrazuje rozhodnutí 94/3/ES, kterým se stanoví seznam odpadů podle čl. 1 písm. a) směrnice Rady 75/442/EHS o odpadech a rozhodnutí Rady 94/904/ES, kterým se stanoví seznam nebezpečných odpadů ve smyslu čl. 1 odst. 4 směrnice Rady 91/689/EHS o nebezpečných odpadech (oznámeno pod číslem dokumentu K(2000) 1147)) vzniklého na staveništi bude připraveno k opětovnému použití, recyklaci a k jiným druhům materiálového využití, včetně zásypů, při nichž jsou jiné materiály nahrazeny odpadem, v souladu s hierarchií způsobů nakládání s odpady a protokolem EU pro nakládání se stavebním a demoličním odpadem;</t>
  </si>
  <si>
    <t>• Podmínka platí pro všechny stavební práce – výstavbu, změny dokončených staveb, případně též údržbu dokončených staveb;</t>
  </si>
  <si>
    <t>• Pro plnění podmínky významně nepoškozovat životní prostředí není nutné splnit definici odpadu dle zákona o odpadech – započítávají se i další materiály, které jsou ihned využity na staveništi a které se formálně nestanou odpadem dle českého zákona. Doporučuje se nicméně, aby realizátor opatření, kdy demoliční materiál znovu užívá v rámci své činnosti, měl povolení nakládání s odpadem;</t>
  </si>
  <si>
    <t>• Skládkování včetně technického zajištění skládky je vyloučeno a nelze jej považovat za využití, jedná se vždy o odstranění odpadu. Skládkování je explicitně vyloučen dle čl. 17 nařízení 852/2020, na který se legislativa EU fondů z pohledu zásady DNSH245 odkazuje.</t>
  </si>
  <si>
    <t>Podrobné informace o vhodném postupu viz dokumentace:</t>
  </si>
  <si>
    <r>
      <t xml:space="preserve">• Metodický návod Ministerstva životního prostředí: </t>
    </r>
    <r>
      <rPr>
        <u/>
        <sz val="10"/>
        <color rgb="FF000000"/>
        <rFont val="Calibri"/>
        <family val="2"/>
        <charset val="238"/>
      </rPr>
      <t>https://www.mzp.cz/cz/stavebni_demolicni_odpady</t>
    </r>
    <r>
      <rPr>
        <sz val="10"/>
        <color rgb="FF000000"/>
        <rFont val="Calibri"/>
        <family val="2"/>
        <charset val="238"/>
      </rPr>
      <t>;</t>
    </r>
  </si>
  <si>
    <r>
      <t xml:space="preserve">• Protokol EU o nakládání se stavebními a demoličními odpady: </t>
    </r>
    <r>
      <rPr>
        <u/>
        <sz val="10"/>
        <color rgb="FF000000"/>
        <rFont val="Calibri"/>
        <family val="2"/>
        <charset val="238"/>
      </rPr>
      <t>https://www.mpo.cz/cz/stavebnictvi-a-suroviny/strategicke-dokumenty-pro-udrzitelne-stavebnictvi/protokol-eu-o-nakladani-se-stavebnimi-a-demolicnimi-odpady--241557/</t>
    </r>
    <r>
      <rPr>
        <sz val="10"/>
        <color rgb="FF000000"/>
        <rFont val="Calibri"/>
        <family val="2"/>
        <charset val="238"/>
      </rPr>
      <t>;</t>
    </r>
  </si>
  <si>
    <t>• mezinárodní standardy ISO 20887;</t>
  </si>
  <si>
    <r>
      <t xml:space="preserve">• Základní přehled o druhotných surovinách a recyklovaných výrobcích: </t>
    </r>
    <r>
      <rPr>
        <u/>
        <sz val="10"/>
        <color rgb="FF000000"/>
        <rFont val="Calibri"/>
        <family val="2"/>
        <charset val="238"/>
      </rPr>
      <t>http://www.recyklujmestavby.cz/</t>
    </r>
    <r>
      <rPr>
        <sz val="10"/>
        <color rgb="FF000000"/>
        <rFont val="Calibri"/>
        <family val="2"/>
        <charset val="238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</si>
</sst>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47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0000A8"/>
      <name val="Arial CE"/>
    </font>
    <font>
      <sz val="8"/>
      <color rgb="FFFF000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8"/>
      <color rgb="FF000000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b/>
      <sz val="9"/>
      <name val="Arial CE"/>
    </font>
    <font>
      <u/>
      <sz val="11"/>
      <color theme="10"/>
      <name val="Calibri"/>
      <scheme val="minor"/>
    </font>
    <font>
      <sz val="8"/>
      <name val="Arial CE"/>
      <family val="2"/>
    </font>
    <font>
      <sz val="14"/>
      <color rgb="FFFF0000"/>
      <name val="Arial CE"/>
      <family val="2"/>
    </font>
    <font>
      <sz val="8"/>
      <color rgb="FFFF0000"/>
      <name val="Arial CE"/>
      <family val="2"/>
    </font>
    <font>
      <b/>
      <sz val="10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u/>
      <sz val="10"/>
      <color rgb="FF00000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3">
    <xf numFmtId="0" fontId="0" fillId="0" borderId="0"/>
    <xf numFmtId="0" fontId="40" fillId="0" borderId="0" applyNumberFormat="0" applyFill="0" applyBorder="0" applyAlignment="0" applyProtection="0"/>
    <xf numFmtId="0" fontId="41" fillId="0" borderId="0"/>
  </cellStyleXfs>
  <cellXfs count="251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8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20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2" fillId="0" borderId="0" xfId="0" applyFont="1" applyAlignment="1">
      <alignment horizontal="left" vertical="center"/>
    </xf>
    <xf numFmtId="0" fontId="0" fillId="0" borderId="15" xfId="0" applyBorder="1" applyAlignment="1">
      <alignment vertical="center"/>
    </xf>
    <xf numFmtId="0" fontId="0" fillId="4" borderId="7" xfId="0" applyFill="1" applyBorder="1" applyAlignment="1">
      <alignment vertical="center"/>
    </xf>
    <xf numFmtId="0" fontId="23" fillId="4" borderId="0" xfId="0" applyFont="1" applyFill="1" applyAlignment="1">
      <alignment horizontal="center" vertical="center"/>
    </xf>
    <xf numFmtId="0" fontId="24" fillId="0" borderId="16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0" fontId="24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5" fillId="0" borderId="0" xfId="0" applyFont="1" applyAlignment="1">
      <alignment horizontal="left" vertical="center"/>
    </xf>
    <xf numFmtId="0" fontId="25" fillId="0" borderId="0" xfId="0" applyFont="1" applyAlignment="1">
      <alignment vertical="center"/>
    </xf>
    <xf numFmtId="4" fontId="25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6" fillId="0" borderId="14" xfId="0" applyNumberFormat="1" applyFont="1" applyBorder="1" applyAlignment="1">
      <alignment horizontal="right" vertical="center"/>
    </xf>
    <xf numFmtId="4" fontId="16" fillId="0" borderId="0" xfId="0" applyNumberFormat="1" applyFont="1" applyAlignment="1">
      <alignment horizontal="right" vertical="center"/>
    </xf>
    <xf numFmtId="4" fontId="21" fillId="0" borderId="0" xfId="0" applyNumberFormat="1" applyFont="1" applyAlignment="1">
      <alignment vertical="center"/>
    </xf>
    <xf numFmtId="166" fontId="21" fillId="0" borderId="0" xfId="0" applyNumberFormat="1" applyFont="1" applyAlignment="1">
      <alignment vertical="center"/>
    </xf>
    <xf numFmtId="4" fontId="21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7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8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30" fillId="0" borderId="14" xfId="0" applyNumberFormat="1" applyFont="1" applyBorder="1" applyAlignment="1">
      <alignment vertical="center"/>
    </xf>
    <xf numFmtId="4" fontId="30" fillId="0" borderId="0" xfId="0" applyNumberFormat="1" applyFont="1" applyAlignment="1">
      <alignment vertical="center"/>
    </xf>
    <xf numFmtId="166" fontId="30" fillId="0" borderId="0" xfId="0" applyNumberFormat="1" applyFont="1" applyAlignment="1">
      <alignment vertical="center"/>
    </xf>
    <xf numFmtId="4" fontId="30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30" fillId="0" borderId="19" xfId="0" applyNumberFormat="1" applyFont="1" applyBorder="1" applyAlignment="1">
      <alignment vertical="center"/>
    </xf>
    <xf numFmtId="4" fontId="30" fillId="0" borderId="20" xfId="0" applyNumberFormat="1" applyFont="1" applyBorder="1" applyAlignment="1">
      <alignment vertical="center"/>
    </xf>
    <xf numFmtId="166" fontId="30" fillId="0" borderId="20" xfId="0" applyNumberFormat="1" applyFont="1" applyBorder="1" applyAlignment="1">
      <alignment vertical="center"/>
    </xf>
    <xf numFmtId="4" fontId="30" fillId="0" borderId="21" xfId="0" applyNumberFormat="1" applyFont="1" applyBorder="1" applyAlignment="1">
      <alignment vertical="center"/>
    </xf>
    <xf numFmtId="0" fontId="31" fillId="0" borderId="0" xfId="0" applyFont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4" fontId="1" fillId="0" borderId="0" xfId="0" applyNumberFormat="1" applyFont="1" applyAlignment="1">
      <alignment vertical="center"/>
    </xf>
    <xf numFmtId="0" fontId="18" fillId="0" borderId="0" xfId="0" applyFont="1" applyAlignment="1">
      <alignment horizontal="left"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3" fillId="4" borderId="0" xfId="0" applyFont="1" applyFill="1" applyAlignment="1">
      <alignment horizontal="left" vertical="center"/>
    </xf>
    <xf numFmtId="0" fontId="23" fillId="4" borderId="0" xfId="0" applyFont="1" applyFill="1" applyAlignment="1">
      <alignment horizontal="right" vertical="center"/>
    </xf>
    <xf numFmtId="0" fontId="33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23" fillId="4" borderId="16" xfId="0" applyFont="1" applyFill="1" applyBorder="1" applyAlignment="1">
      <alignment horizontal="center" vertical="center" wrapText="1"/>
    </xf>
    <xf numFmtId="0" fontId="23" fillId="4" borderId="17" xfId="0" applyFont="1" applyFill="1" applyBorder="1" applyAlignment="1">
      <alignment horizontal="center" vertical="center" wrapText="1"/>
    </xf>
    <xf numFmtId="0" fontId="23" fillId="4" borderId="18" xfId="0" applyFont="1" applyFill="1" applyBorder="1" applyAlignment="1">
      <alignment horizontal="center" vertical="center" wrapText="1"/>
    </xf>
    <xf numFmtId="4" fontId="25" fillId="0" borderId="0" xfId="0" applyNumberFormat="1" applyFont="1"/>
    <xf numFmtId="4" fontId="34" fillId="0" borderId="12" xfId="0" applyNumberFormat="1" applyFont="1" applyBorder="1"/>
    <xf numFmtId="166" fontId="34" fillId="0" borderId="12" xfId="0" applyNumberFormat="1" applyFont="1" applyBorder="1"/>
    <xf numFmtId="166" fontId="34" fillId="0" borderId="13" xfId="0" applyNumberFormat="1" applyFont="1" applyBorder="1"/>
    <xf numFmtId="4" fontId="35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Protection="1">
      <protection locked="0"/>
    </xf>
    <xf numFmtId="4" fontId="6" fillId="0" borderId="0" xfId="0" applyNumberFormat="1" applyFont="1"/>
    <xf numFmtId="0" fontId="8" fillId="0" borderId="14" xfId="0" applyFont="1" applyBorder="1"/>
    <xf numFmtId="4" fontId="8" fillId="0" borderId="0" xfId="0" applyNumberFormat="1" applyFont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23" fillId="0" borderId="22" xfId="0" applyFont="1" applyBorder="1" applyAlignment="1">
      <alignment horizontal="center" vertical="center"/>
    </xf>
    <xf numFmtId="49" fontId="23" fillId="0" borderId="22" xfId="0" applyNumberFormat="1" applyFont="1" applyBorder="1" applyAlignment="1">
      <alignment horizontal="left" vertical="center" wrapText="1"/>
    </xf>
    <xf numFmtId="0" fontId="23" fillId="0" borderId="22" xfId="0" applyFont="1" applyBorder="1" applyAlignment="1">
      <alignment horizontal="left" vertical="center" wrapText="1"/>
    </xf>
    <xf numFmtId="0" fontId="23" fillId="0" borderId="22" xfId="0" applyFont="1" applyBorder="1" applyAlignment="1">
      <alignment horizontal="center" vertical="center" wrapText="1"/>
    </xf>
    <xf numFmtId="167" fontId="23" fillId="0" borderId="22" xfId="0" applyNumberFormat="1" applyFont="1" applyBorder="1" applyAlignment="1">
      <alignment vertical="center"/>
    </xf>
    <xf numFmtId="4" fontId="23" fillId="2" borderId="22" xfId="0" applyNumberFormat="1" applyFont="1" applyFill="1" applyBorder="1" applyAlignment="1" applyProtection="1">
      <alignment vertical="center"/>
      <protection locked="0"/>
    </xf>
    <xf numFmtId="4" fontId="23" fillId="0" borderId="22" xfId="0" applyNumberFormat="1" applyFont="1" applyBorder="1" applyAlignment="1">
      <alignment vertical="center"/>
    </xf>
    <xf numFmtId="0" fontId="24" fillId="2" borderId="14" xfId="0" applyFont="1" applyFill="1" applyBorder="1" applyAlignment="1" applyProtection="1">
      <alignment horizontal="left" vertical="center"/>
      <protection locked="0"/>
    </xf>
    <xf numFmtId="0" fontId="24" fillId="0" borderId="0" xfId="0" applyFont="1" applyAlignment="1">
      <alignment horizontal="center" vertical="center"/>
    </xf>
    <xf numFmtId="4" fontId="24" fillId="0" borderId="0" xfId="0" applyNumberFormat="1" applyFont="1" applyAlignment="1">
      <alignment vertical="center"/>
    </xf>
    <xf numFmtId="166" fontId="24" fillId="0" borderId="0" xfId="0" applyNumberFormat="1" applyFont="1" applyAlignment="1">
      <alignment vertical="center"/>
    </xf>
    <xf numFmtId="166" fontId="24" fillId="0" borderId="15" xfId="0" applyNumberFormat="1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9" fillId="0" borderId="3" xfId="0" applyFont="1" applyBorder="1" applyAlignment="1">
      <alignment vertical="center"/>
    </xf>
    <xf numFmtId="0" fontId="36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167" fontId="11" fillId="0" borderId="0" xfId="0" applyNumberFormat="1" applyFont="1" applyAlignment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14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167" fontId="12" fillId="0" borderId="0" xfId="0" applyNumberFormat="1" applyFont="1" applyAlignment="1">
      <alignment vertical="center"/>
    </xf>
    <xf numFmtId="0" fontId="12" fillId="0" borderId="0" xfId="0" applyFont="1" applyAlignment="1" applyProtection="1">
      <alignment vertical="center"/>
      <protection locked="0"/>
    </xf>
    <xf numFmtId="0" fontId="12" fillId="0" borderId="14" xfId="0" applyFont="1" applyBorder="1" applyAlignment="1">
      <alignment vertical="center"/>
    </xf>
    <xf numFmtId="0" fontId="12" fillId="0" borderId="15" xfId="0" applyFont="1" applyBorder="1" applyAlignment="1">
      <alignment vertical="center"/>
    </xf>
    <xf numFmtId="0" fontId="37" fillId="0" borderId="22" xfId="0" applyFont="1" applyBorder="1" applyAlignment="1">
      <alignment horizontal="center" vertical="center"/>
    </xf>
    <xf numFmtId="49" fontId="37" fillId="0" borderId="22" xfId="0" applyNumberFormat="1" applyFont="1" applyBorder="1" applyAlignment="1">
      <alignment horizontal="left" vertical="center" wrapText="1"/>
    </xf>
    <xf numFmtId="0" fontId="37" fillId="0" borderId="22" xfId="0" applyFont="1" applyBorder="1" applyAlignment="1">
      <alignment horizontal="left" vertical="center" wrapText="1"/>
    </xf>
    <xf numFmtId="0" fontId="37" fillId="0" borderId="22" xfId="0" applyFont="1" applyBorder="1" applyAlignment="1">
      <alignment horizontal="center" vertical="center" wrapText="1"/>
    </xf>
    <xf numFmtId="167" fontId="37" fillId="0" borderId="22" xfId="0" applyNumberFormat="1" applyFont="1" applyBorder="1" applyAlignment="1">
      <alignment vertical="center"/>
    </xf>
    <xf numFmtId="4" fontId="37" fillId="2" borderId="22" xfId="0" applyNumberFormat="1" applyFont="1" applyFill="1" applyBorder="1" applyAlignment="1" applyProtection="1">
      <alignment vertical="center"/>
      <protection locked="0"/>
    </xf>
    <xf numFmtId="0" fontId="38" fillId="0" borderId="22" xfId="0" applyFont="1" applyBorder="1" applyAlignment="1">
      <alignment vertical="center"/>
    </xf>
    <xf numFmtId="4" fontId="37" fillId="0" borderId="22" xfId="0" applyNumberFormat="1" applyFont="1" applyBorder="1" applyAlignment="1">
      <alignment vertical="center"/>
    </xf>
    <xf numFmtId="0" fontId="38" fillId="0" borderId="3" xfId="0" applyFont="1" applyBorder="1" applyAlignment="1">
      <alignment vertical="center"/>
    </xf>
    <xf numFmtId="0" fontId="37" fillId="2" borderId="14" xfId="0" applyFont="1" applyFill="1" applyBorder="1" applyAlignment="1" applyProtection="1">
      <alignment horizontal="left" vertical="center"/>
      <protection locked="0"/>
    </xf>
    <xf numFmtId="167" fontId="23" fillId="2" borderId="22" xfId="0" applyNumberFormat="1" applyFont="1" applyFill="1" applyBorder="1" applyAlignment="1" applyProtection="1">
      <alignment vertical="center"/>
      <protection locked="0"/>
    </xf>
    <xf numFmtId="0" fontId="24" fillId="2" borderId="19" xfId="0" applyFont="1" applyFill="1" applyBorder="1" applyAlignment="1" applyProtection="1">
      <alignment horizontal="left" vertical="center"/>
      <protection locked="0"/>
    </xf>
    <xf numFmtId="0" fontId="24" fillId="0" borderId="20" xfId="0" applyFont="1" applyBorder="1" applyAlignment="1">
      <alignment horizontal="center" vertical="center"/>
    </xf>
    <xf numFmtId="4" fontId="24" fillId="0" borderId="20" xfId="0" applyNumberFormat="1" applyFont="1" applyBorder="1" applyAlignment="1">
      <alignment vertical="center"/>
    </xf>
    <xf numFmtId="0" fontId="0" fillId="0" borderId="20" xfId="0" applyBorder="1" applyAlignment="1">
      <alignment vertical="center"/>
    </xf>
    <xf numFmtId="166" fontId="24" fillId="0" borderId="20" xfId="0" applyNumberFormat="1" applyFont="1" applyBorder="1" applyAlignment="1">
      <alignment vertical="center"/>
    </xf>
    <xf numFmtId="166" fontId="24" fillId="0" borderId="21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 wrapText="1"/>
    </xf>
    <xf numFmtId="0" fontId="39" fillId="0" borderId="16" xfId="0" applyFont="1" applyBorder="1" applyAlignment="1">
      <alignment horizontal="left" vertical="center" wrapText="1"/>
    </xf>
    <xf numFmtId="0" fontId="39" fillId="0" borderId="22" xfId="0" applyFont="1" applyBorder="1" applyAlignment="1">
      <alignment horizontal="left" vertical="center" wrapText="1"/>
    </xf>
    <xf numFmtId="0" fontId="39" fillId="0" borderId="22" xfId="0" applyFont="1" applyBorder="1" applyAlignment="1">
      <alignment horizontal="left" vertical="center"/>
    </xf>
    <xf numFmtId="167" fontId="39" fillId="0" borderId="18" xfId="0" applyNumberFormat="1" applyFont="1" applyBorder="1" applyAlignment="1">
      <alignment vertical="center"/>
    </xf>
    <xf numFmtId="0" fontId="0" fillId="0" borderId="0" xfId="0" applyAlignment="1">
      <alignment horizontal="left" vertical="center" wrapText="1"/>
    </xf>
    <xf numFmtId="167" fontId="0" fillId="0" borderId="0" xfId="0" applyNumberFormat="1" applyAlignment="1">
      <alignment vertical="center"/>
    </xf>
    <xf numFmtId="0" fontId="35" fillId="0" borderId="0" xfId="0" applyFont="1" applyAlignment="1">
      <alignment horizontal="left" vertical="center"/>
    </xf>
    <xf numFmtId="0" fontId="42" fillId="0" borderId="0" xfId="2" applyFont="1"/>
    <xf numFmtId="0" fontId="43" fillId="0" borderId="0" xfId="2" applyFont="1"/>
    <xf numFmtId="0" fontId="41" fillId="0" borderId="0" xfId="2"/>
    <xf numFmtId="0" fontId="44" fillId="0" borderId="0" xfId="2" applyFont="1"/>
    <xf numFmtId="0" fontId="45" fillId="0" borderId="0" xfId="2" applyFont="1"/>
    <xf numFmtId="15" fontId="45" fillId="0" borderId="0" xfId="2" applyNumberFormat="1" applyFont="1"/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left" vertical="center"/>
    </xf>
    <xf numFmtId="0" fontId="22" fillId="0" borderId="14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3" fillId="4" borderId="6" xfId="0" applyFont="1" applyFill="1" applyBorder="1" applyAlignment="1">
      <alignment horizontal="center" vertical="center"/>
    </xf>
    <xf numFmtId="0" fontId="23" fillId="4" borderId="7" xfId="0" applyFont="1" applyFill="1" applyBorder="1" applyAlignment="1">
      <alignment horizontal="left" vertical="center"/>
    </xf>
    <xf numFmtId="0" fontId="23" fillId="4" borderId="7" xfId="0" applyFont="1" applyFill="1" applyBorder="1" applyAlignment="1">
      <alignment horizontal="right" vertical="center"/>
    </xf>
    <xf numFmtId="0" fontId="23" fillId="4" borderId="7" xfId="0" applyFont="1" applyFill="1" applyBorder="1" applyAlignment="1">
      <alignment horizontal="center" vertical="center"/>
    </xf>
    <xf numFmtId="0" fontId="23" fillId="4" borderId="8" xfId="0" applyFont="1" applyFill="1" applyBorder="1" applyAlignment="1">
      <alignment horizontal="left" vertical="center"/>
    </xf>
    <xf numFmtId="0" fontId="28" fillId="0" borderId="0" xfId="0" applyFont="1" applyAlignment="1">
      <alignment horizontal="left" vertical="center" wrapText="1"/>
    </xf>
    <xf numFmtId="4" fontId="29" fillId="0" borderId="0" xfId="0" applyNumberFormat="1" applyFont="1" applyAlignment="1">
      <alignment vertical="center"/>
    </xf>
    <xf numFmtId="0" fontId="29" fillId="0" borderId="0" xfId="0" applyFont="1" applyAlignment="1">
      <alignment vertical="center"/>
    </xf>
    <xf numFmtId="4" fontId="19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4" fontId="25" fillId="0" borderId="0" xfId="0" applyNumberFormat="1" applyFont="1" applyAlignment="1">
      <alignment horizontal="right" vertical="center"/>
    </xf>
    <xf numFmtId="4" fontId="25" fillId="0" borderId="0" xfId="0" applyNumberFormat="1" applyFont="1" applyAlignment="1">
      <alignment vertical="center"/>
    </xf>
    <xf numFmtId="4" fontId="18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0" fillId="0" borderId="0" xfId="0"/>
    <xf numFmtId="4" fontId="4" fillId="3" borderId="7" xfId="0" applyNumberFormat="1" applyFont="1" applyFill="1" applyBorder="1" applyAlignment="1">
      <alignment vertical="center"/>
    </xf>
    <xf numFmtId="0" fontId="0" fillId="3" borderId="7" xfId="0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4" fillId="3" borderId="7" xfId="0" applyFont="1" applyFill="1" applyBorder="1" applyAlignment="1">
      <alignment horizontal="left" vertical="center"/>
    </xf>
    <xf numFmtId="0" fontId="17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</cellXfs>
  <cellStyles count="3">
    <cellStyle name="Hypertextový odkaz" xfId="1" builtinId="8"/>
    <cellStyle name="Normální" xfId="0" builtinId="0" customBuiltin="1"/>
    <cellStyle name="Normální 2" xfId="2" xr:uid="{00000000-0005-0000-0000-000002000000}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86385" cy="286385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100"/>
  <sheetViews>
    <sheetView showGridLines="0" tabSelected="1" workbookViewId="0"/>
  </sheetViews>
  <sheetFormatPr defaultRowHeight="11.2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hidden="1" customWidth="1"/>
    <col min="44" max="44" width="13.6640625" customWidth="1"/>
    <col min="45" max="49" width="25.83203125" hidden="1" customWidth="1"/>
    <col min="50" max="51" width="21.6640625" hidden="1" customWidth="1"/>
    <col min="52" max="53" width="25" hidden="1" customWidth="1"/>
    <col min="54" max="54" width="21.6640625" hidden="1" customWidth="1"/>
    <col min="55" max="55" width="19.1640625" hidden="1" customWidth="1"/>
    <col min="56" max="56" width="25" hidden="1" customWidth="1"/>
    <col min="57" max="57" width="21.6640625" hidden="1" customWidth="1"/>
    <col min="58" max="58" width="19.1640625" hidden="1" customWidth="1"/>
    <col min="59" max="59" width="66.5" customWidth="1"/>
    <col min="71" max="91" width="9.33203125" hidden="1"/>
  </cols>
  <sheetData>
    <row r="1" spans="1:74">
      <c r="A1" s="16" t="s">
        <v>0</v>
      </c>
      <c r="AZ1" s="16" t="s">
        <v>1</v>
      </c>
      <c r="BA1" s="16" t="s">
        <v>2</v>
      </c>
      <c r="BB1" s="16" t="s">
        <v>3</v>
      </c>
      <c r="BT1" s="16" t="s">
        <v>4</v>
      </c>
      <c r="BU1" s="16" t="s">
        <v>5</v>
      </c>
      <c r="BV1" s="16" t="s">
        <v>6</v>
      </c>
    </row>
    <row r="2" spans="1:74" ht="36.950000000000003" customHeight="1">
      <c r="AR2" s="234"/>
      <c r="AS2" s="234"/>
      <c r="AT2" s="234"/>
      <c r="AU2" s="234"/>
      <c r="AV2" s="234"/>
      <c r="AW2" s="234"/>
      <c r="AX2" s="234"/>
      <c r="AY2" s="234"/>
      <c r="AZ2" s="234"/>
      <c r="BA2" s="234"/>
      <c r="BB2" s="234"/>
      <c r="BC2" s="234"/>
      <c r="BD2" s="234"/>
      <c r="BE2" s="234"/>
      <c r="BF2" s="234"/>
      <c r="BG2" s="234"/>
      <c r="BS2" s="17" t="s">
        <v>7</v>
      </c>
      <c r="BT2" s="17" t="s">
        <v>8</v>
      </c>
    </row>
    <row r="3" spans="1:74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7</v>
      </c>
      <c r="BT3" s="17" t="s">
        <v>9</v>
      </c>
    </row>
    <row r="4" spans="1:74" ht="24.95" customHeight="1">
      <c r="B4" s="20"/>
      <c r="D4" s="21" t="s">
        <v>10</v>
      </c>
      <c r="AR4" s="20"/>
      <c r="AS4" s="22" t="s">
        <v>11</v>
      </c>
      <c r="BG4" s="23" t="s">
        <v>12</v>
      </c>
      <c r="BS4" s="17" t="s">
        <v>13</v>
      </c>
    </row>
    <row r="5" spans="1:74" ht="12" customHeight="1">
      <c r="B5" s="20"/>
      <c r="D5" s="24" t="s">
        <v>14</v>
      </c>
      <c r="K5" s="242" t="s">
        <v>15</v>
      </c>
      <c r="L5" s="234"/>
      <c r="M5" s="234"/>
      <c r="N5" s="234"/>
      <c r="O5" s="234"/>
      <c r="P5" s="234"/>
      <c r="Q5" s="234"/>
      <c r="R5" s="234"/>
      <c r="S5" s="234"/>
      <c r="T5" s="234"/>
      <c r="U5" s="234"/>
      <c r="V5" s="234"/>
      <c r="W5" s="234"/>
      <c r="X5" s="234"/>
      <c r="Y5" s="234"/>
      <c r="Z5" s="234"/>
      <c r="AA5" s="234"/>
      <c r="AB5" s="234"/>
      <c r="AC5" s="234"/>
      <c r="AD5" s="234"/>
      <c r="AE5" s="234"/>
      <c r="AF5" s="234"/>
      <c r="AG5" s="234"/>
      <c r="AH5" s="234"/>
      <c r="AI5" s="234"/>
      <c r="AJ5" s="234"/>
      <c r="AK5" s="234"/>
      <c r="AL5" s="234"/>
      <c r="AM5" s="234"/>
      <c r="AN5" s="234"/>
      <c r="AO5" s="234"/>
      <c r="AR5" s="20"/>
      <c r="BG5" s="239" t="s">
        <v>16</v>
      </c>
      <c r="BS5" s="17" t="s">
        <v>7</v>
      </c>
    </row>
    <row r="6" spans="1:74" ht="36.950000000000003" customHeight="1">
      <c r="B6" s="20"/>
      <c r="D6" s="26" t="s">
        <v>17</v>
      </c>
      <c r="K6" s="243" t="s">
        <v>18</v>
      </c>
      <c r="L6" s="234"/>
      <c r="M6" s="234"/>
      <c r="N6" s="234"/>
      <c r="O6" s="234"/>
      <c r="P6" s="234"/>
      <c r="Q6" s="234"/>
      <c r="R6" s="234"/>
      <c r="S6" s="234"/>
      <c r="T6" s="234"/>
      <c r="U6" s="234"/>
      <c r="V6" s="234"/>
      <c r="W6" s="234"/>
      <c r="X6" s="234"/>
      <c r="Y6" s="234"/>
      <c r="Z6" s="234"/>
      <c r="AA6" s="234"/>
      <c r="AB6" s="234"/>
      <c r="AC6" s="234"/>
      <c r="AD6" s="234"/>
      <c r="AE6" s="234"/>
      <c r="AF6" s="234"/>
      <c r="AG6" s="234"/>
      <c r="AH6" s="234"/>
      <c r="AI6" s="234"/>
      <c r="AJ6" s="234"/>
      <c r="AK6" s="234"/>
      <c r="AL6" s="234"/>
      <c r="AM6" s="234"/>
      <c r="AN6" s="234"/>
      <c r="AO6" s="234"/>
      <c r="AR6" s="20"/>
      <c r="BG6" s="240"/>
      <c r="BS6" s="17" t="s">
        <v>7</v>
      </c>
    </row>
    <row r="7" spans="1:74" ht="12" customHeight="1">
      <c r="B7" s="20"/>
      <c r="D7" s="27" t="s">
        <v>19</v>
      </c>
      <c r="K7" s="25" t="s">
        <v>1</v>
      </c>
      <c r="AK7" s="27" t="s">
        <v>20</v>
      </c>
      <c r="AN7" s="25" t="s">
        <v>1</v>
      </c>
      <c r="AR7" s="20"/>
      <c r="BG7" s="240"/>
      <c r="BS7" s="17" t="s">
        <v>7</v>
      </c>
    </row>
    <row r="8" spans="1:74" ht="12" customHeight="1">
      <c r="B8" s="20"/>
      <c r="D8" s="27" t="s">
        <v>21</v>
      </c>
      <c r="K8" s="25" t="s">
        <v>22</v>
      </c>
      <c r="AK8" s="27" t="s">
        <v>23</v>
      </c>
      <c r="AN8" s="28" t="s">
        <v>24</v>
      </c>
      <c r="AR8" s="20"/>
      <c r="BG8" s="240"/>
      <c r="BS8" s="17" t="s">
        <v>7</v>
      </c>
    </row>
    <row r="9" spans="1:74" ht="14.45" customHeight="1">
      <c r="B9" s="20"/>
      <c r="AR9" s="20"/>
      <c r="BG9" s="240"/>
      <c r="BS9" s="17" t="s">
        <v>7</v>
      </c>
    </row>
    <row r="10" spans="1:74" ht="12" customHeight="1">
      <c r="B10" s="20"/>
      <c r="D10" s="27" t="s">
        <v>25</v>
      </c>
      <c r="AK10" s="27" t="s">
        <v>26</v>
      </c>
      <c r="AN10" s="25" t="s">
        <v>1</v>
      </c>
      <c r="AR10" s="20"/>
      <c r="BG10" s="240"/>
      <c r="BS10" s="17" t="s">
        <v>7</v>
      </c>
    </row>
    <row r="11" spans="1:74" ht="18.600000000000001" customHeight="1">
      <c r="B11" s="20"/>
      <c r="E11" s="25" t="s">
        <v>27</v>
      </c>
      <c r="AK11" s="27" t="s">
        <v>28</v>
      </c>
      <c r="AN11" s="25" t="s">
        <v>1</v>
      </c>
      <c r="AR11" s="20"/>
      <c r="BG11" s="240"/>
      <c r="BS11" s="17" t="s">
        <v>7</v>
      </c>
    </row>
    <row r="12" spans="1:74" ht="6.95" customHeight="1">
      <c r="B12" s="20"/>
      <c r="AR12" s="20"/>
      <c r="BG12" s="240"/>
      <c r="BS12" s="17" t="s">
        <v>7</v>
      </c>
    </row>
    <row r="13" spans="1:74" ht="12" customHeight="1">
      <c r="B13" s="20"/>
      <c r="D13" s="27" t="s">
        <v>29</v>
      </c>
      <c r="AK13" s="27" t="s">
        <v>26</v>
      </c>
      <c r="AN13" s="29" t="s">
        <v>30</v>
      </c>
      <c r="AR13" s="20"/>
      <c r="BG13" s="240"/>
      <c r="BS13" s="17" t="s">
        <v>7</v>
      </c>
    </row>
    <row r="14" spans="1:74" ht="12.75">
      <c r="B14" s="20"/>
      <c r="E14" s="244" t="s">
        <v>30</v>
      </c>
      <c r="F14" s="245"/>
      <c r="G14" s="245"/>
      <c r="H14" s="245"/>
      <c r="I14" s="245"/>
      <c r="J14" s="245"/>
      <c r="K14" s="245"/>
      <c r="L14" s="245"/>
      <c r="M14" s="245"/>
      <c r="N14" s="245"/>
      <c r="O14" s="245"/>
      <c r="P14" s="245"/>
      <c r="Q14" s="245"/>
      <c r="R14" s="245"/>
      <c r="S14" s="245"/>
      <c r="T14" s="245"/>
      <c r="U14" s="245"/>
      <c r="V14" s="245"/>
      <c r="W14" s="245"/>
      <c r="X14" s="245"/>
      <c r="Y14" s="245"/>
      <c r="Z14" s="245"/>
      <c r="AA14" s="245"/>
      <c r="AB14" s="245"/>
      <c r="AC14" s="245"/>
      <c r="AD14" s="245"/>
      <c r="AE14" s="245"/>
      <c r="AF14" s="245"/>
      <c r="AG14" s="245"/>
      <c r="AH14" s="245"/>
      <c r="AI14" s="245"/>
      <c r="AJ14" s="245"/>
      <c r="AK14" s="27" t="s">
        <v>28</v>
      </c>
      <c r="AN14" s="29" t="s">
        <v>30</v>
      </c>
      <c r="AR14" s="20"/>
      <c r="BG14" s="240"/>
      <c r="BS14" s="17" t="s">
        <v>7</v>
      </c>
    </row>
    <row r="15" spans="1:74" ht="6.95" customHeight="1">
      <c r="B15" s="20"/>
      <c r="AR15" s="20"/>
      <c r="BG15" s="240"/>
      <c r="BS15" s="17" t="s">
        <v>4</v>
      </c>
    </row>
    <row r="16" spans="1:74" ht="12" customHeight="1">
      <c r="B16" s="20"/>
      <c r="D16" s="27" t="s">
        <v>31</v>
      </c>
      <c r="AK16" s="27" t="s">
        <v>26</v>
      </c>
      <c r="AN16" s="25" t="s">
        <v>1</v>
      </c>
      <c r="AR16" s="20"/>
      <c r="BG16" s="240"/>
      <c r="BS16" s="17" t="s">
        <v>4</v>
      </c>
    </row>
    <row r="17" spans="2:71" ht="18.600000000000001" customHeight="1">
      <c r="B17" s="20"/>
      <c r="E17" s="25" t="s">
        <v>32</v>
      </c>
      <c r="AK17" s="27" t="s">
        <v>28</v>
      </c>
      <c r="AN17" s="25" t="s">
        <v>1</v>
      </c>
      <c r="AR17" s="20"/>
      <c r="BG17" s="240"/>
      <c r="BS17" s="17" t="s">
        <v>5</v>
      </c>
    </row>
    <row r="18" spans="2:71" ht="6.95" customHeight="1">
      <c r="B18" s="20"/>
      <c r="AR18" s="20"/>
      <c r="BG18" s="240"/>
      <c r="BS18" s="17" t="s">
        <v>7</v>
      </c>
    </row>
    <row r="19" spans="2:71" ht="12" customHeight="1">
      <c r="B19" s="20"/>
      <c r="D19" s="27" t="s">
        <v>33</v>
      </c>
      <c r="AK19" s="27" t="s">
        <v>26</v>
      </c>
      <c r="AN19" s="25" t="s">
        <v>1</v>
      </c>
      <c r="AR19" s="20"/>
      <c r="BG19" s="240"/>
      <c r="BS19" s="17" t="s">
        <v>7</v>
      </c>
    </row>
    <row r="20" spans="2:71" ht="18.600000000000001" customHeight="1">
      <c r="B20" s="20"/>
      <c r="E20" s="25" t="s">
        <v>34</v>
      </c>
      <c r="AK20" s="27" t="s">
        <v>28</v>
      </c>
      <c r="AN20" s="25" t="s">
        <v>1</v>
      </c>
      <c r="AR20" s="20"/>
      <c r="BG20" s="240"/>
      <c r="BS20" s="17" t="s">
        <v>5</v>
      </c>
    </row>
    <row r="21" spans="2:71" ht="6.95" customHeight="1">
      <c r="B21" s="20"/>
      <c r="AR21" s="20"/>
      <c r="BG21" s="240"/>
    </row>
    <row r="22" spans="2:71" ht="12" customHeight="1">
      <c r="B22" s="20"/>
      <c r="D22" s="27" t="s">
        <v>35</v>
      </c>
      <c r="AR22" s="20"/>
      <c r="BG22" s="240"/>
    </row>
    <row r="23" spans="2:71" ht="179.25" customHeight="1">
      <c r="B23" s="20"/>
      <c r="E23" s="246" t="s">
        <v>36</v>
      </c>
      <c r="F23" s="246"/>
      <c r="G23" s="246"/>
      <c r="H23" s="246"/>
      <c r="I23" s="246"/>
      <c r="J23" s="246"/>
      <c r="K23" s="246"/>
      <c r="L23" s="246"/>
      <c r="M23" s="246"/>
      <c r="N23" s="246"/>
      <c r="O23" s="246"/>
      <c r="P23" s="246"/>
      <c r="Q23" s="246"/>
      <c r="R23" s="246"/>
      <c r="S23" s="246"/>
      <c r="T23" s="246"/>
      <c r="U23" s="246"/>
      <c r="V23" s="246"/>
      <c r="W23" s="246"/>
      <c r="X23" s="246"/>
      <c r="Y23" s="246"/>
      <c r="Z23" s="246"/>
      <c r="AA23" s="246"/>
      <c r="AB23" s="246"/>
      <c r="AC23" s="246"/>
      <c r="AD23" s="246"/>
      <c r="AE23" s="246"/>
      <c r="AF23" s="246"/>
      <c r="AG23" s="246"/>
      <c r="AH23" s="246"/>
      <c r="AI23" s="246"/>
      <c r="AJ23" s="246"/>
      <c r="AK23" s="246"/>
      <c r="AL23" s="246"/>
      <c r="AM23" s="246"/>
      <c r="AN23" s="246"/>
      <c r="AR23" s="20"/>
      <c r="BG23" s="240"/>
    </row>
    <row r="24" spans="2:71" ht="6.95" customHeight="1">
      <c r="B24" s="20"/>
      <c r="AR24" s="20"/>
      <c r="BG24" s="240"/>
    </row>
    <row r="25" spans="2:71" ht="6.95" customHeight="1">
      <c r="B25" s="20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R25" s="20"/>
      <c r="BG25" s="240"/>
    </row>
    <row r="26" spans="2:71" s="1" customFormat="1" ht="25.9" customHeight="1">
      <c r="B26" s="32"/>
      <c r="D26" s="33" t="s">
        <v>37</v>
      </c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231">
        <f>ROUND(AG94,2)</f>
        <v>0</v>
      </c>
      <c r="AL26" s="232"/>
      <c r="AM26" s="232"/>
      <c r="AN26" s="232"/>
      <c r="AO26" s="232"/>
      <c r="AR26" s="32"/>
      <c r="BG26" s="240"/>
    </row>
    <row r="27" spans="2:71" s="1" customFormat="1" ht="6.95" customHeight="1">
      <c r="B27" s="32"/>
      <c r="AR27" s="32"/>
      <c r="BG27" s="240"/>
    </row>
    <row r="28" spans="2:71" s="1" customFormat="1" ht="12.75">
      <c r="B28" s="32"/>
      <c r="L28" s="233" t="s">
        <v>38</v>
      </c>
      <c r="M28" s="233"/>
      <c r="N28" s="233"/>
      <c r="O28" s="233"/>
      <c r="P28" s="233"/>
      <c r="W28" s="233" t="s">
        <v>39</v>
      </c>
      <c r="X28" s="233"/>
      <c r="Y28" s="233"/>
      <c r="Z28" s="233"/>
      <c r="AA28" s="233"/>
      <c r="AB28" s="233"/>
      <c r="AC28" s="233"/>
      <c r="AD28" s="233"/>
      <c r="AE28" s="233"/>
      <c r="AK28" s="233" t="s">
        <v>40</v>
      </c>
      <c r="AL28" s="233"/>
      <c r="AM28" s="233"/>
      <c r="AN28" s="233"/>
      <c r="AO28" s="233"/>
      <c r="AR28" s="32"/>
      <c r="BG28" s="240"/>
    </row>
    <row r="29" spans="2:71" s="2" customFormat="1" ht="14.45" customHeight="1">
      <c r="B29" s="36"/>
      <c r="D29" s="27" t="s">
        <v>41</v>
      </c>
      <c r="F29" s="27" t="s">
        <v>42</v>
      </c>
      <c r="L29" s="225">
        <v>0.21</v>
      </c>
      <c r="M29" s="224"/>
      <c r="N29" s="224"/>
      <c r="O29" s="224"/>
      <c r="P29" s="224"/>
      <c r="W29" s="223">
        <f>ROUND(BB94, 2)</f>
        <v>0</v>
      </c>
      <c r="X29" s="224"/>
      <c r="Y29" s="224"/>
      <c r="Z29" s="224"/>
      <c r="AA29" s="224"/>
      <c r="AB29" s="224"/>
      <c r="AC29" s="224"/>
      <c r="AD29" s="224"/>
      <c r="AE29" s="224"/>
      <c r="AK29" s="223">
        <f>ROUND(AX94, 2)</f>
        <v>0</v>
      </c>
      <c r="AL29" s="224"/>
      <c r="AM29" s="224"/>
      <c r="AN29" s="224"/>
      <c r="AO29" s="224"/>
      <c r="AR29" s="36"/>
      <c r="BG29" s="241"/>
    </row>
    <row r="30" spans="2:71" s="2" customFormat="1" ht="14.45" customHeight="1">
      <c r="B30" s="36"/>
      <c r="F30" s="27" t="s">
        <v>43</v>
      </c>
      <c r="L30" s="225">
        <v>0.12</v>
      </c>
      <c r="M30" s="224"/>
      <c r="N30" s="224"/>
      <c r="O30" s="224"/>
      <c r="P30" s="224"/>
      <c r="W30" s="223">
        <f>ROUND(BC94, 2)</f>
        <v>0</v>
      </c>
      <c r="X30" s="224"/>
      <c r="Y30" s="224"/>
      <c r="Z30" s="224"/>
      <c r="AA30" s="224"/>
      <c r="AB30" s="224"/>
      <c r="AC30" s="224"/>
      <c r="AD30" s="224"/>
      <c r="AE30" s="224"/>
      <c r="AK30" s="223">
        <f>ROUND(AY94, 2)</f>
        <v>0</v>
      </c>
      <c r="AL30" s="224"/>
      <c r="AM30" s="224"/>
      <c r="AN30" s="224"/>
      <c r="AO30" s="224"/>
      <c r="AR30" s="36"/>
      <c r="BG30" s="241"/>
    </row>
    <row r="31" spans="2:71" s="2" customFormat="1" ht="14.45" hidden="1" customHeight="1">
      <c r="B31" s="36"/>
      <c r="F31" s="27" t="s">
        <v>44</v>
      </c>
      <c r="L31" s="225">
        <v>0.21</v>
      </c>
      <c r="M31" s="224"/>
      <c r="N31" s="224"/>
      <c r="O31" s="224"/>
      <c r="P31" s="224"/>
      <c r="W31" s="223">
        <f>ROUND(BD94, 2)</f>
        <v>0</v>
      </c>
      <c r="X31" s="224"/>
      <c r="Y31" s="224"/>
      <c r="Z31" s="224"/>
      <c r="AA31" s="224"/>
      <c r="AB31" s="224"/>
      <c r="AC31" s="224"/>
      <c r="AD31" s="224"/>
      <c r="AE31" s="224"/>
      <c r="AK31" s="223">
        <v>0</v>
      </c>
      <c r="AL31" s="224"/>
      <c r="AM31" s="224"/>
      <c r="AN31" s="224"/>
      <c r="AO31" s="224"/>
      <c r="AR31" s="36"/>
      <c r="BG31" s="241"/>
    </row>
    <row r="32" spans="2:71" s="2" customFormat="1" ht="14.45" hidden="1" customHeight="1">
      <c r="B32" s="36"/>
      <c r="F32" s="27" t="s">
        <v>45</v>
      </c>
      <c r="L32" s="225">
        <v>0.12</v>
      </c>
      <c r="M32" s="224"/>
      <c r="N32" s="224"/>
      <c r="O32" s="224"/>
      <c r="P32" s="224"/>
      <c r="W32" s="223">
        <f>ROUND(BE94, 2)</f>
        <v>0</v>
      </c>
      <c r="X32" s="224"/>
      <c r="Y32" s="224"/>
      <c r="Z32" s="224"/>
      <c r="AA32" s="224"/>
      <c r="AB32" s="224"/>
      <c r="AC32" s="224"/>
      <c r="AD32" s="224"/>
      <c r="AE32" s="224"/>
      <c r="AK32" s="223">
        <v>0</v>
      </c>
      <c r="AL32" s="224"/>
      <c r="AM32" s="224"/>
      <c r="AN32" s="224"/>
      <c r="AO32" s="224"/>
      <c r="AR32" s="36"/>
      <c r="BG32" s="241"/>
    </row>
    <row r="33" spans="2:59" s="2" customFormat="1" ht="14.45" hidden="1" customHeight="1">
      <c r="B33" s="36"/>
      <c r="F33" s="27" t="s">
        <v>46</v>
      </c>
      <c r="L33" s="225">
        <v>0</v>
      </c>
      <c r="M33" s="224"/>
      <c r="N33" s="224"/>
      <c r="O33" s="224"/>
      <c r="P33" s="224"/>
      <c r="W33" s="223">
        <f>ROUND(BF94, 2)</f>
        <v>0</v>
      </c>
      <c r="X33" s="224"/>
      <c r="Y33" s="224"/>
      <c r="Z33" s="224"/>
      <c r="AA33" s="224"/>
      <c r="AB33" s="224"/>
      <c r="AC33" s="224"/>
      <c r="AD33" s="224"/>
      <c r="AE33" s="224"/>
      <c r="AK33" s="223">
        <v>0</v>
      </c>
      <c r="AL33" s="224"/>
      <c r="AM33" s="224"/>
      <c r="AN33" s="224"/>
      <c r="AO33" s="224"/>
      <c r="AR33" s="36"/>
      <c r="BG33" s="241"/>
    </row>
    <row r="34" spans="2:59" s="1" customFormat="1" ht="6.95" customHeight="1">
      <c r="B34" s="32"/>
      <c r="AR34" s="32"/>
      <c r="BG34" s="240"/>
    </row>
    <row r="35" spans="2:59" s="1" customFormat="1" ht="25.9" customHeight="1">
      <c r="B35" s="32"/>
      <c r="C35" s="37"/>
      <c r="D35" s="38" t="s">
        <v>47</v>
      </c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40" t="s">
        <v>48</v>
      </c>
      <c r="U35" s="39"/>
      <c r="V35" s="39"/>
      <c r="W35" s="39"/>
      <c r="X35" s="238" t="s">
        <v>49</v>
      </c>
      <c r="Y35" s="236"/>
      <c r="Z35" s="236"/>
      <c r="AA35" s="236"/>
      <c r="AB35" s="236"/>
      <c r="AC35" s="39"/>
      <c r="AD35" s="39"/>
      <c r="AE35" s="39"/>
      <c r="AF35" s="39"/>
      <c r="AG35" s="39"/>
      <c r="AH35" s="39"/>
      <c r="AI35" s="39"/>
      <c r="AJ35" s="39"/>
      <c r="AK35" s="235">
        <f>SUM(AK26:AK33)</f>
        <v>0</v>
      </c>
      <c r="AL35" s="236"/>
      <c r="AM35" s="236"/>
      <c r="AN35" s="236"/>
      <c r="AO35" s="237"/>
      <c r="AP35" s="37"/>
      <c r="AQ35" s="37"/>
      <c r="AR35" s="32"/>
    </row>
    <row r="36" spans="2:59" s="1" customFormat="1" ht="6.95" customHeight="1">
      <c r="B36" s="32"/>
      <c r="AR36" s="32"/>
    </row>
    <row r="37" spans="2:59" s="1" customFormat="1" ht="14.45" customHeight="1">
      <c r="B37" s="32"/>
      <c r="AR37" s="32"/>
    </row>
    <row r="38" spans="2:59" ht="14.45" customHeight="1">
      <c r="B38" s="20"/>
      <c r="AR38" s="20"/>
    </row>
    <row r="39" spans="2:59" ht="14.45" customHeight="1">
      <c r="B39" s="20"/>
      <c r="AR39" s="20"/>
    </row>
    <row r="40" spans="2:59" ht="14.45" customHeight="1">
      <c r="B40" s="20"/>
      <c r="AR40" s="20"/>
    </row>
    <row r="41" spans="2:59" ht="14.45" customHeight="1">
      <c r="B41" s="20"/>
      <c r="AR41" s="20"/>
    </row>
    <row r="42" spans="2:59" ht="14.45" customHeight="1">
      <c r="B42" s="20"/>
      <c r="AR42" s="20"/>
    </row>
    <row r="43" spans="2:59" ht="14.45" customHeight="1">
      <c r="B43" s="20"/>
      <c r="AR43" s="20"/>
    </row>
    <row r="44" spans="2:59" ht="14.45" customHeight="1">
      <c r="B44" s="20"/>
      <c r="AR44" s="20"/>
    </row>
    <row r="45" spans="2:59" ht="14.45" customHeight="1">
      <c r="B45" s="20"/>
      <c r="AR45" s="20"/>
    </row>
    <row r="46" spans="2:59" ht="14.45" customHeight="1">
      <c r="B46" s="20"/>
      <c r="AR46" s="20"/>
    </row>
    <row r="47" spans="2:59" ht="14.45" customHeight="1">
      <c r="B47" s="20"/>
      <c r="AR47" s="20"/>
    </row>
    <row r="48" spans="2:59" ht="14.45" customHeight="1">
      <c r="B48" s="20"/>
      <c r="AR48" s="20"/>
    </row>
    <row r="49" spans="2:44" s="1" customFormat="1" ht="14.45" customHeight="1">
      <c r="B49" s="32"/>
      <c r="D49" s="41" t="s">
        <v>50</v>
      </c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1" t="s">
        <v>51</v>
      </c>
      <c r="AI49" s="42"/>
      <c r="AJ49" s="42"/>
      <c r="AK49" s="42"/>
      <c r="AL49" s="42"/>
      <c r="AM49" s="42"/>
      <c r="AN49" s="42"/>
      <c r="AO49" s="42"/>
      <c r="AR49" s="32"/>
    </row>
    <row r="50" spans="2:44">
      <c r="B50" s="20"/>
      <c r="AR50" s="20"/>
    </row>
    <row r="51" spans="2:44">
      <c r="B51" s="20"/>
      <c r="AR51" s="20"/>
    </row>
    <row r="52" spans="2:44">
      <c r="B52" s="20"/>
      <c r="AR52" s="20"/>
    </row>
    <row r="53" spans="2:44">
      <c r="B53" s="20"/>
      <c r="AR53" s="20"/>
    </row>
    <row r="54" spans="2:44">
      <c r="B54" s="20"/>
      <c r="AR54" s="20"/>
    </row>
    <row r="55" spans="2:44">
      <c r="B55" s="20"/>
      <c r="AR55" s="20"/>
    </row>
    <row r="56" spans="2:44">
      <c r="B56" s="20"/>
      <c r="AR56" s="20"/>
    </row>
    <row r="57" spans="2:44">
      <c r="B57" s="20"/>
      <c r="AR57" s="20"/>
    </row>
    <row r="58" spans="2:44">
      <c r="B58" s="20"/>
      <c r="AR58" s="20"/>
    </row>
    <row r="59" spans="2:44">
      <c r="B59" s="20"/>
      <c r="AR59" s="20"/>
    </row>
    <row r="60" spans="2:44" s="1" customFormat="1" ht="12.75">
      <c r="B60" s="32"/>
      <c r="D60" s="43" t="s">
        <v>52</v>
      </c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43" t="s">
        <v>53</v>
      </c>
      <c r="W60" s="34"/>
      <c r="X60" s="34"/>
      <c r="Y60" s="34"/>
      <c r="Z60" s="34"/>
      <c r="AA60" s="34"/>
      <c r="AB60" s="34"/>
      <c r="AC60" s="34"/>
      <c r="AD60" s="34"/>
      <c r="AE60" s="34"/>
      <c r="AF60" s="34"/>
      <c r="AG60" s="34"/>
      <c r="AH60" s="43" t="s">
        <v>52</v>
      </c>
      <c r="AI60" s="34"/>
      <c r="AJ60" s="34"/>
      <c r="AK60" s="34"/>
      <c r="AL60" s="34"/>
      <c r="AM60" s="43" t="s">
        <v>53</v>
      </c>
      <c r="AN60" s="34"/>
      <c r="AO60" s="34"/>
      <c r="AR60" s="32"/>
    </row>
    <row r="61" spans="2:44">
      <c r="B61" s="20"/>
      <c r="AR61" s="20"/>
    </row>
    <row r="62" spans="2:44">
      <c r="B62" s="20"/>
      <c r="AR62" s="20"/>
    </row>
    <row r="63" spans="2:44">
      <c r="B63" s="20"/>
      <c r="AR63" s="20"/>
    </row>
    <row r="64" spans="2:44" s="1" customFormat="1" ht="12.75">
      <c r="B64" s="32"/>
      <c r="D64" s="41" t="s">
        <v>54</v>
      </c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2"/>
      <c r="Z64" s="42"/>
      <c r="AA64" s="42"/>
      <c r="AB64" s="42"/>
      <c r="AC64" s="42"/>
      <c r="AD64" s="42"/>
      <c r="AE64" s="42"/>
      <c r="AF64" s="42"/>
      <c r="AG64" s="42"/>
      <c r="AH64" s="41" t="s">
        <v>55</v>
      </c>
      <c r="AI64" s="42"/>
      <c r="AJ64" s="42"/>
      <c r="AK64" s="42"/>
      <c r="AL64" s="42"/>
      <c r="AM64" s="42"/>
      <c r="AN64" s="42"/>
      <c r="AO64" s="42"/>
      <c r="AR64" s="32"/>
    </row>
    <row r="65" spans="2:44">
      <c r="B65" s="20"/>
      <c r="AR65" s="20"/>
    </row>
    <row r="66" spans="2:44">
      <c r="B66" s="20"/>
      <c r="AR66" s="20"/>
    </row>
    <row r="67" spans="2:44">
      <c r="B67" s="20"/>
      <c r="AR67" s="20"/>
    </row>
    <row r="68" spans="2:44">
      <c r="B68" s="20"/>
      <c r="AR68" s="20"/>
    </row>
    <row r="69" spans="2:44">
      <c r="B69" s="20"/>
      <c r="AR69" s="20"/>
    </row>
    <row r="70" spans="2:44">
      <c r="B70" s="20"/>
      <c r="AR70" s="20"/>
    </row>
    <row r="71" spans="2:44">
      <c r="B71" s="20"/>
      <c r="AR71" s="20"/>
    </row>
    <row r="72" spans="2:44">
      <c r="B72" s="20"/>
      <c r="AR72" s="20"/>
    </row>
    <row r="73" spans="2:44">
      <c r="B73" s="20"/>
      <c r="AR73" s="20"/>
    </row>
    <row r="74" spans="2:44">
      <c r="B74" s="20"/>
      <c r="AR74" s="20"/>
    </row>
    <row r="75" spans="2:44" s="1" customFormat="1" ht="12.75">
      <c r="B75" s="32"/>
      <c r="D75" s="43" t="s">
        <v>52</v>
      </c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43" t="s">
        <v>53</v>
      </c>
      <c r="W75" s="34"/>
      <c r="X75" s="34"/>
      <c r="Y75" s="34"/>
      <c r="Z75" s="34"/>
      <c r="AA75" s="34"/>
      <c r="AB75" s="34"/>
      <c r="AC75" s="34"/>
      <c r="AD75" s="34"/>
      <c r="AE75" s="34"/>
      <c r="AF75" s="34"/>
      <c r="AG75" s="34"/>
      <c r="AH75" s="43" t="s">
        <v>52</v>
      </c>
      <c r="AI75" s="34"/>
      <c r="AJ75" s="34"/>
      <c r="AK75" s="34"/>
      <c r="AL75" s="34"/>
      <c r="AM75" s="43" t="s">
        <v>53</v>
      </c>
      <c r="AN75" s="34"/>
      <c r="AO75" s="34"/>
      <c r="AR75" s="32"/>
    </row>
    <row r="76" spans="2:44" s="1" customFormat="1">
      <c r="B76" s="32"/>
      <c r="AR76" s="32"/>
    </row>
    <row r="77" spans="2:44" s="1" customFormat="1" ht="6.95" customHeight="1"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45"/>
      <c r="X77" s="45"/>
      <c r="Y77" s="45"/>
      <c r="Z77" s="45"/>
      <c r="AA77" s="45"/>
      <c r="AB77" s="45"/>
      <c r="AC77" s="45"/>
      <c r="AD77" s="45"/>
      <c r="AE77" s="45"/>
      <c r="AF77" s="45"/>
      <c r="AG77" s="45"/>
      <c r="AH77" s="45"/>
      <c r="AI77" s="45"/>
      <c r="AJ77" s="45"/>
      <c r="AK77" s="45"/>
      <c r="AL77" s="45"/>
      <c r="AM77" s="45"/>
      <c r="AN77" s="45"/>
      <c r="AO77" s="45"/>
      <c r="AP77" s="45"/>
      <c r="AQ77" s="45"/>
      <c r="AR77" s="32"/>
    </row>
    <row r="81" spans="1:91" s="1" customFormat="1" ht="6.95" customHeight="1"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  <c r="AN81" s="47"/>
      <c r="AO81" s="47"/>
      <c r="AP81" s="47"/>
      <c r="AQ81" s="47"/>
      <c r="AR81" s="32"/>
    </row>
    <row r="82" spans="1:91" s="1" customFormat="1" ht="24.95" customHeight="1">
      <c r="B82" s="32"/>
      <c r="C82" s="21" t="s">
        <v>56</v>
      </c>
      <c r="AR82" s="32"/>
    </row>
    <row r="83" spans="1:91" s="1" customFormat="1" ht="6.95" customHeight="1">
      <c r="B83" s="32"/>
      <c r="AR83" s="32"/>
    </row>
    <row r="84" spans="1:91" s="3" customFormat="1" ht="12" customHeight="1">
      <c r="B84" s="48"/>
      <c r="C84" s="27" t="s">
        <v>14</v>
      </c>
      <c r="L84" s="3" t="str">
        <f>K5</f>
        <v>SK24059</v>
      </c>
      <c r="AR84" s="48"/>
    </row>
    <row r="85" spans="1:91" s="4" customFormat="1" ht="36.950000000000003" customHeight="1">
      <c r="B85" s="49"/>
      <c r="C85" s="50" t="s">
        <v>17</v>
      </c>
      <c r="L85" s="226" t="str">
        <f>K6</f>
        <v>Rekonstrukce tělocvičny a zázemí ve staré budově VŠE</v>
      </c>
      <c r="M85" s="227"/>
      <c r="N85" s="227"/>
      <c r="O85" s="227"/>
      <c r="P85" s="227"/>
      <c r="Q85" s="227"/>
      <c r="R85" s="227"/>
      <c r="S85" s="227"/>
      <c r="T85" s="227"/>
      <c r="U85" s="227"/>
      <c r="V85" s="227"/>
      <c r="W85" s="227"/>
      <c r="X85" s="227"/>
      <c r="Y85" s="227"/>
      <c r="Z85" s="227"/>
      <c r="AA85" s="227"/>
      <c r="AB85" s="227"/>
      <c r="AC85" s="227"/>
      <c r="AD85" s="227"/>
      <c r="AE85" s="227"/>
      <c r="AF85" s="227"/>
      <c r="AG85" s="227"/>
      <c r="AH85" s="227"/>
      <c r="AI85" s="227"/>
      <c r="AJ85" s="227"/>
      <c r="AK85" s="227"/>
      <c r="AL85" s="227"/>
      <c r="AM85" s="227"/>
      <c r="AN85" s="227"/>
      <c r="AO85" s="227"/>
      <c r="AR85" s="49"/>
    </row>
    <row r="86" spans="1:91" s="1" customFormat="1" ht="6.95" customHeight="1">
      <c r="B86" s="32"/>
      <c r="AR86" s="32"/>
    </row>
    <row r="87" spans="1:91" s="1" customFormat="1" ht="12" customHeight="1">
      <c r="B87" s="32"/>
      <c r="C87" s="27" t="s">
        <v>21</v>
      </c>
      <c r="L87" s="51" t="str">
        <f>IF(K8="","",K8)</f>
        <v xml:space="preserve"> </v>
      </c>
      <c r="AI87" s="27" t="s">
        <v>23</v>
      </c>
      <c r="AM87" s="228" t="str">
        <f>IF(AN8= "","",AN8)</f>
        <v>25. 11. 2024</v>
      </c>
      <c r="AN87" s="228"/>
      <c r="AR87" s="32"/>
    </row>
    <row r="88" spans="1:91" s="1" customFormat="1" ht="6.95" customHeight="1">
      <c r="B88" s="32"/>
      <c r="AR88" s="32"/>
    </row>
    <row r="89" spans="1:91" s="1" customFormat="1" ht="15.2" customHeight="1">
      <c r="B89" s="32"/>
      <c r="C89" s="27" t="s">
        <v>25</v>
      </c>
      <c r="L89" s="3" t="str">
        <f>IF(E11= "","",E11)</f>
        <v>VŠE v Praze</v>
      </c>
      <c r="AI89" s="27" t="s">
        <v>31</v>
      </c>
      <c r="AM89" s="213" t="str">
        <f>IF(E17="","",E17)</f>
        <v>ing. arch Eva Melicharová</v>
      </c>
      <c r="AN89" s="214"/>
      <c r="AO89" s="214"/>
      <c r="AP89" s="214"/>
      <c r="AR89" s="32"/>
      <c r="AS89" s="209" t="s">
        <v>57</v>
      </c>
      <c r="AT89" s="210"/>
      <c r="AU89" s="53"/>
      <c r="AV89" s="53"/>
      <c r="AW89" s="53"/>
      <c r="AX89" s="53"/>
      <c r="AY89" s="53"/>
      <c r="AZ89" s="53"/>
      <c r="BA89" s="53"/>
      <c r="BB89" s="53"/>
      <c r="BC89" s="53"/>
      <c r="BD89" s="53"/>
      <c r="BE89" s="53"/>
      <c r="BF89" s="54"/>
    </row>
    <row r="90" spans="1:91" s="1" customFormat="1" ht="15.2" customHeight="1">
      <c r="B90" s="32"/>
      <c r="C90" s="27" t="s">
        <v>29</v>
      </c>
      <c r="L90" s="3" t="str">
        <f>IF(E14= "Vyplň údaj","",E14)</f>
        <v/>
      </c>
      <c r="AI90" s="27" t="s">
        <v>33</v>
      </c>
      <c r="AM90" s="213" t="str">
        <f>IF(E20="","",E20)</f>
        <v>Martin Škrabal</v>
      </c>
      <c r="AN90" s="214"/>
      <c r="AO90" s="214"/>
      <c r="AP90" s="214"/>
      <c r="AR90" s="32"/>
      <c r="AS90" s="211"/>
      <c r="AT90" s="212"/>
      <c r="BF90" s="56"/>
    </row>
    <row r="91" spans="1:91" s="1" customFormat="1" ht="10.7" customHeight="1">
      <c r="B91" s="32"/>
      <c r="AR91" s="32"/>
      <c r="AS91" s="211"/>
      <c r="AT91" s="212"/>
      <c r="BF91" s="56"/>
    </row>
    <row r="92" spans="1:91" s="1" customFormat="1" ht="29.25" customHeight="1">
      <c r="B92" s="32"/>
      <c r="C92" s="215" t="s">
        <v>58</v>
      </c>
      <c r="D92" s="216"/>
      <c r="E92" s="216"/>
      <c r="F92" s="216"/>
      <c r="G92" s="216"/>
      <c r="H92" s="57"/>
      <c r="I92" s="218" t="s">
        <v>59</v>
      </c>
      <c r="J92" s="216"/>
      <c r="K92" s="216"/>
      <c r="L92" s="216"/>
      <c r="M92" s="216"/>
      <c r="N92" s="216"/>
      <c r="O92" s="216"/>
      <c r="P92" s="216"/>
      <c r="Q92" s="216"/>
      <c r="R92" s="216"/>
      <c r="S92" s="216"/>
      <c r="T92" s="216"/>
      <c r="U92" s="216"/>
      <c r="V92" s="216"/>
      <c r="W92" s="216"/>
      <c r="X92" s="216"/>
      <c r="Y92" s="216"/>
      <c r="Z92" s="216"/>
      <c r="AA92" s="216"/>
      <c r="AB92" s="216"/>
      <c r="AC92" s="216"/>
      <c r="AD92" s="216"/>
      <c r="AE92" s="216"/>
      <c r="AF92" s="216"/>
      <c r="AG92" s="217" t="s">
        <v>60</v>
      </c>
      <c r="AH92" s="216"/>
      <c r="AI92" s="216"/>
      <c r="AJ92" s="216"/>
      <c r="AK92" s="216"/>
      <c r="AL92" s="216"/>
      <c r="AM92" s="216"/>
      <c r="AN92" s="218" t="s">
        <v>61</v>
      </c>
      <c r="AO92" s="216"/>
      <c r="AP92" s="219"/>
      <c r="AQ92" s="58" t="s">
        <v>62</v>
      </c>
      <c r="AR92" s="32"/>
      <c r="AS92" s="59" t="s">
        <v>63</v>
      </c>
      <c r="AT92" s="60" t="s">
        <v>64</v>
      </c>
      <c r="AU92" s="60" t="s">
        <v>65</v>
      </c>
      <c r="AV92" s="60" t="s">
        <v>66</v>
      </c>
      <c r="AW92" s="60" t="s">
        <v>67</v>
      </c>
      <c r="AX92" s="60" t="s">
        <v>68</v>
      </c>
      <c r="AY92" s="60" t="s">
        <v>69</v>
      </c>
      <c r="AZ92" s="60" t="s">
        <v>70</v>
      </c>
      <c r="BA92" s="60" t="s">
        <v>71</v>
      </c>
      <c r="BB92" s="60" t="s">
        <v>72</v>
      </c>
      <c r="BC92" s="60" t="s">
        <v>73</v>
      </c>
      <c r="BD92" s="60" t="s">
        <v>74</v>
      </c>
      <c r="BE92" s="60" t="s">
        <v>75</v>
      </c>
      <c r="BF92" s="61" t="s">
        <v>76</v>
      </c>
    </row>
    <row r="93" spans="1:91" s="1" customFormat="1" ht="10.7" customHeight="1">
      <c r="B93" s="32"/>
      <c r="AR93" s="32"/>
      <c r="AS93" s="62"/>
      <c r="AT93" s="53"/>
      <c r="AU93" s="53"/>
      <c r="AV93" s="53"/>
      <c r="AW93" s="53"/>
      <c r="AX93" s="53"/>
      <c r="AY93" s="53"/>
      <c r="AZ93" s="53"/>
      <c r="BA93" s="53"/>
      <c r="BB93" s="53"/>
      <c r="BC93" s="53"/>
      <c r="BD93" s="53"/>
      <c r="BE93" s="53"/>
      <c r="BF93" s="54"/>
    </row>
    <row r="94" spans="1:91" s="5" customFormat="1" ht="32.450000000000003" customHeight="1">
      <c r="B94" s="63"/>
      <c r="C94" s="64" t="s">
        <v>77</v>
      </c>
      <c r="D94" s="65"/>
      <c r="E94" s="65"/>
      <c r="F94" s="65"/>
      <c r="G94" s="65"/>
      <c r="H94" s="65"/>
      <c r="I94" s="65"/>
      <c r="J94" s="65"/>
      <c r="K94" s="65"/>
      <c r="L94" s="65"/>
      <c r="M94" s="65"/>
      <c r="N94" s="65"/>
      <c r="O94" s="65"/>
      <c r="P94" s="65"/>
      <c r="Q94" s="65"/>
      <c r="R94" s="65"/>
      <c r="S94" s="65"/>
      <c r="T94" s="65"/>
      <c r="U94" s="65"/>
      <c r="V94" s="65"/>
      <c r="W94" s="65"/>
      <c r="X94" s="65"/>
      <c r="Y94" s="65"/>
      <c r="Z94" s="65"/>
      <c r="AA94" s="65"/>
      <c r="AB94" s="65"/>
      <c r="AC94" s="65"/>
      <c r="AD94" s="65"/>
      <c r="AE94" s="65"/>
      <c r="AF94" s="65"/>
      <c r="AG94" s="229">
        <f>ROUND(SUM(AG95:AG98),2)</f>
        <v>0</v>
      </c>
      <c r="AH94" s="229"/>
      <c r="AI94" s="229"/>
      <c r="AJ94" s="229"/>
      <c r="AK94" s="229"/>
      <c r="AL94" s="229"/>
      <c r="AM94" s="229"/>
      <c r="AN94" s="230">
        <f>SUM(AG94,AV94)</f>
        <v>0</v>
      </c>
      <c r="AO94" s="230"/>
      <c r="AP94" s="230"/>
      <c r="AQ94" s="67" t="s">
        <v>1</v>
      </c>
      <c r="AR94" s="63"/>
      <c r="AS94" s="68">
        <f>ROUND(SUM(AS95:AS98),2)</f>
        <v>0</v>
      </c>
      <c r="AT94" s="69">
        <f>ROUND(SUM(AT95:AT98),2)</f>
        <v>0</v>
      </c>
      <c r="AU94" s="70">
        <f>ROUND(SUM(AU95:AU98),2)</f>
        <v>0</v>
      </c>
      <c r="AV94" s="70">
        <f>ROUND(SUM(AX94:AY94),2)</f>
        <v>0</v>
      </c>
      <c r="AW94" s="71">
        <f>ROUND(SUM(AW95:AW98),5)</f>
        <v>0</v>
      </c>
      <c r="AX94" s="70">
        <f>ROUND(BB94*L29,2)</f>
        <v>0</v>
      </c>
      <c r="AY94" s="70">
        <f>ROUND(BC94*L30,2)</f>
        <v>0</v>
      </c>
      <c r="AZ94" s="70">
        <f>ROUND(BD94*L29,2)</f>
        <v>0</v>
      </c>
      <c r="BA94" s="70">
        <f>ROUND(BE94*L30,2)</f>
        <v>0</v>
      </c>
      <c r="BB94" s="70">
        <f>ROUND(SUM(BB95:BB98),2)</f>
        <v>0</v>
      </c>
      <c r="BC94" s="70">
        <f>ROUND(SUM(BC95:BC98),2)</f>
        <v>0</v>
      </c>
      <c r="BD94" s="70">
        <f>ROUND(SUM(BD95:BD98),2)</f>
        <v>0</v>
      </c>
      <c r="BE94" s="70">
        <f>ROUND(SUM(BE95:BE98),2)</f>
        <v>0</v>
      </c>
      <c r="BF94" s="72">
        <f>ROUND(SUM(BF95:BF98),2)</f>
        <v>0</v>
      </c>
      <c r="BS94" s="73" t="s">
        <v>78</v>
      </c>
      <c r="BT94" s="73" t="s">
        <v>79</v>
      </c>
      <c r="BU94" s="74" t="s">
        <v>80</v>
      </c>
      <c r="BV94" s="73" t="s">
        <v>81</v>
      </c>
      <c r="BW94" s="73" t="s">
        <v>6</v>
      </c>
      <c r="BX94" s="73" t="s">
        <v>82</v>
      </c>
      <c r="CL94" s="73" t="s">
        <v>1</v>
      </c>
    </row>
    <row r="95" spans="1:91" s="6" customFormat="1" ht="16.5" customHeight="1">
      <c r="A95" s="75" t="s">
        <v>83</v>
      </c>
      <c r="B95" s="76"/>
      <c r="C95" s="77"/>
      <c r="D95" s="220" t="s">
        <v>84</v>
      </c>
      <c r="E95" s="220"/>
      <c r="F95" s="220"/>
      <c r="G95" s="220"/>
      <c r="H95" s="220"/>
      <c r="I95" s="78"/>
      <c r="J95" s="220" t="s">
        <v>85</v>
      </c>
      <c r="K95" s="220"/>
      <c r="L95" s="220"/>
      <c r="M95" s="220"/>
      <c r="N95" s="220"/>
      <c r="O95" s="220"/>
      <c r="P95" s="220"/>
      <c r="Q95" s="220"/>
      <c r="R95" s="220"/>
      <c r="S95" s="220"/>
      <c r="T95" s="220"/>
      <c r="U95" s="220"/>
      <c r="V95" s="220"/>
      <c r="W95" s="220"/>
      <c r="X95" s="220"/>
      <c r="Y95" s="220"/>
      <c r="Z95" s="220"/>
      <c r="AA95" s="220"/>
      <c r="AB95" s="220"/>
      <c r="AC95" s="220"/>
      <c r="AD95" s="220"/>
      <c r="AE95" s="220"/>
      <c r="AF95" s="220"/>
      <c r="AG95" s="221">
        <f>'S - Stavební úpravy'!K32</f>
        <v>0</v>
      </c>
      <c r="AH95" s="222"/>
      <c r="AI95" s="222"/>
      <c r="AJ95" s="222"/>
      <c r="AK95" s="222"/>
      <c r="AL95" s="222"/>
      <c r="AM95" s="222"/>
      <c r="AN95" s="221">
        <f>SUM(AG95,AV95)</f>
        <v>0</v>
      </c>
      <c r="AO95" s="222"/>
      <c r="AP95" s="222"/>
      <c r="AQ95" s="79" t="s">
        <v>86</v>
      </c>
      <c r="AR95" s="76"/>
      <c r="AS95" s="80">
        <f>'S - Stavební úpravy'!K30</f>
        <v>0</v>
      </c>
      <c r="AT95" s="81">
        <f>'S - Stavební úpravy'!K31</f>
        <v>0</v>
      </c>
      <c r="AU95" s="81">
        <v>0</v>
      </c>
      <c r="AV95" s="81">
        <f>ROUND(SUM(AX95:AY95),2)</f>
        <v>0</v>
      </c>
      <c r="AW95" s="82">
        <f>'S - Stavební úpravy'!T141</f>
        <v>0</v>
      </c>
      <c r="AX95" s="81">
        <f>'S - Stavební úpravy'!K35</f>
        <v>0</v>
      </c>
      <c r="AY95" s="81">
        <f>'S - Stavební úpravy'!K36</f>
        <v>0</v>
      </c>
      <c r="AZ95" s="81">
        <f>'S - Stavební úpravy'!K37</f>
        <v>0</v>
      </c>
      <c r="BA95" s="81">
        <f>'S - Stavební úpravy'!K38</f>
        <v>0</v>
      </c>
      <c r="BB95" s="81">
        <f>'S - Stavební úpravy'!F35</f>
        <v>0</v>
      </c>
      <c r="BC95" s="81">
        <f>'S - Stavební úpravy'!F36</f>
        <v>0</v>
      </c>
      <c r="BD95" s="81">
        <f>'S - Stavební úpravy'!F37</f>
        <v>0</v>
      </c>
      <c r="BE95" s="81">
        <f>'S - Stavební úpravy'!F38</f>
        <v>0</v>
      </c>
      <c r="BF95" s="83">
        <f>'S - Stavební úpravy'!F39</f>
        <v>0</v>
      </c>
      <c r="BT95" s="84" t="s">
        <v>87</v>
      </c>
      <c r="BV95" s="84" t="s">
        <v>81</v>
      </c>
      <c r="BW95" s="84" t="s">
        <v>88</v>
      </c>
      <c r="BX95" s="84" t="s">
        <v>6</v>
      </c>
      <c r="CL95" s="84" t="s">
        <v>1</v>
      </c>
      <c r="CM95" s="84" t="s">
        <v>89</v>
      </c>
    </row>
    <row r="96" spans="1:91" s="6" customFormat="1" ht="16.5" customHeight="1">
      <c r="A96" s="75" t="s">
        <v>83</v>
      </c>
      <c r="B96" s="76"/>
      <c r="C96" s="77"/>
      <c r="D96" s="220" t="s">
        <v>90</v>
      </c>
      <c r="E96" s="220"/>
      <c r="F96" s="220"/>
      <c r="G96" s="220"/>
      <c r="H96" s="220"/>
      <c r="I96" s="78"/>
      <c r="J96" s="220" t="s">
        <v>91</v>
      </c>
      <c r="K96" s="220"/>
      <c r="L96" s="220"/>
      <c r="M96" s="220"/>
      <c r="N96" s="220"/>
      <c r="O96" s="220"/>
      <c r="P96" s="220"/>
      <c r="Q96" s="220"/>
      <c r="R96" s="220"/>
      <c r="S96" s="220"/>
      <c r="T96" s="220"/>
      <c r="U96" s="220"/>
      <c r="V96" s="220"/>
      <c r="W96" s="220"/>
      <c r="X96" s="220"/>
      <c r="Y96" s="220"/>
      <c r="Z96" s="220"/>
      <c r="AA96" s="220"/>
      <c r="AB96" s="220"/>
      <c r="AC96" s="220"/>
      <c r="AD96" s="220"/>
      <c r="AE96" s="220"/>
      <c r="AF96" s="220"/>
      <c r="AG96" s="221">
        <f>'VZT - Vzduchotechnika'!K32</f>
        <v>0</v>
      </c>
      <c r="AH96" s="222"/>
      <c r="AI96" s="222"/>
      <c r="AJ96" s="222"/>
      <c r="AK96" s="222"/>
      <c r="AL96" s="222"/>
      <c r="AM96" s="222"/>
      <c r="AN96" s="221">
        <f>SUM(AG96,AV96)</f>
        <v>0</v>
      </c>
      <c r="AO96" s="222"/>
      <c r="AP96" s="222"/>
      <c r="AQ96" s="79" t="s">
        <v>86</v>
      </c>
      <c r="AR96" s="76"/>
      <c r="AS96" s="80">
        <f>'VZT - Vzduchotechnika'!K30</f>
        <v>0</v>
      </c>
      <c r="AT96" s="81">
        <f>'VZT - Vzduchotechnika'!K31</f>
        <v>0</v>
      </c>
      <c r="AU96" s="81">
        <v>0</v>
      </c>
      <c r="AV96" s="81">
        <f>ROUND(SUM(AX96:AY96),2)</f>
        <v>0</v>
      </c>
      <c r="AW96" s="82">
        <f>'VZT - Vzduchotechnika'!T122</f>
        <v>0</v>
      </c>
      <c r="AX96" s="81">
        <f>'VZT - Vzduchotechnika'!K35</f>
        <v>0</v>
      </c>
      <c r="AY96" s="81">
        <f>'VZT - Vzduchotechnika'!K36</f>
        <v>0</v>
      </c>
      <c r="AZ96" s="81">
        <f>'VZT - Vzduchotechnika'!K37</f>
        <v>0</v>
      </c>
      <c r="BA96" s="81">
        <f>'VZT - Vzduchotechnika'!K38</f>
        <v>0</v>
      </c>
      <c r="BB96" s="81">
        <f>'VZT - Vzduchotechnika'!F35</f>
        <v>0</v>
      </c>
      <c r="BC96" s="81">
        <f>'VZT - Vzduchotechnika'!F36</f>
        <v>0</v>
      </c>
      <c r="BD96" s="81">
        <f>'VZT - Vzduchotechnika'!F37</f>
        <v>0</v>
      </c>
      <c r="BE96" s="81">
        <f>'VZT - Vzduchotechnika'!F38</f>
        <v>0</v>
      </c>
      <c r="BF96" s="83">
        <f>'VZT - Vzduchotechnika'!F39</f>
        <v>0</v>
      </c>
      <c r="BT96" s="84" t="s">
        <v>87</v>
      </c>
      <c r="BV96" s="84" t="s">
        <v>81</v>
      </c>
      <c r="BW96" s="84" t="s">
        <v>92</v>
      </c>
      <c r="BX96" s="84" t="s">
        <v>6</v>
      </c>
      <c r="CL96" s="84" t="s">
        <v>1</v>
      </c>
      <c r="CM96" s="84" t="s">
        <v>89</v>
      </c>
    </row>
    <row r="97" spans="1:91" s="6" customFormat="1" ht="16.5" customHeight="1">
      <c r="A97" s="75" t="s">
        <v>83</v>
      </c>
      <c r="B97" s="76"/>
      <c r="C97" s="77"/>
      <c r="D97" s="220" t="s">
        <v>93</v>
      </c>
      <c r="E97" s="220"/>
      <c r="F97" s="220"/>
      <c r="G97" s="220"/>
      <c r="H97" s="220"/>
      <c r="I97" s="78"/>
      <c r="J97" s="220" t="s">
        <v>94</v>
      </c>
      <c r="K97" s="220"/>
      <c r="L97" s="220"/>
      <c r="M97" s="220"/>
      <c r="N97" s="220"/>
      <c r="O97" s="220"/>
      <c r="P97" s="220"/>
      <c r="Q97" s="220"/>
      <c r="R97" s="220"/>
      <c r="S97" s="220"/>
      <c r="T97" s="220"/>
      <c r="U97" s="220"/>
      <c r="V97" s="220"/>
      <c r="W97" s="220"/>
      <c r="X97" s="220"/>
      <c r="Y97" s="220"/>
      <c r="Z97" s="220"/>
      <c r="AA97" s="220"/>
      <c r="AB97" s="220"/>
      <c r="AC97" s="220"/>
      <c r="AD97" s="220"/>
      <c r="AE97" s="220"/>
      <c r="AF97" s="220"/>
      <c r="AG97" s="221">
        <f>'EL - Elektroinstalace'!K32</f>
        <v>0</v>
      </c>
      <c r="AH97" s="222"/>
      <c r="AI97" s="222"/>
      <c r="AJ97" s="222"/>
      <c r="AK97" s="222"/>
      <c r="AL97" s="222"/>
      <c r="AM97" s="222"/>
      <c r="AN97" s="221">
        <f>SUM(AG97,AV97)</f>
        <v>0</v>
      </c>
      <c r="AO97" s="222"/>
      <c r="AP97" s="222"/>
      <c r="AQ97" s="79" t="s">
        <v>86</v>
      </c>
      <c r="AR97" s="76"/>
      <c r="AS97" s="80">
        <f>'EL - Elektroinstalace'!K30</f>
        <v>0</v>
      </c>
      <c r="AT97" s="81">
        <f>'EL - Elektroinstalace'!K31</f>
        <v>0</v>
      </c>
      <c r="AU97" s="81">
        <v>0</v>
      </c>
      <c r="AV97" s="81">
        <f>ROUND(SUM(AX97:AY97),2)</f>
        <v>0</v>
      </c>
      <c r="AW97" s="82">
        <f>'EL - Elektroinstalace'!T125</f>
        <v>0</v>
      </c>
      <c r="AX97" s="81">
        <f>'EL - Elektroinstalace'!K35</f>
        <v>0</v>
      </c>
      <c r="AY97" s="81">
        <f>'EL - Elektroinstalace'!K36</f>
        <v>0</v>
      </c>
      <c r="AZ97" s="81">
        <f>'EL - Elektroinstalace'!K37</f>
        <v>0</v>
      </c>
      <c r="BA97" s="81">
        <f>'EL - Elektroinstalace'!K38</f>
        <v>0</v>
      </c>
      <c r="BB97" s="81">
        <f>'EL - Elektroinstalace'!F35</f>
        <v>0</v>
      </c>
      <c r="BC97" s="81">
        <f>'EL - Elektroinstalace'!F36</f>
        <v>0</v>
      </c>
      <c r="BD97" s="81">
        <f>'EL - Elektroinstalace'!F37</f>
        <v>0</v>
      </c>
      <c r="BE97" s="81">
        <f>'EL - Elektroinstalace'!F38</f>
        <v>0</v>
      </c>
      <c r="BF97" s="83">
        <f>'EL - Elektroinstalace'!F39</f>
        <v>0</v>
      </c>
      <c r="BT97" s="84" t="s">
        <v>87</v>
      </c>
      <c r="BV97" s="84" t="s">
        <v>81</v>
      </c>
      <c r="BW97" s="84" t="s">
        <v>95</v>
      </c>
      <c r="BX97" s="84" t="s">
        <v>6</v>
      </c>
      <c r="CL97" s="84" t="s">
        <v>1</v>
      </c>
      <c r="CM97" s="84" t="s">
        <v>89</v>
      </c>
    </row>
    <row r="98" spans="1:91" s="6" customFormat="1" ht="16.5" customHeight="1">
      <c r="A98" s="75" t="s">
        <v>83</v>
      </c>
      <c r="B98" s="76"/>
      <c r="C98" s="77"/>
      <c r="D98" s="220" t="s">
        <v>96</v>
      </c>
      <c r="E98" s="220"/>
      <c r="F98" s="220"/>
      <c r="G98" s="220"/>
      <c r="H98" s="220"/>
      <c r="I98" s="78"/>
      <c r="J98" s="220" t="s">
        <v>97</v>
      </c>
      <c r="K98" s="220"/>
      <c r="L98" s="220"/>
      <c r="M98" s="220"/>
      <c r="N98" s="220"/>
      <c r="O98" s="220"/>
      <c r="P98" s="220"/>
      <c r="Q98" s="220"/>
      <c r="R98" s="220"/>
      <c r="S98" s="220"/>
      <c r="T98" s="220"/>
      <c r="U98" s="220"/>
      <c r="V98" s="220"/>
      <c r="W98" s="220"/>
      <c r="X98" s="220"/>
      <c r="Y98" s="220"/>
      <c r="Z98" s="220"/>
      <c r="AA98" s="220"/>
      <c r="AB98" s="220"/>
      <c r="AC98" s="220"/>
      <c r="AD98" s="220"/>
      <c r="AE98" s="220"/>
      <c r="AF98" s="220"/>
      <c r="AG98" s="221">
        <f>'VRN - Vedlejší rozpočtové...'!K32</f>
        <v>0</v>
      </c>
      <c r="AH98" s="222"/>
      <c r="AI98" s="222"/>
      <c r="AJ98" s="222"/>
      <c r="AK98" s="222"/>
      <c r="AL98" s="222"/>
      <c r="AM98" s="222"/>
      <c r="AN98" s="221">
        <f>SUM(AG98,AV98)</f>
        <v>0</v>
      </c>
      <c r="AO98" s="222"/>
      <c r="AP98" s="222"/>
      <c r="AQ98" s="79" t="s">
        <v>86</v>
      </c>
      <c r="AR98" s="76"/>
      <c r="AS98" s="85">
        <f>'VRN - Vedlejší rozpočtové...'!K30</f>
        <v>0</v>
      </c>
      <c r="AT98" s="86">
        <f>'VRN - Vedlejší rozpočtové...'!K31</f>
        <v>0</v>
      </c>
      <c r="AU98" s="86">
        <v>0</v>
      </c>
      <c r="AV98" s="86">
        <f>ROUND(SUM(AX98:AY98),2)</f>
        <v>0</v>
      </c>
      <c r="AW98" s="87">
        <f>'VRN - Vedlejší rozpočtové...'!T119</f>
        <v>0</v>
      </c>
      <c r="AX98" s="86">
        <f>'VRN - Vedlejší rozpočtové...'!K35</f>
        <v>0</v>
      </c>
      <c r="AY98" s="86">
        <f>'VRN - Vedlejší rozpočtové...'!K36</f>
        <v>0</v>
      </c>
      <c r="AZ98" s="86">
        <f>'VRN - Vedlejší rozpočtové...'!K37</f>
        <v>0</v>
      </c>
      <c r="BA98" s="86">
        <f>'VRN - Vedlejší rozpočtové...'!K38</f>
        <v>0</v>
      </c>
      <c r="BB98" s="86">
        <f>'VRN - Vedlejší rozpočtové...'!F35</f>
        <v>0</v>
      </c>
      <c r="BC98" s="86">
        <f>'VRN - Vedlejší rozpočtové...'!F36</f>
        <v>0</v>
      </c>
      <c r="BD98" s="86">
        <f>'VRN - Vedlejší rozpočtové...'!F37</f>
        <v>0</v>
      </c>
      <c r="BE98" s="86">
        <f>'VRN - Vedlejší rozpočtové...'!F38</f>
        <v>0</v>
      </c>
      <c r="BF98" s="88">
        <f>'VRN - Vedlejší rozpočtové...'!F39</f>
        <v>0</v>
      </c>
      <c r="BT98" s="84" t="s">
        <v>87</v>
      </c>
      <c r="BV98" s="84" t="s">
        <v>81</v>
      </c>
      <c r="BW98" s="84" t="s">
        <v>98</v>
      </c>
      <c r="BX98" s="84" t="s">
        <v>6</v>
      </c>
      <c r="CL98" s="84" t="s">
        <v>1</v>
      </c>
      <c r="CM98" s="84" t="s">
        <v>89</v>
      </c>
    </row>
    <row r="99" spans="1:91" s="1" customFormat="1" ht="30" customHeight="1">
      <c r="B99" s="32"/>
      <c r="AR99" s="32"/>
    </row>
    <row r="100" spans="1:91" s="1" customFormat="1" ht="6.95" customHeight="1">
      <c r="B100" s="44"/>
      <c r="C100" s="45"/>
      <c r="D100" s="45"/>
      <c r="E100" s="45"/>
      <c r="F100" s="45"/>
      <c r="G100" s="45"/>
      <c r="H100" s="45"/>
      <c r="I100" s="45"/>
      <c r="J100" s="45"/>
      <c r="K100" s="45"/>
      <c r="L100" s="45"/>
      <c r="M100" s="45"/>
      <c r="N100" s="45"/>
      <c r="O100" s="45"/>
      <c r="P100" s="45"/>
      <c r="Q100" s="45"/>
      <c r="R100" s="45"/>
      <c r="S100" s="45"/>
      <c r="T100" s="45"/>
      <c r="U100" s="45"/>
      <c r="V100" s="45"/>
      <c r="W100" s="45"/>
      <c r="X100" s="45"/>
      <c r="Y100" s="45"/>
      <c r="Z100" s="45"/>
      <c r="AA100" s="45"/>
      <c r="AB100" s="45"/>
      <c r="AC100" s="45"/>
      <c r="AD100" s="45"/>
      <c r="AE100" s="45"/>
      <c r="AF100" s="45"/>
      <c r="AG100" s="45"/>
      <c r="AH100" s="45"/>
      <c r="AI100" s="45"/>
      <c r="AJ100" s="45"/>
      <c r="AK100" s="45"/>
      <c r="AL100" s="45"/>
      <c r="AM100" s="45"/>
      <c r="AN100" s="45"/>
      <c r="AO100" s="45"/>
      <c r="AP100" s="45"/>
      <c r="AQ100" s="45"/>
      <c r="AR100" s="32"/>
    </row>
  </sheetData>
  <sheetProtection algorithmName="SHA-512" hashValue="VBnWjSCdIS/EaBlHW4hqP/ocohWVjs3X7A0oUXsrQZ+J3RLEPOKMBamocCC7lAC9K3k8Kd4Uhdj0RDQN3UQrWw==" saltValue="wVby4WphbO1LXSC2oQapD0JKavW7rQMHH0DLeaCY73tTfzpNeDx9koJiz7djInSokvxN6FeaPdxRz0vavOhfzg==" spinCount="100000" sheet="1" objects="1" scenarios="1" formatColumns="0" formatRows="0"/>
  <mergeCells count="54">
    <mergeCell ref="AR2:BG2"/>
    <mergeCell ref="AK33:AO33"/>
    <mergeCell ref="L33:P33"/>
    <mergeCell ref="W33:AE33"/>
    <mergeCell ref="AK35:AO35"/>
    <mergeCell ref="X35:AB35"/>
    <mergeCell ref="W31:AE31"/>
    <mergeCell ref="AK31:AO31"/>
    <mergeCell ref="AK32:AO32"/>
    <mergeCell ref="L32:P32"/>
    <mergeCell ref="W32:AE32"/>
    <mergeCell ref="BG5:BG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L30:P30"/>
    <mergeCell ref="W30:AE30"/>
    <mergeCell ref="L31:P31"/>
    <mergeCell ref="AN98:AP98"/>
    <mergeCell ref="AG98:AM98"/>
    <mergeCell ref="L85:AO85"/>
    <mergeCell ref="AM87:AN87"/>
    <mergeCell ref="AM89:AP89"/>
    <mergeCell ref="AG94:AM94"/>
    <mergeCell ref="AN94:AP94"/>
    <mergeCell ref="J96:AF96"/>
    <mergeCell ref="D96:H96"/>
    <mergeCell ref="AG96:AM96"/>
    <mergeCell ref="AN96:AP96"/>
    <mergeCell ref="D95:H95"/>
    <mergeCell ref="AG95:AM95"/>
    <mergeCell ref="J95:AF95"/>
    <mergeCell ref="AN95:AP95"/>
    <mergeCell ref="D98:H98"/>
    <mergeCell ref="J98:AF98"/>
    <mergeCell ref="AN97:AP97"/>
    <mergeCell ref="D97:H97"/>
    <mergeCell ref="J97:AF97"/>
    <mergeCell ref="AG97:AM97"/>
    <mergeCell ref="AS89:AT91"/>
    <mergeCell ref="AM90:AP90"/>
    <mergeCell ref="C92:G92"/>
    <mergeCell ref="AG92:AM92"/>
    <mergeCell ref="I92:AF92"/>
    <mergeCell ref="AN92:AP92"/>
  </mergeCells>
  <hyperlinks>
    <hyperlink ref="A95" location="'S - Stavební úpravy'!C2" display="/" xr:uid="{00000000-0004-0000-0000-000000000000}"/>
    <hyperlink ref="A96" location="'VZT - Vzduchotechnika'!C2" display="/" xr:uid="{00000000-0004-0000-0000-000001000000}"/>
    <hyperlink ref="A97" location="'EL - Elektroinstalace'!C2" display="/" xr:uid="{00000000-0004-0000-0000-000002000000}"/>
    <hyperlink ref="A98" location="'VRN - Vedlejší rozpočtové...'!C2" display="/" xr:uid="{00000000-0004-0000-0000-000003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1063"/>
  <sheetViews>
    <sheetView showGridLines="0" topLeftCell="A100" workbookViewId="0">
      <selection activeCell="A153" sqref="A153:A156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15.5" customWidth="1"/>
    <col min="13" max="13" width="9.33203125" customWidth="1"/>
    <col min="14" max="14" width="10.83203125" hidden="1" customWidth="1"/>
    <col min="15" max="15" width="9.33203125" hidden="1"/>
    <col min="16" max="24" width="14.1640625" hidden="1" customWidth="1"/>
    <col min="25" max="25" width="12.33203125" hidden="1" customWidth="1"/>
    <col min="26" max="26" width="16.33203125" customWidth="1"/>
    <col min="27" max="27" width="12.33203125" customWidth="1"/>
    <col min="28" max="28" width="1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56" ht="36.950000000000003" customHeight="1">
      <c r="M2" s="234"/>
      <c r="N2" s="234"/>
      <c r="O2" s="234"/>
      <c r="P2" s="234"/>
      <c r="Q2" s="234"/>
      <c r="R2" s="234"/>
      <c r="S2" s="234"/>
      <c r="T2" s="234"/>
      <c r="U2" s="234"/>
      <c r="V2" s="234"/>
      <c r="W2" s="234"/>
      <c r="X2" s="234"/>
      <c r="Y2" s="234"/>
      <c r="Z2" s="234"/>
      <c r="AT2" s="17" t="s">
        <v>88</v>
      </c>
      <c r="AZ2" s="89" t="s">
        <v>99</v>
      </c>
      <c r="BA2" s="89" t="s">
        <v>1</v>
      </c>
      <c r="BB2" s="89" t="s">
        <v>1</v>
      </c>
      <c r="BC2" s="89" t="s">
        <v>100</v>
      </c>
      <c r="BD2" s="89" t="s">
        <v>89</v>
      </c>
    </row>
    <row r="3" spans="2:56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20"/>
      <c r="AT3" s="17" t="s">
        <v>89</v>
      </c>
      <c r="AZ3" s="89" t="s">
        <v>101</v>
      </c>
      <c r="BA3" s="89" t="s">
        <v>1</v>
      </c>
      <c r="BB3" s="89" t="s">
        <v>1</v>
      </c>
      <c r="BC3" s="89" t="s">
        <v>102</v>
      </c>
      <c r="BD3" s="89" t="s">
        <v>89</v>
      </c>
    </row>
    <row r="4" spans="2:56" ht="24.95" customHeight="1">
      <c r="B4" s="20"/>
      <c r="D4" s="21" t="s">
        <v>103</v>
      </c>
      <c r="M4" s="20"/>
      <c r="N4" s="90" t="s">
        <v>11</v>
      </c>
      <c r="AT4" s="17" t="s">
        <v>4</v>
      </c>
    </row>
    <row r="5" spans="2:56" ht="6.95" customHeight="1">
      <c r="B5" s="20"/>
      <c r="M5" s="20"/>
    </row>
    <row r="6" spans="2:56" ht="12" customHeight="1">
      <c r="B6" s="20"/>
      <c r="D6" s="27" t="s">
        <v>17</v>
      </c>
      <c r="M6" s="20"/>
    </row>
    <row r="7" spans="2:56" ht="16.5" customHeight="1">
      <c r="B7" s="20"/>
      <c r="E7" s="248" t="str">
        <f>'Rekapitulace stavby'!K6</f>
        <v>Rekonstrukce tělocvičny a zázemí ve staré budově VŠE</v>
      </c>
      <c r="F7" s="249"/>
      <c r="G7" s="249"/>
      <c r="H7" s="249"/>
      <c r="M7" s="20"/>
    </row>
    <row r="8" spans="2:56" s="1" customFormat="1" ht="12" customHeight="1">
      <c r="B8" s="32"/>
      <c r="D8" s="27" t="s">
        <v>104</v>
      </c>
      <c r="M8" s="32"/>
    </row>
    <row r="9" spans="2:56" s="1" customFormat="1" ht="16.5" customHeight="1">
      <c r="B9" s="32"/>
      <c r="E9" s="226" t="s">
        <v>105</v>
      </c>
      <c r="F9" s="247"/>
      <c r="G9" s="247"/>
      <c r="H9" s="247"/>
      <c r="M9" s="32"/>
    </row>
    <row r="10" spans="2:56" s="1" customFormat="1">
      <c r="B10" s="32"/>
      <c r="M10" s="32"/>
    </row>
    <row r="11" spans="2:56" s="1" customFormat="1" ht="12" customHeight="1">
      <c r="B11" s="32"/>
      <c r="D11" s="27" t="s">
        <v>19</v>
      </c>
      <c r="F11" s="25" t="s">
        <v>1</v>
      </c>
      <c r="I11" s="27" t="s">
        <v>20</v>
      </c>
      <c r="J11" s="25" t="s">
        <v>1</v>
      </c>
      <c r="M11" s="32"/>
    </row>
    <row r="12" spans="2:56" s="1" customFormat="1" ht="12" customHeight="1">
      <c r="B12" s="32"/>
      <c r="D12" s="27" t="s">
        <v>21</v>
      </c>
      <c r="F12" s="25" t="s">
        <v>22</v>
      </c>
      <c r="I12" s="27" t="s">
        <v>23</v>
      </c>
      <c r="J12" s="52" t="str">
        <f>'Rekapitulace stavby'!AN8</f>
        <v>25. 11. 2024</v>
      </c>
      <c r="M12" s="32"/>
    </row>
    <row r="13" spans="2:56" s="1" customFormat="1" ht="10.7" customHeight="1">
      <c r="B13" s="32"/>
      <c r="M13" s="32"/>
    </row>
    <row r="14" spans="2:56" s="1" customFormat="1" ht="12" customHeight="1">
      <c r="B14" s="32"/>
      <c r="D14" s="27" t="s">
        <v>25</v>
      </c>
      <c r="I14" s="27" t="s">
        <v>26</v>
      </c>
      <c r="J14" s="25" t="s">
        <v>1</v>
      </c>
      <c r="M14" s="32"/>
    </row>
    <row r="15" spans="2:56" s="1" customFormat="1" ht="18" customHeight="1">
      <c r="B15" s="32"/>
      <c r="E15" s="25" t="s">
        <v>27</v>
      </c>
      <c r="I15" s="27" t="s">
        <v>28</v>
      </c>
      <c r="J15" s="25" t="s">
        <v>1</v>
      </c>
      <c r="M15" s="32"/>
    </row>
    <row r="16" spans="2:56" s="1" customFormat="1" ht="6.95" customHeight="1">
      <c r="B16" s="32"/>
      <c r="M16" s="32"/>
    </row>
    <row r="17" spans="2:13" s="1" customFormat="1" ht="12" customHeight="1">
      <c r="B17" s="32"/>
      <c r="D17" s="27" t="s">
        <v>29</v>
      </c>
      <c r="I17" s="27" t="s">
        <v>26</v>
      </c>
      <c r="J17" s="28" t="str">
        <f>'Rekapitulace stavby'!AN13</f>
        <v>Vyplň údaj</v>
      </c>
      <c r="M17" s="32"/>
    </row>
    <row r="18" spans="2:13" s="1" customFormat="1" ht="18" customHeight="1">
      <c r="B18" s="32"/>
      <c r="E18" s="250" t="str">
        <f>'Rekapitulace stavby'!E14</f>
        <v>Vyplň údaj</v>
      </c>
      <c r="F18" s="242"/>
      <c r="G18" s="242"/>
      <c r="H18" s="242"/>
      <c r="I18" s="27" t="s">
        <v>28</v>
      </c>
      <c r="J18" s="28" t="str">
        <f>'Rekapitulace stavby'!AN14</f>
        <v>Vyplň údaj</v>
      </c>
      <c r="M18" s="32"/>
    </row>
    <row r="19" spans="2:13" s="1" customFormat="1" ht="6.95" customHeight="1">
      <c r="B19" s="32"/>
      <c r="M19" s="32"/>
    </row>
    <row r="20" spans="2:13" s="1" customFormat="1" ht="12" customHeight="1">
      <c r="B20" s="32"/>
      <c r="D20" s="27" t="s">
        <v>31</v>
      </c>
      <c r="I20" s="27" t="s">
        <v>26</v>
      </c>
      <c r="J20" s="25" t="s">
        <v>1</v>
      </c>
      <c r="M20" s="32"/>
    </row>
    <row r="21" spans="2:13" s="1" customFormat="1" ht="18" customHeight="1">
      <c r="B21" s="32"/>
      <c r="E21" s="25" t="s">
        <v>32</v>
      </c>
      <c r="I21" s="27" t="s">
        <v>28</v>
      </c>
      <c r="J21" s="25" t="s">
        <v>1</v>
      </c>
      <c r="M21" s="32"/>
    </row>
    <row r="22" spans="2:13" s="1" customFormat="1" ht="6.95" customHeight="1">
      <c r="B22" s="32"/>
      <c r="M22" s="32"/>
    </row>
    <row r="23" spans="2:13" s="1" customFormat="1" ht="12" customHeight="1">
      <c r="B23" s="32"/>
      <c r="D23" s="27" t="s">
        <v>33</v>
      </c>
      <c r="I23" s="27" t="s">
        <v>26</v>
      </c>
      <c r="J23" s="25" t="s">
        <v>1</v>
      </c>
      <c r="M23" s="32"/>
    </row>
    <row r="24" spans="2:13" s="1" customFormat="1" ht="18" customHeight="1">
      <c r="B24" s="32"/>
      <c r="E24" s="25" t="s">
        <v>34</v>
      </c>
      <c r="I24" s="27" t="s">
        <v>28</v>
      </c>
      <c r="J24" s="25" t="s">
        <v>1</v>
      </c>
      <c r="M24" s="32"/>
    </row>
    <row r="25" spans="2:13" s="1" customFormat="1" ht="6.95" customHeight="1">
      <c r="B25" s="32"/>
      <c r="M25" s="32"/>
    </row>
    <row r="26" spans="2:13" s="1" customFormat="1" ht="12" customHeight="1">
      <c r="B26" s="32"/>
      <c r="D26" s="27" t="s">
        <v>35</v>
      </c>
      <c r="M26" s="32"/>
    </row>
    <row r="27" spans="2:13" s="7" customFormat="1" ht="191.25" customHeight="1">
      <c r="B27" s="91"/>
      <c r="E27" s="246" t="s">
        <v>106</v>
      </c>
      <c r="F27" s="246"/>
      <c r="G27" s="246"/>
      <c r="H27" s="246"/>
      <c r="M27" s="91"/>
    </row>
    <row r="28" spans="2:13" s="1" customFormat="1" ht="6.95" customHeight="1">
      <c r="B28" s="32"/>
      <c r="M28" s="32"/>
    </row>
    <row r="29" spans="2:13" s="1" customFormat="1" ht="6.95" customHeight="1">
      <c r="B29" s="32"/>
      <c r="D29" s="53"/>
      <c r="E29" s="53"/>
      <c r="F29" s="53"/>
      <c r="G29" s="53"/>
      <c r="H29" s="53"/>
      <c r="I29" s="53"/>
      <c r="J29" s="53"/>
      <c r="K29" s="53"/>
      <c r="L29" s="53"/>
      <c r="M29" s="32"/>
    </row>
    <row r="30" spans="2:13" s="1" customFormat="1" ht="12.75">
      <c r="B30" s="32"/>
      <c r="E30" s="27" t="s">
        <v>107</v>
      </c>
      <c r="K30" s="92">
        <f>I96</f>
        <v>0</v>
      </c>
      <c r="M30" s="32"/>
    </row>
    <row r="31" spans="2:13" s="1" customFormat="1" ht="12.75">
      <c r="B31" s="32"/>
      <c r="E31" s="27" t="s">
        <v>108</v>
      </c>
      <c r="K31" s="92">
        <f>J96</f>
        <v>0</v>
      </c>
      <c r="M31" s="32"/>
    </row>
    <row r="32" spans="2:13" s="1" customFormat="1" ht="25.35" customHeight="1">
      <c r="B32" s="32"/>
      <c r="D32" s="93" t="s">
        <v>37</v>
      </c>
      <c r="K32" s="66">
        <f>ROUND(K141, 2)</f>
        <v>0</v>
      </c>
      <c r="M32" s="32"/>
    </row>
    <row r="33" spans="2:13" s="1" customFormat="1" ht="6.95" customHeight="1">
      <c r="B33" s="32"/>
      <c r="D33" s="53"/>
      <c r="E33" s="53"/>
      <c r="F33" s="53"/>
      <c r="G33" s="53"/>
      <c r="H33" s="53"/>
      <c r="I33" s="53"/>
      <c r="J33" s="53"/>
      <c r="K33" s="53"/>
      <c r="L33" s="53"/>
      <c r="M33" s="32"/>
    </row>
    <row r="34" spans="2:13" s="1" customFormat="1" ht="14.45" customHeight="1">
      <c r="B34" s="32"/>
      <c r="F34" s="35" t="s">
        <v>39</v>
      </c>
      <c r="I34" s="35" t="s">
        <v>38</v>
      </c>
      <c r="K34" s="35" t="s">
        <v>40</v>
      </c>
      <c r="M34" s="32"/>
    </row>
    <row r="35" spans="2:13" s="1" customFormat="1" ht="14.45" customHeight="1">
      <c r="B35" s="32"/>
      <c r="D35" s="55" t="s">
        <v>41</v>
      </c>
      <c r="E35" s="27" t="s">
        <v>42</v>
      </c>
      <c r="F35" s="92">
        <f>ROUND((SUM(BE141:BE1062)),  2)</f>
        <v>0</v>
      </c>
      <c r="I35" s="94">
        <v>0.21</v>
      </c>
      <c r="K35" s="92">
        <f>ROUND(((SUM(BE141:BE1062))*I35),  2)</f>
        <v>0</v>
      </c>
      <c r="M35" s="32"/>
    </row>
    <row r="36" spans="2:13" s="1" customFormat="1" ht="14.45" customHeight="1">
      <c r="B36" s="32"/>
      <c r="E36" s="27" t="s">
        <v>43</v>
      </c>
      <c r="F36" s="92">
        <f>ROUND((SUM(BF141:BF1062)),  2)</f>
        <v>0</v>
      </c>
      <c r="I36" s="94">
        <v>0.12</v>
      </c>
      <c r="K36" s="92">
        <f>ROUND(((SUM(BF141:BF1062))*I36),  2)</f>
        <v>0</v>
      </c>
      <c r="M36" s="32"/>
    </row>
    <row r="37" spans="2:13" s="1" customFormat="1" ht="14.45" hidden="1" customHeight="1">
      <c r="B37" s="32"/>
      <c r="E37" s="27" t="s">
        <v>44</v>
      </c>
      <c r="F37" s="92">
        <f>ROUND((SUM(BG141:BG1062)),  2)</f>
        <v>0</v>
      </c>
      <c r="I37" s="94">
        <v>0.21</v>
      </c>
      <c r="K37" s="92">
        <f>0</f>
        <v>0</v>
      </c>
      <c r="M37" s="32"/>
    </row>
    <row r="38" spans="2:13" s="1" customFormat="1" ht="14.45" hidden="1" customHeight="1">
      <c r="B38" s="32"/>
      <c r="E38" s="27" t="s">
        <v>45</v>
      </c>
      <c r="F38" s="92">
        <f>ROUND((SUM(BH141:BH1062)),  2)</f>
        <v>0</v>
      </c>
      <c r="I38" s="94">
        <v>0.12</v>
      </c>
      <c r="K38" s="92">
        <f>0</f>
        <v>0</v>
      </c>
      <c r="M38" s="32"/>
    </row>
    <row r="39" spans="2:13" s="1" customFormat="1" ht="14.45" hidden="1" customHeight="1">
      <c r="B39" s="32"/>
      <c r="E39" s="27" t="s">
        <v>46</v>
      </c>
      <c r="F39" s="92">
        <f>ROUND((SUM(BI141:BI1062)),  2)</f>
        <v>0</v>
      </c>
      <c r="I39" s="94">
        <v>0</v>
      </c>
      <c r="K39" s="92">
        <f>0</f>
        <v>0</v>
      </c>
      <c r="M39" s="32"/>
    </row>
    <row r="40" spans="2:13" s="1" customFormat="1" ht="6.95" customHeight="1">
      <c r="B40" s="32"/>
      <c r="M40" s="32"/>
    </row>
    <row r="41" spans="2:13" s="1" customFormat="1" ht="25.35" customHeight="1">
      <c r="B41" s="32"/>
      <c r="C41" s="95"/>
      <c r="D41" s="96" t="s">
        <v>47</v>
      </c>
      <c r="E41" s="57"/>
      <c r="F41" s="57"/>
      <c r="G41" s="97" t="s">
        <v>48</v>
      </c>
      <c r="H41" s="98" t="s">
        <v>49</v>
      </c>
      <c r="I41" s="57"/>
      <c r="J41" s="57"/>
      <c r="K41" s="99">
        <f>SUM(K32:K39)</f>
        <v>0</v>
      </c>
      <c r="L41" s="100"/>
      <c r="M41" s="32"/>
    </row>
    <row r="42" spans="2:13" s="1" customFormat="1" ht="14.45" customHeight="1">
      <c r="B42" s="32"/>
      <c r="M42" s="32"/>
    </row>
    <row r="43" spans="2:13" ht="14.45" customHeight="1">
      <c r="B43" s="20"/>
      <c r="M43" s="20"/>
    </row>
    <row r="44" spans="2:13" ht="14.45" customHeight="1">
      <c r="B44" s="20"/>
      <c r="M44" s="20"/>
    </row>
    <row r="45" spans="2:13" ht="14.45" customHeight="1">
      <c r="B45" s="20"/>
      <c r="M45" s="20"/>
    </row>
    <row r="46" spans="2:13" ht="14.45" customHeight="1">
      <c r="B46" s="20"/>
      <c r="M46" s="20"/>
    </row>
    <row r="47" spans="2:13" ht="14.45" customHeight="1">
      <c r="B47" s="20"/>
      <c r="M47" s="20"/>
    </row>
    <row r="48" spans="2:13" ht="14.45" customHeight="1">
      <c r="B48" s="20"/>
      <c r="M48" s="20"/>
    </row>
    <row r="49" spans="2:13" ht="14.45" customHeight="1">
      <c r="B49" s="20"/>
      <c r="M49" s="20"/>
    </row>
    <row r="50" spans="2:13" s="1" customFormat="1" ht="14.45" customHeight="1">
      <c r="B50" s="32"/>
      <c r="D50" s="41" t="s">
        <v>50</v>
      </c>
      <c r="E50" s="42"/>
      <c r="F50" s="42"/>
      <c r="G50" s="41" t="s">
        <v>51</v>
      </c>
      <c r="H50" s="42"/>
      <c r="I50" s="42"/>
      <c r="J50" s="42"/>
      <c r="K50" s="42"/>
      <c r="L50" s="42"/>
      <c r="M50" s="32"/>
    </row>
    <row r="51" spans="2:13">
      <c r="B51" s="20"/>
      <c r="M51" s="20"/>
    </row>
    <row r="52" spans="2:13">
      <c r="B52" s="20"/>
      <c r="M52" s="20"/>
    </row>
    <row r="53" spans="2:13">
      <c r="B53" s="20"/>
      <c r="M53" s="20"/>
    </row>
    <row r="54" spans="2:13">
      <c r="B54" s="20"/>
      <c r="M54" s="20"/>
    </row>
    <row r="55" spans="2:13">
      <c r="B55" s="20"/>
      <c r="M55" s="20"/>
    </row>
    <row r="56" spans="2:13">
      <c r="B56" s="20"/>
      <c r="M56" s="20"/>
    </row>
    <row r="57" spans="2:13">
      <c r="B57" s="20"/>
      <c r="M57" s="20"/>
    </row>
    <row r="58" spans="2:13">
      <c r="B58" s="20"/>
      <c r="M58" s="20"/>
    </row>
    <row r="59" spans="2:13">
      <c r="B59" s="20"/>
      <c r="M59" s="20"/>
    </row>
    <row r="60" spans="2:13">
      <c r="B60" s="20"/>
      <c r="M60" s="20"/>
    </row>
    <row r="61" spans="2:13" s="1" customFormat="1" ht="12.75">
      <c r="B61" s="32"/>
      <c r="D61" s="43" t="s">
        <v>52</v>
      </c>
      <c r="E61" s="34"/>
      <c r="F61" s="101" t="s">
        <v>53</v>
      </c>
      <c r="G61" s="43" t="s">
        <v>52</v>
      </c>
      <c r="H61" s="34"/>
      <c r="I61" s="34"/>
      <c r="J61" s="102" t="s">
        <v>53</v>
      </c>
      <c r="K61" s="34"/>
      <c r="L61" s="34"/>
      <c r="M61" s="32"/>
    </row>
    <row r="62" spans="2:13">
      <c r="B62" s="20"/>
      <c r="M62" s="20"/>
    </row>
    <row r="63" spans="2:13">
      <c r="B63" s="20"/>
      <c r="M63" s="20"/>
    </row>
    <row r="64" spans="2:13">
      <c r="B64" s="20"/>
      <c r="M64" s="20"/>
    </row>
    <row r="65" spans="2:13" s="1" customFormat="1" ht="12.75">
      <c r="B65" s="32"/>
      <c r="D65" s="41" t="s">
        <v>54</v>
      </c>
      <c r="E65" s="42"/>
      <c r="F65" s="42"/>
      <c r="G65" s="41" t="s">
        <v>55</v>
      </c>
      <c r="H65" s="42"/>
      <c r="I65" s="42"/>
      <c r="J65" s="42"/>
      <c r="K65" s="42"/>
      <c r="L65" s="42"/>
      <c r="M65" s="32"/>
    </row>
    <row r="66" spans="2:13">
      <c r="B66" s="20"/>
      <c r="M66" s="20"/>
    </row>
    <row r="67" spans="2:13">
      <c r="B67" s="20"/>
      <c r="M67" s="20"/>
    </row>
    <row r="68" spans="2:13">
      <c r="B68" s="20"/>
      <c r="M68" s="20"/>
    </row>
    <row r="69" spans="2:13">
      <c r="B69" s="20"/>
      <c r="M69" s="20"/>
    </row>
    <row r="70" spans="2:13">
      <c r="B70" s="20"/>
      <c r="M70" s="20"/>
    </row>
    <row r="71" spans="2:13">
      <c r="B71" s="20"/>
      <c r="M71" s="20"/>
    </row>
    <row r="72" spans="2:13">
      <c r="B72" s="20"/>
      <c r="M72" s="20"/>
    </row>
    <row r="73" spans="2:13">
      <c r="B73" s="20"/>
      <c r="M73" s="20"/>
    </row>
    <row r="74" spans="2:13">
      <c r="B74" s="20"/>
      <c r="M74" s="20"/>
    </row>
    <row r="75" spans="2:13">
      <c r="B75" s="20"/>
      <c r="M75" s="20"/>
    </row>
    <row r="76" spans="2:13" s="1" customFormat="1" ht="12.75">
      <c r="B76" s="32"/>
      <c r="D76" s="43" t="s">
        <v>52</v>
      </c>
      <c r="E76" s="34"/>
      <c r="F76" s="101" t="s">
        <v>53</v>
      </c>
      <c r="G76" s="43" t="s">
        <v>52</v>
      </c>
      <c r="H76" s="34"/>
      <c r="I76" s="34"/>
      <c r="J76" s="102" t="s">
        <v>53</v>
      </c>
      <c r="K76" s="34"/>
      <c r="L76" s="34"/>
      <c r="M76" s="32"/>
    </row>
    <row r="77" spans="2:13" s="1" customFormat="1" ht="14.45" customHeight="1"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32"/>
    </row>
    <row r="81" spans="2:47" s="1" customFormat="1" ht="6.95" customHeight="1"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32"/>
    </row>
    <row r="82" spans="2:47" s="1" customFormat="1" ht="24.95" customHeight="1">
      <c r="B82" s="32"/>
      <c r="C82" s="21" t="s">
        <v>109</v>
      </c>
      <c r="M82" s="32"/>
    </row>
    <row r="83" spans="2:47" s="1" customFormat="1" ht="6.95" customHeight="1">
      <c r="B83" s="32"/>
      <c r="M83" s="32"/>
    </row>
    <row r="84" spans="2:47" s="1" customFormat="1" ht="12" customHeight="1">
      <c r="B84" s="32"/>
      <c r="C84" s="27" t="s">
        <v>17</v>
      </c>
      <c r="M84" s="32"/>
    </row>
    <row r="85" spans="2:47" s="1" customFormat="1" ht="16.5" customHeight="1">
      <c r="B85" s="32"/>
      <c r="E85" s="248" t="str">
        <f>E7</f>
        <v>Rekonstrukce tělocvičny a zázemí ve staré budově VŠE</v>
      </c>
      <c r="F85" s="249"/>
      <c r="G85" s="249"/>
      <c r="H85" s="249"/>
      <c r="M85" s="32"/>
    </row>
    <row r="86" spans="2:47" s="1" customFormat="1" ht="12" customHeight="1">
      <c r="B86" s="32"/>
      <c r="C86" s="27" t="s">
        <v>104</v>
      </c>
      <c r="M86" s="32"/>
    </row>
    <row r="87" spans="2:47" s="1" customFormat="1" ht="16.5" customHeight="1">
      <c r="B87" s="32"/>
      <c r="E87" s="226" t="str">
        <f>E9</f>
        <v>S - Stavební úpravy</v>
      </c>
      <c r="F87" s="247"/>
      <c r="G87" s="247"/>
      <c r="H87" s="247"/>
      <c r="M87" s="32"/>
    </row>
    <row r="88" spans="2:47" s="1" customFormat="1" ht="6.95" customHeight="1">
      <c r="B88" s="32"/>
      <c r="M88" s="32"/>
    </row>
    <row r="89" spans="2:47" s="1" customFormat="1" ht="12" customHeight="1">
      <c r="B89" s="32"/>
      <c r="C89" s="27" t="s">
        <v>21</v>
      </c>
      <c r="F89" s="25" t="str">
        <f>F12</f>
        <v xml:space="preserve"> </v>
      </c>
      <c r="I89" s="27" t="s">
        <v>23</v>
      </c>
      <c r="J89" s="52" t="str">
        <f>IF(J12="","",J12)</f>
        <v>25. 11. 2024</v>
      </c>
      <c r="M89" s="32"/>
    </row>
    <row r="90" spans="2:47" s="1" customFormat="1" ht="6.95" customHeight="1">
      <c r="B90" s="32"/>
      <c r="M90" s="32"/>
    </row>
    <row r="91" spans="2:47" s="1" customFormat="1" ht="25.7" customHeight="1">
      <c r="B91" s="32"/>
      <c r="C91" s="27" t="s">
        <v>25</v>
      </c>
      <c r="F91" s="25" t="str">
        <f>E15</f>
        <v>VŠE v Praze</v>
      </c>
      <c r="I91" s="27" t="s">
        <v>31</v>
      </c>
      <c r="J91" s="30" t="str">
        <f>E21</f>
        <v>ing. arch Eva Melicharová</v>
      </c>
      <c r="M91" s="32"/>
    </row>
    <row r="92" spans="2:47" s="1" customFormat="1" ht="15.2" customHeight="1">
      <c r="B92" s="32"/>
      <c r="C92" s="27" t="s">
        <v>29</v>
      </c>
      <c r="F92" s="25" t="str">
        <f>IF(E18="","",E18)</f>
        <v>Vyplň údaj</v>
      </c>
      <c r="I92" s="27" t="s">
        <v>33</v>
      </c>
      <c r="J92" s="30" t="str">
        <f>E24</f>
        <v>Martin Škrabal</v>
      </c>
      <c r="M92" s="32"/>
    </row>
    <row r="93" spans="2:47" s="1" customFormat="1" ht="10.35" customHeight="1">
      <c r="B93" s="32"/>
      <c r="M93" s="32"/>
    </row>
    <row r="94" spans="2:47" s="1" customFormat="1" ht="29.25" customHeight="1">
      <c r="B94" s="32"/>
      <c r="C94" s="103" t="s">
        <v>110</v>
      </c>
      <c r="D94" s="95"/>
      <c r="E94" s="95"/>
      <c r="F94" s="95"/>
      <c r="G94" s="95"/>
      <c r="H94" s="95"/>
      <c r="I94" s="104" t="s">
        <v>111</v>
      </c>
      <c r="J94" s="104" t="s">
        <v>112</v>
      </c>
      <c r="K94" s="104" t="s">
        <v>113</v>
      </c>
      <c r="L94" s="95"/>
      <c r="M94" s="32"/>
    </row>
    <row r="95" spans="2:47" s="1" customFormat="1" ht="10.35" customHeight="1">
      <c r="B95" s="32"/>
      <c r="M95" s="32"/>
    </row>
    <row r="96" spans="2:47" s="1" customFormat="1" ht="22.7" customHeight="1">
      <c r="B96" s="32"/>
      <c r="C96" s="105" t="s">
        <v>114</v>
      </c>
      <c r="I96" s="66">
        <f t="shared" ref="I96:J98" si="0">Q141</f>
        <v>0</v>
      </c>
      <c r="J96" s="66">
        <f t="shared" si="0"/>
        <v>0</v>
      </c>
      <c r="K96" s="66">
        <f>K141</f>
        <v>0</v>
      </c>
      <c r="M96" s="32"/>
      <c r="AU96" s="17" t="s">
        <v>115</v>
      </c>
    </row>
    <row r="97" spans="2:13" s="8" customFormat="1" ht="24.95" customHeight="1">
      <c r="B97" s="106"/>
      <c r="D97" s="107" t="s">
        <v>116</v>
      </c>
      <c r="E97" s="108"/>
      <c r="F97" s="108"/>
      <c r="G97" s="108"/>
      <c r="H97" s="108"/>
      <c r="I97" s="109">
        <f t="shared" si="0"/>
        <v>0</v>
      </c>
      <c r="J97" s="109">
        <f t="shared" si="0"/>
        <v>0</v>
      </c>
      <c r="K97" s="109">
        <f>K142</f>
        <v>0</v>
      </c>
      <c r="M97" s="106"/>
    </row>
    <row r="98" spans="2:13" s="9" customFormat="1" ht="19.899999999999999" customHeight="1">
      <c r="B98" s="110"/>
      <c r="D98" s="111" t="s">
        <v>117</v>
      </c>
      <c r="E98" s="112"/>
      <c r="F98" s="112"/>
      <c r="G98" s="112"/>
      <c r="H98" s="112"/>
      <c r="I98" s="113">
        <f t="shared" si="0"/>
        <v>0</v>
      </c>
      <c r="J98" s="113">
        <f t="shared" si="0"/>
        <v>0</v>
      </c>
      <c r="K98" s="113">
        <f>K143</f>
        <v>0</v>
      </c>
      <c r="M98" s="110"/>
    </row>
    <row r="99" spans="2:13" s="9" customFormat="1" ht="19.899999999999999" customHeight="1">
      <c r="B99" s="110"/>
      <c r="D99" s="111" t="s">
        <v>118</v>
      </c>
      <c r="E99" s="112"/>
      <c r="F99" s="112"/>
      <c r="G99" s="112"/>
      <c r="H99" s="112"/>
      <c r="I99" s="113">
        <f>Q184</f>
        <v>0</v>
      </c>
      <c r="J99" s="113">
        <f>R184</f>
        <v>0</v>
      </c>
      <c r="K99" s="113">
        <f>K184</f>
        <v>0</v>
      </c>
      <c r="M99" s="110"/>
    </row>
    <row r="100" spans="2:13" s="9" customFormat="1" ht="19.899999999999999" customHeight="1">
      <c r="B100" s="110"/>
      <c r="D100" s="111" t="s">
        <v>119</v>
      </c>
      <c r="E100" s="112"/>
      <c r="F100" s="112"/>
      <c r="G100" s="112"/>
      <c r="H100" s="112"/>
      <c r="I100" s="113">
        <f>Q191</f>
        <v>0</v>
      </c>
      <c r="J100" s="113">
        <f>R191</f>
        <v>0</v>
      </c>
      <c r="K100" s="113">
        <f>K191</f>
        <v>0</v>
      </c>
      <c r="M100" s="110"/>
    </row>
    <row r="101" spans="2:13" s="9" customFormat="1" ht="19.899999999999999" customHeight="1">
      <c r="B101" s="110"/>
      <c r="D101" s="111" t="s">
        <v>120</v>
      </c>
      <c r="E101" s="112"/>
      <c r="F101" s="112"/>
      <c r="G101" s="112"/>
      <c r="H101" s="112"/>
      <c r="I101" s="113">
        <f>Q330</f>
        <v>0</v>
      </c>
      <c r="J101" s="113">
        <f>R330</f>
        <v>0</v>
      </c>
      <c r="K101" s="113">
        <f>K330</f>
        <v>0</v>
      </c>
      <c r="M101" s="110"/>
    </row>
    <row r="102" spans="2:13" s="9" customFormat="1" ht="19.899999999999999" customHeight="1">
      <c r="B102" s="110"/>
      <c r="D102" s="111" t="s">
        <v>121</v>
      </c>
      <c r="E102" s="112"/>
      <c r="F102" s="112"/>
      <c r="G102" s="112"/>
      <c r="H102" s="112"/>
      <c r="I102" s="113">
        <f>Q431</f>
        <v>0</v>
      </c>
      <c r="J102" s="113">
        <f>R431</f>
        <v>0</v>
      </c>
      <c r="K102" s="113">
        <f>K431</f>
        <v>0</v>
      </c>
      <c r="M102" s="110"/>
    </row>
    <row r="103" spans="2:13" s="9" customFormat="1" ht="19.899999999999999" customHeight="1">
      <c r="B103" s="110"/>
      <c r="D103" s="111" t="s">
        <v>122</v>
      </c>
      <c r="E103" s="112"/>
      <c r="F103" s="112"/>
      <c r="G103" s="112"/>
      <c r="H103" s="112"/>
      <c r="I103" s="113">
        <f>Q437</f>
        <v>0</v>
      </c>
      <c r="J103" s="113">
        <f>R437</f>
        <v>0</v>
      </c>
      <c r="K103" s="113">
        <f>K437</f>
        <v>0</v>
      </c>
      <c r="M103" s="110"/>
    </row>
    <row r="104" spans="2:13" s="8" customFormat="1" ht="24.95" customHeight="1">
      <c r="B104" s="106"/>
      <c r="D104" s="107" t="s">
        <v>123</v>
      </c>
      <c r="E104" s="108"/>
      <c r="F104" s="108"/>
      <c r="G104" s="108"/>
      <c r="H104" s="108"/>
      <c r="I104" s="109">
        <f>Q439</f>
        <v>0</v>
      </c>
      <c r="J104" s="109">
        <f>R439</f>
        <v>0</v>
      </c>
      <c r="K104" s="109">
        <f>K439</f>
        <v>0</v>
      </c>
      <c r="M104" s="106"/>
    </row>
    <row r="105" spans="2:13" s="9" customFormat="1" ht="19.899999999999999" customHeight="1">
      <c r="B105" s="110"/>
      <c r="D105" s="111" t="s">
        <v>124</v>
      </c>
      <c r="E105" s="112"/>
      <c r="F105" s="112"/>
      <c r="G105" s="112"/>
      <c r="H105" s="112"/>
      <c r="I105" s="113">
        <f>Q440</f>
        <v>0</v>
      </c>
      <c r="J105" s="113">
        <f>R440</f>
        <v>0</v>
      </c>
      <c r="K105" s="113">
        <f>K440</f>
        <v>0</v>
      </c>
      <c r="M105" s="110"/>
    </row>
    <row r="106" spans="2:13" s="9" customFormat="1" ht="19.899999999999999" customHeight="1">
      <c r="B106" s="110"/>
      <c r="D106" s="111" t="s">
        <v>125</v>
      </c>
      <c r="E106" s="112"/>
      <c r="F106" s="112"/>
      <c r="G106" s="112"/>
      <c r="H106" s="112"/>
      <c r="I106" s="113">
        <f>Q467</f>
        <v>0</v>
      </c>
      <c r="J106" s="113">
        <f>R467</f>
        <v>0</v>
      </c>
      <c r="K106" s="113">
        <f>K467</f>
        <v>0</v>
      </c>
      <c r="M106" s="110"/>
    </row>
    <row r="107" spans="2:13" s="9" customFormat="1" ht="19.899999999999999" customHeight="1">
      <c r="B107" s="110"/>
      <c r="D107" s="111" t="s">
        <v>126</v>
      </c>
      <c r="E107" s="112"/>
      <c r="F107" s="112"/>
      <c r="G107" s="112"/>
      <c r="H107" s="112"/>
      <c r="I107" s="113">
        <f>Q481</f>
        <v>0</v>
      </c>
      <c r="J107" s="113">
        <f>R481</f>
        <v>0</v>
      </c>
      <c r="K107" s="113">
        <f>K481</f>
        <v>0</v>
      </c>
      <c r="M107" s="110"/>
    </row>
    <row r="108" spans="2:13" s="9" customFormat="1" ht="19.899999999999999" customHeight="1">
      <c r="B108" s="110"/>
      <c r="D108" s="111" t="s">
        <v>127</v>
      </c>
      <c r="E108" s="112"/>
      <c r="F108" s="112"/>
      <c r="G108" s="112"/>
      <c r="H108" s="112"/>
      <c r="I108" s="113">
        <f>Q494</f>
        <v>0</v>
      </c>
      <c r="J108" s="113">
        <f>R494</f>
        <v>0</v>
      </c>
      <c r="K108" s="113">
        <f>K494</f>
        <v>0</v>
      </c>
      <c r="M108" s="110"/>
    </row>
    <row r="109" spans="2:13" s="9" customFormat="1" ht="19.899999999999999" customHeight="1">
      <c r="B109" s="110"/>
      <c r="D109" s="111" t="s">
        <v>128</v>
      </c>
      <c r="E109" s="112"/>
      <c r="F109" s="112"/>
      <c r="G109" s="112"/>
      <c r="H109" s="112"/>
      <c r="I109" s="113">
        <f>Q533</f>
        <v>0</v>
      </c>
      <c r="J109" s="113">
        <f>R533</f>
        <v>0</v>
      </c>
      <c r="K109" s="113">
        <f>K533</f>
        <v>0</v>
      </c>
      <c r="M109" s="110"/>
    </row>
    <row r="110" spans="2:13" s="9" customFormat="1" ht="19.899999999999999" customHeight="1">
      <c r="B110" s="110"/>
      <c r="D110" s="111" t="s">
        <v>129</v>
      </c>
      <c r="E110" s="112"/>
      <c r="F110" s="112"/>
      <c r="G110" s="112"/>
      <c r="H110" s="112"/>
      <c r="I110" s="113">
        <f>Q551</f>
        <v>0</v>
      </c>
      <c r="J110" s="113">
        <f>R551</f>
        <v>0</v>
      </c>
      <c r="K110" s="113">
        <f>K551</f>
        <v>0</v>
      </c>
      <c r="M110" s="110"/>
    </row>
    <row r="111" spans="2:13" s="9" customFormat="1" ht="19.899999999999999" customHeight="1">
      <c r="B111" s="110"/>
      <c r="D111" s="111" t="s">
        <v>130</v>
      </c>
      <c r="E111" s="112"/>
      <c r="F111" s="112"/>
      <c r="G111" s="112"/>
      <c r="H111" s="112"/>
      <c r="I111" s="113">
        <f>Q636</f>
        <v>0</v>
      </c>
      <c r="J111" s="113">
        <f>R636</f>
        <v>0</v>
      </c>
      <c r="K111" s="113">
        <f>K636</f>
        <v>0</v>
      </c>
      <c r="M111" s="110"/>
    </row>
    <row r="112" spans="2:13" s="9" customFormat="1" ht="19.899999999999999" customHeight="1">
      <c r="B112" s="110"/>
      <c r="D112" s="111" t="s">
        <v>131</v>
      </c>
      <c r="E112" s="112"/>
      <c r="F112" s="112"/>
      <c r="G112" s="112"/>
      <c r="H112" s="112"/>
      <c r="I112" s="113">
        <f>Q703</f>
        <v>0</v>
      </c>
      <c r="J112" s="113">
        <f>R703</f>
        <v>0</v>
      </c>
      <c r="K112" s="113">
        <f>K703</f>
        <v>0</v>
      </c>
      <c r="M112" s="110"/>
    </row>
    <row r="113" spans="2:13" s="9" customFormat="1" ht="19.899999999999999" customHeight="1">
      <c r="B113" s="110"/>
      <c r="D113" s="111" t="s">
        <v>132</v>
      </c>
      <c r="E113" s="112"/>
      <c r="F113" s="112"/>
      <c r="G113" s="112"/>
      <c r="H113" s="112"/>
      <c r="I113" s="113">
        <f>Q778</f>
        <v>0</v>
      </c>
      <c r="J113" s="113">
        <f>R778</f>
        <v>0</v>
      </c>
      <c r="K113" s="113">
        <f>K778</f>
        <v>0</v>
      </c>
      <c r="M113" s="110"/>
    </row>
    <row r="114" spans="2:13" s="9" customFormat="1" ht="19.899999999999999" customHeight="1">
      <c r="B114" s="110"/>
      <c r="D114" s="111" t="s">
        <v>133</v>
      </c>
      <c r="E114" s="112"/>
      <c r="F114" s="112"/>
      <c r="G114" s="112"/>
      <c r="H114" s="112"/>
      <c r="I114" s="113">
        <f>Q784</f>
        <v>0</v>
      </c>
      <c r="J114" s="113">
        <f>R784</f>
        <v>0</v>
      </c>
      <c r="K114" s="113">
        <f>K784</f>
        <v>0</v>
      </c>
      <c r="M114" s="110"/>
    </row>
    <row r="115" spans="2:13" s="9" customFormat="1" ht="19.899999999999999" customHeight="1">
      <c r="B115" s="110"/>
      <c r="D115" s="111" t="s">
        <v>134</v>
      </c>
      <c r="E115" s="112"/>
      <c r="F115" s="112"/>
      <c r="G115" s="112"/>
      <c r="H115" s="112"/>
      <c r="I115" s="113">
        <f>Q921</f>
        <v>0</v>
      </c>
      <c r="J115" s="113">
        <f>R921</f>
        <v>0</v>
      </c>
      <c r="K115" s="113">
        <f>K921</f>
        <v>0</v>
      </c>
      <c r="M115" s="110"/>
    </row>
    <row r="116" spans="2:13" s="9" customFormat="1" ht="19.899999999999999" customHeight="1">
      <c r="B116" s="110"/>
      <c r="D116" s="111" t="s">
        <v>135</v>
      </c>
      <c r="E116" s="112"/>
      <c r="F116" s="112"/>
      <c r="G116" s="112"/>
      <c r="H116" s="112"/>
      <c r="I116" s="113">
        <f>Q973</f>
        <v>0</v>
      </c>
      <c r="J116" s="113">
        <f>R973</f>
        <v>0</v>
      </c>
      <c r="K116" s="113">
        <f>K973</f>
        <v>0</v>
      </c>
      <c r="M116" s="110"/>
    </row>
    <row r="117" spans="2:13" s="9" customFormat="1" ht="19.899999999999999" customHeight="1">
      <c r="B117" s="110"/>
      <c r="D117" s="111" t="s">
        <v>136</v>
      </c>
      <c r="E117" s="112"/>
      <c r="F117" s="112"/>
      <c r="G117" s="112"/>
      <c r="H117" s="112"/>
      <c r="I117" s="113">
        <f>Q1009</f>
        <v>0</v>
      </c>
      <c r="J117" s="113">
        <f>R1009</f>
        <v>0</v>
      </c>
      <c r="K117" s="113">
        <f>K1009</f>
        <v>0</v>
      </c>
      <c r="M117" s="110"/>
    </row>
    <row r="118" spans="2:13" s="9" customFormat="1" ht="19.899999999999999" customHeight="1">
      <c r="B118" s="110"/>
      <c r="D118" s="111" t="s">
        <v>137</v>
      </c>
      <c r="E118" s="112"/>
      <c r="F118" s="112"/>
      <c r="G118" s="112"/>
      <c r="H118" s="112"/>
      <c r="I118" s="113">
        <f>Q1033</f>
        <v>0</v>
      </c>
      <c r="J118" s="113">
        <f>R1033</f>
        <v>0</v>
      </c>
      <c r="K118" s="113">
        <f>K1033</f>
        <v>0</v>
      </c>
      <c r="M118" s="110"/>
    </row>
    <row r="119" spans="2:13" s="9" customFormat="1" ht="19.899999999999999" customHeight="1">
      <c r="B119" s="110"/>
      <c r="D119" s="111" t="s">
        <v>138</v>
      </c>
      <c r="E119" s="112"/>
      <c r="F119" s="112"/>
      <c r="G119" s="112"/>
      <c r="H119" s="112"/>
      <c r="I119" s="113">
        <f>Q1051</f>
        <v>0</v>
      </c>
      <c r="J119" s="113">
        <f>R1051</f>
        <v>0</v>
      </c>
      <c r="K119" s="113">
        <f>K1051</f>
        <v>0</v>
      </c>
      <c r="M119" s="110"/>
    </row>
    <row r="120" spans="2:13" s="8" customFormat="1" ht="24.95" customHeight="1">
      <c r="B120" s="106"/>
      <c r="D120" s="107" t="s">
        <v>139</v>
      </c>
      <c r="E120" s="108"/>
      <c r="F120" s="108"/>
      <c r="G120" s="108"/>
      <c r="H120" s="108"/>
      <c r="I120" s="109">
        <f>Q1060</f>
        <v>0</v>
      </c>
      <c r="J120" s="109">
        <f>R1060</f>
        <v>0</v>
      </c>
      <c r="K120" s="109">
        <f>K1060</f>
        <v>0</v>
      </c>
      <c r="M120" s="106"/>
    </row>
    <row r="121" spans="2:13" s="9" customFormat="1" ht="19.899999999999999" customHeight="1">
      <c r="B121" s="110"/>
      <c r="D121" s="111" t="s">
        <v>140</v>
      </c>
      <c r="E121" s="112"/>
      <c r="F121" s="112"/>
      <c r="G121" s="112"/>
      <c r="H121" s="112"/>
      <c r="I121" s="113">
        <f>Q1061</f>
        <v>0</v>
      </c>
      <c r="J121" s="113">
        <f>R1061</f>
        <v>0</v>
      </c>
      <c r="K121" s="113">
        <f>K1061</f>
        <v>0</v>
      </c>
      <c r="M121" s="110"/>
    </row>
    <row r="122" spans="2:13" s="1" customFormat="1" ht="21.75" customHeight="1">
      <c r="B122" s="32"/>
      <c r="M122" s="32"/>
    </row>
    <row r="123" spans="2:13" s="1" customFormat="1" ht="6.95" customHeight="1">
      <c r="B123" s="44"/>
      <c r="C123" s="45"/>
      <c r="D123" s="45"/>
      <c r="E123" s="45"/>
      <c r="F123" s="45"/>
      <c r="G123" s="45"/>
      <c r="H123" s="45"/>
      <c r="I123" s="45"/>
      <c r="J123" s="45"/>
      <c r="K123" s="45"/>
      <c r="L123" s="45"/>
      <c r="M123" s="32"/>
    </row>
    <row r="127" spans="2:13" s="1" customFormat="1" ht="6.95" customHeight="1">
      <c r="B127" s="46"/>
      <c r="C127" s="47"/>
      <c r="D127" s="47"/>
      <c r="E127" s="47"/>
      <c r="F127" s="47"/>
      <c r="G127" s="47"/>
      <c r="H127" s="47"/>
      <c r="I127" s="47"/>
      <c r="J127" s="47"/>
      <c r="K127" s="47"/>
      <c r="L127" s="47"/>
      <c r="M127" s="32"/>
    </row>
    <row r="128" spans="2:13" s="1" customFormat="1" ht="24.95" customHeight="1">
      <c r="B128" s="32"/>
      <c r="C128" s="21" t="s">
        <v>141</v>
      </c>
      <c r="M128" s="32"/>
    </row>
    <row r="129" spans="2:65" s="1" customFormat="1" ht="6.95" customHeight="1">
      <c r="B129" s="32"/>
      <c r="M129" s="32"/>
    </row>
    <row r="130" spans="2:65" s="1" customFormat="1" ht="12" customHeight="1">
      <c r="B130" s="32"/>
      <c r="C130" s="27" t="s">
        <v>17</v>
      </c>
      <c r="M130" s="32"/>
    </row>
    <row r="131" spans="2:65" s="1" customFormat="1" ht="16.5" customHeight="1">
      <c r="B131" s="32"/>
      <c r="E131" s="248" t="str">
        <f>E7</f>
        <v>Rekonstrukce tělocvičny a zázemí ve staré budově VŠE</v>
      </c>
      <c r="F131" s="249"/>
      <c r="G131" s="249"/>
      <c r="H131" s="249"/>
      <c r="M131" s="32"/>
    </row>
    <row r="132" spans="2:65" s="1" customFormat="1" ht="12" customHeight="1">
      <c r="B132" s="32"/>
      <c r="C132" s="27" t="s">
        <v>104</v>
      </c>
      <c r="M132" s="32"/>
    </row>
    <row r="133" spans="2:65" s="1" customFormat="1" ht="16.5" customHeight="1">
      <c r="B133" s="32"/>
      <c r="E133" s="226" t="str">
        <f>E9</f>
        <v>S - Stavební úpravy</v>
      </c>
      <c r="F133" s="247"/>
      <c r="G133" s="247"/>
      <c r="H133" s="247"/>
      <c r="M133" s="32"/>
    </row>
    <row r="134" spans="2:65" s="1" customFormat="1" ht="6.95" customHeight="1">
      <c r="B134" s="32"/>
      <c r="M134" s="32"/>
    </row>
    <row r="135" spans="2:65" s="1" customFormat="1" ht="12" customHeight="1">
      <c r="B135" s="32"/>
      <c r="C135" s="27" t="s">
        <v>21</v>
      </c>
      <c r="F135" s="25" t="str">
        <f>F12</f>
        <v xml:space="preserve"> </v>
      </c>
      <c r="I135" s="27" t="s">
        <v>23</v>
      </c>
      <c r="J135" s="52" t="str">
        <f>IF(J12="","",J12)</f>
        <v>25. 11. 2024</v>
      </c>
      <c r="M135" s="32"/>
    </row>
    <row r="136" spans="2:65" s="1" customFormat="1" ht="6.95" customHeight="1">
      <c r="B136" s="32"/>
      <c r="M136" s="32"/>
    </row>
    <row r="137" spans="2:65" s="1" customFormat="1" ht="25.7" customHeight="1">
      <c r="B137" s="32"/>
      <c r="C137" s="27" t="s">
        <v>25</v>
      </c>
      <c r="F137" s="25" t="str">
        <f>E15</f>
        <v>VŠE v Praze</v>
      </c>
      <c r="I137" s="27" t="s">
        <v>31</v>
      </c>
      <c r="J137" s="30" t="str">
        <f>E21</f>
        <v>ing. arch Eva Melicharová</v>
      </c>
      <c r="M137" s="32"/>
    </row>
    <row r="138" spans="2:65" s="1" customFormat="1" ht="15.2" customHeight="1">
      <c r="B138" s="32"/>
      <c r="C138" s="27" t="s">
        <v>29</v>
      </c>
      <c r="F138" s="25" t="str">
        <f>IF(E18="","",E18)</f>
        <v>Vyplň údaj</v>
      </c>
      <c r="I138" s="27" t="s">
        <v>33</v>
      </c>
      <c r="J138" s="30" t="str">
        <f>E24</f>
        <v>Martin Škrabal</v>
      </c>
      <c r="M138" s="32"/>
    </row>
    <row r="139" spans="2:65" s="1" customFormat="1" ht="10.35" customHeight="1">
      <c r="B139" s="32"/>
      <c r="M139" s="32"/>
    </row>
    <row r="140" spans="2:65" s="10" customFormat="1" ht="29.25" customHeight="1">
      <c r="B140" s="114"/>
      <c r="C140" s="115" t="s">
        <v>142</v>
      </c>
      <c r="D140" s="116" t="s">
        <v>62</v>
      </c>
      <c r="E140" s="116" t="s">
        <v>58</v>
      </c>
      <c r="F140" s="116" t="s">
        <v>59</v>
      </c>
      <c r="G140" s="116" t="s">
        <v>143</v>
      </c>
      <c r="H140" s="116" t="s">
        <v>144</v>
      </c>
      <c r="I140" s="116" t="s">
        <v>145</v>
      </c>
      <c r="J140" s="116" t="s">
        <v>146</v>
      </c>
      <c r="K140" s="116" t="s">
        <v>113</v>
      </c>
      <c r="L140" s="117" t="s">
        <v>147</v>
      </c>
      <c r="M140" s="114"/>
      <c r="N140" s="59" t="s">
        <v>1</v>
      </c>
      <c r="O140" s="60" t="s">
        <v>41</v>
      </c>
      <c r="P140" s="60" t="s">
        <v>148</v>
      </c>
      <c r="Q140" s="60" t="s">
        <v>149</v>
      </c>
      <c r="R140" s="60" t="s">
        <v>150</v>
      </c>
      <c r="S140" s="60" t="s">
        <v>151</v>
      </c>
      <c r="T140" s="60" t="s">
        <v>152</v>
      </c>
      <c r="U140" s="60" t="s">
        <v>153</v>
      </c>
      <c r="V140" s="60" t="s">
        <v>154</v>
      </c>
      <c r="W140" s="60" t="s">
        <v>155</v>
      </c>
      <c r="X140" s="61" t="s">
        <v>156</v>
      </c>
    </row>
    <row r="141" spans="2:65" s="1" customFormat="1" ht="22.7" customHeight="1">
      <c r="B141" s="32"/>
      <c r="C141" s="64" t="s">
        <v>157</v>
      </c>
      <c r="K141" s="118">
        <f>BK141</f>
        <v>0</v>
      </c>
      <c r="M141" s="32"/>
      <c r="N141" s="62"/>
      <c r="O141" s="53"/>
      <c r="P141" s="53"/>
      <c r="Q141" s="119">
        <f>Q142+Q439+Q1060</f>
        <v>0</v>
      </c>
      <c r="R141" s="119">
        <f>R142+R439+R1060</f>
        <v>0</v>
      </c>
      <c r="S141" s="53"/>
      <c r="T141" s="120">
        <f>T142+T439+T1060</f>
        <v>0</v>
      </c>
      <c r="U141" s="53"/>
      <c r="V141" s="120">
        <f>V142+V439+V1060</f>
        <v>171.49938285000002</v>
      </c>
      <c r="W141" s="53"/>
      <c r="X141" s="121">
        <f>X142+X439+X1060</f>
        <v>155.42766405000003</v>
      </c>
      <c r="AT141" s="17" t="s">
        <v>78</v>
      </c>
      <c r="AU141" s="17" t="s">
        <v>115</v>
      </c>
      <c r="BK141" s="122">
        <f>BK142+BK439+BK1060</f>
        <v>0</v>
      </c>
    </row>
    <row r="142" spans="2:65" s="11" customFormat="1" ht="25.9" customHeight="1">
      <c r="B142" s="123"/>
      <c r="D142" s="124" t="s">
        <v>78</v>
      </c>
      <c r="E142" s="125" t="s">
        <v>158</v>
      </c>
      <c r="F142" s="125" t="s">
        <v>159</v>
      </c>
      <c r="I142" s="126"/>
      <c r="J142" s="126"/>
      <c r="K142" s="127">
        <f>BK142</f>
        <v>0</v>
      </c>
      <c r="M142" s="123"/>
      <c r="N142" s="128"/>
      <c r="Q142" s="129">
        <f>Q143+Q184+Q191+Q330+Q431+Q437</f>
        <v>0</v>
      </c>
      <c r="R142" s="129">
        <f>R143+R184+R191+R330+R431+R437</f>
        <v>0</v>
      </c>
      <c r="T142" s="130">
        <f>T143+T184+T191+T330+T431+T437</f>
        <v>0</v>
      </c>
      <c r="V142" s="130">
        <f>V143+V184+V191+V330+V431+V437</f>
        <v>148.09104903000002</v>
      </c>
      <c r="X142" s="131">
        <f>X143+X184+X191+X330+X431+X437</f>
        <v>139.12119900000005</v>
      </c>
      <c r="AR142" s="124" t="s">
        <v>87</v>
      </c>
      <c r="AT142" s="132" t="s">
        <v>78</v>
      </c>
      <c r="AU142" s="132" t="s">
        <v>79</v>
      </c>
      <c r="AY142" s="124" t="s">
        <v>160</v>
      </c>
      <c r="BK142" s="133">
        <f>BK143+BK184+BK191+BK330+BK431+BK437</f>
        <v>0</v>
      </c>
    </row>
    <row r="143" spans="2:65" s="11" customFormat="1" ht="22.7" customHeight="1">
      <c r="B143" s="123"/>
      <c r="D143" s="124" t="s">
        <v>78</v>
      </c>
      <c r="E143" s="134" t="s">
        <v>161</v>
      </c>
      <c r="F143" s="134" t="s">
        <v>162</v>
      </c>
      <c r="I143" s="126"/>
      <c r="J143" s="126"/>
      <c r="K143" s="135">
        <f>BK143</f>
        <v>0</v>
      </c>
      <c r="M143" s="123"/>
      <c r="N143" s="128"/>
      <c r="Q143" s="129">
        <f>SUM(Q144:Q183)</f>
        <v>0</v>
      </c>
      <c r="R143" s="129">
        <f>SUM(R144:R183)</f>
        <v>0</v>
      </c>
      <c r="T143" s="130">
        <f>SUM(T144:T183)</f>
        <v>0</v>
      </c>
      <c r="V143" s="130">
        <f>SUM(V144:V183)</f>
        <v>20.149474889999997</v>
      </c>
      <c r="X143" s="131">
        <f>SUM(X144:X183)</f>
        <v>0</v>
      </c>
      <c r="AR143" s="124" t="s">
        <v>87</v>
      </c>
      <c r="AT143" s="132" t="s">
        <v>78</v>
      </c>
      <c r="AU143" s="132" t="s">
        <v>87</v>
      </c>
      <c r="AY143" s="124" t="s">
        <v>160</v>
      </c>
      <c r="BK143" s="133">
        <f>SUM(BK144:BK183)</f>
        <v>0</v>
      </c>
    </row>
    <row r="144" spans="2:65" s="1" customFormat="1" ht="37.700000000000003" customHeight="1">
      <c r="B144" s="32"/>
      <c r="C144" s="136" t="s">
        <v>87</v>
      </c>
      <c r="D144" s="136" t="s">
        <v>163</v>
      </c>
      <c r="E144" s="137" t="s">
        <v>164</v>
      </c>
      <c r="F144" s="138" t="s">
        <v>165</v>
      </c>
      <c r="G144" s="139" t="s">
        <v>166</v>
      </c>
      <c r="H144" s="140">
        <v>50.286000000000001</v>
      </c>
      <c r="I144" s="141">
        <v>0</v>
      </c>
      <c r="J144" s="141">
        <v>0</v>
      </c>
      <c r="K144" s="142">
        <f>ROUND(P144*H144,2)</f>
        <v>0</v>
      </c>
      <c r="L144" s="138" t="s">
        <v>167</v>
      </c>
      <c r="M144" s="32"/>
      <c r="N144" s="143" t="s">
        <v>1</v>
      </c>
      <c r="O144" s="144" t="s">
        <v>42</v>
      </c>
      <c r="P144" s="145">
        <f>I144+J144</f>
        <v>0</v>
      </c>
      <c r="Q144" s="145">
        <f>ROUND(I144*H144,2)</f>
        <v>0</v>
      </c>
      <c r="R144" s="145">
        <f>ROUND(J144*H144,2)</f>
        <v>0</v>
      </c>
      <c r="T144" s="146">
        <f>S144*H144</f>
        <v>0</v>
      </c>
      <c r="U144" s="146">
        <v>0.36063000000000001</v>
      </c>
      <c r="V144" s="146">
        <f>U144*H144</f>
        <v>18.134640180000002</v>
      </c>
      <c r="W144" s="146">
        <v>0</v>
      </c>
      <c r="X144" s="147">
        <f>W144*H144</f>
        <v>0</v>
      </c>
      <c r="AR144" s="148" t="s">
        <v>168</v>
      </c>
      <c r="AT144" s="148" t="s">
        <v>163</v>
      </c>
      <c r="AU144" s="148" t="s">
        <v>89</v>
      </c>
      <c r="AY144" s="17" t="s">
        <v>160</v>
      </c>
      <c r="BE144" s="149">
        <f>IF(O144="základní",K144,0)</f>
        <v>0</v>
      </c>
      <c r="BF144" s="149">
        <f>IF(O144="snížená",K144,0)</f>
        <v>0</v>
      </c>
      <c r="BG144" s="149">
        <f>IF(O144="zákl. přenesená",K144,0)</f>
        <v>0</v>
      </c>
      <c r="BH144" s="149">
        <f>IF(O144="sníž. přenesená",K144,0)</f>
        <v>0</v>
      </c>
      <c r="BI144" s="149">
        <f>IF(O144="nulová",K144,0)</f>
        <v>0</v>
      </c>
      <c r="BJ144" s="17" t="s">
        <v>87</v>
      </c>
      <c r="BK144" s="149">
        <f>ROUND(P144*H144,2)</f>
        <v>0</v>
      </c>
      <c r="BL144" s="17" t="s">
        <v>168</v>
      </c>
      <c r="BM144" s="148" t="s">
        <v>169</v>
      </c>
    </row>
    <row r="145" spans="2:65" s="12" customFormat="1">
      <c r="B145" s="150"/>
      <c r="D145" s="151" t="s">
        <v>170</v>
      </c>
      <c r="E145" s="152" t="s">
        <v>1</v>
      </c>
      <c r="F145" s="153" t="s">
        <v>171</v>
      </c>
      <c r="H145" s="152" t="s">
        <v>1</v>
      </c>
      <c r="I145" s="154"/>
      <c r="J145" s="154"/>
      <c r="M145" s="150"/>
      <c r="N145" s="155"/>
      <c r="X145" s="156"/>
      <c r="AT145" s="152" t="s">
        <v>170</v>
      </c>
      <c r="AU145" s="152" t="s">
        <v>89</v>
      </c>
      <c r="AV145" s="12" t="s">
        <v>87</v>
      </c>
      <c r="AW145" s="12" t="s">
        <v>5</v>
      </c>
      <c r="AX145" s="12" t="s">
        <v>79</v>
      </c>
      <c r="AY145" s="152" t="s">
        <v>160</v>
      </c>
    </row>
    <row r="146" spans="2:65" s="13" customFormat="1">
      <c r="B146" s="157"/>
      <c r="D146" s="151" t="s">
        <v>170</v>
      </c>
      <c r="E146" s="158" t="s">
        <v>1</v>
      </c>
      <c r="F146" s="159" t="s">
        <v>172</v>
      </c>
      <c r="H146" s="160">
        <v>50.286000000000001</v>
      </c>
      <c r="I146" s="161"/>
      <c r="J146" s="161"/>
      <c r="M146" s="157"/>
      <c r="N146" s="162"/>
      <c r="X146" s="163"/>
      <c r="AT146" s="158" t="s">
        <v>170</v>
      </c>
      <c r="AU146" s="158" t="s">
        <v>89</v>
      </c>
      <c r="AV146" s="13" t="s">
        <v>89</v>
      </c>
      <c r="AW146" s="13" t="s">
        <v>5</v>
      </c>
      <c r="AX146" s="13" t="s">
        <v>79</v>
      </c>
      <c r="AY146" s="158" t="s">
        <v>160</v>
      </c>
    </row>
    <row r="147" spans="2:65" s="14" customFormat="1">
      <c r="B147" s="164"/>
      <c r="D147" s="151" t="s">
        <v>170</v>
      </c>
      <c r="E147" s="165" t="s">
        <v>1</v>
      </c>
      <c r="F147" s="166" t="s">
        <v>173</v>
      </c>
      <c r="H147" s="167">
        <v>50.286000000000001</v>
      </c>
      <c r="I147" s="168"/>
      <c r="J147" s="168"/>
      <c r="M147" s="164"/>
      <c r="N147" s="169"/>
      <c r="X147" s="170"/>
      <c r="AT147" s="165" t="s">
        <v>170</v>
      </c>
      <c r="AU147" s="165" t="s">
        <v>89</v>
      </c>
      <c r="AV147" s="14" t="s">
        <v>161</v>
      </c>
      <c r="AW147" s="14" t="s">
        <v>5</v>
      </c>
      <c r="AX147" s="14" t="s">
        <v>79</v>
      </c>
      <c r="AY147" s="165" t="s">
        <v>160</v>
      </c>
    </row>
    <row r="148" spans="2:65" s="15" customFormat="1">
      <c r="B148" s="171"/>
      <c r="D148" s="151" t="s">
        <v>170</v>
      </c>
      <c r="E148" s="172" t="s">
        <v>1</v>
      </c>
      <c r="F148" s="173" t="s">
        <v>174</v>
      </c>
      <c r="H148" s="174">
        <v>50.286000000000001</v>
      </c>
      <c r="I148" s="175"/>
      <c r="J148" s="175"/>
      <c r="M148" s="171"/>
      <c r="N148" s="176"/>
      <c r="X148" s="177"/>
      <c r="AT148" s="172" t="s">
        <v>170</v>
      </c>
      <c r="AU148" s="172" t="s">
        <v>89</v>
      </c>
      <c r="AV148" s="15" t="s">
        <v>168</v>
      </c>
      <c r="AW148" s="15" t="s">
        <v>5</v>
      </c>
      <c r="AX148" s="15" t="s">
        <v>87</v>
      </c>
      <c r="AY148" s="172" t="s">
        <v>160</v>
      </c>
    </row>
    <row r="149" spans="2:65" s="1" customFormat="1" ht="24.2" customHeight="1">
      <c r="B149" s="32"/>
      <c r="C149" s="136" t="s">
        <v>89</v>
      </c>
      <c r="D149" s="136" t="s">
        <v>163</v>
      </c>
      <c r="E149" s="137" t="s">
        <v>175</v>
      </c>
      <c r="F149" s="138" t="s">
        <v>176</v>
      </c>
      <c r="G149" s="139" t="s">
        <v>177</v>
      </c>
      <c r="H149" s="140">
        <v>0.28299999999999997</v>
      </c>
      <c r="I149" s="141">
        <v>0</v>
      </c>
      <c r="J149" s="141">
        <v>0</v>
      </c>
      <c r="K149" s="142">
        <f>ROUND(P149*H149,2)</f>
        <v>0</v>
      </c>
      <c r="L149" s="138" t="s">
        <v>167</v>
      </c>
      <c r="M149" s="32"/>
      <c r="N149" s="143" t="s">
        <v>1</v>
      </c>
      <c r="O149" s="144" t="s">
        <v>42</v>
      </c>
      <c r="P149" s="145">
        <f>I149+J149</f>
        <v>0</v>
      </c>
      <c r="Q149" s="145">
        <f>ROUND(I149*H149,2)</f>
        <v>0</v>
      </c>
      <c r="R149" s="145">
        <f>ROUND(J149*H149,2)</f>
        <v>0</v>
      </c>
      <c r="T149" s="146">
        <f>S149*H149</f>
        <v>0</v>
      </c>
      <c r="U149" s="146">
        <v>1.04922</v>
      </c>
      <c r="V149" s="146">
        <f>U149*H149</f>
        <v>0.29692925999999997</v>
      </c>
      <c r="W149" s="146">
        <v>0</v>
      </c>
      <c r="X149" s="147">
        <f>W149*H149</f>
        <v>0</v>
      </c>
      <c r="AR149" s="148" t="s">
        <v>168</v>
      </c>
      <c r="AT149" s="148" t="s">
        <v>163</v>
      </c>
      <c r="AU149" s="148" t="s">
        <v>89</v>
      </c>
      <c r="AY149" s="17" t="s">
        <v>160</v>
      </c>
      <c r="BE149" s="149">
        <f>IF(O149="základní",K149,0)</f>
        <v>0</v>
      </c>
      <c r="BF149" s="149">
        <f>IF(O149="snížená",K149,0)</f>
        <v>0</v>
      </c>
      <c r="BG149" s="149">
        <f>IF(O149="zákl. přenesená",K149,0)</f>
        <v>0</v>
      </c>
      <c r="BH149" s="149">
        <f>IF(O149="sníž. přenesená",K149,0)</f>
        <v>0</v>
      </c>
      <c r="BI149" s="149">
        <f>IF(O149="nulová",K149,0)</f>
        <v>0</v>
      </c>
      <c r="BJ149" s="17" t="s">
        <v>87</v>
      </c>
      <c r="BK149" s="149">
        <f>ROUND(P149*H149,2)</f>
        <v>0</v>
      </c>
      <c r="BL149" s="17" t="s">
        <v>168</v>
      </c>
      <c r="BM149" s="148" t="s">
        <v>178</v>
      </c>
    </row>
    <row r="150" spans="2:65" s="13" customFormat="1">
      <c r="B150" s="157"/>
      <c r="D150" s="151" t="s">
        <v>170</v>
      </c>
      <c r="E150" s="158" t="s">
        <v>1</v>
      </c>
      <c r="F150" s="159" t="s">
        <v>179</v>
      </c>
      <c r="H150" s="160">
        <v>0.28299999999999997</v>
      </c>
      <c r="I150" s="161"/>
      <c r="J150" s="161"/>
      <c r="M150" s="157"/>
      <c r="N150" s="162"/>
      <c r="X150" s="163"/>
      <c r="AT150" s="158" t="s">
        <v>170</v>
      </c>
      <c r="AU150" s="158" t="s">
        <v>89</v>
      </c>
      <c r="AV150" s="13" t="s">
        <v>89</v>
      </c>
      <c r="AW150" s="13" t="s">
        <v>5</v>
      </c>
      <c r="AX150" s="13" t="s">
        <v>79</v>
      </c>
      <c r="AY150" s="158" t="s">
        <v>160</v>
      </c>
    </row>
    <row r="151" spans="2:65" s="14" customFormat="1">
      <c r="B151" s="164"/>
      <c r="D151" s="151" t="s">
        <v>170</v>
      </c>
      <c r="E151" s="165" t="s">
        <v>1</v>
      </c>
      <c r="F151" s="166" t="s">
        <v>173</v>
      </c>
      <c r="H151" s="167">
        <v>0.28299999999999997</v>
      </c>
      <c r="I151" s="168"/>
      <c r="J151" s="168"/>
      <c r="M151" s="164"/>
      <c r="N151" s="169"/>
      <c r="X151" s="170"/>
      <c r="AT151" s="165" t="s">
        <v>170</v>
      </c>
      <c r="AU151" s="165" t="s">
        <v>89</v>
      </c>
      <c r="AV151" s="14" t="s">
        <v>161</v>
      </c>
      <c r="AW151" s="14" t="s">
        <v>5</v>
      </c>
      <c r="AX151" s="14" t="s">
        <v>79</v>
      </c>
      <c r="AY151" s="165" t="s">
        <v>160</v>
      </c>
    </row>
    <row r="152" spans="2:65" s="15" customFormat="1">
      <c r="B152" s="171"/>
      <c r="D152" s="151" t="s">
        <v>170</v>
      </c>
      <c r="E152" s="172" t="s">
        <v>1</v>
      </c>
      <c r="F152" s="173" t="s">
        <v>174</v>
      </c>
      <c r="H152" s="174">
        <v>0.28299999999999997</v>
      </c>
      <c r="I152" s="175"/>
      <c r="J152" s="175"/>
      <c r="M152" s="171"/>
      <c r="N152" s="176"/>
      <c r="X152" s="177"/>
      <c r="AT152" s="172" t="s">
        <v>170</v>
      </c>
      <c r="AU152" s="172" t="s">
        <v>89</v>
      </c>
      <c r="AV152" s="15" t="s">
        <v>168</v>
      </c>
      <c r="AW152" s="15" t="s">
        <v>5</v>
      </c>
      <c r="AX152" s="15" t="s">
        <v>87</v>
      </c>
      <c r="AY152" s="172" t="s">
        <v>160</v>
      </c>
    </row>
    <row r="153" spans="2:65" s="1" customFormat="1" ht="24.2" customHeight="1">
      <c r="B153" s="32"/>
      <c r="C153" s="136" t="s">
        <v>161</v>
      </c>
      <c r="D153" s="136" t="s">
        <v>163</v>
      </c>
      <c r="E153" s="137" t="s">
        <v>180</v>
      </c>
      <c r="F153" s="138" t="s">
        <v>181</v>
      </c>
      <c r="G153" s="139" t="s">
        <v>182</v>
      </c>
      <c r="H153" s="140">
        <v>3.2000000000000001E-2</v>
      </c>
      <c r="I153" s="141">
        <v>0</v>
      </c>
      <c r="J153" s="141">
        <v>0</v>
      </c>
      <c r="K153" s="142">
        <f>ROUND(P153*H153,2)</f>
        <v>0</v>
      </c>
      <c r="L153" s="138" t="s">
        <v>167</v>
      </c>
      <c r="M153" s="32"/>
      <c r="N153" s="143" t="s">
        <v>1</v>
      </c>
      <c r="O153" s="144" t="s">
        <v>42</v>
      </c>
      <c r="P153" s="145">
        <f>I153+J153</f>
        <v>0</v>
      </c>
      <c r="Q153" s="145">
        <f>ROUND(I153*H153,2)</f>
        <v>0</v>
      </c>
      <c r="R153" s="145">
        <f>ROUND(J153*H153,2)</f>
        <v>0</v>
      </c>
      <c r="T153" s="146">
        <f>S153*H153</f>
        <v>0</v>
      </c>
      <c r="U153" s="146">
        <v>1.7863599999999999</v>
      </c>
      <c r="V153" s="146">
        <f>U153*H153</f>
        <v>5.7163520000000002E-2</v>
      </c>
      <c r="W153" s="146">
        <v>0</v>
      </c>
      <c r="X153" s="147">
        <f>W153*H153</f>
        <v>0</v>
      </c>
      <c r="AR153" s="148" t="s">
        <v>168</v>
      </c>
      <c r="AT153" s="148" t="s">
        <v>163</v>
      </c>
      <c r="AU153" s="148" t="s">
        <v>89</v>
      </c>
      <c r="AY153" s="17" t="s">
        <v>160</v>
      </c>
      <c r="BE153" s="149">
        <f>IF(O153="základní",K153,0)</f>
        <v>0</v>
      </c>
      <c r="BF153" s="149">
        <f>IF(O153="snížená",K153,0)</f>
        <v>0</v>
      </c>
      <c r="BG153" s="149">
        <f>IF(O153="zákl. přenesená",K153,0)</f>
        <v>0</v>
      </c>
      <c r="BH153" s="149">
        <f>IF(O153="sníž. přenesená",K153,0)</f>
        <v>0</v>
      </c>
      <c r="BI153" s="149">
        <f>IF(O153="nulová",K153,0)</f>
        <v>0</v>
      </c>
      <c r="BJ153" s="17" t="s">
        <v>87</v>
      </c>
      <c r="BK153" s="149">
        <f>ROUND(P153*H153,2)</f>
        <v>0</v>
      </c>
      <c r="BL153" s="17" t="s">
        <v>168</v>
      </c>
      <c r="BM153" s="148" t="s">
        <v>183</v>
      </c>
    </row>
    <row r="154" spans="2:65" s="12" customFormat="1">
      <c r="B154" s="150"/>
      <c r="D154" s="151" t="s">
        <v>170</v>
      </c>
      <c r="E154" s="152" t="s">
        <v>1</v>
      </c>
      <c r="F154" s="153" t="s">
        <v>171</v>
      </c>
      <c r="H154" s="152" t="s">
        <v>1</v>
      </c>
      <c r="I154" s="154"/>
      <c r="J154" s="154"/>
      <c r="M154" s="150"/>
      <c r="N154" s="155"/>
      <c r="X154" s="156"/>
      <c r="AT154" s="152" t="s">
        <v>170</v>
      </c>
      <c r="AU154" s="152" t="s">
        <v>89</v>
      </c>
      <c r="AV154" s="12" t="s">
        <v>87</v>
      </c>
      <c r="AW154" s="12" t="s">
        <v>5</v>
      </c>
      <c r="AX154" s="12" t="s">
        <v>79</v>
      </c>
      <c r="AY154" s="152" t="s">
        <v>160</v>
      </c>
    </row>
    <row r="155" spans="2:65" s="13" customFormat="1">
      <c r="B155" s="157"/>
      <c r="D155" s="151" t="s">
        <v>170</v>
      </c>
      <c r="E155" s="158" t="s">
        <v>1</v>
      </c>
      <c r="F155" s="159" t="s">
        <v>184</v>
      </c>
      <c r="H155" s="160">
        <v>3.2000000000000001E-2</v>
      </c>
      <c r="I155" s="161"/>
      <c r="J155" s="161"/>
      <c r="M155" s="157"/>
      <c r="N155" s="162"/>
      <c r="X155" s="163"/>
      <c r="AT155" s="158" t="s">
        <v>170</v>
      </c>
      <c r="AU155" s="158" t="s">
        <v>89</v>
      </c>
      <c r="AV155" s="13" t="s">
        <v>89</v>
      </c>
      <c r="AW155" s="13" t="s">
        <v>5</v>
      </c>
      <c r="AX155" s="13" t="s">
        <v>79</v>
      </c>
      <c r="AY155" s="158" t="s">
        <v>160</v>
      </c>
    </row>
    <row r="156" spans="2:65" s="14" customFormat="1">
      <c r="B156" s="164"/>
      <c r="D156" s="151" t="s">
        <v>170</v>
      </c>
      <c r="E156" s="165" t="s">
        <v>1</v>
      </c>
      <c r="F156" s="166" t="s">
        <v>173</v>
      </c>
      <c r="H156" s="167">
        <v>3.2000000000000001E-2</v>
      </c>
      <c r="I156" s="168"/>
      <c r="J156" s="168"/>
      <c r="M156" s="164"/>
      <c r="N156" s="169"/>
      <c r="X156" s="170"/>
      <c r="AT156" s="165" t="s">
        <v>170</v>
      </c>
      <c r="AU156" s="165" t="s">
        <v>89</v>
      </c>
      <c r="AV156" s="14" t="s">
        <v>161</v>
      </c>
      <c r="AW156" s="14" t="s">
        <v>5</v>
      </c>
      <c r="AX156" s="14" t="s">
        <v>79</v>
      </c>
      <c r="AY156" s="165" t="s">
        <v>160</v>
      </c>
    </row>
    <row r="157" spans="2:65" s="15" customFormat="1">
      <c r="B157" s="171"/>
      <c r="D157" s="151" t="s">
        <v>170</v>
      </c>
      <c r="E157" s="172" t="s">
        <v>1</v>
      </c>
      <c r="F157" s="173" t="s">
        <v>174</v>
      </c>
      <c r="H157" s="174">
        <v>3.2000000000000001E-2</v>
      </c>
      <c r="I157" s="175"/>
      <c r="J157" s="175"/>
      <c r="M157" s="171"/>
      <c r="N157" s="176"/>
      <c r="X157" s="177"/>
      <c r="AT157" s="172" t="s">
        <v>170</v>
      </c>
      <c r="AU157" s="172" t="s">
        <v>89</v>
      </c>
      <c r="AV157" s="15" t="s">
        <v>168</v>
      </c>
      <c r="AW157" s="15" t="s">
        <v>5</v>
      </c>
      <c r="AX157" s="15" t="s">
        <v>87</v>
      </c>
      <c r="AY157" s="172" t="s">
        <v>160</v>
      </c>
    </row>
    <row r="158" spans="2:65" s="1" customFormat="1" ht="24">
      <c r="B158" s="32"/>
      <c r="C158" s="136" t="s">
        <v>168</v>
      </c>
      <c r="D158" s="136" t="s">
        <v>163</v>
      </c>
      <c r="E158" s="137" t="s">
        <v>185</v>
      </c>
      <c r="F158" s="138" t="s">
        <v>186</v>
      </c>
      <c r="G158" s="139" t="s">
        <v>187</v>
      </c>
      <c r="H158" s="140">
        <v>1</v>
      </c>
      <c r="I158" s="141">
        <v>0</v>
      </c>
      <c r="J158" s="141">
        <v>0</v>
      </c>
      <c r="K158" s="142">
        <f>ROUND(P158*H158,2)</f>
        <v>0</v>
      </c>
      <c r="L158" s="138" t="s">
        <v>167</v>
      </c>
      <c r="M158" s="32"/>
      <c r="N158" s="143" t="s">
        <v>1</v>
      </c>
      <c r="O158" s="144" t="s">
        <v>42</v>
      </c>
      <c r="P158" s="145">
        <f>I158+J158</f>
        <v>0</v>
      </c>
      <c r="Q158" s="145">
        <f>ROUND(I158*H158,2)</f>
        <v>0</v>
      </c>
      <c r="R158" s="145">
        <f>ROUND(J158*H158,2)</f>
        <v>0</v>
      </c>
      <c r="T158" s="146">
        <f>S158*H158</f>
        <v>0</v>
      </c>
      <c r="U158" s="146">
        <v>1.7940000000000001E-2</v>
      </c>
      <c r="V158" s="146">
        <f>U158*H158</f>
        <v>1.7940000000000001E-2</v>
      </c>
      <c r="W158" s="146">
        <v>0</v>
      </c>
      <c r="X158" s="147">
        <f>W158*H158</f>
        <v>0</v>
      </c>
      <c r="AR158" s="148" t="s">
        <v>168</v>
      </c>
      <c r="AT158" s="148" t="s">
        <v>163</v>
      </c>
      <c r="AU158" s="148" t="s">
        <v>89</v>
      </c>
      <c r="AY158" s="17" t="s">
        <v>160</v>
      </c>
      <c r="BE158" s="149">
        <f>IF(O158="základní",K158,0)</f>
        <v>0</v>
      </c>
      <c r="BF158" s="149">
        <f>IF(O158="snížená",K158,0)</f>
        <v>0</v>
      </c>
      <c r="BG158" s="149">
        <f>IF(O158="zákl. přenesená",K158,0)</f>
        <v>0</v>
      </c>
      <c r="BH158" s="149">
        <f>IF(O158="sníž. přenesená",K158,0)</f>
        <v>0</v>
      </c>
      <c r="BI158" s="149">
        <f>IF(O158="nulová",K158,0)</f>
        <v>0</v>
      </c>
      <c r="BJ158" s="17" t="s">
        <v>87</v>
      </c>
      <c r="BK158" s="149">
        <f>ROUND(P158*H158,2)</f>
        <v>0</v>
      </c>
      <c r="BL158" s="17" t="s">
        <v>168</v>
      </c>
      <c r="BM158" s="148" t="s">
        <v>188</v>
      </c>
    </row>
    <row r="159" spans="2:65" s="12" customFormat="1">
      <c r="B159" s="150"/>
      <c r="D159" s="151" t="s">
        <v>170</v>
      </c>
      <c r="E159" s="152" t="s">
        <v>1</v>
      </c>
      <c r="F159" s="153" t="s">
        <v>189</v>
      </c>
      <c r="H159" s="152" t="s">
        <v>1</v>
      </c>
      <c r="I159" s="154"/>
      <c r="J159" s="154"/>
      <c r="M159" s="150"/>
      <c r="N159" s="155"/>
      <c r="X159" s="156"/>
      <c r="AT159" s="152" t="s">
        <v>170</v>
      </c>
      <c r="AU159" s="152" t="s">
        <v>89</v>
      </c>
      <c r="AV159" s="12" t="s">
        <v>87</v>
      </c>
      <c r="AW159" s="12" t="s">
        <v>5</v>
      </c>
      <c r="AX159" s="12" t="s">
        <v>79</v>
      </c>
      <c r="AY159" s="152" t="s">
        <v>160</v>
      </c>
    </row>
    <row r="160" spans="2:65" s="13" customFormat="1">
      <c r="B160" s="157"/>
      <c r="D160" s="151" t="s">
        <v>170</v>
      </c>
      <c r="E160" s="158" t="s">
        <v>1</v>
      </c>
      <c r="F160" s="159" t="s">
        <v>87</v>
      </c>
      <c r="H160" s="160">
        <v>1</v>
      </c>
      <c r="I160" s="161"/>
      <c r="J160" s="161"/>
      <c r="M160" s="157"/>
      <c r="N160" s="162"/>
      <c r="X160" s="163"/>
      <c r="AT160" s="158" t="s">
        <v>170</v>
      </c>
      <c r="AU160" s="158" t="s">
        <v>89</v>
      </c>
      <c r="AV160" s="13" t="s">
        <v>89</v>
      </c>
      <c r="AW160" s="13" t="s">
        <v>5</v>
      </c>
      <c r="AX160" s="13" t="s">
        <v>79</v>
      </c>
      <c r="AY160" s="158" t="s">
        <v>160</v>
      </c>
    </row>
    <row r="161" spans="2:65" s="14" customFormat="1">
      <c r="B161" s="164"/>
      <c r="D161" s="151" t="s">
        <v>170</v>
      </c>
      <c r="E161" s="165" t="s">
        <v>1</v>
      </c>
      <c r="F161" s="166" t="s">
        <v>173</v>
      </c>
      <c r="H161" s="167">
        <v>1</v>
      </c>
      <c r="I161" s="168"/>
      <c r="J161" s="168"/>
      <c r="M161" s="164"/>
      <c r="N161" s="169"/>
      <c r="X161" s="170"/>
      <c r="AT161" s="165" t="s">
        <v>170</v>
      </c>
      <c r="AU161" s="165" t="s">
        <v>89</v>
      </c>
      <c r="AV161" s="14" t="s">
        <v>161</v>
      </c>
      <c r="AW161" s="14" t="s">
        <v>5</v>
      </c>
      <c r="AX161" s="14" t="s">
        <v>79</v>
      </c>
      <c r="AY161" s="165" t="s">
        <v>160</v>
      </c>
    </row>
    <row r="162" spans="2:65" s="15" customFormat="1">
      <c r="B162" s="171"/>
      <c r="D162" s="151" t="s">
        <v>170</v>
      </c>
      <c r="E162" s="172" t="s">
        <v>1</v>
      </c>
      <c r="F162" s="173" t="s">
        <v>174</v>
      </c>
      <c r="H162" s="174">
        <v>1</v>
      </c>
      <c r="I162" s="175"/>
      <c r="J162" s="175"/>
      <c r="M162" s="171"/>
      <c r="N162" s="176"/>
      <c r="X162" s="177"/>
      <c r="AT162" s="172" t="s">
        <v>170</v>
      </c>
      <c r="AU162" s="172" t="s">
        <v>89</v>
      </c>
      <c r="AV162" s="15" t="s">
        <v>168</v>
      </c>
      <c r="AW162" s="15" t="s">
        <v>5</v>
      </c>
      <c r="AX162" s="15" t="s">
        <v>87</v>
      </c>
      <c r="AY162" s="172" t="s">
        <v>160</v>
      </c>
    </row>
    <row r="163" spans="2:65" s="1" customFormat="1" ht="24">
      <c r="B163" s="32"/>
      <c r="C163" s="136" t="s">
        <v>190</v>
      </c>
      <c r="D163" s="136" t="s">
        <v>163</v>
      </c>
      <c r="E163" s="137" t="s">
        <v>191</v>
      </c>
      <c r="F163" s="138" t="s">
        <v>192</v>
      </c>
      <c r="G163" s="139" t="s">
        <v>187</v>
      </c>
      <c r="H163" s="140">
        <v>1</v>
      </c>
      <c r="I163" s="141">
        <v>0</v>
      </c>
      <c r="J163" s="141">
        <v>0</v>
      </c>
      <c r="K163" s="142">
        <f>ROUND(P163*H163,2)</f>
        <v>0</v>
      </c>
      <c r="L163" s="138" t="s">
        <v>167</v>
      </c>
      <c r="M163" s="32"/>
      <c r="N163" s="143" t="s">
        <v>1</v>
      </c>
      <c r="O163" s="144" t="s">
        <v>42</v>
      </c>
      <c r="P163" s="145">
        <f>I163+J163</f>
        <v>0</v>
      </c>
      <c r="Q163" s="145">
        <f>ROUND(I163*H163,2)</f>
        <v>0</v>
      </c>
      <c r="R163" s="145">
        <f>ROUND(J163*H163,2)</f>
        <v>0</v>
      </c>
      <c r="T163" s="146">
        <f>S163*H163</f>
        <v>0</v>
      </c>
      <c r="U163" s="146">
        <v>3.6979999999999999E-2</v>
      </c>
      <c r="V163" s="146">
        <f>U163*H163</f>
        <v>3.6979999999999999E-2</v>
      </c>
      <c r="W163" s="146">
        <v>0</v>
      </c>
      <c r="X163" s="147">
        <f>W163*H163</f>
        <v>0</v>
      </c>
      <c r="AR163" s="148" t="s">
        <v>168</v>
      </c>
      <c r="AT163" s="148" t="s">
        <v>163</v>
      </c>
      <c r="AU163" s="148" t="s">
        <v>89</v>
      </c>
      <c r="AY163" s="17" t="s">
        <v>160</v>
      </c>
      <c r="BE163" s="149">
        <f>IF(O163="základní",K163,0)</f>
        <v>0</v>
      </c>
      <c r="BF163" s="149">
        <f>IF(O163="snížená",K163,0)</f>
        <v>0</v>
      </c>
      <c r="BG163" s="149">
        <f>IF(O163="zákl. přenesená",K163,0)</f>
        <v>0</v>
      </c>
      <c r="BH163" s="149">
        <f>IF(O163="sníž. přenesená",K163,0)</f>
        <v>0</v>
      </c>
      <c r="BI163" s="149">
        <f>IF(O163="nulová",K163,0)</f>
        <v>0</v>
      </c>
      <c r="BJ163" s="17" t="s">
        <v>87</v>
      </c>
      <c r="BK163" s="149">
        <f>ROUND(P163*H163,2)</f>
        <v>0</v>
      </c>
      <c r="BL163" s="17" t="s">
        <v>168</v>
      </c>
      <c r="BM163" s="148" t="s">
        <v>193</v>
      </c>
    </row>
    <row r="164" spans="2:65" s="13" customFormat="1">
      <c r="B164" s="157"/>
      <c r="D164" s="151" t="s">
        <v>170</v>
      </c>
      <c r="E164" s="158" t="s">
        <v>1</v>
      </c>
      <c r="F164" s="159" t="s">
        <v>87</v>
      </c>
      <c r="H164" s="160">
        <v>1</v>
      </c>
      <c r="I164" s="161"/>
      <c r="J164" s="161"/>
      <c r="M164" s="157"/>
      <c r="N164" s="162"/>
      <c r="X164" s="163"/>
      <c r="AT164" s="158" t="s">
        <v>170</v>
      </c>
      <c r="AU164" s="158" t="s">
        <v>89</v>
      </c>
      <c r="AV164" s="13" t="s">
        <v>89</v>
      </c>
      <c r="AW164" s="13" t="s">
        <v>5</v>
      </c>
      <c r="AX164" s="13" t="s">
        <v>79</v>
      </c>
      <c r="AY164" s="158" t="s">
        <v>160</v>
      </c>
    </row>
    <row r="165" spans="2:65" s="14" customFormat="1">
      <c r="B165" s="164"/>
      <c r="D165" s="151" t="s">
        <v>170</v>
      </c>
      <c r="E165" s="165" t="s">
        <v>1</v>
      </c>
      <c r="F165" s="166" t="s">
        <v>173</v>
      </c>
      <c r="H165" s="167">
        <v>1</v>
      </c>
      <c r="I165" s="168"/>
      <c r="J165" s="168"/>
      <c r="M165" s="164"/>
      <c r="N165" s="169"/>
      <c r="X165" s="170"/>
      <c r="AT165" s="165" t="s">
        <v>170</v>
      </c>
      <c r="AU165" s="165" t="s">
        <v>89</v>
      </c>
      <c r="AV165" s="14" t="s">
        <v>161</v>
      </c>
      <c r="AW165" s="14" t="s">
        <v>5</v>
      </c>
      <c r="AX165" s="14" t="s">
        <v>79</v>
      </c>
      <c r="AY165" s="165" t="s">
        <v>160</v>
      </c>
    </row>
    <row r="166" spans="2:65" s="15" customFormat="1">
      <c r="B166" s="171"/>
      <c r="D166" s="151" t="s">
        <v>170</v>
      </c>
      <c r="E166" s="172" t="s">
        <v>1</v>
      </c>
      <c r="F166" s="173" t="s">
        <v>174</v>
      </c>
      <c r="H166" s="174">
        <v>1</v>
      </c>
      <c r="I166" s="175"/>
      <c r="J166" s="175"/>
      <c r="M166" s="171"/>
      <c r="N166" s="176"/>
      <c r="X166" s="177"/>
      <c r="AT166" s="172" t="s">
        <v>170</v>
      </c>
      <c r="AU166" s="172" t="s">
        <v>89</v>
      </c>
      <c r="AV166" s="15" t="s">
        <v>168</v>
      </c>
      <c r="AW166" s="15" t="s">
        <v>5</v>
      </c>
      <c r="AX166" s="15" t="s">
        <v>87</v>
      </c>
      <c r="AY166" s="172" t="s">
        <v>160</v>
      </c>
    </row>
    <row r="167" spans="2:65" s="1" customFormat="1" ht="24.2" customHeight="1">
      <c r="B167" s="32"/>
      <c r="C167" s="136" t="s">
        <v>194</v>
      </c>
      <c r="D167" s="136" t="s">
        <v>163</v>
      </c>
      <c r="E167" s="137" t="s">
        <v>195</v>
      </c>
      <c r="F167" s="138" t="s">
        <v>196</v>
      </c>
      <c r="G167" s="139" t="s">
        <v>166</v>
      </c>
      <c r="H167" s="140">
        <v>13.766</v>
      </c>
      <c r="I167" s="141">
        <v>0</v>
      </c>
      <c r="J167" s="141">
        <v>0</v>
      </c>
      <c r="K167" s="142">
        <f>ROUND(P167*H167,2)</f>
        <v>0</v>
      </c>
      <c r="L167" s="138" t="s">
        <v>167</v>
      </c>
      <c r="M167" s="32"/>
      <c r="N167" s="143" t="s">
        <v>1</v>
      </c>
      <c r="O167" s="144" t="s">
        <v>42</v>
      </c>
      <c r="P167" s="145">
        <f>I167+J167</f>
        <v>0</v>
      </c>
      <c r="Q167" s="145">
        <f>ROUND(I167*H167,2)</f>
        <v>0</v>
      </c>
      <c r="R167" s="145">
        <f>ROUND(J167*H167,2)</f>
        <v>0</v>
      </c>
      <c r="T167" s="146">
        <f>S167*H167</f>
        <v>0</v>
      </c>
      <c r="U167" s="146">
        <v>9.4479999999999995E-2</v>
      </c>
      <c r="V167" s="146">
        <f>U167*H167</f>
        <v>1.3006116799999998</v>
      </c>
      <c r="W167" s="146">
        <v>0</v>
      </c>
      <c r="X167" s="147">
        <f>W167*H167</f>
        <v>0</v>
      </c>
      <c r="AR167" s="148" t="s">
        <v>168</v>
      </c>
      <c r="AT167" s="148" t="s">
        <v>163</v>
      </c>
      <c r="AU167" s="148" t="s">
        <v>89</v>
      </c>
      <c r="AY167" s="17" t="s">
        <v>160</v>
      </c>
      <c r="BE167" s="149">
        <f>IF(O167="základní",K167,0)</f>
        <v>0</v>
      </c>
      <c r="BF167" s="149">
        <f>IF(O167="snížená",K167,0)</f>
        <v>0</v>
      </c>
      <c r="BG167" s="149">
        <f>IF(O167="zákl. přenesená",K167,0)</f>
        <v>0</v>
      </c>
      <c r="BH167" s="149">
        <f>IF(O167="sníž. přenesená",K167,0)</f>
        <v>0</v>
      </c>
      <c r="BI167" s="149">
        <f>IF(O167="nulová",K167,0)</f>
        <v>0</v>
      </c>
      <c r="BJ167" s="17" t="s">
        <v>87</v>
      </c>
      <c r="BK167" s="149">
        <f>ROUND(P167*H167,2)</f>
        <v>0</v>
      </c>
      <c r="BL167" s="17" t="s">
        <v>168</v>
      </c>
      <c r="BM167" s="148" t="s">
        <v>197</v>
      </c>
    </row>
    <row r="168" spans="2:65" s="12" customFormat="1">
      <c r="B168" s="150"/>
      <c r="D168" s="151" t="s">
        <v>170</v>
      </c>
      <c r="E168" s="152" t="s">
        <v>1</v>
      </c>
      <c r="F168" s="153" t="s">
        <v>171</v>
      </c>
      <c r="H168" s="152" t="s">
        <v>1</v>
      </c>
      <c r="I168" s="154"/>
      <c r="J168" s="154"/>
      <c r="M168" s="150"/>
      <c r="N168" s="155"/>
      <c r="X168" s="156"/>
      <c r="AT168" s="152" t="s">
        <v>170</v>
      </c>
      <c r="AU168" s="152" t="s">
        <v>89</v>
      </c>
      <c r="AV168" s="12" t="s">
        <v>87</v>
      </c>
      <c r="AW168" s="12" t="s">
        <v>5</v>
      </c>
      <c r="AX168" s="12" t="s">
        <v>79</v>
      </c>
      <c r="AY168" s="152" t="s">
        <v>160</v>
      </c>
    </row>
    <row r="169" spans="2:65" s="13" customFormat="1">
      <c r="B169" s="157"/>
      <c r="D169" s="151" t="s">
        <v>170</v>
      </c>
      <c r="E169" s="158" t="s">
        <v>1</v>
      </c>
      <c r="F169" s="159" t="s">
        <v>198</v>
      </c>
      <c r="H169" s="160">
        <v>8.5359999999999996</v>
      </c>
      <c r="I169" s="161"/>
      <c r="J169" s="161"/>
      <c r="M169" s="157"/>
      <c r="N169" s="162"/>
      <c r="X169" s="163"/>
      <c r="AT169" s="158" t="s">
        <v>170</v>
      </c>
      <c r="AU169" s="158" t="s">
        <v>89</v>
      </c>
      <c r="AV169" s="13" t="s">
        <v>89</v>
      </c>
      <c r="AW169" s="13" t="s">
        <v>5</v>
      </c>
      <c r="AX169" s="13" t="s">
        <v>79</v>
      </c>
      <c r="AY169" s="158" t="s">
        <v>160</v>
      </c>
    </row>
    <row r="170" spans="2:65" s="14" customFormat="1">
      <c r="B170" s="164"/>
      <c r="D170" s="151" t="s">
        <v>170</v>
      </c>
      <c r="E170" s="165" t="s">
        <v>1</v>
      </c>
      <c r="F170" s="166" t="s">
        <v>173</v>
      </c>
      <c r="H170" s="167">
        <v>8.5359999999999996</v>
      </c>
      <c r="I170" s="168"/>
      <c r="J170" s="168"/>
      <c r="M170" s="164"/>
      <c r="N170" s="169"/>
      <c r="X170" s="170"/>
      <c r="AT170" s="165" t="s">
        <v>170</v>
      </c>
      <c r="AU170" s="165" t="s">
        <v>89</v>
      </c>
      <c r="AV170" s="14" t="s">
        <v>161</v>
      </c>
      <c r="AW170" s="14" t="s">
        <v>5</v>
      </c>
      <c r="AX170" s="14" t="s">
        <v>79</v>
      </c>
      <c r="AY170" s="165" t="s">
        <v>160</v>
      </c>
    </row>
    <row r="171" spans="2:65" s="12" customFormat="1">
      <c r="B171" s="150"/>
      <c r="D171" s="151" t="s">
        <v>170</v>
      </c>
      <c r="E171" s="152" t="s">
        <v>1</v>
      </c>
      <c r="F171" s="153" t="s">
        <v>189</v>
      </c>
      <c r="H171" s="152" t="s">
        <v>1</v>
      </c>
      <c r="I171" s="154"/>
      <c r="J171" s="154"/>
      <c r="M171" s="150"/>
      <c r="N171" s="155"/>
      <c r="X171" s="156"/>
      <c r="AT171" s="152" t="s">
        <v>170</v>
      </c>
      <c r="AU171" s="152" t="s">
        <v>89</v>
      </c>
      <c r="AV171" s="12" t="s">
        <v>87</v>
      </c>
      <c r="AW171" s="12" t="s">
        <v>5</v>
      </c>
      <c r="AX171" s="12" t="s">
        <v>79</v>
      </c>
      <c r="AY171" s="152" t="s">
        <v>160</v>
      </c>
    </row>
    <row r="172" spans="2:65" s="13" customFormat="1">
      <c r="B172" s="157"/>
      <c r="D172" s="151" t="s">
        <v>170</v>
      </c>
      <c r="E172" s="158" t="s">
        <v>1</v>
      </c>
      <c r="F172" s="159" t="s">
        <v>199</v>
      </c>
      <c r="H172" s="160">
        <v>5.23</v>
      </c>
      <c r="I172" s="161"/>
      <c r="J172" s="161"/>
      <c r="M172" s="157"/>
      <c r="N172" s="162"/>
      <c r="X172" s="163"/>
      <c r="AT172" s="158" t="s">
        <v>170</v>
      </c>
      <c r="AU172" s="158" t="s">
        <v>89</v>
      </c>
      <c r="AV172" s="13" t="s">
        <v>89</v>
      </c>
      <c r="AW172" s="13" t="s">
        <v>5</v>
      </c>
      <c r="AX172" s="13" t="s">
        <v>79</v>
      </c>
      <c r="AY172" s="158" t="s">
        <v>160</v>
      </c>
    </row>
    <row r="173" spans="2:65" s="14" customFormat="1">
      <c r="B173" s="164"/>
      <c r="D173" s="151" t="s">
        <v>170</v>
      </c>
      <c r="E173" s="165" t="s">
        <v>1</v>
      </c>
      <c r="F173" s="166" t="s">
        <v>173</v>
      </c>
      <c r="H173" s="167">
        <v>5.23</v>
      </c>
      <c r="I173" s="168"/>
      <c r="J173" s="168"/>
      <c r="M173" s="164"/>
      <c r="N173" s="169"/>
      <c r="X173" s="170"/>
      <c r="AT173" s="165" t="s">
        <v>170</v>
      </c>
      <c r="AU173" s="165" t="s">
        <v>89</v>
      </c>
      <c r="AV173" s="14" t="s">
        <v>161</v>
      </c>
      <c r="AW173" s="14" t="s">
        <v>5</v>
      </c>
      <c r="AX173" s="14" t="s">
        <v>79</v>
      </c>
      <c r="AY173" s="165" t="s">
        <v>160</v>
      </c>
    </row>
    <row r="174" spans="2:65" s="15" customFormat="1">
      <c r="B174" s="171"/>
      <c r="D174" s="151" t="s">
        <v>170</v>
      </c>
      <c r="E174" s="172" t="s">
        <v>1</v>
      </c>
      <c r="F174" s="173" t="s">
        <v>174</v>
      </c>
      <c r="H174" s="174">
        <v>13.766</v>
      </c>
      <c r="I174" s="175"/>
      <c r="J174" s="175"/>
      <c r="M174" s="171"/>
      <c r="N174" s="176"/>
      <c r="X174" s="177"/>
      <c r="AT174" s="172" t="s">
        <v>170</v>
      </c>
      <c r="AU174" s="172" t="s">
        <v>89</v>
      </c>
      <c r="AV174" s="15" t="s">
        <v>168</v>
      </c>
      <c r="AW174" s="15" t="s">
        <v>5</v>
      </c>
      <c r="AX174" s="15" t="s">
        <v>87</v>
      </c>
      <c r="AY174" s="172" t="s">
        <v>160</v>
      </c>
    </row>
    <row r="175" spans="2:65" s="1" customFormat="1" ht="24.2" customHeight="1">
      <c r="B175" s="32"/>
      <c r="C175" s="136" t="s">
        <v>200</v>
      </c>
      <c r="D175" s="136" t="s">
        <v>163</v>
      </c>
      <c r="E175" s="137" t="s">
        <v>201</v>
      </c>
      <c r="F175" s="138" t="s">
        <v>202</v>
      </c>
      <c r="G175" s="139" t="s">
        <v>166</v>
      </c>
      <c r="H175" s="140">
        <v>2.4</v>
      </c>
      <c r="I175" s="141">
        <v>0</v>
      </c>
      <c r="J175" s="141">
        <v>0</v>
      </c>
      <c r="K175" s="142">
        <f>ROUND(P175*H175,2)</f>
        <v>0</v>
      </c>
      <c r="L175" s="138" t="s">
        <v>167</v>
      </c>
      <c r="M175" s="32"/>
      <c r="N175" s="143" t="s">
        <v>1</v>
      </c>
      <c r="O175" s="144" t="s">
        <v>42</v>
      </c>
      <c r="P175" s="145">
        <f>I175+J175</f>
        <v>0</v>
      </c>
      <c r="Q175" s="145">
        <f>ROUND(I175*H175,2)</f>
        <v>0</v>
      </c>
      <c r="R175" s="145">
        <f>ROUND(J175*H175,2)</f>
        <v>0</v>
      </c>
      <c r="T175" s="146">
        <f>S175*H175</f>
        <v>0</v>
      </c>
      <c r="U175" s="146">
        <v>0.11396000000000001</v>
      </c>
      <c r="V175" s="146">
        <f>U175*H175</f>
        <v>0.27350400000000002</v>
      </c>
      <c r="W175" s="146">
        <v>0</v>
      </c>
      <c r="X175" s="147">
        <f>W175*H175</f>
        <v>0</v>
      </c>
      <c r="AR175" s="148" t="s">
        <v>168</v>
      </c>
      <c r="AT175" s="148" t="s">
        <v>163</v>
      </c>
      <c r="AU175" s="148" t="s">
        <v>89</v>
      </c>
      <c r="AY175" s="17" t="s">
        <v>160</v>
      </c>
      <c r="BE175" s="149">
        <f>IF(O175="základní",K175,0)</f>
        <v>0</v>
      </c>
      <c r="BF175" s="149">
        <f>IF(O175="snížená",K175,0)</f>
        <v>0</v>
      </c>
      <c r="BG175" s="149">
        <f>IF(O175="zákl. přenesená",K175,0)</f>
        <v>0</v>
      </c>
      <c r="BH175" s="149">
        <f>IF(O175="sníž. přenesená",K175,0)</f>
        <v>0</v>
      </c>
      <c r="BI175" s="149">
        <f>IF(O175="nulová",K175,0)</f>
        <v>0</v>
      </c>
      <c r="BJ175" s="17" t="s">
        <v>87</v>
      </c>
      <c r="BK175" s="149">
        <f>ROUND(P175*H175,2)</f>
        <v>0</v>
      </c>
      <c r="BL175" s="17" t="s">
        <v>168</v>
      </c>
      <c r="BM175" s="148" t="s">
        <v>203</v>
      </c>
    </row>
    <row r="176" spans="2:65" s="12" customFormat="1">
      <c r="B176" s="150"/>
      <c r="D176" s="151" t="s">
        <v>170</v>
      </c>
      <c r="E176" s="152" t="s">
        <v>1</v>
      </c>
      <c r="F176" s="153" t="s">
        <v>171</v>
      </c>
      <c r="H176" s="152" t="s">
        <v>1</v>
      </c>
      <c r="I176" s="154"/>
      <c r="J176" s="154"/>
      <c r="M176" s="150"/>
      <c r="N176" s="155"/>
      <c r="X176" s="156"/>
      <c r="AT176" s="152" t="s">
        <v>170</v>
      </c>
      <c r="AU176" s="152" t="s">
        <v>89</v>
      </c>
      <c r="AV176" s="12" t="s">
        <v>87</v>
      </c>
      <c r="AW176" s="12" t="s">
        <v>5</v>
      </c>
      <c r="AX176" s="12" t="s">
        <v>79</v>
      </c>
      <c r="AY176" s="152" t="s">
        <v>160</v>
      </c>
    </row>
    <row r="177" spans="2:65" s="13" customFormat="1">
      <c r="B177" s="157"/>
      <c r="D177" s="151" t="s">
        <v>170</v>
      </c>
      <c r="E177" s="158" t="s">
        <v>1</v>
      </c>
      <c r="F177" s="159" t="s">
        <v>204</v>
      </c>
      <c r="H177" s="160">
        <v>2.4</v>
      </c>
      <c r="I177" s="161"/>
      <c r="J177" s="161"/>
      <c r="M177" s="157"/>
      <c r="N177" s="162"/>
      <c r="X177" s="163"/>
      <c r="AT177" s="158" t="s">
        <v>170</v>
      </c>
      <c r="AU177" s="158" t="s">
        <v>89</v>
      </c>
      <c r="AV177" s="13" t="s">
        <v>89</v>
      </c>
      <c r="AW177" s="13" t="s">
        <v>5</v>
      </c>
      <c r="AX177" s="13" t="s">
        <v>79</v>
      </c>
      <c r="AY177" s="158" t="s">
        <v>160</v>
      </c>
    </row>
    <row r="178" spans="2:65" s="14" customFormat="1">
      <c r="B178" s="164"/>
      <c r="D178" s="151" t="s">
        <v>170</v>
      </c>
      <c r="E178" s="165" t="s">
        <v>1</v>
      </c>
      <c r="F178" s="166" t="s">
        <v>173</v>
      </c>
      <c r="H178" s="167">
        <v>2.4</v>
      </c>
      <c r="I178" s="168"/>
      <c r="J178" s="168"/>
      <c r="M178" s="164"/>
      <c r="N178" s="169"/>
      <c r="X178" s="170"/>
      <c r="AT178" s="165" t="s">
        <v>170</v>
      </c>
      <c r="AU178" s="165" t="s">
        <v>89</v>
      </c>
      <c r="AV178" s="14" t="s">
        <v>161</v>
      </c>
      <c r="AW178" s="14" t="s">
        <v>5</v>
      </c>
      <c r="AX178" s="14" t="s">
        <v>79</v>
      </c>
      <c r="AY178" s="165" t="s">
        <v>160</v>
      </c>
    </row>
    <row r="179" spans="2:65" s="15" customFormat="1">
      <c r="B179" s="171"/>
      <c r="D179" s="151" t="s">
        <v>170</v>
      </c>
      <c r="E179" s="172" t="s">
        <v>1</v>
      </c>
      <c r="F179" s="173" t="s">
        <v>174</v>
      </c>
      <c r="H179" s="174">
        <v>2.4</v>
      </c>
      <c r="I179" s="175"/>
      <c r="J179" s="175"/>
      <c r="M179" s="171"/>
      <c r="N179" s="176"/>
      <c r="X179" s="177"/>
      <c r="AT179" s="172" t="s">
        <v>170</v>
      </c>
      <c r="AU179" s="172" t="s">
        <v>89</v>
      </c>
      <c r="AV179" s="15" t="s">
        <v>168</v>
      </c>
      <c r="AW179" s="15" t="s">
        <v>5</v>
      </c>
      <c r="AX179" s="15" t="s">
        <v>87</v>
      </c>
      <c r="AY179" s="172" t="s">
        <v>160</v>
      </c>
    </row>
    <row r="180" spans="2:65" s="1" customFormat="1" ht="24.2" customHeight="1">
      <c r="B180" s="32"/>
      <c r="C180" s="136" t="s">
        <v>205</v>
      </c>
      <c r="D180" s="136" t="s">
        <v>163</v>
      </c>
      <c r="E180" s="137" t="s">
        <v>206</v>
      </c>
      <c r="F180" s="138" t="s">
        <v>207</v>
      </c>
      <c r="G180" s="139" t="s">
        <v>166</v>
      </c>
      <c r="H180" s="140">
        <v>0.125</v>
      </c>
      <c r="I180" s="141">
        <v>0</v>
      </c>
      <c r="J180" s="141">
        <v>0</v>
      </c>
      <c r="K180" s="142">
        <f>ROUND(P180*H180,2)</f>
        <v>0</v>
      </c>
      <c r="L180" s="138" t="s">
        <v>167</v>
      </c>
      <c r="M180" s="32"/>
      <c r="N180" s="143" t="s">
        <v>1</v>
      </c>
      <c r="O180" s="144" t="s">
        <v>42</v>
      </c>
      <c r="P180" s="145">
        <f>I180+J180</f>
        <v>0</v>
      </c>
      <c r="Q180" s="145">
        <f>ROUND(I180*H180,2)</f>
        <v>0</v>
      </c>
      <c r="R180" s="145">
        <f>ROUND(J180*H180,2)</f>
        <v>0</v>
      </c>
      <c r="T180" s="146">
        <f>S180*H180</f>
        <v>0</v>
      </c>
      <c r="U180" s="146">
        <v>0.25364999999999999</v>
      </c>
      <c r="V180" s="146">
        <f>U180*H180</f>
        <v>3.1706249999999998E-2</v>
      </c>
      <c r="W180" s="146">
        <v>0</v>
      </c>
      <c r="X180" s="147">
        <f>W180*H180</f>
        <v>0</v>
      </c>
      <c r="AR180" s="148" t="s">
        <v>168</v>
      </c>
      <c r="AT180" s="148" t="s">
        <v>163</v>
      </c>
      <c r="AU180" s="148" t="s">
        <v>89</v>
      </c>
      <c r="AY180" s="17" t="s">
        <v>160</v>
      </c>
      <c r="BE180" s="149">
        <f>IF(O180="základní",K180,0)</f>
        <v>0</v>
      </c>
      <c r="BF180" s="149">
        <f>IF(O180="snížená",K180,0)</f>
        <v>0</v>
      </c>
      <c r="BG180" s="149">
        <f>IF(O180="zákl. přenesená",K180,0)</f>
        <v>0</v>
      </c>
      <c r="BH180" s="149">
        <f>IF(O180="sníž. přenesená",K180,0)</f>
        <v>0</v>
      </c>
      <c r="BI180" s="149">
        <f>IF(O180="nulová",K180,0)</f>
        <v>0</v>
      </c>
      <c r="BJ180" s="17" t="s">
        <v>87</v>
      </c>
      <c r="BK180" s="149">
        <f>ROUND(P180*H180,2)</f>
        <v>0</v>
      </c>
      <c r="BL180" s="17" t="s">
        <v>168</v>
      </c>
      <c r="BM180" s="148" t="s">
        <v>208</v>
      </c>
    </row>
    <row r="181" spans="2:65" s="13" customFormat="1">
      <c r="B181" s="157"/>
      <c r="D181" s="151" t="s">
        <v>170</v>
      </c>
      <c r="E181" s="158" t="s">
        <v>1</v>
      </c>
      <c r="F181" s="159" t="s">
        <v>209</v>
      </c>
      <c r="H181" s="160">
        <v>0.125</v>
      </c>
      <c r="I181" s="161"/>
      <c r="J181" s="161"/>
      <c r="M181" s="157"/>
      <c r="N181" s="162"/>
      <c r="X181" s="163"/>
      <c r="AT181" s="158" t="s">
        <v>170</v>
      </c>
      <c r="AU181" s="158" t="s">
        <v>89</v>
      </c>
      <c r="AV181" s="13" t="s">
        <v>89</v>
      </c>
      <c r="AW181" s="13" t="s">
        <v>5</v>
      </c>
      <c r="AX181" s="13" t="s">
        <v>79</v>
      </c>
      <c r="AY181" s="158" t="s">
        <v>160</v>
      </c>
    </row>
    <row r="182" spans="2:65" s="14" customFormat="1">
      <c r="B182" s="164"/>
      <c r="D182" s="151" t="s">
        <v>170</v>
      </c>
      <c r="E182" s="165" t="s">
        <v>1</v>
      </c>
      <c r="F182" s="166" t="s">
        <v>173</v>
      </c>
      <c r="H182" s="167">
        <v>0.125</v>
      </c>
      <c r="I182" s="168"/>
      <c r="J182" s="168"/>
      <c r="M182" s="164"/>
      <c r="N182" s="169"/>
      <c r="X182" s="170"/>
      <c r="AT182" s="165" t="s">
        <v>170</v>
      </c>
      <c r="AU182" s="165" t="s">
        <v>89</v>
      </c>
      <c r="AV182" s="14" t="s">
        <v>161</v>
      </c>
      <c r="AW182" s="14" t="s">
        <v>5</v>
      </c>
      <c r="AX182" s="14" t="s">
        <v>79</v>
      </c>
      <c r="AY182" s="165" t="s">
        <v>160</v>
      </c>
    </row>
    <row r="183" spans="2:65" s="15" customFormat="1">
      <c r="B183" s="171"/>
      <c r="D183" s="151" t="s">
        <v>170</v>
      </c>
      <c r="E183" s="172" t="s">
        <v>1</v>
      </c>
      <c r="F183" s="173" t="s">
        <v>174</v>
      </c>
      <c r="H183" s="174">
        <v>0.125</v>
      </c>
      <c r="I183" s="175"/>
      <c r="J183" s="175"/>
      <c r="M183" s="171"/>
      <c r="N183" s="176"/>
      <c r="X183" s="177"/>
      <c r="AT183" s="172" t="s">
        <v>170</v>
      </c>
      <c r="AU183" s="172" t="s">
        <v>89</v>
      </c>
      <c r="AV183" s="15" t="s">
        <v>168</v>
      </c>
      <c r="AW183" s="15" t="s">
        <v>5</v>
      </c>
      <c r="AX183" s="15" t="s">
        <v>87</v>
      </c>
      <c r="AY183" s="172" t="s">
        <v>160</v>
      </c>
    </row>
    <row r="184" spans="2:65" s="11" customFormat="1" ht="22.7" customHeight="1">
      <c r="B184" s="123"/>
      <c r="D184" s="124" t="s">
        <v>78</v>
      </c>
      <c r="E184" s="134" t="s">
        <v>168</v>
      </c>
      <c r="F184" s="134" t="s">
        <v>210</v>
      </c>
      <c r="I184" s="126"/>
      <c r="J184" s="126"/>
      <c r="K184" s="135">
        <f>BK184</f>
        <v>0</v>
      </c>
      <c r="M184" s="123"/>
      <c r="N184" s="128"/>
      <c r="Q184" s="129">
        <f>SUM(Q185:Q190)</f>
        <v>0</v>
      </c>
      <c r="R184" s="129">
        <f>SUM(R185:R190)</f>
        <v>0</v>
      </c>
      <c r="T184" s="130">
        <f>SUM(T185:T190)</f>
        <v>0</v>
      </c>
      <c r="V184" s="130">
        <f>SUM(V185:V190)</f>
        <v>0.10460646</v>
      </c>
      <c r="X184" s="131">
        <f>SUM(X185:X190)</f>
        <v>0</v>
      </c>
      <c r="AR184" s="124" t="s">
        <v>87</v>
      </c>
      <c r="AT184" s="132" t="s">
        <v>78</v>
      </c>
      <c r="AU184" s="132" t="s">
        <v>87</v>
      </c>
      <c r="AY184" s="124" t="s">
        <v>160</v>
      </c>
      <c r="BK184" s="133">
        <f>SUM(BK185:BK190)</f>
        <v>0</v>
      </c>
    </row>
    <row r="185" spans="2:65" s="1" customFormat="1" ht="37.700000000000003" customHeight="1">
      <c r="B185" s="32"/>
      <c r="C185" s="136" t="s">
        <v>211</v>
      </c>
      <c r="D185" s="136" t="s">
        <v>163</v>
      </c>
      <c r="E185" s="137" t="s">
        <v>212</v>
      </c>
      <c r="F185" s="138" t="s">
        <v>213</v>
      </c>
      <c r="G185" s="139" t="s">
        <v>177</v>
      </c>
      <c r="H185" s="140">
        <v>9.4E-2</v>
      </c>
      <c r="I185" s="141">
        <v>0</v>
      </c>
      <c r="J185" s="141">
        <v>0</v>
      </c>
      <c r="K185" s="142">
        <f>ROUND(P185*H185,2)</f>
        <v>0</v>
      </c>
      <c r="L185" s="138" t="s">
        <v>167</v>
      </c>
      <c r="M185" s="32"/>
      <c r="N185" s="143" t="s">
        <v>1</v>
      </c>
      <c r="O185" s="144" t="s">
        <v>42</v>
      </c>
      <c r="P185" s="145">
        <f>I185+J185</f>
        <v>0</v>
      </c>
      <c r="Q185" s="145">
        <f>ROUND(I185*H185,2)</f>
        <v>0</v>
      </c>
      <c r="R185" s="145">
        <f>ROUND(J185*H185,2)</f>
        <v>0</v>
      </c>
      <c r="T185" s="146">
        <f>S185*H185</f>
        <v>0</v>
      </c>
      <c r="U185" s="146">
        <v>1.7090000000000001E-2</v>
      </c>
      <c r="V185" s="146">
        <f>U185*H185</f>
        <v>1.6064600000000001E-3</v>
      </c>
      <c r="W185" s="146">
        <v>0</v>
      </c>
      <c r="X185" s="147">
        <f>W185*H185</f>
        <v>0</v>
      </c>
      <c r="AR185" s="148" t="s">
        <v>168</v>
      </c>
      <c r="AT185" s="148" t="s">
        <v>163</v>
      </c>
      <c r="AU185" s="148" t="s">
        <v>89</v>
      </c>
      <c r="AY185" s="17" t="s">
        <v>160</v>
      </c>
      <c r="BE185" s="149">
        <f>IF(O185="základní",K185,0)</f>
        <v>0</v>
      </c>
      <c r="BF185" s="149">
        <f>IF(O185="snížená",K185,0)</f>
        <v>0</v>
      </c>
      <c r="BG185" s="149">
        <f>IF(O185="zákl. přenesená",K185,0)</f>
        <v>0</v>
      </c>
      <c r="BH185" s="149">
        <f>IF(O185="sníž. přenesená",K185,0)</f>
        <v>0</v>
      </c>
      <c r="BI185" s="149">
        <f>IF(O185="nulová",K185,0)</f>
        <v>0</v>
      </c>
      <c r="BJ185" s="17" t="s">
        <v>87</v>
      </c>
      <c r="BK185" s="149">
        <f>ROUND(P185*H185,2)</f>
        <v>0</v>
      </c>
      <c r="BL185" s="17" t="s">
        <v>168</v>
      </c>
      <c r="BM185" s="148" t="s">
        <v>214</v>
      </c>
    </row>
    <row r="186" spans="2:65" s="13" customFormat="1">
      <c r="B186" s="157"/>
      <c r="D186" s="151" t="s">
        <v>170</v>
      </c>
      <c r="E186" s="158" t="s">
        <v>1</v>
      </c>
      <c r="F186" s="159" t="s">
        <v>215</v>
      </c>
      <c r="H186" s="160">
        <v>9.4E-2</v>
      </c>
      <c r="I186" s="161"/>
      <c r="J186" s="161"/>
      <c r="M186" s="157"/>
      <c r="N186" s="162"/>
      <c r="X186" s="163"/>
      <c r="AT186" s="158" t="s">
        <v>170</v>
      </c>
      <c r="AU186" s="158" t="s">
        <v>89</v>
      </c>
      <c r="AV186" s="13" t="s">
        <v>89</v>
      </c>
      <c r="AW186" s="13" t="s">
        <v>5</v>
      </c>
      <c r="AX186" s="13" t="s">
        <v>79</v>
      </c>
      <c r="AY186" s="158" t="s">
        <v>160</v>
      </c>
    </row>
    <row r="187" spans="2:65" s="14" customFormat="1">
      <c r="B187" s="164"/>
      <c r="D187" s="151" t="s">
        <v>170</v>
      </c>
      <c r="E187" s="165" t="s">
        <v>1</v>
      </c>
      <c r="F187" s="166" t="s">
        <v>173</v>
      </c>
      <c r="H187" s="167">
        <v>9.4E-2</v>
      </c>
      <c r="I187" s="168"/>
      <c r="J187" s="168"/>
      <c r="M187" s="164"/>
      <c r="N187" s="169"/>
      <c r="X187" s="170"/>
      <c r="AT187" s="165" t="s">
        <v>170</v>
      </c>
      <c r="AU187" s="165" t="s">
        <v>89</v>
      </c>
      <c r="AV187" s="14" t="s">
        <v>161</v>
      </c>
      <c r="AW187" s="14" t="s">
        <v>5</v>
      </c>
      <c r="AX187" s="14" t="s">
        <v>79</v>
      </c>
      <c r="AY187" s="165" t="s">
        <v>160</v>
      </c>
    </row>
    <row r="188" spans="2:65" s="15" customFormat="1">
      <c r="B188" s="171"/>
      <c r="D188" s="151" t="s">
        <v>170</v>
      </c>
      <c r="E188" s="172" t="s">
        <v>1</v>
      </c>
      <c r="F188" s="173" t="s">
        <v>174</v>
      </c>
      <c r="H188" s="174">
        <v>9.4E-2</v>
      </c>
      <c r="I188" s="175"/>
      <c r="J188" s="175"/>
      <c r="M188" s="171"/>
      <c r="N188" s="176"/>
      <c r="X188" s="177"/>
      <c r="AT188" s="172" t="s">
        <v>170</v>
      </c>
      <c r="AU188" s="172" t="s">
        <v>89</v>
      </c>
      <c r="AV188" s="15" t="s">
        <v>168</v>
      </c>
      <c r="AW188" s="15" t="s">
        <v>5</v>
      </c>
      <c r="AX188" s="15" t="s">
        <v>87</v>
      </c>
      <c r="AY188" s="172" t="s">
        <v>160</v>
      </c>
    </row>
    <row r="189" spans="2:65" s="1" customFormat="1" ht="24.2" customHeight="1">
      <c r="B189" s="32"/>
      <c r="C189" s="178" t="s">
        <v>216</v>
      </c>
      <c r="D189" s="178" t="s">
        <v>217</v>
      </c>
      <c r="E189" s="179" t="s">
        <v>218</v>
      </c>
      <c r="F189" s="180" t="s">
        <v>219</v>
      </c>
      <c r="G189" s="181" t="s">
        <v>177</v>
      </c>
      <c r="H189" s="182">
        <v>0.10299999999999999</v>
      </c>
      <c r="I189" s="183">
        <v>0</v>
      </c>
      <c r="J189" s="184"/>
      <c r="K189" s="185">
        <f>ROUND(P189*H189,2)</f>
        <v>0</v>
      </c>
      <c r="L189" s="180" t="s">
        <v>1</v>
      </c>
      <c r="M189" s="186"/>
      <c r="N189" s="187" t="s">
        <v>1</v>
      </c>
      <c r="O189" s="144" t="s">
        <v>42</v>
      </c>
      <c r="P189" s="145">
        <f>I189+J189</f>
        <v>0</v>
      </c>
      <c r="Q189" s="145">
        <f>ROUND(I189*H189,2)</f>
        <v>0</v>
      </c>
      <c r="R189" s="145">
        <f>ROUND(J189*H189,2)</f>
        <v>0</v>
      </c>
      <c r="T189" s="146">
        <f>S189*H189</f>
        <v>0</v>
      </c>
      <c r="U189" s="146">
        <v>1</v>
      </c>
      <c r="V189" s="146">
        <f>U189*H189</f>
        <v>0.10299999999999999</v>
      </c>
      <c r="W189" s="146">
        <v>0</v>
      </c>
      <c r="X189" s="147">
        <f>W189*H189</f>
        <v>0</v>
      </c>
      <c r="AR189" s="148" t="s">
        <v>205</v>
      </c>
      <c r="AT189" s="148" t="s">
        <v>217</v>
      </c>
      <c r="AU189" s="148" t="s">
        <v>89</v>
      </c>
      <c r="AY189" s="17" t="s">
        <v>160</v>
      </c>
      <c r="BE189" s="149">
        <f>IF(O189="základní",K189,0)</f>
        <v>0</v>
      </c>
      <c r="BF189" s="149">
        <f>IF(O189="snížená",K189,0)</f>
        <v>0</v>
      </c>
      <c r="BG189" s="149">
        <f>IF(O189="zákl. přenesená",K189,0)</f>
        <v>0</v>
      </c>
      <c r="BH189" s="149">
        <f>IF(O189="sníž. přenesená",K189,0)</f>
        <v>0</v>
      </c>
      <c r="BI189" s="149">
        <f>IF(O189="nulová",K189,0)</f>
        <v>0</v>
      </c>
      <c r="BJ189" s="17" t="s">
        <v>87</v>
      </c>
      <c r="BK189" s="149">
        <f>ROUND(P189*H189,2)</f>
        <v>0</v>
      </c>
      <c r="BL189" s="17" t="s">
        <v>168</v>
      </c>
      <c r="BM189" s="148" t="s">
        <v>220</v>
      </c>
    </row>
    <row r="190" spans="2:65" s="13" customFormat="1">
      <c r="B190" s="157"/>
      <c r="D190" s="151" t="s">
        <v>170</v>
      </c>
      <c r="F190" s="159" t="s">
        <v>221</v>
      </c>
      <c r="H190" s="160">
        <v>0.10299999999999999</v>
      </c>
      <c r="I190" s="161"/>
      <c r="J190" s="161"/>
      <c r="M190" s="157"/>
      <c r="N190" s="162"/>
      <c r="X190" s="163"/>
      <c r="AT190" s="158" t="s">
        <v>170</v>
      </c>
      <c r="AU190" s="158" t="s">
        <v>89</v>
      </c>
      <c r="AV190" s="13" t="s">
        <v>89</v>
      </c>
      <c r="AW190" s="13" t="s">
        <v>4</v>
      </c>
      <c r="AX190" s="13" t="s">
        <v>87</v>
      </c>
      <c r="AY190" s="158" t="s">
        <v>160</v>
      </c>
    </row>
    <row r="191" spans="2:65" s="11" customFormat="1" ht="22.7" customHeight="1">
      <c r="B191" s="123"/>
      <c r="D191" s="124" t="s">
        <v>78</v>
      </c>
      <c r="E191" s="134" t="s">
        <v>194</v>
      </c>
      <c r="F191" s="134" t="s">
        <v>222</v>
      </c>
      <c r="I191" s="126"/>
      <c r="J191" s="126"/>
      <c r="K191" s="135">
        <f>BK191</f>
        <v>0</v>
      </c>
      <c r="M191" s="123"/>
      <c r="N191" s="128"/>
      <c r="Q191" s="129">
        <f>SUM(Q192:Q329)</f>
        <v>0</v>
      </c>
      <c r="R191" s="129">
        <f>SUM(R192:R329)</f>
        <v>0</v>
      </c>
      <c r="T191" s="130">
        <f>SUM(T192:T329)</f>
        <v>0</v>
      </c>
      <c r="V191" s="130">
        <f>SUM(V192:V329)</f>
        <v>127.68763268000001</v>
      </c>
      <c r="X191" s="131">
        <f>SUM(X192:X329)</f>
        <v>0</v>
      </c>
      <c r="AR191" s="124" t="s">
        <v>87</v>
      </c>
      <c r="AT191" s="132" t="s">
        <v>78</v>
      </c>
      <c r="AU191" s="132" t="s">
        <v>87</v>
      </c>
      <c r="AY191" s="124" t="s">
        <v>160</v>
      </c>
      <c r="BK191" s="133">
        <f>SUM(BK192:BK329)</f>
        <v>0</v>
      </c>
    </row>
    <row r="192" spans="2:65" s="1" customFormat="1" ht="37.700000000000003" customHeight="1">
      <c r="B192" s="32"/>
      <c r="C192" s="136" t="s">
        <v>223</v>
      </c>
      <c r="D192" s="136" t="s">
        <v>163</v>
      </c>
      <c r="E192" s="137" t="s">
        <v>224</v>
      </c>
      <c r="F192" s="138" t="s">
        <v>225</v>
      </c>
      <c r="G192" s="139" t="s">
        <v>166</v>
      </c>
      <c r="H192" s="140">
        <v>159.44999999999999</v>
      </c>
      <c r="I192" s="141">
        <v>0</v>
      </c>
      <c r="J192" s="141">
        <v>0</v>
      </c>
      <c r="K192" s="142">
        <f>ROUND(P192*H192,2)</f>
        <v>0</v>
      </c>
      <c r="L192" s="138" t="s">
        <v>167</v>
      </c>
      <c r="M192" s="32"/>
      <c r="N192" s="143" t="s">
        <v>1</v>
      </c>
      <c r="O192" s="144" t="s">
        <v>42</v>
      </c>
      <c r="P192" s="145">
        <f>I192+J192</f>
        <v>0</v>
      </c>
      <c r="Q192" s="145">
        <f>ROUND(I192*H192,2)</f>
        <v>0</v>
      </c>
      <c r="R192" s="145">
        <f>ROUND(J192*H192,2)</f>
        <v>0</v>
      </c>
      <c r="T192" s="146">
        <f>S192*H192</f>
        <v>0</v>
      </c>
      <c r="U192" s="146">
        <v>5.7099999999999998E-3</v>
      </c>
      <c r="V192" s="146">
        <f>U192*H192</f>
        <v>0.91045949999999987</v>
      </c>
      <c r="W192" s="146">
        <v>0</v>
      </c>
      <c r="X192" s="147">
        <f>W192*H192</f>
        <v>0</v>
      </c>
      <c r="AR192" s="148" t="s">
        <v>168</v>
      </c>
      <c r="AT192" s="148" t="s">
        <v>163</v>
      </c>
      <c r="AU192" s="148" t="s">
        <v>89</v>
      </c>
      <c r="AY192" s="17" t="s">
        <v>160</v>
      </c>
      <c r="BE192" s="149">
        <f>IF(O192="základní",K192,0)</f>
        <v>0</v>
      </c>
      <c r="BF192" s="149">
        <f>IF(O192="snížená",K192,0)</f>
        <v>0</v>
      </c>
      <c r="BG192" s="149">
        <f>IF(O192="zákl. přenesená",K192,0)</f>
        <v>0</v>
      </c>
      <c r="BH192" s="149">
        <f>IF(O192="sníž. přenesená",K192,0)</f>
        <v>0</v>
      </c>
      <c r="BI192" s="149">
        <f>IF(O192="nulová",K192,0)</f>
        <v>0</v>
      </c>
      <c r="BJ192" s="17" t="s">
        <v>87</v>
      </c>
      <c r="BK192" s="149">
        <f>ROUND(P192*H192,2)</f>
        <v>0</v>
      </c>
      <c r="BL192" s="17" t="s">
        <v>168</v>
      </c>
      <c r="BM192" s="148" t="s">
        <v>226</v>
      </c>
    </row>
    <row r="193" spans="2:65" s="13" customFormat="1">
      <c r="B193" s="157"/>
      <c r="D193" s="151" t="s">
        <v>170</v>
      </c>
      <c r="E193" s="158" t="s">
        <v>1</v>
      </c>
      <c r="F193" s="159" t="s">
        <v>227</v>
      </c>
      <c r="H193" s="160">
        <v>159.44999999999999</v>
      </c>
      <c r="I193" s="161"/>
      <c r="J193" s="161"/>
      <c r="M193" s="157"/>
      <c r="N193" s="162"/>
      <c r="X193" s="163"/>
      <c r="AT193" s="158" t="s">
        <v>170</v>
      </c>
      <c r="AU193" s="158" t="s">
        <v>89</v>
      </c>
      <c r="AV193" s="13" t="s">
        <v>89</v>
      </c>
      <c r="AW193" s="13" t="s">
        <v>5</v>
      </c>
      <c r="AX193" s="13" t="s">
        <v>79</v>
      </c>
      <c r="AY193" s="158" t="s">
        <v>160</v>
      </c>
    </row>
    <row r="194" spans="2:65" s="14" customFormat="1">
      <c r="B194" s="164"/>
      <c r="D194" s="151" t="s">
        <v>170</v>
      </c>
      <c r="E194" s="165" t="s">
        <v>1</v>
      </c>
      <c r="F194" s="166" t="s">
        <v>173</v>
      </c>
      <c r="H194" s="167">
        <v>159.44999999999999</v>
      </c>
      <c r="I194" s="168"/>
      <c r="J194" s="168"/>
      <c r="M194" s="164"/>
      <c r="N194" s="169"/>
      <c r="X194" s="170"/>
      <c r="AT194" s="165" t="s">
        <v>170</v>
      </c>
      <c r="AU194" s="165" t="s">
        <v>89</v>
      </c>
      <c r="AV194" s="14" t="s">
        <v>161</v>
      </c>
      <c r="AW194" s="14" t="s">
        <v>5</v>
      </c>
      <c r="AX194" s="14" t="s">
        <v>79</v>
      </c>
      <c r="AY194" s="165" t="s">
        <v>160</v>
      </c>
    </row>
    <row r="195" spans="2:65" s="15" customFormat="1">
      <c r="B195" s="171"/>
      <c r="D195" s="151" t="s">
        <v>170</v>
      </c>
      <c r="E195" s="172" t="s">
        <v>1</v>
      </c>
      <c r="F195" s="173" t="s">
        <v>174</v>
      </c>
      <c r="H195" s="174">
        <v>159.44999999999999</v>
      </c>
      <c r="I195" s="175"/>
      <c r="J195" s="175"/>
      <c r="M195" s="171"/>
      <c r="N195" s="176"/>
      <c r="X195" s="177"/>
      <c r="AT195" s="172" t="s">
        <v>170</v>
      </c>
      <c r="AU195" s="172" t="s">
        <v>89</v>
      </c>
      <c r="AV195" s="15" t="s">
        <v>168</v>
      </c>
      <c r="AW195" s="15" t="s">
        <v>5</v>
      </c>
      <c r="AX195" s="15" t="s">
        <v>87</v>
      </c>
      <c r="AY195" s="172" t="s">
        <v>160</v>
      </c>
    </row>
    <row r="196" spans="2:65" s="1" customFormat="1" ht="24.2" customHeight="1">
      <c r="B196" s="32"/>
      <c r="C196" s="136" t="s">
        <v>9</v>
      </c>
      <c r="D196" s="136" t="s">
        <v>163</v>
      </c>
      <c r="E196" s="137" t="s">
        <v>228</v>
      </c>
      <c r="F196" s="138" t="s">
        <v>229</v>
      </c>
      <c r="G196" s="139" t="s">
        <v>166</v>
      </c>
      <c r="H196" s="140">
        <v>22.7</v>
      </c>
      <c r="I196" s="141">
        <v>0</v>
      </c>
      <c r="J196" s="141">
        <v>0</v>
      </c>
      <c r="K196" s="142">
        <f>ROUND(P196*H196,2)</f>
        <v>0</v>
      </c>
      <c r="L196" s="138" t="s">
        <v>167</v>
      </c>
      <c r="M196" s="32"/>
      <c r="N196" s="143" t="s">
        <v>1</v>
      </c>
      <c r="O196" s="144" t="s">
        <v>42</v>
      </c>
      <c r="P196" s="145">
        <f>I196+J196</f>
        <v>0</v>
      </c>
      <c r="Q196" s="145">
        <f>ROUND(I196*H196,2)</f>
        <v>0</v>
      </c>
      <c r="R196" s="145">
        <f>ROUND(J196*H196,2)</f>
        <v>0</v>
      </c>
      <c r="T196" s="146">
        <f>S196*H196</f>
        <v>0</v>
      </c>
      <c r="U196" s="146">
        <v>7.3499999999999998E-3</v>
      </c>
      <c r="V196" s="146">
        <f>U196*H196</f>
        <v>0.16684499999999999</v>
      </c>
      <c r="W196" s="146">
        <v>0</v>
      </c>
      <c r="X196" s="147">
        <f>W196*H196</f>
        <v>0</v>
      </c>
      <c r="AR196" s="148" t="s">
        <v>168</v>
      </c>
      <c r="AT196" s="148" t="s">
        <v>163</v>
      </c>
      <c r="AU196" s="148" t="s">
        <v>89</v>
      </c>
      <c r="AY196" s="17" t="s">
        <v>160</v>
      </c>
      <c r="BE196" s="149">
        <f>IF(O196="základní",K196,0)</f>
        <v>0</v>
      </c>
      <c r="BF196" s="149">
        <f>IF(O196="snížená",K196,0)</f>
        <v>0</v>
      </c>
      <c r="BG196" s="149">
        <f>IF(O196="zákl. přenesená",K196,0)</f>
        <v>0</v>
      </c>
      <c r="BH196" s="149">
        <f>IF(O196="sníž. přenesená",K196,0)</f>
        <v>0</v>
      </c>
      <c r="BI196" s="149">
        <f>IF(O196="nulová",K196,0)</f>
        <v>0</v>
      </c>
      <c r="BJ196" s="17" t="s">
        <v>87</v>
      </c>
      <c r="BK196" s="149">
        <f>ROUND(P196*H196,2)</f>
        <v>0</v>
      </c>
      <c r="BL196" s="17" t="s">
        <v>168</v>
      </c>
      <c r="BM196" s="148" t="s">
        <v>230</v>
      </c>
    </row>
    <row r="197" spans="2:65" s="13" customFormat="1">
      <c r="B197" s="157"/>
      <c r="D197" s="151" t="s">
        <v>170</v>
      </c>
      <c r="E197" s="158" t="s">
        <v>1</v>
      </c>
      <c r="F197" s="159" t="s">
        <v>231</v>
      </c>
      <c r="H197" s="160">
        <v>22.7</v>
      </c>
      <c r="I197" s="161"/>
      <c r="J197" s="161"/>
      <c r="M197" s="157"/>
      <c r="N197" s="162"/>
      <c r="X197" s="163"/>
      <c r="AT197" s="158" t="s">
        <v>170</v>
      </c>
      <c r="AU197" s="158" t="s">
        <v>89</v>
      </c>
      <c r="AV197" s="13" t="s">
        <v>89</v>
      </c>
      <c r="AW197" s="13" t="s">
        <v>5</v>
      </c>
      <c r="AX197" s="13" t="s">
        <v>79</v>
      </c>
      <c r="AY197" s="158" t="s">
        <v>160</v>
      </c>
    </row>
    <row r="198" spans="2:65" s="14" customFormat="1">
      <c r="B198" s="164"/>
      <c r="D198" s="151" t="s">
        <v>170</v>
      </c>
      <c r="E198" s="165" t="s">
        <v>1</v>
      </c>
      <c r="F198" s="166" t="s">
        <v>173</v>
      </c>
      <c r="H198" s="167">
        <v>22.7</v>
      </c>
      <c r="I198" s="168"/>
      <c r="J198" s="168"/>
      <c r="M198" s="164"/>
      <c r="N198" s="169"/>
      <c r="X198" s="170"/>
      <c r="AT198" s="165" t="s">
        <v>170</v>
      </c>
      <c r="AU198" s="165" t="s">
        <v>89</v>
      </c>
      <c r="AV198" s="14" t="s">
        <v>161</v>
      </c>
      <c r="AW198" s="14" t="s">
        <v>5</v>
      </c>
      <c r="AX198" s="14" t="s">
        <v>79</v>
      </c>
      <c r="AY198" s="165" t="s">
        <v>160</v>
      </c>
    </row>
    <row r="199" spans="2:65" s="15" customFormat="1">
      <c r="B199" s="171"/>
      <c r="D199" s="151" t="s">
        <v>170</v>
      </c>
      <c r="E199" s="172" t="s">
        <v>1</v>
      </c>
      <c r="F199" s="173" t="s">
        <v>174</v>
      </c>
      <c r="H199" s="174">
        <v>22.7</v>
      </c>
      <c r="I199" s="175"/>
      <c r="J199" s="175"/>
      <c r="M199" s="171"/>
      <c r="N199" s="176"/>
      <c r="X199" s="177"/>
      <c r="AT199" s="172" t="s">
        <v>170</v>
      </c>
      <c r="AU199" s="172" t="s">
        <v>89</v>
      </c>
      <c r="AV199" s="15" t="s">
        <v>168</v>
      </c>
      <c r="AW199" s="15" t="s">
        <v>5</v>
      </c>
      <c r="AX199" s="15" t="s">
        <v>87</v>
      </c>
      <c r="AY199" s="172" t="s">
        <v>160</v>
      </c>
    </row>
    <row r="200" spans="2:65" s="1" customFormat="1" ht="24.2" customHeight="1">
      <c r="B200" s="32"/>
      <c r="C200" s="136" t="s">
        <v>232</v>
      </c>
      <c r="D200" s="136" t="s">
        <v>163</v>
      </c>
      <c r="E200" s="137" t="s">
        <v>233</v>
      </c>
      <c r="F200" s="138" t="s">
        <v>234</v>
      </c>
      <c r="G200" s="139" t="s">
        <v>166</v>
      </c>
      <c r="H200" s="140">
        <v>22.7</v>
      </c>
      <c r="I200" s="141">
        <v>0</v>
      </c>
      <c r="J200" s="141">
        <v>0</v>
      </c>
      <c r="K200" s="142">
        <f>ROUND(P200*H200,2)</f>
        <v>0</v>
      </c>
      <c r="L200" s="138" t="s">
        <v>167</v>
      </c>
      <c r="M200" s="32"/>
      <c r="N200" s="143" t="s">
        <v>1</v>
      </c>
      <c r="O200" s="144" t="s">
        <v>42</v>
      </c>
      <c r="P200" s="145">
        <f>I200+J200</f>
        <v>0</v>
      </c>
      <c r="Q200" s="145">
        <f>ROUND(I200*H200,2)</f>
        <v>0</v>
      </c>
      <c r="R200" s="145">
        <f>ROUND(J200*H200,2)</f>
        <v>0</v>
      </c>
      <c r="T200" s="146">
        <f>S200*H200</f>
        <v>0</v>
      </c>
      <c r="U200" s="146">
        <v>2.5999999999999998E-4</v>
      </c>
      <c r="V200" s="146">
        <f>U200*H200</f>
        <v>5.9019999999999993E-3</v>
      </c>
      <c r="W200" s="146">
        <v>0</v>
      </c>
      <c r="X200" s="147">
        <f>W200*H200</f>
        <v>0</v>
      </c>
      <c r="AR200" s="148" t="s">
        <v>168</v>
      </c>
      <c r="AT200" s="148" t="s">
        <v>163</v>
      </c>
      <c r="AU200" s="148" t="s">
        <v>89</v>
      </c>
      <c r="AY200" s="17" t="s">
        <v>160</v>
      </c>
      <c r="BE200" s="149">
        <f>IF(O200="základní",K200,0)</f>
        <v>0</v>
      </c>
      <c r="BF200" s="149">
        <f>IF(O200="snížená",K200,0)</f>
        <v>0</v>
      </c>
      <c r="BG200" s="149">
        <f>IF(O200="zákl. přenesená",K200,0)</f>
        <v>0</v>
      </c>
      <c r="BH200" s="149">
        <f>IF(O200="sníž. přenesená",K200,0)</f>
        <v>0</v>
      </c>
      <c r="BI200" s="149">
        <f>IF(O200="nulová",K200,0)</f>
        <v>0</v>
      </c>
      <c r="BJ200" s="17" t="s">
        <v>87</v>
      </c>
      <c r="BK200" s="149">
        <f>ROUND(P200*H200,2)</f>
        <v>0</v>
      </c>
      <c r="BL200" s="17" t="s">
        <v>168</v>
      </c>
      <c r="BM200" s="148" t="s">
        <v>235</v>
      </c>
    </row>
    <row r="201" spans="2:65" s="13" customFormat="1">
      <c r="B201" s="157"/>
      <c r="D201" s="151" t="s">
        <v>170</v>
      </c>
      <c r="E201" s="158" t="s">
        <v>1</v>
      </c>
      <c r="F201" s="159" t="s">
        <v>231</v>
      </c>
      <c r="H201" s="160">
        <v>22.7</v>
      </c>
      <c r="I201" s="161"/>
      <c r="J201" s="161"/>
      <c r="M201" s="157"/>
      <c r="N201" s="162"/>
      <c r="X201" s="163"/>
      <c r="AT201" s="158" t="s">
        <v>170</v>
      </c>
      <c r="AU201" s="158" t="s">
        <v>89</v>
      </c>
      <c r="AV201" s="13" t="s">
        <v>89</v>
      </c>
      <c r="AW201" s="13" t="s">
        <v>5</v>
      </c>
      <c r="AX201" s="13" t="s">
        <v>79</v>
      </c>
      <c r="AY201" s="158" t="s">
        <v>160</v>
      </c>
    </row>
    <row r="202" spans="2:65" s="14" customFormat="1">
      <c r="B202" s="164"/>
      <c r="D202" s="151" t="s">
        <v>170</v>
      </c>
      <c r="E202" s="165" t="s">
        <v>1</v>
      </c>
      <c r="F202" s="166" t="s">
        <v>173</v>
      </c>
      <c r="H202" s="167">
        <v>22.7</v>
      </c>
      <c r="I202" s="168"/>
      <c r="J202" s="168"/>
      <c r="M202" s="164"/>
      <c r="N202" s="169"/>
      <c r="X202" s="170"/>
      <c r="AT202" s="165" t="s">
        <v>170</v>
      </c>
      <c r="AU202" s="165" t="s">
        <v>89</v>
      </c>
      <c r="AV202" s="14" t="s">
        <v>161</v>
      </c>
      <c r="AW202" s="14" t="s">
        <v>5</v>
      </c>
      <c r="AX202" s="14" t="s">
        <v>79</v>
      </c>
      <c r="AY202" s="165" t="s">
        <v>160</v>
      </c>
    </row>
    <row r="203" spans="2:65" s="15" customFormat="1">
      <c r="B203" s="171"/>
      <c r="D203" s="151" t="s">
        <v>170</v>
      </c>
      <c r="E203" s="172" t="s">
        <v>1</v>
      </c>
      <c r="F203" s="173" t="s">
        <v>174</v>
      </c>
      <c r="H203" s="174">
        <v>22.7</v>
      </c>
      <c r="I203" s="175"/>
      <c r="J203" s="175"/>
      <c r="M203" s="171"/>
      <c r="N203" s="176"/>
      <c r="X203" s="177"/>
      <c r="AT203" s="172" t="s">
        <v>170</v>
      </c>
      <c r="AU203" s="172" t="s">
        <v>89</v>
      </c>
      <c r="AV203" s="15" t="s">
        <v>168</v>
      </c>
      <c r="AW203" s="15" t="s">
        <v>5</v>
      </c>
      <c r="AX203" s="15" t="s">
        <v>87</v>
      </c>
      <c r="AY203" s="172" t="s">
        <v>160</v>
      </c>
    </row>
    <row r="204" spans="2:65" s="1" customFormat="1" ht="24.2" customHeight="1">
      <c r="B204" s="32"/>
      <c r="C204" s="136" t="s">
        <v>236</v>
      </c>
      <c r="D204" s="136" t="s">
        <v>163</v>
      </c>
      <c r="E204" s="137" t="s">
        <v>237</v>
      </c>
      <c r="F204" s="138" t="s">
        <v>238</v>
      </c>
      <c r="G204" s="139" t="s">
        <v>166</v>
      </c>
      <c r="H204" s="140">
        <v>22.7</v>
      </c>
      <c r="I204" s="141">
        <v>0</v>
      </c>
      <c r="J204" s="141">
        <v>0</v>
      </c>
      <c r="K204" s="142">
        <f>ROUND(P204*H204,2)</f>
        <v>0</v>
      </c>
      <c r="L204" s="138" t="s">
        <v>167</v>
      </c>
      <c r="M204" s="32"/>
      <c r="N204" s="143" t="s">
        <v>1</v>
      </c>
      <c r="O204" s="144" t="s">
        <v>42</v>
      </c>
      <c r="P204" s="145">
        <f>I204+J204</f>
        <v>0</v>
      </c>
      <c r="Q204" s="145">
        <f>ROUND(I204*H204,2)</f>
        <v>0</v>
      </c>
      <c r="R204" s="145">
        <f>ROUND(J204*H204,2)</f>
        <v>0</v>
      </c>
      <c r="T204" s="146">
        <f>S204*H204</f>
        <v>0</v>
      </c>
      <c r="U204" s="146">
        <v>1.8380000000000001E-2</v>
      </c>
      <c r="V204" s="146">
        <f>U204*H204</f>
        <v>0.41722599999999999</v>
      </c>
      <c r="W204" s="146">
        <v>0</v>
      </c>
      <c r="X204" s="147">
        <f>W204*H204</f>
        <v>0</v>
      </c>
      <c r="AR204" s="148" t="s">
        <v>168</v>
      </c>
      <c r="AT204" s="148" t="s">
        <v>163</v>
      </c>
      <c r="AU204" s="148" t="s">
        <v>89</v>
      </c>
      <c r="AY204" s="17" t="s">
        <v>160</v>
      </c>
      <c r="BE204" s="149">
        <f>IF(O204="základní",K204,0)</f>
        <v>0</v>
      </c>
      <c r="BF204" s="149">
        <f>IF(O204="snížená",K204,0)</f>
        <v>0</v>
      </c>
      <c r="BG204" s="149">
        <f>IF(O204="zákl. přenesená",K204,0)</f>
        <v>0</v>
      </c>
      <c r="BH204" s="149">
        <f>IF(O204="sníž. přenesená",K204,0)</f>
        <v>0</v>
      </c>
      <c r="BI204" s="149">
        <f>IF(O204="nulová",K204,0)</f>
        <v>0</v>
      </c>
      <c r="BJ204" s="17" t="s">
        <v>87</v>
      </c>
      <c r="BK204" s="149">
        <f>ROUND(P204*H204,2)</f>
        <v>0</v>
      </c>
      <c r="BL204" s="17" t="s">
        <v>168</v>
      </c>
      <c r="BM204" s="148" t="s">
        <v>239</v>
      </c>
    </row>
    <row r="205" spans="2:65" s="13" customFormat="1">
      <c r="B205" s="157"/>
      <c r="D205" s="151" t="s">
        <v>170</v>
      </c>
      <c r="E205" s="158" t="s">
        <v>1</v>
      </c>
      <c r="F205" s="159" t="s">
        <v>231</v>
      </c>
      <c r="H205" s="160">
        <v>22.7</v>
      </c>
      <c r="I205" s="161"/>
      <c r="J205" s="161"/>
      <c r="M205" s="157"/>
      <c r="N205" s="162"/>
      <c r="X205" s="163"/>
      <c r="AT205" s="158" t="s">
        <v>170</v>
      </c>
      <c r="AU205" s="158" t="s">
        <v>89</v>
      </c>
      <c r="AV205" s="13" t="s">
        <v>89</v>
      </c>
      <c r="AW205" s="13" t="s">
        <v>5</v>
      </c>
      <c r="AX205" s="13" t="s">
        <v>79</v>
      </c>
      <c r="AY205" s="158" t="s">
        <v>160</v>
      </c>
    </row>
    <row r="206" spans="2:65" s="14" customFormat="1">
      <c r="B206" s="164"/>
      <c r="D206" s="151" t="s">
        <v>170</v>
      </c>
      <c r="E206" s="165" t="s">
        <v>1</v>
      </c>
      <c r="F206" s="166" t="s">
        <v>173</v>
      </c>
      <c r="H206" s="167">
        <v>22.7</v>
      </c>
      <c r="I206" s="168"/>
      <c r="J206" s="168"/>
      <c r="M206" s="164"/>
      <c r="N206" s="169"/>
      <c r="X206" s="170"/>
      <c r="AT206" s="165" t="s">
        <v>170</v>
      </c>
      <c r="AU206" s="165" t="s">
        <v>89</v>
      </c>
      <c r="AV206" s="14" t="s">
        <v>161</v>
      </c>
      <c r="AW206" s="14" t="s">
        <v>5</v>
      </c>
      <c r="AX206" s="14" t="s">
        <v>79</v>
      </c>
      <c r="AY206" s="165" t="s">
        <v>160</v>
      </c>
    </row>
    <row r="207" spans="2:65" s="15" customFormat="1">
      <c r="B207" s="171"/>
      <c r="D207" s="151" t="s">
        <v>170</v>
      </c>
      <c r="E207" s="172" t="s">
        <v>1</v>
      </c>
      <c r="F207" s="173" t="s">
        <v>174</v>
      </c>
      <c r="H207" s="174">
        <v>22.7</v>
      </c>
      <c r="I207" s="175"/>
      <c r="J207" s="175"/>
      <c r="M207" s="171"/>
      <c r="N207" s="176"/>
      <c r="X207" s="177"/>
      <c r="AT207" s="172" t="s">
        <v>170</v>
      </c>
      <c r="AU207" s="172" t="s">
        <v>89</v>
      </c>
      <c r="AV207" s="15" t="s">
        <v>168</v>
      </c>
      <c r="AW207" s="15" t="s">
        <v>5</v>
      </c>
      <c r="AX207" s="15" t="s">
        <v>87</v>
      </c>
      <c r="AY207" s="172" t="s">
        <v>160</v>
      </c>
    </row>
    <row r="208" spans="2:65" s="1" customFormat="1" ht="37.700000000000003" customHeight="1">
      <c r="B208" s="32"/>
      <c r="C208" s="136" t="s">
        <v>240</v>
      </c>
      <c r="D208" s="136" t="s">
        <v>163</v>
      </c>
      <c r="E208" s="137" t="s">
        <v>241</v>
      </c>
      <c r="F208" s="138" t="s">
        <v>242</v>
      </c>
      <c r="G208" s="139" t="s">
        <v>166</v>
      </c>
      <c r="H208" s="140">
        <v>1190.0999999999999</v>
      </c>
      <c r="I208" s="141">
        <v>0</v>
      </c>
      <c r="J208" s="141">
        <v>0</v>
      </c>
      <c r="K208" s="142">
        <f>ROUND(P208*H208,2)</f>
        <v>0</v>
      </c>
      <c r="L208" s="138" t="s">
        <v>167</v>
      </c>
      <c r="M208" s="32"/>
      <c r="N208" s="143" t="s">
        <v>1</v>
      </c>
      <c r="O208" s="144" t="s">
        <v>42</v>
      </c>
      <c r="P208" s="145">
        <f>I208+J208</f>
        <v>0</v>
      </c>
      <c r="Q208" s="145">
        <f>ROUND(I208*H208,2)</f>
        <v>0</v>
      </c>
      <c r="R208" s="145">
        <f>ROUND(J208*H208,2)</f>
        <v>0</v>
      </c>
      <c r="T208" s="146">
        <f>S208*H208</f>
        <v>0</v>
      </c>
      <c r="U208" s="146">
        <v>5.7099999999999998E-3</v>
      </c>
      <c r="V208" s="146">
        <f>U208*H208</f>
        <v>6.7954709999999992</v>
      </c>
      <c r="W208" s="146">
        <v>0</v>
      </c>
      <c r="X208" s="147">
        <f>W208*H208</f>
        <v>0</v>
      </c>
      <c r="AR208" s="148" t="s">
        <v>168</v>
      </c>
      <c r="AT208" s="148" t="s">
        <v>163</v>
      </c>
      <c r="AU208" s="148" t="s">
        <v>89</v>
      </c>
      <c r="AY208" s="17" t="s">
        <v>160</v>
      </c>
      <c r="BE208" s="149">
        <f>IF(O208="základní",K208,0)</f>
        <v>0</v>
      </c>
      <c r="BF208" s="149">
        <f>IF(O208="snížená",K208,0)</f>
        <v>0</v>
      </c>
      <c r="BG208" s="149">
        <f>IF(O208="zákl. přenesená",K208,0)</f>
        <v>0</v>
      </c>
      <c r="BH208" s="149">
        <f>IF(O208="sníž. přenesená",K208,0)</f>
        <v>0</v>
      </c>
      <c r="BI208" s="149">
        <f>IF(O208="nulová",K208,0)</f>
        <v>0</v>
      </c>
      <c r="BJ208" s="17" t="s">
        <v>87</v>
      </c>
      <c r="BK208" s="149">
        <f>ROUND(P208*H208,2)</f>
        <v>0</v>
      </c>
      <c r="BL208" s="17" t="s">
        <v>168</v>
      </c>
      <c r="BM208" s="148" t="s">
        <v>243</v>
      </c>
    </row>
    <row r="209" spans="2:65" s="13" customFormat="1">
      <c r="B209" s="157"/>
      <c r="D209" s="151" t="s">
        <v>170</v>
      </c>
      <c r="E209" s="158" t="s">
        <v>1</v>
      </c>
      <c r="F209" s="159" t="s">
        <v>244</v>
      </c>
      <c r="H209" s="160">
        <v>1190.0999999999999</v>
      </c>
      <c r="I209" s="161"/>
      <c r="J209" s="161"/>
      <c r="M209" s="157"/>
      <c r="N209" s="162"/>
      <c r="X209" s="163"/>
      <c r="AT209" s="158" t="s">
        <v>170</v>
      </c>
      <c r="AU209" s="158" t="s">
        <v>89</v>
      </c>
      <c r="AV209" s="13" t="s">
        <v>89</v>
      </c>
      <c r="AW209" s="13" t="s">
        <v>5</v>
      </c>
      <c r="AX209" s="13" t="s">
        <v>79</v>
      </c>
      <c r="AY209" s="158" t="s">
        <v>160</v>
      </c>
    </row>
    <row r="210" spans="2:65" s="14" customFormat="1">
      <c r="B210" s="164"/>
      <c r="D210" s="151" t="s">
        <v>170</v>
      </c>
      <c r="E210" s="165" t="s">
        <v>1</v>
      </c>
      <c r="F210" s="166" t="s">
        <v>173</v>
      </c>
      <c r="H210" s="167">
        <v>1190.0999999999999</v>
      </c>
      <c r="I210" s="168"/>
      <c r="J210" s="168"/>
      <c r="M210" s="164"/>
      <c r="N210" s="169"/>
      <c r="X210" s="170"/>
      <c r="AT210" s="165" t="s">
        <v>170</v>
      </c>
      <c r="AU210" s="165" t="s">
        <v>89</v>
      </c>
      <c r="AV210" s="14" t="s">
        <v>161</v>
      </c>
      <c r="AW210" s="14" t="s">
        <v>5</v>
      </c>
      <c r="AX210" s="14" t="s">
        <v>79</v>
      </c>
      <c r="AY210" s="165" t="s">
        <v>160</v>
      </c>
    </row>
    <row r="211" spans="2:65" s="15" customFormat="1">
      <c r="B211" s="171"/>
      <c r="D211" s="151" t="s">
        <v>170</v>
      </c>
      <c r="E211" s="172" t="s">
        <v>1</v>
      </c>
      <c r="F211" s="173" t="s">
        <v>174</v>
      </c>
      <c r="H211" s="174">
        <v>1190.0999999999999</v>
      </c>
      <c r="I211" s="175"/>
      <c r="J211" s="175"/>
      <c r="M211" s="171"/>
      <c r="N211" s="176"/>
      <c r="X211" s="177"/>
      <c r="AT211" s="172" t="s">
        <v>170</v>
      </c>
      <c r="AU211" s="172" t="s">
        <v>89</v>
      </c>
      <c r="AV211" s="15" t="s">
        <v>168</v>
      </c>
      <c r="AW211" s="15" t="s">
        <v>5</v>
      </c>
      <c r="AX211" s="15" t="s">
        <v>87</v>
      </c>
      <c r="AY211" s="172" t="s">
        <v>160</v>
      </c>
    </row>
    <row r="212" spans="2:65" s="1" customFormat="1" ht="24.2" customHeight="1">
      <c r="B212" s="32"/>
      <c r="C212" s="136" t="s">
        <v>245</v>
      </c>
      <c r="D212" s="136" t="s">
        <v>163</v>
      </c>
      <c r="E212" s="137" t="s">
        <v>246</v>
      </c>
      <c r="F212" s="138" t="s">
        <v>247</v>
      </c>
      <c r="G212" s="139" t="s">
        <v>248</v>
      </c>
      <c r="H212" s="140">
        <v>123.3</v>
      </c>
      <c r="I212" s="141">
        <v>0</v>
      </c>
      <c r="J212" s="141">
        <v>0</v>
      </c>
      <c r="K212" s="142">
        <f>ROUND(P212*H212,2)</f>
        <v>0</v>
      </c>
      <c r="L212" s="138" t="s">
        <v>167</v>
      </c>
      <c r="M212" s="32"/>
      <c r="N212" s="143" t="s">
        <v>1</v>
      </c>
      <c r="O212" s="144" t="s">
        <v>42</v>
      </c>
      <c r="P212" s="145">
        <f>I212+J212</f>
        <v>0</v>
      </c>
      <c r="Q212" s="145">
        <f>ROUND(I212*H212,2)</f>
        <v>0</v>
      </c>
      <c r="R212" s="145">
        <f>ROUND(J212*H212,2)</f>
        <v>0</v>
      </c>
      <c r="T212" s="146">
        <f>S212*H212</f>
        <v>0</v>
      </c>
      <c r="U212" s="146">
        <v>1.5E-3</v>
      </c>
      <c r="V212" s="146">
        <f>U212*H212</f>
        <v>0.18495</v>
      </c>
      <c r="W212" s="146">
        <v>0</v>
      </c>
      <c r="X212" s="147">
        <f>W212*H212</f>
        <v>0</v>
      </c>
      <c r="AR212" s="148" t="s">
        <v>168</v>
      </c>
      <c r="AT212" s="148" t="s">
        <v>163</v>
      </c>
      <c r="AU212" s="148" t="s">
        <v>89</v>
      </c>
      <c r="AY212" s="17" t="s">
        <v>160</v>
      </c>
      <c r="BE212" s="149">
        <f>IF(O212="základní",K212,0)</f>
        <v>0</v>
      </c>
      <c r="BF212" s="149">
        <f>IF(O212="snížená",K212,0)</f>
        <v>0</v>
      </c>
      <c r="BG212" s="149">
        <f>IF(O212="zákl. přenesená",K212,0)</f>
        <v>0</v>
      </c>
      <c r="BH212" s="149">
        <f>IF(O212="sníž. přenesená",K212,0)</f>
        <v>0</v>
      </c>
      <c r="BI212" s="149">
        <f>IF(O212="nulová",K212,0)</f>
        <v>0</v>
      </c>
      <c r="BJ212" s="17" t="s">
        <v>87</v>
      </c>
      <c r="BK212" s="149">
        <f>ROUND(P212*H212,2)</f>
        <v>0</v>
      </c>
      <c r="BL212" s="17" t="s">
        <v>168</v>
      </c>
      <c r="BM212" s="148" t="s">
        <v>249</v>
      </c>
    </row>
    <row r="213" spans="2:65" s="1" customFormat="1" ht="24.2" customHeight="1">
      <c r="B213" s="32"/>
      <c r="C213" s="136" t="s">
        <v>250</v>
      </c>
      <c r="D213" s="136" t="s">
        <v>163</v>
      </c>
      <c r="E213" s="137" t="s">
        <v>251</v>
      </c>
      <c r="F213" s="138" t="s">
        <v>252</v>
      </c>
      <c r="G213" s="139" t="s">
        <v>248</v>
      </c>
      <c r="H213" s="140">
        <v>176.04</v>
      </c>
      <c r="I213" s="141">
        <v>0</v>
      </c>
      <c r="J213" s="141">
        <v>0</v>
      </c>
      <c r="K213" s="142">
        <f>ROUND(P213*H213,2)</f>
        <v>0</v>
      </c>
      <c r="L213" s="138" t="s">
        <v>167</v>
      </c>
      <c r="M213" s="32"/>
      <c r="N213" s="143" t="s">
        <v>1</v>
      </c>
      <c r="O213" s="144" t="s">
        <v>42</v>
      </c>
      <c r="P213" s="145">
        <f>I213+J213</f>
        <v>0</v>
      </c>
      <c r="Q213" s="145">
        <f>ROUND(I213*H213,2)</f>
        <v>0</v>
      </c>
      <c r="R213" s="145">
        <f>ROUND(J213*H213,2)</f>
        <v>0</v>
      </c>
      <c r="T213" s="146">
        <f>S213*H213</f>
        <v>0</v>
      </c>
      <c r="U213" s="146">
        <v>0</v>
      </c>
      <c r="V213" s="146">
        <f>U213*H213</f>
        <v>0</v>
      </c>
      <c r="W213" s="146">
        <v>0</v>
      </c>
      <c r="X213" s="147">
        <f>W213*H213</f>
        <v>0</v>
      </c>
      <c r="AR213" s="148" t="s">
        <v>168</v>
      </c>
      <c r="AT213" s="148" t="s">
        <v>163</v>
      </c>
      <c r="AU213" s="148" t="s">
        <v>89</v>
      </c>
      <c r="AY213" s="17" t="s">
        <v>160</v>
      </c>
      <c r="BE213" s="149">
        <f>IF(O213="základní",K213,0)</f>
        <v>0</v>
      </c>
      <c r="BF213" s="149">
        <f>IF(O213="snížená",K213,0)</f>
        <v>0</v>
      </c>
      <c r="BG213" s="149">
        <f>IF(O213="zákl. přenesená",K213,0)</f>
        <v>0</v>
      </c>
      <c r="BH213" s="149">
        <f>IF(O213="sníž. přenesená",K213,0)</f>
        <v>0</v>
      </c>
      <c r="BI213" s="149">
        <f>IF(O213="nulová",K213,0)</f>
        <v>0</v>
      </c>
      <c r="BJ213" s="17" t="s">
        <v>87</v>
      </c>
      <c r="BK213" s="149">
        <f>ROUND(P213*H213,2)</f>
        <v>0</v>
      </c>
      <c r="BL213" s="17" t="s">
        <v>168</v>
      </c>
      <c r="BM213" s="148" t="s">
        <v>253</v>
      </c>
    </row>
    <row r="214" spans="2:65" s="13" customFormat="1">
      <c r="B214" s="157"/>
      <c r="D214" s="151" t="s">
        <v>170</v>
      </c>
      <c r="E214" s="158" t="s">
        <v>1</v>
      </c>
      <c r="F214" s="159" t="s">
        <v>254</v>
      </c>
      <c r="H214" s="160">
        <v>176.04</v>
      </c>
      <c r="I214" s="161"/>
      <c r="J214" s="161"/>
      <c r="M214" s="157"/>
      <c r="N214" s="162"/>
      <c r="X214" s="163"/>
      <c r="AT214" s="158" t="s">
        <v>170</v>
      </c>
      <c r="AU214" s="158" t="s">
        <v>89</v>
      </c>
      <c r="AV214" s="13" t="s">
        <v>89</v>
      </c>
      <c r="AW214" s="13" t="s">
        <v>5</v>
      </c>
      <c r="AX214" s="13" t="s">
        <v>79</v>
      </c>
      <c r="AY214" s="158" t="s">
        <v>160</v>
      </c>
    </row>
    <row r="215" spans="2:65" s="14" customFormat="1">
      <c r="B215" s="164"/>
      <c r="D215" s="151" t="s">
        <v>170</v>
      </c>
      <c r="E215" s="165" t="s">
        <v>1</v>
      </c>
      <c r="F215" s="166" t="s">
        <v>173</v>
      </c>
      <c r="H215" s="167">
        <v>176.04</v>
      </c>
      <c r="I215" s="168"/>
      <c r="J215" s="168"/>
      <c r="M215" s="164"/>
      <c r="N215" s="169"/>
      <c r="X215" s="170"/>
      <c r="AT215" s="165" t="s">
        <v>170</v>
      </c>
      <c r="AU215" s="165" t="s">
        <v>89</v>
      </c>
      <c r="AV215" s="14" t="s">
        <v>161</v>
      </c>
      <c r="AW215" s="14" t="s">
        <v>5</v>
      </c>
      <c r="AX215" s="14" t="s">
        <v>79</v>
      </c>
      <c r="AY215" s="165" t="s">
        <v>160</v>
      </c>
    </row>
    <row r="216" spans="2:65" s="15" customFormat="1">
      <c r="B216" s="171"/>
      <c r="D216" s="151" t="s">
        <v>170</v>
      </c>
      <c r="E216" s="172" t="s">
        <v>1</v>
      </c>
      <c r="F216" s="173" t="s">
        <v>174</v>
      </c>
      <c r="H216" s="174">
        <v>176.04</v>
      </c>
      <c r="I216" s="175"/>
      <c r="J216" s="175"/>
      <c r="M216" s="171"/>
      <c r="N216" s="176"/>
      <c r="X216" s="177"/>
      <c r="AT216" s="172" t="s">
        <v>170</v>
      </c>
      <c r="AU216" s="172" t="s">
        <v>89</v>
      </c>
      <c r="AV216" s="15" t="s">
        <v>168</v>
      </c>
      <c r="AW216" s="15" t="s">
        <v>5</v>
      </c>
      <c r="AX216" s="15" t="s">
        <v>87</v>
      </c>
      <c r="AY216" s="172" t="s">
        <v>160</v>
      </c>
    </row>
    <row r="217" spans="2:65" s="1" customFormat="1" ht="24.2" customHeight="1">
      <c r="B217" s="32"/>
      <c r="C217" s="178" t="s">
        <v>255</v>
      </c>
      <c r="D217" s="178" t="s">
        <v>217</v>
      </c>
      <c r="E217" s="179" t="s">
        <v>256</v>
      </c>
      <c r="F217" s="180" t="s">
        <v>257</v>
      </c>
      <c r="G217" s="181" t="s">
        <v>248</v>
      </c>
      <c r="H217" s="182">
        <v>184.84200000000001</v>
      </c>
      <c r="I217" s="183">
        <v>0</v>
      </c>
      <c r="J217" s="184"/>
      <c r="K217" s="185">
        <f>ROUND(P217*H217,2)</f>
        <v>0</v>
      </c>
      <c r="L217" s="180" t="s">
        <v>167</v>
      </c>
      <c r="M217" s="186"/>
      <c r="N217" s="187" t="s">
        <v>1</v>
      </c>
      <c r="O217" s="144" t="s">
        <v>42</v>
      </c>
      <c r="P217" s="145">
        <f>I217+J217</f>
        <v>0</v>
      </c>
      <c r="Q217" s="145">
        <f>ROUND(I217*H217,2)</f>
        <v>0</v>
      </c>
      <c r="R217" s="145">
        <f>ROUND(J217*H217,2)</f>
        <v>0</v>
      </c>
      <c r="T217" s="146">
        <f>S217*H217</f>
        <v>0</v>
      </c>
      <c r="U217" s="146">
        <v>4.0000000000000003E-5</v>
      </c>
      <c r="V217" s="146">
        <f>U217*H217</f>
        <v>7.3936800000000014E-3</v>
      </c>
      <c r="W217" s="146">
        <v>0</v>
      </c>
      <c r="X217" s="147">
        <f>W217*H217</f>
        <v>0</v>
      </c>
      <c r="AR217" s="148" t="s">
        <v>205</v>
      </c>
      <c r="AT217" s="148" t="s">
        <v>217</v>
      </c>
      <c r="AU217" s="148" t="s">
        <v>89</v>
      </c>
      <c r="AY217" s="17" t="s">
        <v>160</v>
      </c>
      <c r="BE217" s="149">
        <f>IF(O217="základní",K217,0)</f>
        <v>0</v>
      </c>
      <c r="BF217" s="149">
        <f>IF(O217="snížená",K217,0)</f>
        <v>0</v>
      </c>
      <c r="BG217" s="149">
        <f>IF(O217="zákl. přenesená",K217,0)</f>
        <v>0</v>
      </c>
      <c r="BH217" s="149">
        <f>IF(O217="sníž. přenesená",K217,0)</f>
        <v>0</v>
      </c>
      <c r="BI217" s="149">
        <f>IF(O217="nulová",K217,0)</f>
        <v>0</v>
      </c>
      <c r="BJ217" s="17" t="s">
        <v>87</v>
      </c>
      <c r="BK217" s="149">
        <f>ROUND(P217*H217,2)</f>
        <v>0</v>
      </c>
      <c r="BL217" s="17" t="s">
        <v>168</v>
      </c>
      <c r="BM217" s="148" t="s">
        <v>258</v>
      </c>
    </row>
    <row r="218" spans="2:65" s="13" customFormat="1">
      <c r="B218" s="157"/>
      <c r="D218" s="151" t="s">
        <v>170</v>
      </c>
      <c r="F218" s="159" t="s">
        <v>259</v>
      </c>
      <c r="H218" s="160">
        <v>184.84200000000001</v>
      </c>
      <c r="I218" s="161"/>
      <c r="J218" s="161"/>
      <c r="M218" s="157"/>
      <c r="N218" s="162"/>
      <c r="X218" s="163"/>
      <c r="AT218" s="158" t="s">
        <v>170</v>
      </c>
      <c r="AU218" s="158" t="s">
        <v>89</v>
      </c>
      <c r="AV218" s="13" t="s">
        <v>89</v>
      </c>
      <c r="AW218" s="13" t="s">
        <v>4</v>
      </c>
      <c r="AX218" s="13" t="s">
        <v>87</v>
      </c>
      <c r="AY218" s="158" t="s">
        <v>160</v>
      </c>
    </row>
    <row r="219" spans="2:65" s="1" customFormat="1" ht="24.2" customHeight="1">
      <c r="B219" s="32"/>
      <c r="C219" s="136" t="s">
        <v>260</v>
      </c>
      <c r="D219" s="136" t="s">
        <v>163</v>
      </c>
      <c r="E219" s="137" t="s">
        <v>261</v>
      </c>
      <c r="F219" s="138" t="s">
        <v>262</v>
      </c>
      <c r="G219" s="139" t="s">
        <v>166</v>
      </c>
      <c r="H219" s="140">
        <v>565.95000000000005</v>
      </c>
      <c r="I219" s="141">
        <v>0</v>
      </c>
      <c r="J219" s="141">
        <v>0</v>
      </c>
      <c r="K219" s="142">
        <f>ROUND(P219*H219,2)</f>
        <v>0</v>
      </c>
      <c r="L219" s="138" t="s">
        <v>167</v>
      </c>
      <c r="M219" s="32"/>
      <c r="N219" s="143" t="s">
        <v>1</v>
      </c>
      <c r="O219" s="144" t="s">
        <v>42</v>
      </c>
      <c r="P219" s="145">
        <f>I219+J219</f>
        <v>0</v>
      </c>
      <c r="Q219" s="145">
        <f>ROUND(I219*H219,2)</f>
        <v>0</v>
      </c>
      <c r="R219" s="145">
        <f>ROUND(J219*H219,2)</f>
        <v>0</v>
      </c>
      <c r="T219" s="146">
        <f>S219*H219</f>
        <v>0</v>
      </c>
      <c r="U219" s="146">
        <v>7.4260000000000007E-2</v>
      </c>
      <c r="V219" s="146">
        <f>U219*H219</f>
        <v>42.027447000000009</v>
      </c>
      <c r="W219" s="146">
        <v>0</v>
      </c>
      <c r="X219" s="147">
        <f>W219*H219</f>
        <v>0</v>
      </c>
      <c r="AR219" s="148" t="s">
        <v>168</v>
      </c>
      <c r="AT219" s="148" t="s">
        <v>163</v>
      </c>
      <c r="AU219" s="148" t="s">
        <v>89</v>
      </c>
      <c r="AY219" s="17" t="s">
        <v>160</v>
      </c>
      <c r="BE219" s="149">
        <f>IF(O219="základní",K219,0)</f>
        <v>0</v>
      </c>
      <c r="BF219" s="149">
        <f>IF(O219="snížená",K219,0)</f>
        <v>0</v>
      </c>
      <c r="BG219" s="149">
        <f>IF(O219="zákl. přenesená",K219,0)</f>
        <v>0</v>
      </c>
      <c r="BH219" s="149">
        <f>IF(O219="sníž. přenesená",K219,0)</f>
        <v>0</v>
      </c>
      <c r="BI219" s="149">
        <f>IF(O219="nulová",K219,0)</f>
        <v>0</v>
      </c>
      <c r="BJ219" s="17" t="s">
        <v>87</v>
      </c>
      <c r="BK219" s="149">
        <f>ROUND(P219*H219,2)</f>
        <v>0</v>
      </c>
      <c r="BL219" s="17" t="s">
        <v>168</v>
      </c>
      <c r="BM219" s="148" t="s">
        <v>263</v>
      </c>
    </row>
    <row r="220" spans="2:65" s="13" customFormat="1">
      <c r="B220" s="157"/>
      <c r="D220" s="151" t="s">
        <v>170</v>
      </c>
      <c r="E220" s="158" t="s">
        <v>1</v>
      </c>
      <c r="F220" s="159" t="s">
        <v>264</v>
      </c>
      <c r="H220" s="160">
        <v>337.8</v>
      </c>
      <c r="I220" s="161"/>
      <c r="J220" s="161"/>
      <c r="M220" s="157"/>
      <c r="N220" s="162"/>
      <c r="X220" s="163"/>
      <c r="AT220" s="158" t="s">
        <v>170</v>
      </c>
      <c r="AU220" s="158" t="s">
        <v>89</v>
      </c>
      <c r="AV220" s="13" t="s">
        <v>89</v>
      </c>
      <c r="AW220" s="13" t="s">
        <v>5</v>
      </c>
      <c r="AX220" s="13" t="s">
        <v>79</v>
      </c>
      <c r="AY220" s="158" t="s">
        <v>160</v>
      </c>
    </row>
    <row r="221" spans="2:65" s="13" customFormat="1">
      <c r="B221" s="157"/>
      <c r="D221" s="151" t="s">
        <v>170</v>
      </c>
      <c r="E221" s="158" t="s">
        <v>1</v>
      </c>
      <c r="F221" s="159" t="s">
        <v>265</v>
      </c>
      <c r="H221" s="160">
        <v>133.69999999999999</v>
      </c>
      <c r="I221" s="161"/>
      <c r="J221" s="161"/>
      <c r="M221" s="157"/>
      <c r="N221" s="162"/>
      <c r="X221" s="163"/>
      <c r="AT221" s="158" t="s">
        <v>170</v>
      </c>
      <c r="AU221" s="158" t="s">
        <v>89</v>
      </c>
      <c r="AV221" s="13" t="s">
        <v>89</v>
      </c>
      <c r="AW221" s="13" t="s">
        <v>5</v>
      </c>
      <c r="AX221" s="13" t="s">
        <v>79</v>
      </c>
      <c r="AY221" s="158" t="s">
        <v>160</v>
      </c>
    </row>
    <row r="222" spans="2:65" s="13" customFormat="1">
      <c r="B222" s="157"/>
      <c r="D222" s="151" t="s">
        <v>170</v>
      </c>
      <c r="E222" s="158" t="s">
        <v>1</v>
      </c>
      <c r="F222" s="159" t="s">
        <v>266</v>
      </c>
      <c r="H222" s="160">
        <v>34.1</v>
      </c>
      <c r="I222" s="161"/>
      <c r="J222" s="161"/>
      <c r="M222" s="157"/>
      <c r="N222" s="162"/>
      <c r="X222" s="163"/>
      <c r="AT222" s="158" t="s">
        <v>170</v>
      </c>
      <c r="AU222" s="158" t="s">
        <v>89</v>
      </c>
      <c r="AV222" s="13" t="s">
        <v>89</v>
      </c>
      <c r="AW222" s="13" t="s">
        <v>5</v>
      </c>
      <c r="AX222" s="13" t="s">
        <v>79</v>
      </c>
      <c r="AY222" s="158" t="s">
        <v>160</v>
      </c>
    </row>
    <row r="223" spans="2:65" s="13" customFormat="1">
      <c r="B223" s="157"/>
      <c r="D223" s="151" t="s">
        <v>170</v>
      </c>
      <c r="E223" s="158" t="s">
        <v>1</v>
      </c>
      <c r="F223" s="159" t="s">
        <v>267</v>
      </c>
      <c r="H223" s="160">
        <v>58</v>
      </c>
      <c r="I223" s="161"/>
      <c r="J223" s="161"/>
      <c r="M223" s="157"/>
      <c r="N223" s="162"/>
      <c r="X223" s="163"/>
      <c r="AT223" s="158" t="s">
        <v>170</v>
      </c>
      <c r="AU223" s="158" t="s">
        <v>89</v>
      </c>
      <c r="AV223" s="13" t="s">
        <v>89</v>
      </c>
      <c r="AW223" s="13" t="s">
        <v>5</v>
      </c>
      <c r="AX223" s="13" t="s">
        <v>79</v>
      </c>
      <c r="AY223" s="158" t="s">
        <v>160</v>
      </c>
    </row>
    <row r="224" spans="2:65" s="13" customFormat="1">
      <c r="B224" s="157"/>
      <c r="D224" s="151" t="s">
        <v>170</v>
      </c>
      <c r="E224" s="158" t="s">
        <v>1</v>
      </c>
      <c r="F224" s="159" t="s">
        <v>268</v>
      </c>
      <c r="H224" s="160">
        <v>2.35</v>
      </c>
      <c r="I224" s="161"/>
      <c r="J224" s="161"/>
      <c r="M224" s="157"/>
      <c r="N224" s="162"/>
      <c r="X224" s="163"/>
      <c r="AT224" s="158" t="s">
        <v>170</v>
      </c>
      <c r="AU224" s="158" t="s">
        <v>89</v>
      </c>
      <c r="AV224" s="13" t="s">
        <v>89</v>
      </c>
      <c r="AW224" s="13" t="s">
        <v>5</v>
      </c>
      <c r="AX224" s="13" t="s">
        <v>79</v>
      </c>
      <c r="AY224" s="158" t="s">
        <v>160</v>
      </c>
    </row>
    <row r="225" spans="2:65" s="14" customFormat="1">
      <c r="B225" s="164"/>
      <c r="D225" s="151" t="s">
        <v>170</v>
      </c>
      <c r="E225" s="165" t="s">
        <v>1</v>
      </c>
      <c r="F225" s="166" t="s">
        <v>173</v>
      </c>
      <c r="H225" s="167">
        <v>565.95000000000005</v>
      </c>
      <c r="I225" s="168"/>
      <c r="J225" s="168"/>
      <c r="M225" s="164"/>
      <c r="N225" s="169"/>
      <c r="X225" s="170"/>
      <c r="AT225" s="165" t="s">
        <v>170</v>
      </c>
      <c r="AU225" s="165" t="s">
        <v>89</v>
      </c>
      <c r="AV225" s="14" t="s">
        <v>161</v>
      </c>
      <c r="AW225" s="14" t="s">
        <v>5</v>
      </c>
      <c r="AX225" s="14" t="s">
        <v>79</v>
      </c>
      <c r="AY225" s="165" t="s">
        <v>160</v>
      </c>
    </row>
    <row r="226" spans="2:65" s="15" customFormat="1">
      <c r="B226" s="171"/>
      <c r="D226" s="151" t="s">
        <v>170</v>
      </c>
      <c r="E226" s="172" t="s">
        <v>1</v>
      </c>
      <c r="F226" s="173" t="s">
        <v>174</v>
      </c>
      <c r="H226" s="174">
        <v>565.95000000000005</v>
      </c>
      <c r="I226" s="175"/>
      <c r="J226" s="175"/>
      <c r="M226" s="171"/>
      <c r="N226" s="176"/>
      <c r="X226" s="177"/>
      <c r="AT226" s="172" t="s">
        <v>170</v>
      </c>
      <c r="AU226" s="172" t="s">
        <v>89</v>
      </c>
      <c r="AV226" s="15" t="s">
        <v>168</v>
      </c>
      <c r="AW226" s="15" t="s">
        <v>5</v>
      </c>
      <c r="AX226" s="15" t="s">
        <v>87</v>
      </c>
      <c r="AY226" s="172" t="s">
        <v>160</v>
      </c>
    </row>
    <row r="227" spans="2:65" s="1" customFormat="1" ht="24.2" customHeight="1">
      <c r="B227" s="32"/>
      <c r="C227" s="136" t="s">
        <v>269</v>
      </c>
      <c r="D227" s="136" t="s">
        <v>163</v>
      </c>
      <c r="E227" s="137" t="s">
        <v>270</v>
      </c>
      <c r="F227" s="138" t="s">
        <v>271</v>
      </c>
      <c r="G227" s="139" t="s">
        <v>166</v>
      </c>
      <c r="H227" s="140">
        <v>565.95000000000005</v>
      </c>
      <c r="I227" s="141">
        <v>0</v>
      </c>
      <c r="J227" s="141">
        <v>0</v>
      </c>
      <c r="K227" s="142">
        <f>ROUND(P227*H227,2)</f>
        <v>0</v>
      </c>
      <c r="L227" s="138" t="s">
        <v>167</v>
      </c>
      <c r="M227" s="32"/>
      <c r="N227" s="143" t="s">
        <v>1</v>
      </c>
      <c r="O227" s="144" t="s">
        <v>42</v>
      </c>
      <c r="P227" s="145">
        <f>I227+J227</f>
        <v>0</v>
      </c>
      <c r="Q227" s="145">
        <f>ROUND(I227*H227,2)</f>
        <v>0</v>
      </c>
      <c r="R227" s="145">
        <f>ROUND(J227*H227,2)</f>
        <v>0</v>
      </c>
      <c r="T227" s="146">
        <f>S227*H227</f>
        <v>0</v>
      </c>
      <c r="U227" s="146">
        <v>0.11</v>
      </c>
      <c r="V227" s="146">
        <f>U227*H227</f>
        <v>62.254500000000007</v>
      </c>
      <c r="W227" s="146">
        <v>0</v>
      </c>
      <c r="X227" s="147">
        <f>W227*H227</f>
        <v>0</v>
      </c>
      <c r="AR227" s="148" t="s">
        <v>168</v>
      </c>
      <c r="AT227" s="148" t="s">
        <v>163</v>
      </c>
      <c r="AU227" s="148" t="s">
        <v>89</v>
      </c>
      <c r="AY227" s="17" t="s">
        <v>160</v>
      </c>
      <c r="BE227" s="149">
        <f>IF(O227="základní",K227,0)</f>
        <v>0</v>
      </c>
      <c r="BF227" s="149">
        <f>IF(O227="snížená",K227,0)</f>
        <v>0</v>
      </c>
      <c r="BG227" s="149">
        <f>IF(O227="zákl. přenesená",K227,0)</f>
        <v>0</v>
      </c>
      <c r="BH227" s="149">
        <f>IF(O227="sníž. přenesená",K227,0)</f>
        <v>0</v>
      </c>
      <c r="BI227" s="149">
        <f>IF(O227="nulová",K227,0)</f>
        <v>0</v>
      </c>
      <c r="BJ227" s="17" t="s">
        <v>87</v>
      </c>
      <c r="BK227" s="149">
        <f>ROUND(P227*H227,2)</f>
        <v>0</v>
      </c>
      <c r="BL227" s="17" t="s">
        <v>168</v>
      </c>
      <c r="BM227" s="148" t="s">
        <v>272</v>
      </c>
    </row>
    <row r="228" spans="2:65" s="13" customFormat="1">
      <c r="B228" s="157"/>
      <c r="D228" s="151" t="s">
        <v>170</v>
      </c>
      <c r="E228" s="158" t="s">
        <v>1</v>
      </c>
      <c r="F228" s="159" t="s">
        <v>264</v>
      </c>
      <c r="H228" s="160">
        <v>337.8</v>
      </c>
      <c r="I228" s="161"/>
      <c r="J228" s="161"/>
      <c r="M228" s="157"/>
      <c r="N228" s="162"/>
      <c r="X228" s="163"/>
      <c r="AT228" s="158" t="s">
        <v>170</v>
      </c>
      <c r="AU228" s="158" t="s">
        <v>89</v>
      </c>
      <c r="AV228" s="13" t="s">
        <v>89</v>
      </c>
      <c r="AW228" s="13" t="s">
        <v>5</v>
      </c>
      <c r="AX228" s="13" t="s">
        <v>79</v>
      </c>
      <c r="AY228" s="158" t="s">
        <v>160</v>
      </c>
    </row>
    <row r="229" spans="2:65" s="13" customFormat="1">
      <c r="B229" s="157"/>
      <c r="D229" s="151" t="s">
        <v>170</v>
      </c>
      <c r="E229" s="158" t="s">
        <v>1</v>
      </c>
      <c r="F229" s="159" t="s">
        <v>265</v>
      </c>
      <c r="H229" s="160">
        <v>133.69999999999999</v>
      </c>
      <c r="I229" s="161"/>
      <c r="J229" s="161"/>
      <c r="M229" s="157"/>
      <c r="N229" s="162"/>
      <c r="X229" s="163"/>
      <c r="AT229" s="158" t="s">
        <v>170</v>
      </c>
      <c r="AU229" s="158" t="s">
        <v>89</v>
      </c>
      <c r="AV229" s="13" t="s">
        <v>89</v>
      </c>
      <c r="AW229" s="13" t="s">
        <v>5</v>
      </c>
      <c r="AX229" s="13" t="s">
        <v>79</v>
      </c>
      <c r="AY229" s="158" t="s">
        <v>160</v>
      </c>
    </row>
    <row r="230" spans="2:65" s="13" customFormat="1">
      <c r="B230" s="157"/>
      <c r="D230" s="151" t="s">
        <v>170</v>
      </c>
      <c r="E230" s="158" t="s">
        <v>1</v>
      </c>
      <c r="F230" s="159" t="s">
        <v>266</v>
      </c>
      <c r="H230" s="160">
        <v>34.1</v>
      </c>
      <c r="I230" s="161"/>
      <c r="J230" s="161"/>
      <c r="M230" s="157"/>
      <c r="N230" s="162"/>
      <c r="X230" s="163"/>
      <c r="AT230" s="158" t="s">
        <v>170</v>
      </c>
      <c r="AU230" s="158" t="s">
        <v>89</v>
      </c>
      <c r="AV230" s="13" t="s">
        <v>89</v>
      </c>
      <c r="AW230" s="13" t="s">
        <v>5</v>
      </c>
      <c r="AX230" s="13" t="s">
        <v>79</v>
      </c>
      <c r="AY230" s="158" t="s">
        <v>160</v>
      </c>
    </row>
    <row r="231" spans="2:65" s="13" customFormat="1">
      <c r="B231" s="157"/>
      <c r="D231" s="151" t="s">
        <v>170</v>
      </c>
      <c r="E231" s="158" t="s">
        <v>1</v>
      </c>
      <c r="F231" s="159" t="s">
        <v>267</v>
      </c>
      <c r="H231" s="160">
        <v>58</v>
      </c>
      <c r="I231" s="161"/>
      <c r="J231" s="161"/>
      <c r="M231" s="157"/>
      <c r="N231" s="162"/>
      <c r="X231" s="163"/>
      <c r="AT231" s="158" t="s">
        <v>170</v>
      </c>
      <c r="AU231" s="158" t="s">
        <v>89</v>
      </c>
      <c r="AV231" s="13" t="s">
        <v>89</v>
      </c>
      <c r="AW231" s="13" t="s">
        <v>5</v>
      </c>
      <c r="AX231" s="13" t="s">
        <v>79</v>
      </c>
      <c r="AY231" s="158" t="s">
        <v>160</v>
      </c>
    </row>
    <row r="232" spans="2:65" s="13" customFormat="1">
      <c r="B232" s="157"/>
      <c r="D232" s="151" t="s">
        <v>170</v>
      </c>
      <c r="E232" s="158" t="s">
        <v>1</v>
      </c>
      <c r="F232" s="159" t="s">
        <v>268</v>
      </c>
      <c r="H232" s="160">
        <v>2.35</v>
      </c>
      <c r="I232" s="161"/>
      <c r="J232" s="161"/>
      <c r="M232" s="157"/>
      <c r="N232" s="162"/>
      <c r="X232" s="163"/>
      <c r="AT232" s="158" t="s">
        <v>170</v>
      </c>
      <c r="AU232" s="158" t="s">
        <v>89</v>
      </c>
      <c r="AV232" s="13" t="s">
        <v>89</v>
      </c>
      <c r="AW232" s="13" t="s">
        <v>5</v>
      </c>
      <c r="AX232" s="13" t="s">
        <v>79</v>
      </c>
      <c r="AY232" s="158" t="s">
        <v>160</v>
      </c>
    </row>
    <row r="233" spans="2:65" s="14" customFormat="1">
      <c r="B233" s="164"/>
      <c r="D233" s="151" t="s">
        <v>170</v>
      </c>
      <c r="E233" s="165" t="s">
        <v>1</v>
      </c>
      <c r="F233" s="166" t="s">
        <v>173</v>
      </c>
      <c r="H233" s="167">
        <v>565.95000000000005</v>
      </c>
      <c r="I233" s="168"/>
      <c r="J233" s="168"/>
      <c r="M233" s="164"/>
      <c r="N233" s="169"/>
      <c r="X233" s="170"/>
      <c r="AT233" s="165" t="s">
        <v>170</v>
      </c>
      <c r="AU233" s="165" t="s">
        <v>89</v>
      </c>
      <c r="AV233" s="14" t="s">
        <v>161</v>
      </c>
      <c r="AW233" s="14" t="s">
        <v>5</v>
      </c>
      <c r="AX233" s="14" t="s">
        <v>79</v>
      </c>
      <c r="AY233" s="165" t="s">
        <v>160</v>
      </c>
    </row>
    <row r="234" spans="2:65" s="15" customFormat="1">
      <c r="B234" s="171"/>
      <c r="D234" s="151" t="s">
        <v>170</v>
      </c>
      <c r="E234" s="172" t="s">
        <v>1</v>
      </c>
      <c r="F234" s="173" t="s">
        <v>174</v>
      </c>
      <c r="H234" s="174">
        <v>565.95000000000005</v>
      </c>
      <c r="I234" s="175"/>
      <c r="J234" s="175"/>
      <c r="M234" s="171"/>
      <c r="N234" s="176"/>
      <c r="X234" s="177"/>
      <c r="AT234" s="172" t="s">
        <v>170</v>
      </c>
      <c r="AU234" s="172" t="s">
        <v>89</v>
      </c>
      <c r="AV234" s="15" t="s">
        <v>168</v>
      </c>
      <c r="AW234" s="15" t="s">
        <v>5</v>
      </c>
      <c r="AX234" s="15" t="s">
        <v>87</v>
      </c>
      <c r="AY234" s="172" t="s">
        <v>160</v>
      </c>
    </row>
    <row r="235" spans="2:65" s="1" customFormat="1" ht="24.2" customHeight="1">
      <c r="B235" s="32"/>
      <c r="C235" s="136" t="s">
        <v>8</v>
      </c>
      <c r="D235" s="136" t="s">
        <v>163</v>
      </c>
      <c r="E235" s="137" t="s">
        <v>273</v>
      </c>
      <c r="F235" s="138" t="s">
        <v>274</v>
      </c>
      <c r="G235" s="139" t="s">
        <v>166</v>
      </c>
      <c r="H235" s="140">
        <v>1131.9000000000001</v>
      </c>
      <c r="I235" s="141">
        <v>0</v>
      </c>
      <c r="J235" s="141">
        <v>0</v>
      </c>
      <c r="K235" s="142">
        <f>ROUND(P235*H235,2)</f>
        <v>0</v>
      </c>
      <c r="L235" s="138" t="s">
        <v>167</v>
      </c>
      <c r="M235" s="32"/>
      <c r="N235" s="143" t="s">
        <v>1</v>
      </c>
      <c r="O235" s="144" t="s">
        <v>42</v>
      </c>
      <c r="P235" s="145">
        <f>I235+J235</f>
        <v>0</v>
      </c>
      <c r="Q235" s="145">
        <f>ROUND(I235*H235,2)</f>
        <v>0</v>
      </c>
      <c r="R235" s="145">
        <f>ROUND(J235*H235,2)</f>
        <v>0</v>
      </c>
      <c r="T235" s="146">
        <f>S235*H235</f>
        <v>0</v>
      </c>
      <c r="U235" s="146">
        <v>1.0999999999999999E-2</v>
      </c>
      <c r="V235" s="146">
        <f>U235*H235</f>
        <v>12.450900000000001</v>
      </c>
      <c r="W235" s="146">
        <v>0</v>
      </c>
      <c r="X235" s="147">
        <f>W235*H235</f>
        <v>0</v>
      </c>
      <c r="AR235" s="148" t="s">
        <v>168</v>
      </c>
      <c r="AT235" s="148" t="s">
        <v>163</v>
      </c>
      <c r="AU235" s="148" t="s">
        <v>89</v>
      </c>
      <c r="AY235" s="17" t="s">
        <v>160</v>
      </c>
      <c r="BE235" s="149">
        <f>IF(O235="základní",K235,0)</f>
        <v>0</v>
      </c>
      <c r="BF235" s="149">
        <f>IF(O235="snížená",K235,0)</f>
        <v>0</v>
      </c>
      <c r="BG235" s="149">
        <f>IF(O235="zákl. přenesená",K235,0)</f>
        <v>0</v>
      </c>
      <c r="BH235" s="149">
        <f>IF(O235="sníž. přenesená",K235,0)</f>
        <v>0</v>
      </c>
      <c r="BI235" s="149">
        <f>IF(O235="nulová",K235,0)</f>
        <v>0</v>
      </c>
      <c r="BJ235" s="17" t="s">
        <v>87</v>
      </c>
      <c r="BK235" s="149">
        <f>ROUND(P235*H235,2)</f>
        <v>0</v>
      </c>
      <c r="BL235" s="17" t="s">
        <v>168</v>
      </c>
      <c r="BM235" s="148" t="s">
        <v>275</v>
      </c>
    </row>
    <row r="236" spans="2:65" s="13" customFormat="1">
      <c r="B236" s="157"/>
      <c r="D236" s="151" t="s">
        <v>170</v>
      </c>
      <c r="E236" s="158" t="s">
        <v>1</v>
      </c>
      <c r="F236" s="159" t="s">
        <v>276</v>
      </c>
      <c r="H236" s="160">
        <v>675.6</v>
      </c>
      <c r="I236" s="161"/>
      <c r="J236" s="161"/>
      <c r="M236" s="157"/>
      <c r="N236" s="162"/>
      <c r="X236" s="163"/>
      <c r="AT236" s="158" t="s">
        <v>170</v>
      </c>
      <c r="AU236" s="158" t="s">
        <v>89</v>
      </c>
      <c r="AV236" s="13" t="s">
        <v>89</v>
      </c>
      <c r="AW236" s="13" t="s">
        <v>5</v>
      </c>
      <c r="AX236" s="13" t="s">
        <v>79</v>
      </c>
      <c r="AY236" s="158" t="s">
        <v>160</v>
      </c>
    </row>
    <row r="237" spans="2:65" s="13" customFormat="1">
      <c r="B237" s="157"/>
      <c r="D237" s="151" t="s">
        <v>170</v>
      </c>
      <c r="E237" s="158" t="s">
        <v>1</v>
      </c>
      <c r="F237" s="159" t="s">
        <v>277</v>
      </c>
      <c r="H237" s="160">
        <v>267.39999999999998</v>
      </c>
      <c r="I237" s="161"/>
      <c r="J237" s="161"/>
      <c r="M237" s="157"/>
      <c r="N237" s="162"/>
      <c r="X237" s="163"/>
      <c r="AT237" s="158" t="s">
        <v>170</v>
      </c>
      <c r="AU237" s="158" t="s">
        <v>89</v>
      </c>
      <c r="AV237" s="13" t="s">
        <v>89</v>
      </c>
      <c r="AW237" s="13" t="s">
        <v>5</v>
      </c>
      <c r="AX237" s="13" t="s">
        <v>79</v>
      </c>
      <c r="AY237" s="158" t="s">
        <v>160</v>
      </c>
    </row>
    <row r="238" spans="2:65" s="13" customFormat="1">
      <c r="B238" s="157"/>
      <c r="D238" s="151" t="s">
        <v>170</v>
      </c>
      <c r="E238" s="158" t="s">
        <v>1</v>
      </c>
      <c r="F238" s="159" t="s">
        <v>278</v>
      </c>
      <c r="H238" s="160">
        <v>68.2</v>
      </c>
      <c r="I238" s="161"/>
      <c r="J238" s="161"/>
      <c r="M238" s="157"/>
      <c r="N238" s="162"/>
      <c r="X238" s="163"/>
      <c r="AT238" s="158" t="s">
        <v>170</v>
      </c>
      <c r="AU238" s="158" t="s">
        <v>89</v>
      </c>
      <c r="AV238" s="13" t="s">
        <v>89</v>
      </c>
      <c r="AW238" s="13" t="s">
        <v>5</v>
      </c>
      <c r="AX238" s="13" t="s">
        <v>79</v>
      </c>
      <c r="AY238" s="158" t="s">
        <v>160</v>
      </c>
    </row>
    <row r="239" spans="2:65" s="13" customFormat="1">
      <c r="B239" s="157"/>
      <c r="D239" s="151" t="s">
        <v>170</v>
      </c>
      <c r="E239" s="158" t="s">
        <v>1</v>
      </c>
      <c r="F239" s="159" t="s">
        <v>279</v>
      </c>
      <c r="H239" s="160">
        <v>116</v>
      </c>
      <c r="I239" s="161"/>
      <c r="J239" s="161"/>
      <c r="M239" s="157"/>
      <c r="N239" s="162"/>
      <c r="X239" s="163"/>
      <c r="AT239" s="158" t="s">
        <v>170</v>
      </c>
      <c r="AU239" s="158" t="s">
        <v>89</v>
      </c>
      <c r="AV239" s="13" t="s">
        <v>89</v>
      </c>
      <c r="AW239" s="13" t="s">
        <v>5</v>
      </c>
      <c r="AX239" s="13" t="s">
        <v>79</v>
      </c>
      <c r="AY239" s="158" t="s">
        <v>160</v>
      </c>
    </row>
    <row r="240" spans="2:65" s="13" customFormat="1">
      <c r="B240" s="157"/>
      <c r="D240" s="151" t="s">
        <v>170</v>
      </c>
      <c r="E240" s="158" t="s">
        <v>1</v>
      </c>
      <c r="F240" s="159" t="s">
        <v>280</v>
      </c>
      <c r="H240" s="160">
        <v>4.7</v>
      </c>
      <c r="I240" s="161"/>
      <c r="J240" s="161"/>
      <c r="M240" s="157"/>
      <c r="N240" s="162"/>
      <c r="X240" s="163"/>
      <c r="AT240" s="158" t="s">
        <v>170</v>
      </c>
      <c r="AU240" s="158" t="s">
        <v>89</v>
      </c>
      <c r="AV240" s="13" t="s">
        <v>89</v>
      </c>
      <c r="AW240" s="13" t="s">
        <v>5</v>
      </c>
      <c r="AX240" s="13" t="s">
        <v>79</v>
      </c>
      <c r="AY240" s="158" t="s">
        <v>160</v>
      </c>
    </row>
    <row r="241" spans="2:65" s="14" customFormat="1">
      <c r="B241" s="164"/>
      <c r="D241" s="151" t="s">
        <v>170</v>
      </c>
      <c r="E241" s="165" t="s">
        <v>1</v>
      </c>
      <c r="F241" s="166" t="s">
        <v>173</v>
      </c>
      <c r="H241" s="167">
        <v>1131.9000000000001</v>
      </c>
      <c r="I241" s="168"/>
      <c r="J241" s="168"/>
      <c r="M241" s="164"/>
      <c r="N241" s="169"/>
      <c r="X241" s="170"/>
      <c r="AT241" s="165" t="s">
        <v>170</v>
      </c>
      <c r="AU241" s="165" t="s">
        <v>89</v>
      </c>
      <c r="AV241" s="14" t="s">
        <v>161</v>
      </c>
      <c r="AW241" s="14" t="s">
        <v>5</v>
      </c>
      <c r="AX241" s="14" t="s">
        <v>79</v>
      </c>
      <c r="AY241" s="165" t="s">
        <v>160</v>
      </c>
    </row>
    <row r="242" spans="2:65" s="15" customFormat="1">
      <c r="B242" s="171"/>
      <c r="D242" s="151" t="s">
        <v>170</v>
      </c>
      <c r="E242" s="172" t="s">
        <v>1</v>
      </c>
      <c r="F242" s="173" t="s">
        <v>174</v>
      </c>
      <c r="H242" s="174">
        <v>1131.9000000000001</v>
      </c>
      <c r="I242" s="175"/>
      <c r="J242" s="175"/>
      <c r="M242" s="171"/>
      <c r="N242" s="176"/>
      <c r="X242" s="177"/>
      <c r="AT242" s="172" t="s">
        <v>170</v>
      </c>
      <c r="AU242" s="172" t="s">
        <v>89</v>
      </c>
      <c r="AV242" s="15" t="s">
        <v>168</v>
      </c>
      <c r="AW242" s="15" t="s">
        <v>5</v>
      </c>
      <c r="AX242" s="15" t="s">
        <v>87</v>
      </c>
      <c r="AY242" s="172" t="s">
        <v>160</v>
      </c>
    </row>
    <row r="243" spans="2:65" s="1" customFormat="1" ht="24.2" customHeight="1">
      <c r="B243" s="32"/>
      <c r="C243" s="136" t="s">
        <v>281</v>
      </c>
      <c r="D243" s="136" t="s">
        <v>163</v>
      </c>
      <c r="E243" s="137" t="s">
        <v>282</v>
      </c>
      <c r="F243" s="138" t="s">
        <v>283</v>
      </c>
      <c r="G243" s="139" t="s">
        <v>166</v>
      </c>
      <c r="H243" s="140">
        <v>565.95000000000005</v>
      </c>
      <c r="I243" s="141">
        <v>0</v>
      </c>
      <c r="J243" s="141">
        <v>0</v>
      </c>
      <c r="K243" s="142">
        <f>ROUND(P243*H243,2)</f>
        <v>0</v>
      </c>
      <c r="L243" s="138" t="s">
        <v>167</v>
      </c>
      <c r="M243" s="32"/>
      <c r="N243" s="143" t="s">
        <v>1</v>
      </c>
      <c r="O243" s="144" t="s">
        <v>42</v>
      </c>
      <c r="P243" s="145">
        <f>I243+J243</f>
        <v>0</v>
      </c>
      <c r="Q243" s="145">
        <f>ROUND(I243*H243,2)</f>
        <v>0</v>
      </c>
      <c r="R243" s="145">
        <f>ROUND(J243*H243,2)</f>
        <v>0</v>
      </c>
      <c r="T243" s="146">
        <f>S243*H243</f>
        <v>0</v>
      </c>
      <c r="U243" s="146">
        <v>1.2999999999999999E-4</v>
      </c>
      <c r="V243" s="146">
        <f>U243*H243</f>
        <v>7.35735E-2</v>
      </c>
      <c r="W243" s="146">
        <v>0</v>
      </c>
      <c r="X243" s="147">
        <f>W243*H243</f>
        <v>0</v>
      </c>
      <c r="AR243" s="148" t="s">
        <v>168</v>
      </c>
      <c r="AT243" s="148" t="s">
        <v>163</v>
      </c>
      <c r="AU243" s="148" t="s">
        <v>89</v>
      </c>
      <c r="AY243" s="17" t="s">
        <v>160</v>
      </c>
      <c r="BE243" s="149">
        <f>IF(O243="základní",K243,0)</f>
        <v>0</v>
      </c>
      <c r="BF243" s="149">
        <f>IF(O243="snížená",K243,0)</f>
        <v>0</v>
      </c>
      <c r="BG243" s="149">
        <f>IF(O243="zákl. přenesená",K243,0)</f>
        <v>0</v>
      </c>
      <c r="BH243" s="149">
        <f>IF(O243="sníž. přenesená",K243,0)</f>
        <v>0</v>
      </c>
      <c r="BI243" s="149">
        <f>IF(O243="nulová",K243,0)</f>
        <v>0</v>
      </c>
      <c r="BJ243" s="17" t="s">
        <v>87</v>
      </c>
      <c r="BK243" s="149">
        <f>ROUND(P243*H243,2)</f>
        <v>0</v>
      </c>
      <c r="BL243" s="17" t="s">
        <v>168</v>
      </c>
      <c r="BM243" s="148" t="s">
        <v>284</v>
      </c>
    </row>
    <row r="244" spans="2:65" s="13" customFormat="1">
      <c r="B244" s="157"/>
      <c r="D244" s="151" t="s">
        <v>170</v>
      </c>
      <c r="E244" s="158" t="s">
        <v>1</v>
      </c>
      <c r="F244" s="159" t="s">
        <v>264</v>
      </c>
      <c r="H244" s="160">
        <v>337.8</v>
      </c>
      <c r="I244" s="161"/>
      <c r="J244" s="161"/>
      <c r="M244" s="157"/>
      <c r="N244" s="162"/>
      <c r="X244" s="163"/>
      <c r="AT244" s="158" t="s">
        <v>170</v>
      </c>
      <c r="AU244" s="158" t="s">
        <v>89</v>
      </c>
      <c r="AV244" s="13" t="s">
        <v>89</v>
      </c>
      <c r="AW244" s="13" t="s">
        <v>5</v>
      </c>
      <c r="AX244" s="13" t="s">
        <v>79</v>
      </c>
      <c r="AY244" s="158" t="s">
        <v>160</v>
      </c>
    </row>
    <row r="245" spans="2:65" s="13" customFormat="1">
      <c r="B245" s="157"/>
      <c r="D245" s="151" t="s">
        <v>170</v>
      </c>
      <c r="E245" s="158" t="s">
        <v>1</v>
      </c>
      <c r="F245" s="159" t="s">
        <v>265</v>
      </c>
      <c r="H245" s="160">
        <v>133.69999999999999</v>
      </c>
      <c r="I245" s="161"/>
      <c r="J245" s="161"/>
      <c r="M245" s="157"/>
      <c r="N245" s="162"/>
      <c r="X245" s="163"/>
      <c r="AT245" s="158" t="s">
        <v>170</v>
      </c>
      <c r="AU245" s="158" t="s">
        <v>89</v>
      </c>
      <c r="AV245" s="13" t="s">
        <v>89</v>
      </c>
      <c r="AW245" s="13" t="s">
        <v>5</v>
      </c>
      <c r="AX245" s="13" t="s">
        <v>79</v>
      </c>
      <c r="AY245" s="158" t="s">
        <v>160</v>
      </c>
    </row>
    <row r="246" spans="2:65" s="13" customFormat="1">
      <c r="B246" s="157"/>
      <c r="D246" s="151" t="s">
        <v>170</v>
      </c>
      <c r="E246" s="158" t="s">
        <v>1</v>
      </c>
      <c r="F246" s="159" t="s">
        <v>266</v>
      </c>
      <c r="H246" s="160">
        <v>34.1</v>
      </c>
      <c r="I246" s="161"/>
      <c r="J246" s="161"/>
      <c r="M246" s="157"/>
      <c r="N246" s="162"/>
      <c r="X246" s="163"/>
      <c r="AT246" s="158" t="s">
        <v>170</v>
      </c>
      <c r="AU246" s="158" t="s">
        <v>89</v>
      </c>
      <c r="AV246" s="13" t="s">
        <v>89</v>
      </c>
      <c r="AW246" s="13" t="s">
        <v>5</v>
      </c>
      <c r="AX246" s="13" t="s">
        <v>79</v>
      </c>
      <c r="AY246" s="158" t="s">
        <v>160</v>
      </c>
    </row>
    <row r="247" spans="2:65" s="13" customFormat="1">
      <c r="B247" s="157"/>
      <c r="D247" s="151" t="s">
        <v>170</v>
      </c>
      <c r="E247" s="158" t="s">
        <v>1</v>
      </c>
      <c r="F247" s="159" t="s">
        <v>267</v>
      </c>
      <c r="H247" s="160">
        <v>58</v>
      </c>
      <c r="I247" s="161"/>
      <c r="J247" s="161"/>
      <c r="M247" s="157"/>
      <c r="N247" s="162"/>
      <c r="X247" s="163"/>
      <c r="AT247" s="158" t="s">
        <v>170</v>
      </c>
      <c r="AU247" s="158" t="s">
        <v>89</v>
      </c>
      <c r="AV247" s="13" t="s">
        <v>89</v>
      </c>
      <c r="AW247" s="13" t="s">
        <v>5</v>
      </c>
      <c r="AX247" s="13" t="s">
        <v>79</v>
      </c>
      <c r="AY247" s="158" t="s">
        <v>160</v>
      </c>
    </row>
    <row r="248" spans="2:65" s="13" customFormat="1">
      <c r="B248" s="157"/>
      <c r="D248" s="151" t="s">
        <v>170</v>
      </c>
      <c r="E248" s="158" t="s">
        <v>1</v>
      </c>
      <c r="F248" s="159" t="s">
        <v>268</v>
      </c>
      <c r="H248" s="160">
        <v>2.35</v>
      </c>
      <c r="I248" s="161"/>
      <c r="J248" s="161"/>
      <c r="M248" s="157"/>
      <c r="N248" s="162"/>
      <c r="X248" s="163"/>
      <c r="AT248" s="158" t="s">
        <v>170</v>
      </c>
      <c r="AU248" s="158" t="s">
        <v>89</v>
      </c>
      <c r="AV248" s="13" t="s">
        <v>89</v>
      </c>
      <c r="AW248" s="13" t="s">
        <v>5</v>
      </c>
      <c r="AX248" s="13" t="s">
        <v>79</v>
      </c>
      <c r="AY248" s="158" t="s">
        <v>160</v>
      </c>
    </row>
    <row r="249" spans="2:65" s="14" customFormat="1">
      <c r="B249" s="164"/>
      <c r="D249" s="151" t="s">
        <v>170</v>
      </c>
      <c r="E249" s="165" t="s">
        <v>1</v>
      </c>
      <c r="F249" s="166" t="s">
        <v>173</v>
      </c>
      <c r="H249" s="167">
        <v>565.95000000000005</v>
      </c>
      <c r="I249" s="168"/>
      <c r="J249" s="168"/>
      <c r="M249" s="164"/>
      <c r="N249" s="169"/>
      <c r="X249" s="170"/>
      <c r="AT249" s="165" t="s">
        <v>170</v>
      </c>
      <c r="AU249" s="165" t="s">
        <v>89</v>
      </c>
      <c r="AV249" s="14" t="s">
        <v>161</v>
      </c>
      <c r="AW249" s="14" t="s">
        <v>5</v>
      </c>
      <c r="AX249" s="14" t="s">
        <v>79</v>
      </c>
      <c r="AY249" s="165" t="s">
        <v>160</v>
      </c>
    </row>
    <row r="250" spans="2:65" s="15" customFormat="1">
      <c r="B250" s="171"/>
      <c r="D250" s="151" t="s">
        <v>170</v>
      </c>
      <c r="E250" s="172" t="s">
        <v>1</v>
      </c>
      <c r="F250" s="173" t="s">
        <v>174</v>
      </c>
      <c r="H250" s="174">
        <v>565.95000000000005</v>
      </c>
      <c r="I250" s="175"/>
      <c r="J250" s="175"/>
      <c r="M250" s="171"/>
      <c r="N250" s="176"/>
      <c r="X250" s="177"/>
      <c r="AT250" s="172" t="s">
        <v>170</v>
      </c>
      <c r="AU250" s="172" t="s">
        <v>89</v>
      </c>
      <c r="AV250" s="15" t="s">
        <v>168</v>
      </c>
      <c r="AW250" s="15" t="s">
        <v>5</v>
      </c>
      <c r="AX250" s="15" t="s">
        <v>87</v>
      </c>
      <c r="AY250" s="172" t="s">
        <v>160</v>
      </c>
    </row>
    <row r="251" spans="2:65" s="1" customFormat="1" ht="24.2" customHeight="1">
      <c r="B251" s="32"/>
      <c r="C251" s="136" t="s">
        <v>285</v>
      </c>
      <c r="D251" s="136" t="s">
        <v>163</v>
      </c>
      <c r="E251" s="137" t="s">
        <v>286</v>
      </c>
      <c r="F251" s="138" t="s">
        <v>287</v>
      </c>
      <c r="G251" s="139" t="s">
        <v>166</v>
      </c>
      <c r="H251" s="140">
        <v>565.95000000000005</v>
      </c>
      <c r="I251" s="141">
        <v>0</v>
      </c>
      <c r="J251" s="141">
        <v>0</v>
      </c>
      <c r="K251" s="142">
        <f>ROUND(P251*H251,2)</f>
        <v>0</v>
      </c>
      <c r="L251" s="138" t="s">
        <v>167</v>
      </c>
      <c r="M251" s="32"/>
      <c r="N251" s="143" t="s">
        <v>1</v>
      </c>
      <c r="O251" s="144" t="s">
        <v>42</v>
      </c>
      <c r="P251" s="145">
        <f>I251+J251</f>
        <v>0</v>
      </c>
      <c r="Q251" s="145">
        <f>ROUND(I251*H251,2)</f>
        <v>0</v>
      </c>
      <c r="R251" s="145">
        <f>ROUND(J251*H251,2)</f>
        <v>0</v>
      </c>
      <c r="T251" s="146">
        <f>S251*H251</f>
        <v>0</v>
      </c>
      <c r="U251" s="146">
        <v>2.2000000000000001E-4</v>
      </c>
      <c r="V251" s="146">
        <f>U251*H251</f>
        <v>0.12450900000000001</v>
      </c>
      <c r="W251" s="146">
        <v>0</v>
      </c>
      <c r="X251" s="147">
        <f>W251*H251</f>
        <v>0</v>
      </c>
      <c r="AR251" s="148" t="s">
        <v>168</v>
      </c>
      <c r="AT251" s="148" t="s">
        <v>163</v>
      </c>
      <c r="AU251" s="148" t="s">
        <v>89</v>
      </c>
      <c r="AY251" s="17" t="s">
        <v>160</v>
      </c>
      <c r="BE251" s="149">
        <f>IF(O251="základní",K251,0)</f>
        <v>0</v>
      </c>
      <c r="BF251" s="149">
        <f>IF(O251="snížená",K251,0)</f>
        <v>0</v>
      </c>
      <c r="BG251" s="149">
        <f>IF(O251="zákl. přenesená",K251,0)</f>
        <v>0</v>
      </c>
      <c r="BH251" s="149">
        <f>IF(O251="sníž. přenesená",K251,0)</f>
        <v>0</v>
      </c>
      <c r="BI251" s="149">
        <f>IF(O251="nulová",K251,0)</f>
        <v>0</v>
      </c>
      <c r="BJ251" s="17" t="s">
        <v>87</v>
      </c>
      <c r="BK251" s="149">
        <f>ROUND(P251*H251,2)</f>
        <v>0</v>
      </c>
      <c r="BL251" s="17" t="s">
        <v>168</v>
      </c>
      <c r="BM251" s="148" t="s">
        <v>288</v>
      </c>
    </row>
    <row r="252" spans="2:65" s="13" customFormat="1">
      <c r="B252" s="157"/>
      <c r="D252" s="151" t="s">
        <v>170</v>
      </c>
      <c r="E252" s="158" t="s">
        <v>1</v>
      </c>
      <c r="F252" s="159" t="s">
        <v>264</v>
      </c>
      <c r="H252" s="160">
        <v>337.8</v>
      </c>
      <c r="I252" s="161"/>
      <c r="J252" s="161"/>
      <c r="M252" s="157"/>
      <c r="N252" s="162"/>
      <c r="X252" s="163"/>
      <c r="AT252" s="158" t="s">
        <v>170</v>
      </c>
      <c r="AU252" s="158" t="s">
        <v>89</v>
      </c>
      <c r="AV252" s="13" t="s">
        <v>89</v>
      </c>
      <c r="AW252" s="13" t="s">
        <v>5</v>
      </c>
      <c r="AX252" s="13" t="s">
        <v>79</v>
      </c>
      <c r="AY252" s="158" t="s">
        <v>160</v>
      </c>
    </row>
    <row r="253" spans="2:65" s="13" customFormat="1">
      <c r="B253" s="157"/>
      <c r="D253" s="151" t="s">
        <v>170</v>
      </c>
      <c r="E253" s="158" t="s">
        <v>1</v>
      </c>
      <c r="F253" s="159" t="s">
        <v>265</v>
      </c>
      <c r="H253" s="160">
        <v>133.69999999999999</v>
      </c>
      <c r="I253" s="161"/>
      <c r="J253" s="161"/>
      <c r="M253" s="157"/>
      <c r="N253" s="162"/>
      <c r="X253" s="163"/>
      <c r="AT253" s="158" t="s">
        <v>170</v>
      </c>
      <c r="AU253" s="158" t="s">
        <v>89</v>
      </c>
      <c r="AV253" s="13" t="s">
        <v>89</v>
      </c>
      <c r="AW253" s="13" t="s">
        <v>5</v>
      </c>
      <c r="AX253" s="13" t="s">
        <v>79</v>
      </c>
      <c r="AY253" s="158" t="s">
        <v>160</v>
      </c>
    </row>
    <row r="254" spans="2:65" s="13" customFormat="1">
      <c r="B254" s="157"/>
      <c r="D254" s="151" t="s">
        <v>170</v>
      </c>
      <c r="E254" s="158" t="s">
        <v>1</v>
      </c>
      <c r="F254" s="159" t="s">
        <v>266</v>
      </c>
      <c r="H254" s="160">
        <v>34.1</v>
      </c>
      <c r="I254" s="161"/>
      <c r="J254" s="161"/>
      <c r="M254" s="157"/>
      <c r="N254" s="162"/>
      <c r="X254" s="163"/>
      <c r="AT254" s="158" t="s">
        <v>170</v>
      </c>
      <c r="AU254" s="158" t="s">
        <v>89</v>
      </c>
      <c r="AV254" s="13" t="s">
        <v>89</v>
      </c>
      <c r="AW254" s="13" t="s">
        <v>5</v>
      </c>
      <c r="AX254" s="13" t="s">
        <v>79</v>
      </c>
      <c r="AY254" s="158" t="s">
        <v>160</v>
      </c>
    </row>
    <row r="255" spans="2:65" s="13" customFormat="1">
      <c r="B255" s="157"/>
      <c r="D255" s="151" t="s">
        <v>170</v>
      </c>
      <c r="E255" s="158" t="s">
        <v>1</v>
      </c>
      <c r="F255" s="159" t="s">
        <v>267</v>
      </c>
      <c r="H255" s="160">
        <v>58</v>
      </c>
      <c r="I255" s="161"/>
      <c r="J255" s="161"/>
      <c r="M255" s="157"/>
      <c r="N255" s="162"/>
      <c r="X255" s="163"/>
      <c r="AT255" s="158" t="s">
        <v>170</v>
      </c>
      <c r="AU255" s="158" t="s">
        <v>89</v>
      </c>
      <c r="AV255" s="13" t="s">
        <v>89</v>
      </c>
      <c r="AW255" s="13" t="s">
        <v>5</v>
      </c>
      <c r="AX255" s="13" t="s">
        <v>79</v>
      </c>
      <c r="AY255" s="158" t="s">
        <v>160</v>
      </c>
    </row>
    <row r="256" spans="2:65" s="13" customFormat="1">
      <c r="B256" s="157"/>
      <c r="D256" s="151" t="s">
        <v>170</v>
      </c>
      <c r="E256" s="158" t="s">
        <v>1</v>
      </c>
      <c r="F256" s="159" t="s">
        <v>268</v>
      </c>
      <c r="H256" s="160">
        <v>2.35</v>
      </c>
      <c r="I256" s="161"/>
      <c r="J256" s="161"/>
      <c r="M256" s="157"/>
      <c r="N256" s="162"/>
      <c r="X256" s="163"/>
      <c r="AT256" s="158" t="s">
        <v>170</v>
      </c>
      <c r="AU256" s="158" t="s">
        <v>89</v>
      </c>
      <c r="AV256" s="13" t="s">
        <v>89</v>
      </c>
      <c r="AW256" s="13" t="s">
        <v>5</v>
      </c>
      <c r="AX256" s="13" t="s">
        <v>79</v>
      </c>
      <c r="AY256" s="158" t="s">
        <v>160</v>
      </c>
    </row>
    <row r="257" spans="2:65" s="14" customFormat="1">
      <c r="B257" s="164"/>
      <c r="D257" s="151" t="s">
        <v>170</v>
      </c>
      <c r="E257" s="165" t="s">
        <v>1</v>
      </c>
      <c r="F257" s="166" t="s">
        <v>173</v>
      </c>
      <c r="H257" s="167">
        <v>565.95000000000005</v>
      </c>
      <c r="I257" s="168"/>
      <c r="J257" s="168"/>
      <c r="M257" s="164"/>
      <c r="N257" s="169"/>
      <c r="X257" s="170"/>
      <c r="AT257" s="165" t="s">
        <v>170</v>
      </c>
      <c r="AU257" s="165" t="s">
        <v>89</v>
      </c>
      <c r="AV257" s="14" t="s">
        <v>161</v>
      </c>
      <c r="AW257" s="14" t="s">
        <v>5</v>
      </c>
      <c r="AX257" s="14" t="s">
        <v>79</v>
      </c>
      <c r="AY257" s="165" t="s">
        <v>160</v>
      </c>
    </row>
    <row r="258" spans="2:65" s="15" customFormat="1">
      <c r="B258" s="171"/>
      <c r="D258" s="151" t="s">
        <v>170</v>
      </c>
      <c r="E258" s="172" t="s">
        <v>1</v>
      </c>
      <c r="F258" s="173" t="s">
        <v>174</v>
      </c>
      <c r="H258" s="174">
        <v>565.95000000000005</v>
      </c>
      <c r="I258" s="175"/>
      <c r="J258" s="175"/>
      <c r="M258" s="171"/>
      <c r="N258" s="176"/>
      <c r="X258" s="177"/>
      <c r="AT258" s="172" t="s">
        <v>170</v>
      </c>
      <c r="AU258" s="172" t="s">
        <v>89</v>
      </c>
      <c r="AV258" s="15" t="s">
        <v>168</v>
      </c>
      <c r="AW258" s="15" t="s">
        <v>5</v>
      </c>
      <c r="AX258" s="15" t="s">
        <v>87</v>
      </c>
      <c r="AY258" s="172" t="s">
        <v>160</v>
      </c>
    </row>
    <row r="259" spans="2:65" s="1" customFormat="1" ht="24.2" customHeight="1">
      <c r="B259" s="32"/>
      <c r="C259" s="136" t="s">
        <v>289</v>
      </c>
      <c r="D259" s="136" t="s">
        <v>163</v>
      </c>
      <c r="E259" s="137" t="s">
        <v>290</v>
      </c>
      <c r="F259" s="138" t="s">
        <v>291</v>
      </c>
      <c r="G259" s="139" t="s">
        <v>166</v>
      </c>
      <c r="H259" s="140">
        <v>565.95000000000005</v>
      </c>
      <c r="I259" s="141">
        <v>0</v>
      </c>
      <c r="J259" s="141">
        <v>0</v>
      </c>
      <c r="K259" s="142">
        <f>ROUND(P259*H259,2)</f>
        <v>0</v>
      </c>
      <c r="L259" s="138" t="s">
        <v>167</v>
      </c>
      <c r="M259" s="32"/>
      <c r="N259" s="143" t="s">
        <v>1</v>
      </c>
      <c r="O259" s="144" t="s">
        <v>42</v>
      </c>
      <c r="P259" s="145">
        <f>I259+J259</f>
        <v>0</v>
      </c>
      <c r="Q259" s="145">
        <f>ROUND(I259*H259,2)</f>
        <v>0</v>
      </c>
      <c r="R259" s="145">
        <f>ROUND(J259*H259,2)</f>
        <v>0</v>
      </c>
      <c r="T259" s="146">
        <f>S259*H259</f>
        <v>0</v>
      </c>
      <c r="U259" s="146">
        <v>0</v>
      </c>
      <c r="V259" s="146">
        <f>U259*H259</f>
        <v>0</v>
      </c>
      <c r="W259" s="146">
        <v>0</v>
      </c>
      <c r="X259" s="147">
        <f>W259*H259</f>
        <v>0</v>
      </c>
      <c r="AR259" s="148" t="s">
        <v>168</v>
      </c>
      <c r="AT259" s="148" t="s">
        <v>163</v>
      </c>
      <c r="AU259" s="148" t="s">
        <v>89</v>
      </c>
      <c r="AY259" s="17" t="s">
        <v>160</v>
      </c>
      <c r="BE259" s="149">
        <f>IF(O259="základní",K259,0)</f>
        <v>0</v>
      </c>
      <c r="BF259" s="149">
        <f>IF(O259="snížená",K259,0)</f>
        <v>0</v>
      </c>
      <c r="BG259" s="149">
        <f>IF(O259="zákl. přenesená",K259,0)</f>
        <v>0</v>
      </c>
      <c r="BH259" s="149">
        <f>IF(O259="sníž. přenesená",K259,0)</f>
        <v>0</v>
      </c>
      <c r="BI259" s="149">
        <f>IF(O259="nulová",K259,0)</f>
        <v>0</v>
      </c>
      <c r="BJ259" s="17" t="s">
        <v>87</v>
      </c>
      <c r="BK259" s="149">
        <f>ROUND(P259*H259,2)</f>
        <v>0</v>
      </c>
      <c r="BL259" s="17" t="s">
        <v>168</v>
      </c>
      <c r="BM259" s="148" t="s">
        <v>292</v>
      </c>
    </row>
    <row r="260" spans="2:65" s="13" customFormat="1">
      <c r="B260" s="157"/>
      <c r="D260" s="151" t="s">
        <v>170</v>
      </c>
      <c r="E260" s="158" t="s">
        <v>1</v>
      </c>
      <c r="F260" s="159" t="s">
        <v>264</v>
      </c>
      <c r="H260" s="160">
        <v>337.8</v>
      </c>
      <c r="I260" s="161"/>
      <c r="J260" s="161"/>
      <c r="M260" s="157"/>
      <c r="N260" s="162"/>
      <c r="X260" s="163"/>
      <c r="AT260" s="158" t="s">
        <v>170</v>
      </c>
      <c r="AU260" s="158" t="s">
        <v>89</v>
      </c>
      <c r="AV260" s="13" t="s">
        <v>89</v>
      </c>
      <c r="AW260" s="13" t="s">
        <v>5</v>
      </c>
      <c r="AX260" s="13" t="s">
        <v>79</v>
      </c>
      <c r="AY260" s="158" t="s">
        <v>160</v>
      </c>
    </row>
    <row r="261" spans="2:65" s="13" customFormat="1">
      <c r="B261" s="157"/>
      <c r="D261" s="151" t="s">
        <v>170</v>
      </c>
      <c r="E261" s="158" t="s">
        <v>1</v>
      </c>
      <c r="F261" s="159" t="s">
        <v>265</v>
      </c>
      <c r="H261" s="160">
        <v>133.69999999999999</v>
      </c>
      <c r="I261" s="161"/>
      <c r="J261" s="161"/>
      <c r="M261" s="157"/>
      <c r="N261" s="162"/>
      <c r="X261" s="163"/>
      <c r="AT261" s="158" t="s">
        <v>170</v>
      </c>
      <c r="AU261" s="158" t="s">
        <v>89</v>
      </c>
      <c r="AV261" s="13" t="s">
        <v>89</v>
      </c>
      <c r="AW261" s="13" t="s">
        <v>5</v>
      </c>
      <c r="AX261" s="13" t="s">
        <v>79</v>
      </c>
      <c r="AY261" s="158" t="s">
        <v>160</v>
      </c>
    </row>
    <row r="262" spans="2:65" s="13" customFormat="1">
      <c r="B262" s="157"/>
      <c r="D262" s="151" t="s">
        <v>170</v>
      </c>
      <c r="E262" s="158" t="s">
        <v>1</v>
      </c>
      <c r="F262" s="159" t="s">
        <v>266</v>
      </c>
      <c r="H262" s="160">
        <v>34.1</v>
      </c>
      <c r="I262" s="161"/>
      <c r="J262" s="161"/>
      <c r="M262" s="157"/>
      <c r="N262" s="162"/>
      <c r="X262" s="163"/>
      <c r="AT262" s="158" t="s">
        <v>170</v>
      </c>
      <c r="AU262" s="158" t="s">
        <v>89</v>
      </c>
      <c r="AV262" s="13" t="s">
        <v>89</v>
      </c>
      <c r="AW262" s="13" t="s">
        <v>5</v>
      </c>
      <c r="AX262" s="13" t="s">
        <v>79</v>
      </c>
      <c r="AY262" s="158" t="s">
        <v>160</v>
      </c>
    </row>
    <row r="263" spans="2:65" s="13" customFormat="1">
      <c r="B263" s="157"/>
      <c r="D263" s="151" t="s">
        <v>170</v>
      </c>
      <c r="E263" s="158" t="s">
        <v>1</v>
      </c>
      <c r="F263" s="159" t="s">
        <v>267</v>
      </c>
      <c r="H263" s="160">
        <v>58</v>
      </c>
      <c r="I263" s="161"/>
      <c r="J263" s="161"/>
      <c r="M263" s="157"/>
      <c r="N263" s="162"/>
      <c r="X263" s="163"/>
      <c r="AT263" s="158" t="s">
        <v>170</v>
      </c>
      <c r="AU263" s="158" t="s">
        <v>89</v>
      </c>
      <c r="AV263" s="13" t="s">
        <v>89</v>
      </c>
      <c r="AW263" s="13" t="s">
        <v>5</v>
      </c>
      <c r="AX263" s="13" t="s">
        <v>79</v>
      </c>
      <c r="AY263" s="158" t="s">
        <v>160</v>
      </c>
    </row>
    <row r="264" spans="2:65" s="13" customFormat="1">
      <c r="B264" s="157"/>
      <c r="D264" s="151" t="s">
        <v>170</v>
      </c>
      <c r="E264" s="158" t="s">
        <v>1</v>
      </c>
      <c r="F264" s="159" t="s">
        <v>268</v>
      </c>
      <c r="H264" s="160">
        <v>2.35</v>
      </c>
      <c r="I264" s="161"/>
      <c r="J264" s="161"/>
      <c r="M264" s="157"/>
      <c r="N264" s="162"/>
      <c r="X264" s="163"/>
      <c r="AT264" s="158" t="s">
        <v>170</v>
      </c>
      <c r="AU264" s="158" t="s">
        <v>89</v>
      </c>
      <c r="AV264" s="13" t="s">
        <v>89</v>
      </c>
      <c r="AW264" s="13" t="s">
        <v>5</v>
      </c>
      <c r="AX264" s="13" t="s">
        <v>79</v>
      </c>
      <c r="AY264" s="158" t="s">
        <v>160</v>
      </c>
    </row>
    <row r="265" spans="2:65" s="14" customFormat="1">
      <c r="B265" s="164"/>
      <c r="D265" s="151" t="s">
        <v>170</v>
      </c>
      <c r="E265" s="165" t="s">
        <v>1</v>
      </c>
      <c r="F265" s="166" t="s">
        <v>173</v>
      </c>
      <c r="H265" s="167">
        <v>565.95000000000005</v>
      </c>
      <c r="I265" s="168"/>
      <c r="J265" s="168"/>
      <c r="M265" s="164"/>
      <c r="N265" s="169"/>
      <c r="X265" s="170"/>
      <c r="AT265" s="165" t="s">
        <v>170</v>
      </c>
      <c r="AU265" s="165" t="s">
        <v>89</v>
      </c>
      <c r="AV265" s="14" t="s">
        <v>161</v>
      </c>
      <c r="AW265" s="14" t="s">
        <v>5</v>
      </c>
      <c r="AX265" s="14" t="s">
        <v>79</v>
      </c>
      <c r="AY265" s="165" t="s">
        <v>160</v>
      </c>
    </row>
    <row r="266" spans="2:65" s="15" customFormat="1">
      <c r="B266" s="171"/>
      <c r="D266" s="151" t="s">
        <v>170</v>
      </c>
      <c r="E266" s="172" t="s">
        <v>1</v>
      </c>
      <c r="F266" s="173" t="s">
        <v>174</v>
      </c>
      <c r="H266" s="174">
        <v>565.95000000000005</v>
      </c>
      <c r="I266" s="175"/>
      <c r="J266" s="175"/>
      <c r="M266" s="171"/>
      <c r="N266" s="176"/>
      <c r="X266" s="177"/>
      <c r="AT266" s="172" t="s">
        <v>170</v>
      </c>
      <c r="AU266" s="172" t="s">
        <v>89</v>
      </c>
      <c r="AV266" s="15" t="s">
        <v>168</v>
      </c>
      <c r="AW266" s="15" t="s">
        <v>5</v>
      </c>
      <c r="AX266" s="15" t="s">
        <v>87</v>
      </c>
      <c r="AY266" s="172" t="s">
        <v>160</v>
      </c>
    </row>
    <row r="267" spans="2:65" s="1" customFormat="1" ht="24.2" customHeight="1">
      <c r="B267" s="32"/>
      <c r="C267" s="136" t="s">
        <v>293</v>
      </c>
      <c r="D267" s="136" t="s">
        <v>163</v>
      </c>
      <c r="E267" s="137" t="s">
        <v>294</v>
      </c>
      <c r="F267" s="138" t="s">
        <v>295</v>
      </c>
      <c r="G267" s="139" t="s">
        <v>166</v>
      </c>
      <c r="H267" s="140">
        <v>565.95000000000005</v>
      </c>
      <c r="I267" s="141">
        <v>0</v>
      </c>
      <c r="J267" s="141">
        <v>0</v>
      </c>
      <c r="K267" s="142">
        <f>ROUND(P267*H267,2)</f>
        <v>0</v>
      </c>
      <c r="L267" s="138" t="s">
        <v>167</v>
      </c>
      <c r="M267" s="32"/>
      <c r="N267" s="143" t="s">
        <v>1</v>
      </c>
      <c r="O267" s="144" t="s">
        <v>42</v>
      </c>
      <c r="P267" s="145">
        <f>I267+J267</f>
        <v>0</v>
      </c>
      <c r="Q267" s="145">
        <f>ROUND(I267*H267,2)</f>
        <v>0</v>
      </c>
      <c r="R267" s="145">
        <f>ROUND(J267*H267,2)</f>
        <v>0</v>
      </c>
      <c r="T267" s="146">
        <f>S267*H267</f>
        <v>0</v>
      </c>
      <c r="U267" s="146">
        <v>2.2000000000000001E-4</v>
      </c>
      <c r="V267" s="146">
        <f>U267*H267</f>
        <v>0.12450900000000001</v>
      </c>
      <c r="W267" s="146">
        <v>0</v>
      </c>
      <c r="X267" s="147">
        <f>W267*H267</f>
        <v>0</v>
      </c>
      <c r="AR267" s="148" t="s">
        <v>168</v>
      </c>
      <c r="AT267" s="148" t="s">
        <v>163</v>
      </c>
      <c r="AU267" s="148" t="s">
        <v>89</v>
      </c>
      <c r="AY267" s="17" t="s">
        <v>160</v>
      </c>
      <c r="BE267" s="149">
        <f>IF(O267="základní",K267,0)</f>
        <v>0</v>
      </c>
      <c r="BF267" s="149">
        <f>IF(O267="snížená",K267,0)</f>
        <v>0</v>
      </c>
      <c r="BG267" s="149">
        <f>IF(O267="zákl. přenesená",K267,0)</f>
        <v>0</v>
      </c>
      <c r="BH267" s="149">
        <f>IF(O267="sníž. přenesená",K267,0)</f>
        <v>0</v>
      </c>
      <c r="BI267" s="149">
        <f>IF(O267="nulová",K267,0)</f>
        <v>0</v>
      </c>
      <c r="BJ267" s="17" t="s">
        <v>87</v>
      </c>
      <c r="BK267" s="149">
        <f>ROUND(P267*H267,2)</f>
        <v>0</v>
      </c>
      <c r="BL267" s="17" t="s">
        <v>168</v>
      </c>
      <c r="BM267" s="148" t="s">
        <v>296</v>
      </c>
    </row>
    <row r="268" spans="2:65" s="1" customFormat="1" ht="33" customHeight="1">
      <c r="B268" s="32"/>
      <c r="C268" s="136" t="s">
        <v>297</v>
      </c>
      <c r="D268" s="136" t="s">
        <v>163</v>
      </c>
      <c r="E268" s="137" t="s">
        <v>298</v>
      </c>
      <c r="F268" s="138" t="s">
        <v>299</v>
      </c>
      <c r="G268" s="139" t="s">
        <v>248</v>
      </c>
      <c r="H268" s="140">
        <v>315</v>
      </c>
      <c r="I268" s="141">
        <v>0</v>
      </c>
      <c r="J268" s="141">
        <v>0</v>
      </c>
      <c r="K268" s="142">
        <f>ROUND(P268*H268,2)</f>
        <v>0</v>
      </c>
      <c r="L268" s="138" t="s">
        <v>167</v>
      </c>
      <c r="M268" s="32"/>
      <c r="N268" s="143" t="s">
        <v>1</v>
      </c>
      <c r="O268" s="144" t="s">
        <v>42</v>
      </c>
      <c r="P268" s="145">
        <f>I268+J268</f>
        <v>0</v>
      </c>
      <c r="Q268" s="145">
        <f>ROUND(I268*H268,2)</f>
        <v>0</v>
      </c>
      <c r="R268" s="145">
        <f>ROUND(J268*H268,2)</f>
        <v>0</v>
      </c>
      <c r="T268" s="146">
        <f>S268*H268</f>
        <v>0</v>
      </c>
      <c r="U268" s="146">
        <v>2.0000000000000002E-5</v>
      </c>
      <c r="V268" s="146">
        <f>U268*H268</f>
        <v>6.3000000000000009E-3</v>
      </c>
      <c r="W268" s="146">
        <v>0</v>
      </c>
      <c r="X268" s="147">
        <f>W268*H268</f>
        <v>0</v>
      </c>
      <c r="AR268" s="148" t="s">
        <v>168</v>
      </c>
      <c r="AT268" s="148" t="s">
        <v>163</v>
      </c>
      <c r="AU268" s="148" t="s">
        <v>89</v>
      </c>
      <c r="AY268" s="17" t="s">
        <v>160</v>
      </c>
      <c r="BE268" s="149">
        <f>IF(O268="základní",K268,0)</f>
        <v>0</v>
      </c>
      <c r="BF268" s="149">
        <f>IF(O268="snížená",K268,0)</f>
        <v>0</v>
      </c>
      <c r="BG268" s="149">
        <f>IF(O268="zákl. přenesená",K268,0)</f>
        <v>0</v>
      </c>
      <c r="BH268" s="149">
        <f>IF(O268="sníž. přenesená",K268,0)</f>
        <v>0</v>
      </c>
      <c r="BI268" s="149">
        <f>IF(O268="nulová",K268,0)</f>
        <v>0</v>
      </c>
      <c r="BJ268" s="17" t="s">
        <v>87</v>
      </c>
      <c r="BK268" s="149">
        <f>ROUND(P268*H268,2)</f>
        <v>0</v>
      </c>
      <c r="BL268" s="17" t="s">
        <v>168</v>
      </c>
      <c r="BM268" s="148" t="s">
        <v>300</v>
      </c>
    </row>
    <row r="269" spans="2:65" s="1" customFormat="1" ht="24.2" customHeight="1">
      <c r="B269" s="32"/>
      <c r="C269" s="136" t="s">
        <v>301</v>
      </c>
      <c r="D269" s="136" t="s">
        <v>163</v>
      </c>
      <c r="E269" s="137" t="s">
        <v>302</v>
      </c>
      <c r="F269" s="138" t="s">
        <v>303</v>
      </c>
      <c r="G269" s="139" t="s">
        <v>248</v>
      </c>
      <c r="H269" s="140">
        <v>200</v>
      </c>
      <c r="I269" s="141">
        <v>0</v>
      </c>
      <c r="J269" s="141">
        <v>0</v>
      </c>
      <c r="K269" s="142">
        <f>ROUND(P269*H269,2)</f>
        <v>0</v>
      </c>
      <c r="L269" s="138" t="s">
        <v>167</v>
      </c>
      <c r="M269" s="32"/>
      <c r="N269" s="143" t="s">
        <v>1</v>
      </c>
      <c r="O269" s="144" t="s">
        <v>42</v>
      </c>
      <c r="P269" s="145">
        <f>I269+J269</f>
        <v>0</v>
      </c>
      <c r="Q269" s="145">
        <f>ROUND(I269*H269,2)</f>
        <v>0</v>
      </c>
      <c r="R269" s="145">
        <f>ROUND(J269*H269,2)</f>
        <v>0</v>
      </c>
      <c r="T269" s="146">
        <f>S269*H269</f>
        <v>0</v>
      </c>
      <c r="U269" s="146">
        <v>2.1000000000000001E-4</v>
      </c>
      <c r="V269" s="146">
        <f>U269*H269</f>
        <v>4.2000000000000003E-2</v>
      </c>
      <c r="W269" s="146">
        <v>0</v>
      </c>
      <c r="X269" s="147">
        <f>W269*H269</f>
        <v>0</v>
      </c>
      <c r="AR269" s="148" t="s">
        <v>168</v>
      </c>
      <c r="AT269" s="148" t="s">
        <v>163</v>
      </c>
      <c r="AU269" s="148" t="s">
        <v>89</v>
      </c>
      <c r="AY269" s="17" t="s">
        <v>160</v>
      </c>
      <c r="BE269" s="149">
        <f>IF(O269="základní",K269,0)</f>
        <v>0</v>
      </c>
      <c r="BF269" s="149">
        <f>IF(O269="snížená",K269,0)</f>
        <v>0</v>
      </c>
      <c r="BG269" s="149">
        <f>IF(O269="zákl. přenesená",K269,0)</f>
        <v>0</v>
      </c>
      <c r="BH269" s="149">
        <f>IF(O269="sníž. přenesená",K269,0)</f>
        <v>0</v>
      </c>
      <c r="BI269" s="149">
        <f>IF(O269="nulová",K269,0)</f>
        <v>0</v>
      </c>
      <c r="BJ269" s="17" t="s">
        <v>87</v>
      </c>
      <c r="BK269" s="149">
        <f>ROUND(P269*H269,2)</f>
        <v>0</v>
      </c>
      <c r="BL269" s="17" t="s">
        <v>168</v>
      </c>
      <c r="BM269" s="148" t="s">
        <v>304</v>
      </c>
    </row>
    <row r="270" spans="2:65" s="13" customFormat="1">
      <c r="B270" s="157"/>
      <c r="D270" s="151" t="s">
        <v>170</v>
      </c>
      <c r="E270" s="158" t="s">
        <v>1</v>
      </c>
      <c r="F270" s="159" t="s">
        <v>305</v>
      </c>
      <c r="H270" s="160">
        <v>200</v>
      </c>
      <c r="I270" s="161"/>
      <c r="J270" s="161"/>
      <c r="M270" s="157"/>
      <c r="N270" s="162"/>
      <c r="X270" s="163"/>
      <c r="AT270" s="158" t="s">
        <v>170</v>
      </c>
      <c r="AU270" s="158" t="s">
        <v>89</v>
      </c>
      <c r="AV270" s="13" t="s">
        <v>89</v>
      </c>
      <c r="AW270" s="13" t="s">
        <v>5</v>
      </c>
      <c r="AX270" s="13" t="s">
        <v>79</v>
      </c>
      <c r="AY270" s="158" t="s">
        <v>160</v>
      </c>
    </row>
    <row r="271" spans="2:65" s="14" customFormat="1">
      <c r="B271" s="164"/>
      <c r="D271" s="151" t="s">
        <v>170</v>
      </c>
      <c r="E271" s="165" t="s">
        <v>1</v>
      </c>
      <c r="F271" s="166" t="s">
        <v>173</v>
      </c>
      <c r="H271" s="167">
        <v>200</v>
      </c>
      <c r="I271" s="168"/>
      <c r="J271" s="168"/>
      <c r="M271" s="164"/>
      <c r="N271" s="169"/>
      <c r="X271" s="170"/>
      <c r="AT271" s="165" t="s">
        <v>170</v>
      </c>
      <c r="AU271" s="165" t="s">
        <v>89</v>
      </c>
      <c r="AV271" s="14" t="s">
        <v>161</v>
      </c>
      <c r="AW271" s="14" t="s">
        <v>5</v>
      </c>
      <c r="AX271" s="14" t="s">
        <v>79</v>
      </c>
      <c r="AY271" s="165" t="s">
        <v>160</v>
      </c>
    </row>
    <row r="272" spans="2:65" s="15" customFormat="1">
      <c r="B272" s="171"/>
      <c r="D272" s="151" t="s">
        <v>170</v>
      </c>
      <c r="E272" s="172" t="s">
        <v>1</v>
      </c>
      <c r="F272" s="173" t="s">
        <v>174</v>
      </c>
      <c r="H272" s="174">
        <v>200</v>
      </c>
      <c r="I272" s="175"/>
      <c r="J272" s="175"/>
      <c r="M272" s="171"/>
      <c r="N272" s="176"/>
      <c r="X272" s="177"/>
      <c r="AT272" s="172" t="s">
        <v>170</v>
      </c>
      <c r="AU272" s="172" t="s">
        <v>89</v>
      </c>
      <c r="AV272" s="15" t="s">
        <v>168</v>
      </c>
      <c r="AW272" s="15" t="s">
        <v>5</v>
      </c>
      <c r="AX272" s="15" t="s">
        <v>87</v>
      </c>
      <c r="AY272" s="172" t="s">
        <v>160</v>
      </c>
    </row>
    <row r="273" spans="2:65" s="1" customFormat="1" ht="24.2" customHeight="1">
      <c r="B273" s="32"/>
      <c r="C273" s="136" t="s">
        <v>306</v>
      </c>
      <c r="D273" s="136" t="s">
        <v>163</v>
      </c>
      <c r="E273" s="137" t="s">
        <v>307</v>
      </c>
      <c r="F273" s="138" t="s">
        <v>308</v>
      </c>
      <c r="G273" s="139" t="s">
        <v>248</v>
      </c>
      <c r="H273" s="140">
        <v>200</v>
      </c>
      <c r="I273" s="141">
        <v>0</v>
      </c>
      <c r="J273" s="141">
        <v>0</v>
      </c>
      <c r="K273" s="142">
        <f>ROUND(P273*H273,2)</f>
        <v>0</v>
      </c>
      <c r="L273" s="138" t="s">
        <v>167</v>
      </c>
      <c r="M273" s="32"/>
      <c r="N273" s="143" t="s">
        <v>1</v>
      </c>
      <c r="O273" s="144" t="s">
        <v>42</v>
      </c>
      <c r="P273" s="145">
        <f>I273+J273</f>
        <v>0</v>
      </c>
      <c r="Q273" s="145">
        <f>ROUND(I273*H273,2)</f>
        <v>0</v>
      </c>
      <c r="R273" s="145">
        <f>ROUND(J273*H273,2)</f>
        <v>0</v>
      </c>
      <c r="T273" s="146">
        <f>S273*H273</f>
        <v>0</v>
      </c>
      <c r="U273" s="146">
        <v>1.0000000000000001E-5</v>
      </c>
      <c r="V273" s="146">
        <f>U273*H273</f>
        <v>2E-3</v>
      </c>
      <c r="W273" s="146">
        <v>0</v>
      </c>
      <c r="X273" s="147">
        <f>W273*H273</f>
        <v>0</v>
      </c>
      <c r="AR273" s="148" t="s">
        <v>168</v>
      </c>
      <c r="AT273" s="148" t="s">
        <v>163</v>
      </c>
      <c r="AU273" s="148" t="s">
        <v>89</v>
      </c>
      <c r="AY273" s="17" t="s">
        <v>160</v>
      </c>
      <c r="BE273" s="149">
        <f>IF(O273="základní",K273,0)</f>
        <v>0</v>
      </c>
      <c r="BF273" s="149">
        <f>IF(O273="snížená",K273,0)</f>
        <v>0</v>
      </c>
      <c r="BG273" s="149">
        <f>IF(O273="zákl. přenesená",K273,0)</f>
        <v>0</v>
      </c>
      <c r="BH273" s="149">
        <f>IF(O273="sníž. přenesená",K273,0)</f>
        <v>0</v>
      </c>
      <c r="BI273" s="149">
        <f>IF(O273="nulová",K273,0)</f>
        <v>0</v>
      </c>
      <c r="BJ273" s="17" t="s">
        <v>87</v>
      </c>
      <c r="BK273" s="149">
        <f>ROUND(P273*H273,2)</f>
        <v>0</v>
      </c>
      <c r="BL273" s="17" t="s">
        <v>168</v>
      </c>
      <c r="BM273" s="148" t="s">
        <v>309</v>
      </c>
    </row>
    <row r="274" spans="2:65" s="1" customFormat="1" ht="24.2" customHeight="1">
      <c r="B274" s="32"/>
      <c r="C274" s="136" t="s">
        <v>310</v>
      </c>
      <c r="D274" s="136" t="s">
        <v>163</v>
      </c>
      <c r="E274" s="137" t="s">
        <v>311</v>
      </c>
      <c r="F274" s="138" t="s">
        <v>312</v>
      </c>
      <c r="G274" s="139" t="s">
        <v>166</v>
      </c>
      <c r="H274" s="140">
        <v>133.69999999999999</v>
      </c>
      <c r="I274" s="141">
        <v>0</v>
      </c>
      <c r="J274" s="141">
        <v>0</v>
      </c>
      <c r="K274" s="142">
        <f>ROUND(P274*H274,2)</f>
        <v>0</v>
      </c>
      <c r="L274" s="138" t="s">
        <v>1</v>
      </c>
      <c r="M274" s="32"/>
      <c r="N274" s="143" t="s">
        <v>1</v>
      </c>
      <c r="O274" s="144" t="s">
        <v>42</v>
      </c>
      <c r="P274" s="145">
        <f>I274+J274</f>
        <v>0</v>
      </c>
      <c r="Q274" s="145">
        <f>ROUND(I274*H274,2)</f>
        <v>0</v>
      </c>
      <c r="R274" s="145">
        <f>ROUND(J274*H274,2)</f>
        <v>0</v>
      </c>
      <c r="T274" s="146">
        <f>S274*H274</f>
        <v>0</v>
      </c>
      <c r="U274" s="146">
        <v>8.9300000000000004E-3</v>
      </c>
      <c r="V274" s="146">
        <f>U274*H274</f>
        <v>1.1939409999999999</v>
      </c>
      <c r="W274" s="146">
        <v>0</v>
      </c>
      <c r="X274" s="147">
        <f>W274*H274</f>
        <v>0</v>
      </c>
      <c r="AR274" s="148" t="s">
        <v>168</v>
      </c>
      <c r="AT274" s="148" t="s">
        <v>163</v>
      </c>
      <c r="AU274" s="148" t="s">
        <v>89</v>
      </c>
      <c r="AY274" s="17" t="s">
        <v>160</v>
      </c>
      <c r="BE274" s="149">
        <f>IF(O274="základní",K274,0)</f>
        <v>0</v>
      </c>
      <c r="BF274" s="149">
        <f>IF(O274="snížená",K274,0)</f>
        <v>0</v>
      </c>
      <c r="BG274" s="149">
        <f>IF(O274="zákl. přenesená",K274,0)</f>
        <v>0</v>
      </c>
      <c r="BH274" s="149">
        <f>IF(O274="sníž. přenesená",K274,0)</f>
        <v>0</v>
      </c>
      <c r="BI274" s="149">
        <f>IF(O274="nulová",K274,0)</f>
        <v>0</v>
      </c>
      <c r="BJ274" s="17" t="s">
        <v>87</v>
      </c>
      <c r="BK274" s="149">
        <f>ROUND(P274*H274,2)</f>
        <v>0</v>
      </c>
      <c r="BL274" s="17" t="s">
        <v>168</v>
      </c>
      <c r="BM274" s="148" t="s">
        <v>313</v>
      </c>
    </row>
    <row r="275" spans="2:65" s="13" customFormat="1">
      <c r="B275" s="157"/>
      <c r="D275" s="151" t="s">
        <v>170</v>
      </c>
      <c r="E275" s="158" t="s">
        <v>1</v>
      </c>
      <c r="F275" s="159" t="s">
        <v>265</v>
      </c>
      <c r="H275" s="160">
        <v>133.69999999999999</v>
      </c>
      <c r="I275" s="161"/>
      <c r="J275" s="161"/>
      <c r="M275" s="157"/>
      <c r="N275" s="162"/>
      <c r="X275" s="163"/>
      <c r="AT275" s="158" t="s">
        <v>170</v>
      </c>
      <c r="AU275" s="158" t="s">
        <v>89</v>
      </c>
      <c r="AV275" s="13" t="s">
        <v>89</v>
      </c>
      <c r="AW275" s="13" t="s">
        <v>5</v>
      </c>
      <c r="AX275" s="13" t="s">
        <v>79</v>
      </c>
      <c r="AY275" s="158" t="s">
        <v>160</v>
      </c>
    </row>
    <row r="276" spans="2:65" s="14" customFormat="1">
      <c r="B276" s="164"/>
      <c r="D276" s="151" t="s">
        <v>170</v>
      </c>
      <c r="E276" s="165" t="s">
        <v>1</v>
      </c>
      <c r="F276" s="166" t="s">
        <v>173</v>
      </c>
      <c r="H276" s="167">
        <v>133.69999999999999</v>
      </c>
      <c r="I276" s="168"/>
      <c r="J276" s="168"/>
      <c r="M276" s="164"/>
      <c r="N276" s="169"/>
      <c r="X276" s="170"/>
      <c r="AT276" s="165" t="s">
        <v>170</v>
      </c>
      <c r="AU276" s="165" t="s">
        <v>89</v>
      </c>
      <c r="AV276" s="14" t="s">
        <v>161</v>
      </c>
      <c r="AW276" s="14" t="s">
        <v>5</v>
      </c>
      <c r="AX276" s="14" t="s">
        <v>79</v>
      </c>
      <c r="AY276" s="165" t="s">
        <v>160</v>
      </c>
    </row>
    <row r="277" spans="2:65" s="15" customFormat="1">
      <c r="B277" s="171"/>
      <c r="D277" s="151" t="s">
        <v>170</v>
      </c>
      <c r="E277" s="172" t="s">
        <v>1</v>
      </c>
      <c r="F277" s="173" t="s">
        <v>174</v>
      </c>
      <c r="H277" s="174">
        <v>133.69999999999999</v>
      </c>
      <c r="I277" s="175"/>
      <c r="J277" s="175"/>
      <c r="M277" s="171"/>
      <c r="N277" s="176"/>
      <c r="X277" s="177"/>
      <c r="AT277" s="172" t="s">
        <v>170</v>
      </c>
      <c r="AU277" s="172" t="s">
        <v>89</v>
      </c>
      <c r="AV277" s="15" t="s">
        <v>168</v>
      </c>
      <c r="AW277" s="15" t="s">
        <v>5</v>
      </c>
      <c r="AX277" s="15" t="s">
        <v>87</v>
      </c>
      <c r="AY277" s="172" t="s">
        <v>160</v>
      </c>
    </row>
    <row r="278" spans="2:65" s="1" customFormat="1" ht="24.2" customHeight="1">
      <c r="B278" s="32"/>
      <c r="C278" s="136" t="s">
        <v>314</v>
      </c>
      <c r="D278" s="136" t="s">
        <v>163</v>
      </c>
      <c r="E278" s="137" t="s">
        <v>315</v>
      </c>
      <c r="F278" s="138" t="s">
        <v>316</v>
      </c>
      <c r="G278" s="139" t="s">
        <v>248</v>
      </c>
      <c r="H278" s="140">
        <v>87.8</v>
      </c>
      <c r="I278" s="141">
        <v>0</v>
      </c>
      <c r="J278" s="141">
        <v>0</v>
      </c>
      <c r="K278" s="142">
        <f>ROUND(P278*H278,2)</f>
        <v>0</v>
      </c>
      <c r="L278" s="138" t="s">
        <v>167</v>
      </c>
      <c r="M278" s="32"/>
      <c r="N278" s="143" t="s">
        <v>1</v>
      </c>
      <c r="O278" s="144" t="s">
        <v>42</v>
      </c>
      <c r="P278" s="145">
        <f>I278+J278</f>
        <v>0</v>
      </c>
      <c r="Q278" s="145">
        <f>ROUND(I278*H278,2)</f>
        <v>0</v>
      </c>
      <c r="R278" s="145">
        <f>ROUND(J278*H278,2)</f>
        <v>0</v>
      </c>
      <c r="T278" s="146">
        <f>S278*H278</f>
        <v>0</v>
      </c>
      <c r="U278" s="146">
        <v>7.2000000000000005E-4</v>
      </c>
      <c r="V278" s="146">
        <f>U278*H278</f>
        <v>6.3216000000000008E-2</v>
      </c>
      <c r="W278" s="146">
        <v>0</v>
      </c>
      <c r="X278" s="147">
        <f>W278*H278</f>
        <v>0</v>
      </c>
      <c r="AR278" s="148" t="s">
        <v>168</v>
      </c>
      <c r="AT278" s="148" t="s">
        <v>163</v>
      </c>
      <c r="AU278" s="148" t="s">
        <v>89</v>
      </c>
      <c r="AY278" s="17" t="s">
        <v>160</v>
      </c>
      <c r="BE278" s="149">
        <f>IF(O278="základní",K278,0)</f>
        <v>0</v>
      </c>
      <c r="BF278" s="149">
        <f>IF(O278="snížená",K278,0)</f>
        <v>0</v>
      </c>
      <c r="BG278" s="149">
        <f>IF(O278="zákl. přenesená",K278,0)</f>
        <v>0</v>
      </c>
      <c r="BH278" s="149">
        <f>IF(O278="sníž. přenesená",K278,0)</f>
        <v>0</v>
      </c>
      <c r="BI278" s="149">
        <f>IF(O278="nulová",K278,0)</f>
        <v>0</v>
      </c>
      <c r="BJ278" s="17" t="s">
        <v>87</v>
      </c>
      <c r="BK278" s="149">
        <f>ROUND(P278*H278,2)</f>
        <v>0</v>
      </c>
      <c r="BL278" s="17" t="s">
        <v>168</v>
      </c>
      <c r="BM278" s="148" t="s">
        <v>317</v>
      </c>
    </row>
    <row r="279" spans="2:65" s="13" customFormat="1">
      <c r="B279" s="157"/>
      <c r="D279" s="151" t="s">
        <v>170</v>
      </c>
      <c r="E279" s="158" t="s">
        <v>1</v>
      </c>
      <c r="F279" s="159" t="s">
        <v>318</v>
      </c>
      <c r="H279" s="160">
        <v>87.8</v>
      </c>
      <c r="I279" s="161"/>
      <c r="J279" s="161"/>
      <c r="M279" s="157"/>
      <c r="N279" s="162"/>
      <c r="X279" s="163"/>
      <c r="AT279" s="158" t="s">
        <v>170</v>
      </c>
      <c r="AU279" s="158" t="s">
        <v>89</v>
      </c>
      <c r="AV279" s="13" t="s">
        <v>89</v>
      </c>
      <c r="AW279" s="13" t="s">
        <v>5</v>
      </c>
      <c r="AX279" s="13" t="s">
        <v>79</v>
      </c>
      <c r="AY279" s="158" t="s">
        <v>160</v>
      </c>
    </row>
    <row r="280" spans="2:65" s="14" customFormat="1">
      <c r="B280" s="164"/>
      <c r="D280" s="151" t="s">
        <v>170</v>
      </c>
      <c r="E280" s="165" t="s">
        <v>1</v>
      </c>
      <c r="F280" s="166" t="s">
        <v>173</v>
      </c>
      <c r="H280" s="167">
        <v>87.8</v>
      </c>
      <c r="I280" s="168"/>
      <c r="J280" s="168"/>
      <c r="M280" s="164"/>
      <c r="N280" s="169"/>
      <c r="X280" s="170"/>
      <c r="AT280" s="165" t="s">
        <v>170</v>
      </c>
      <c r="AU280" s="165" t="s">
        <v>89</v>
      </c>
      <c r="AV280" s="14" t="s">
        <v>161</v>
      </c>
      <c r="AW280" s="14" t="s">
        <v>5</v>
      </c>
      <c r="AX280" s="14" t="s">
        <v>79</v>
      </c>
      <c r="AY280" s="165" t="s">
        <v>160</v>
      </c>
    </row>
    <row r="281" spans="2:65" s="15" customFormat="1">
      <c r="B281" s="171"/>
      <c r="D281" s="151" t="s">
        <v>170</v>
      </c>
      <c r="E281" s="172" t="s">
        <v>1</v>
      </c>
      <c r="F281" s="173" t="s">
        <v>174</v>
      </c>
      <c r="H281" s="174">
        <v>87.8</v>
      </c>
      <c r="I281" s="175"/>
      <c r="J281" s="175"/>
      <c r="M281" s="171"/>
      <c r="N281" s="176"/>
      <c r="X281" s="177"/>
      <c r="AT281" s="172" t="s">
        <v>170</v>
      </c>
      <c r="AU281" s="172" t="s">
        <v>89</v>
      </c>
      <c r="AV281" s="15" t="s">
        <v>168</v>
      </c>
      <c r="AW281" s="15" t="s">
        <v>5</v>
      </c>
      <c r="AX281" s="15" t="s">
        <v>87</v>
      </c>
      <c r="AY281" s="172" t="s">
        <v>160</v>
      </c>
    </row>
    <row r="282" spans="2:65" s="1" customFormat="1" ht="24.2" customHeight="1">
      <c r="B282" s="32"/>
      <c r="C282" s="136" t="s">
        <v>319</v>
      </c>
      <c r="D282" s="136" t="s">
        <v>163</v>
      </c>
      <c r="E282" s="137" t="s">
        <v>320</v>
      </c>
      <c r="F282" s="138" t="s">
        <v>321</v>
      </c>
      <c r="G282" s="139" t="s">
        <v>187</v>
      </c>
      <c r="H282" s="140">
        <v>12</v>
      </c>
      <c r="I282" s="141">
        <v>0</v>
      </c>
      <c r="J282" s="141">
        <v>0</v>
      </c>
      <c r="K282" s="142">
        <f>ROUND(P282*H282,2)</f>
        <v>0</v>
      </c>
      <c r="L282" s="138" t="s">
        <v>167</v>
      </c>
      <c r="M282" s="32"/>
      <c r="N282" s="143" t="s">
        <v>1</v>
      </c>
      <c r="O282" s="144" t="s">
        <v>42</v>
      </c>
      <c r="P282" s="145">
        <f>I282+J282</f>
        <v>0</v>
      </c>
      <c r="Q282" s="145">
        <f>ROUND(I282*H282,2)</f>
        <v>0</v>
      </c>
      <c r="R282" s="145">
        <f>ROUND(J282*H282,2)</f>
        <v>0</v>
      </c>
      <c r="T282" s="146">
        <f>S282*H282</f>
        <v>0</v>
      </c>
      <c r="U282" s="146">
        <v>1.7770000000000001E-2</v>
      </c>
      <c r="V282" s="146">
        <f>U282*H282</f>
        <v>0.21324000000000001</v>
      </c>
      <c r="W282" s="146">
        <v>0</v>
      </c>
      <c r="X282" s="147">
        <f>W282*H282</f>
        <v>0</v>
      </c>
      <c r="AR282" s="148" t="s">
        <v>168</v>
      </c>
      <c r="AT282" s="148" t="s">
        <v>163</v>
      </c>
      <c r="AU282" s="148" t="s">
        <v>89</v>
      </c>
      <c r="AY282" s="17" t="s">
        <v>160</v>
      </c>
      <c r="BE282" s="149">
        <f>IF(O282="základní",K282,0)</f>
        <v>0</v>
      </c>
      <c r="BF282" s="149">
        <f>IF(O282="snížená",K282,0)</f>
        <v>0</v>
      </c>
      <c r="BG282" s="149">
        <f>IF(O282="zákl. přenesená",K282,0)</f>
        <v>0</v>
      </c>
      <c r="BH282" s="149">
        <f>IF(O282="sníž. přenesená",K282,0)</f>
        <v>0</v>
      </c>
      <c r="BI282" s="149">
        <f>IF(O282="nulová",K282,0)</f>
        <v>0</v>
      </c>
      <c r="BJ282" s="17" t="s">
        <v>87</v>
      </c>
      <c r="BK282" s="149">
        <f>ROUND(P282*H282,2)</f>
        <v>0</v>
      </c>
      <c r="BL282" s="17" t="s">
        <v>168</v>
      </c>
      <c r="BM282" s="148" t="s">
        <v>322</v>
      </c>
    </row>
    <row r="283" spans="2:65" s="13" customFormat="1">
      <c r="B283" s="157"/>
      <c r="D283" s="151" t="s">
        <v>170</v>
      </c>
      <c r="E283" s="158" t="s">
        <v>1</v>
      </c>
      <c r="F283" s="159" t="s">
        <v>323</v>
      </c>
      <c r="H283" s="160">
        <v>1</v>
      </c>
      <c r="I283" s="161"/>
      <c r="J283" s="161"/>
      <c r="M283" s="157"/>
      <c r="N283" s="162"/>
      <c r="X283" s="163"/>
      <c r="AT283" s="158" t="s">
        <v>170</v>
      </c>
      <c r="AU283" s="158" t="s">
        <v>89</v>
      </c>
      <c r="AV283" s="13" t="s">
        <v>89</v>
      </c>
      <c r="AW283" s="13" t="s">
        <v>5</v>
      </c>
      <c r="AX283" s="13" t="s">
        <v>79</v>
      </c>
      <c r="AY283" s="158" t="s">
        <v>160</v>
      </c>
    </row>
    <row r="284" spans="2:65" s="13" customFormat="1">
      <c r="B284" s="157"/>
      <c r="D284" s="151" t="s">
        <v>170</v>
      </c>
      <c r="E284" s="158" t="s">
        <v>1</v>
      </c>
      <c r="F284" s="159" t="s">
        <v>324</v>
      </c>
      <c r="H284" s="160">
        <v>1</v>
      </c>
      <c r="I284" s="161"/>
      <c r="J284" s="161"/>
      <c r="M284" s="157"/>
      <c r="N284" s="162"/>
      <c r="X284" s="163"/>
      <c r="AT284" s="158" t="s">
        <v>170</v>
      </c>
      <c r="AU284" s="158" t="s">
        <v>89</v>
      </c>
      <c r="AV284" s="13" t="s">
        <v>89</v>
      </c>
      <c r="AW284" s="13" t="s">
        <v>5</v>
      </c>
      <c r="AX284" s="13" t="s">
        <v>79</v>
      </c>
      <c r="AY284" s="158" t="s">
        <v>160</v>
      </c>
    </row>
    <row r="285" spans="2:65" s="13" customFormat="1">
      <c r="B285" s="157"/>
      <c r="D285" s="151" t="s">
        <v>170</v>
      </c>
      <c r="E285" s="158" t="s">
        <v>1</v>
      </c>
      <c r="F285" s="159" t="s">
        <v>325</v>
      </c>
      <c r="H285" s="160">
        <v>1</v>
      </c>
      <c r="I285" s="161"/>
      <c r="J285" s="161"/>
      <c r="M285" s="157"/>
      <c r="N285" s="162"/>
      <c r="X285" s="163"/>
      <c r="AT285" s="158" t="s">
        <v>170</v>
      </c>
      <c r="AU285" s="158" t="s">
        <v>89</v>
      </c>
      <c r="AV285" s="13" t="s">
        <v>89</v>
      </c>
      <c r="AW285" s="13" t="s">
        <v>5</v>
      </c>
      <c r="AX285" s="13" t="s">
        <v>79</v>
      </c>
      <c r="AY285" s="158" t="s">
        <v>160</v>
      </c>
    </row>
    <row r="286" spans="2:65" s="13" customFormat="1">
      <c r="B286" s="157"/>
      <c r="D286" s="151" t="s">
        <v>170</v>
      </c>
      <c r="E286" s="158" t="s">
        <v>1</v>
      </c>
      <c r="F286" s="159" t="s">
        <v>326</v>
      </c>
      <c r="H286" s="160">
        <v>1</v>
      </c>
      <c r="I286" s="161"/>
      <c r="J286" s="161"/>
      <c r="M286" s="157"/>
      <c r="N286" s="162"/>
      <c r="X286" s="163"/>
      <c r="AT286" s="158" t="s">
        <v>170</v>
      </c>
      <c r="AU286" s="158" t="s">
        <v>89</v>
      </c>
      <c r="AV286" s="13" t="s">
        <v>89</v>
      </c>
      <c r="AW286" s="13" t="s">
        <v>5</v>
      </c>
      <c r="AX286" s="13" t="s">
        <v>79</v>
      </c>
      <c r="AY286" s="158" t="s">
        <v>160</v>
      </c>
    </row>
    <row r="287" spans="2:65" s="13" customFormat="1">
      <c r="B287" s="157"/>
      <c r="D287" s="151" t="s">
        <v>170</v>
      </c>
      <c r="E287" s="158" t="s">
        <v>1</v>
      </c>
      <c r="F287" s="159" t="s">
        <v>327</v>
      </c>
      <c r="H287" s="160">
        <v>1</v>
      </c>
      <c r="I287" s="161"/>
      <c r="J287" s="161"/>
      <c r="M287" s="157"/>
      <c r="N287" s="162"/>
      <c r="X287" s="163"/>
      <c r="AT287" s="158" t="s">
        <v>170</v>
      </c>
      <c r="AU287" s="158" t="s">
        <v>89</v>
      </c>
      <c r="AV287" s="13" t="s">
        <v>89</v>
      </c>
      <c r="AW287" s="13" t="s">
        <v>5</v>
      </c>
      <c r="AX287" s="13" t="s">
        <v>79</v>
      </c>
      <c r="AY287" s="158" t="s">
        <v>160</v>
      </c>
    </row>
    <row r="288" spans="2:65" s="13" customFormat="1">
      <c r="B288" s="157"/>
      <c r="D288" s="151" t="s">
        <v>170</v>
      </c>
      <c r="E288" s="158" t="s">
        <v>1</v>
      </c>
      <c r="F288" s="159" t="s">
        <v>328</v>
      </c>
      <c r="H288" s="160">
        <v>1</v>
      </c>
      <c r="I288" s="161"/>
      <c r="J288" s="161"/>
      <c r="M288" s="157"/>
      <c r="N288" s="162"/>
      <c r="X288" s="163"/>
      <c r="AT288" s="158" t="s">
        <v>170</v>
      </c>
      <c r="AU288" s="158" t="s">
        <v>89</v>
      </c>
      <c r="AV288" s="13" t="s">
        <v>89</v>
      </c>
      <c r="AW288" s="13" t="s">
        <v>5</v>
      </c>
      <c r="AX288" s="13" t="s">
        <v>79</v>
      </c>
      <c r="AY288" s="158" t="s">
        <v>160</v>
      </c>
    </row>
    <row r="289" spans="2:65" s="13" customFormat="1">
      <c r="B289" s="157"/>
      <c r="D289" s="151" t="s">
        <v>170</v>
      </c>
      <c r="E289" s="158" t="s">
        <v>1</v>
      </c>
      <c r="F289" s="159" t="s">
        <v>329</v>
      </c>
      <c r="H289" s="160">
        <v>1</v>
      </c>
      <c r="I289" s="161"/>
      <c r="J289" s="161"/>
      <c r="M289" s="157"/>
      <c r="N289" s="162"/>
      <c r="X289" s="163"/>
      <c r="AT289" s="158" t="s">
        <v>170</v>
      </c>
      <c r="AU289" s="158" t="s">
        <v>89</v>
      </c>
      <c r="AV289" s="13" t="s">
        <v>89</v>
      </c>
      <c r="AW289" s="13" t="s">
        <v>5</v>
      </c>
      <c r="AX289" s="13" t="s">
        <v>79</v>
      </c>
      <c r="AY289" s="158" t="s">
        <v>160</v>
      </c>
    </row>
    <row r="290" spans="2:65" s="13" customFormat="1">
      <c r="B290" s="157"/>
      <c r="D290" s="151" t="s">
        <v>170</v>
      </c>
      <c r="E290" s="158" t="s">
        <v>1</v>
      </c>
      <c r="F290" s="159" t="s">
        <v>330</v>
      </c>
      <c r="H290" s="160">
        <v>2</v>
      </c>
      <c r="I290" s="161"/>
      <c r="J290" s="161"/>
      <c r="M290" s="157"/>
      <c r="N290" s="162"/>
      <c r="X290" s="163"/>
      <c r="AT290" s="158" t="s">
        <v>170</v>
      </c>
      <c r="AU290" s="158" t="s">
        <v>89</v>
      </c>
      <c r="AV290" s="13" t="s">
        <v>89</v>
      </c>
      <c r="AW290" s="13" t="s">
        <v>5</v>
      </c>
      <c r="AX290" s="13" t="s">
        <v>79</v>
      </c>
      <c r="AY290" s="158" t="s">
        <v>160</v>
      </c>
    </row>
    <row r="291" spans="2:65" s="13" customFormat="1">
      <c r="B291" s="157"/>
      <c r="D291" s="151" t="s">
        <v>170</v>
      </c>
      <c r="E291" s="158" t="s">
        <v>1</v>
      </c>
      <c r="F291" s="159" t="s">
        <v>331</v>
      </c>
      <c r="H291" s="160">
        <v>1</v>
      </c>
      <c r="I291" s="161"/>
      <c r="J291" s="161"/>
      <c r="M291" s="157"/>
      <c r="N291" s="162"/>
      <c r="X291" s="163"/>
      <c r="AT291" s="158" t="s">
        <v>170</v>
      </c>
      <c r="AU291" s="158" t="s">
        <v>89</v>
      </c>
      <c r="AV291" s="13" t="s">
        <v>89</v>
      </c>
      <c r="AW291" s="13" t="s">
        <v>5</v>
      </c>
      <c r="AX291" s="13" t="s">
        <v>79</v>
      </c>
      <c r="AY291" s="158" t="s">
        <v>160</v>
      </c>
    </row>
    <row r="292" spans="2:65" s="13" customFormat="1">
      <c r="B292" s="157"/>
      <c r="D292" s="151" t="s">
        <v>170</v>
      </c>
      <c r="E292" s="158" t="s">
        <v>1</v>
      </c>
      <c r="F292" s="159" t="s">
        <v>332</v>
      </c>
      <c r="H292" s="160">
        <v>1</v>
      </c>
      <c r="I292" s="161"/>
      <c r="J292" s="161"/>
      <c r="M292" s="157"/>
      <c r="N292" s="162"/>
      <c r="X292" s="163"/>
      <c r="AT292" s="158" t="s">
        <v>170</v>
      </c>
      <c r="AU292" s="158" t="s">
        <v>89</v>
      </c>
      <c r="AV292" s="13" t="s">
        <v>89</v>
      </c>
      <c r="AW292" s="13" t="s">
        <v>5</v>
      </c>
      <c r="AX292" s="13" t="s">
        <v>79</v>
      </c>
      <c r="AY292" s="158" t="s">
        <v>160</v>
      </c>
    </row>
    <row r="293" spans="2:65" s="13" customFormat="1">
      <c r="B293" s="157"/>
      <c r="D293" s="151" t="s">
        <v>170</v>
      </c>
      <c r="E293" s="158" t="s">
        <v>1</v>
      </c>
      <c r="F293" s="159" t="s">
        <v>333</v>
      </c>
      <c r="H293" s="160">
        <v>1</v>
      </c>
      <c r="I293" s="161"/>
      <c r="J293" s="161"/>
      <c r="M293" s="157"/>
      <c r="N293" s="162"/>
      <c r="X293" s="163"/>
      <c r="AT293" s="158" t="s">
        <v>170</v>
      </c>
      <c r="AU293" s="158" t="s">
        <v>89</v>
      </c>
      <c r="AV293" s="13" t="s">
        <v>89</v>
      </c>
      <c r="AW293" s="13" t="s">
        <v>5</v>
      </c>
      <c r="AX293" s="13" t="s">
        <v>79</v>
      </c>
      <c r="AY293" s="158" t="s">
        <v>160</v>
      </c>
    </row>
    <row r="294" spans="2:65" s="14" customFormat="1">
      <c r="B294" s="164"/>
      <c r="D294" s="151" t="s">
        <v>170</v>
      </c>
      <c r="E294" s="165" t="s">
        <v>1</v>
      </c>
      <c r="F294" s="166" t="s">
        <v>173</v>
      </c>
      <c r="H294" s="167">
        <v>12</v>
      </c>
      <c r="I294" s="168"/>
      <c r="J294" s="168"/>
      <c r="M294" s="164"/>
      <c r="N294" s="169"/>
      <c r="X294" s="170"/>
      <c r="AT294" s="165" t="s">
        <v>170</v>
      </c>
      <c r="AU294" s="165" t="s">
        <v>89</v>
      </c>
      <c r="AV294" s="14" t="s">
        <v>161</v>
      </c>
      <c r="AW294" s="14" t="s">
        <v>5</v>
      </c>
      <c r="AX294" s="14" t="s">
        <v>79</v>
      </c>
      <c r="AY294" s="165" t="s">
        <v>160</v>
      </c>
    </row>
    <row r="295" spans="2:65" s="15" customFormat="1">
      <c r="B295" s="171"/>
      <c r="D295" s="151" t="s">
        <v>170</v>
      </c>
      <c r="E295" s="172" t="s">
        <v>1</v>
      </c>
      <c r="F295" s="173" t="s">
        <v>174</v>
      </c>
      <c r="H295" s="174">
        <v>12</v>
      </c>
      <c r="I295" s="175"/>
      <c r="J295" s="175"/>
      <c r="M295" s="171"/>
      <c r="N295" s="176"/>
      <c r="X295" s="177"/>
      <c r="AT295" s="172" t="s">
        <v>170</v>
      </c>
      <c r="AU295" s="172" t="s">
        <v>89</v>
      </c>
      <c r="AV295" s="15" t="s">
        <v>168</v>
      </c>
      <c r="AW295" s="15" t="s">
        <v>5</v>
      </c>
      <c r="AX295" s="15" t="s">
        <v>87</v>
      </c>
      <c r="AY295" s="172" t="s">
        <v>160</v>
      </c>
    </row>
    <row r="296" spans="2:65" s="1" customFormat="1" ht="24.2" customHeight="1">
      <c r="B296" s="32"/>
      <c r="C296" s="178" t="s">
        <v>334</v>
      </c>
      <c r="D296" s="178" t="s">
        <v>217</v>
      </c>
      <c r="E296" s="179" t="s">
        <v>335</v>
      </c>
      <c r="F296" s="180" t="s">
        <v>336</v>
      </c>
      <c r="G296" s="181" t="s">
        <v>187</v>
      </c>
      <c r="H296" s="182">
        <v>1</v>
      </c>
      <c r="I296" s="183">
        <v>0</v>
      </c>
      <c r="J296" s="184"/>
      <c r="K296" s="185">
        <f>ROUND(P296*H296,2)</f>
        <v>0</v>
      </c>
      <c r="L296" s="180" t="s">
        <v>1</v>
      </c>
      <c r="M296" s="186"/>
      <c r="N296" s="187" t="s">
        <v>1</v>
      </c>
      <c r="O296" s="144" t="s">
        <v>42</v>
      </c>
      <c r="P296" s="145">
        <f>I296+J296</f>
        <v>0</v>
      </c>
      <c r="Q296" s="145">
        <f>ROUND(I296*H296,2)</f>
        <v>0</v>
      </c>
      <c r="R296" s="145">
        <f>ROUND(J296*H296,2)</f>
        <v>0</v>
      </c>
      <c r="T296" s="146">
        <f>S296*H296</f>
        <v>0</v>
      </c>
      <c r="U296" s="146">
        <v>1.553E-2</v>
      </c>
      <c r="V296" s="146">
        <f>U296*H296</f>
        <v>1.553E-2</v>
      </c>
      <c r="W296" s="146">
        <v>0</v>
      </c>
      <c r="X296" s="147">
        <f>W296*H296</f>
        <v>0</v>
      </c>
      <c r="AR296" s="148" t="s">
        <v>205</v>
      </c>
      <c r="AT296" s="148" t="s">
        <v>217</v>
      </c>
      <c r="AU296" s="148" t="s">
        <v>89</v>
      </c>
      <c r="AY296" s="17" t="s">
        <v>160</v>
      </c>
      <c r="BE296" s="149">
        <f>IF(O296="základní",K296,0)</f>
        <v>0</v>
      </c>
      <c r="BF296" s="149">
        <f>IF(O296="snížená",K296,0)</f>
        <v>0</v>
      </c>
      <c r="BG296" s="149">
        <f>IF(O296="zákl. přenesená",K296,0)</f>
        <v>0</v>
      </c>
      <c r="BH296" s="149">
        <f>IF(O296="sníž. přenesená",K296,0)</f>
        <v>0</v>
      </c>
      <c r="BI296" s="149">
        <f>IF(O296="nulová",K296,0)</f>
        <v>0</v>
      </c>
      <c r="BJ296" s="17" t="s">
        <v>87</v>
      </c>
      <c r="BK296" s="149">
        <f>ROUND(P296*H296,2)</f>
        <v>0</v>
      </c>
      <c r="BL296" s="17" t="s">
        <v>168</v>
      </c>
      <c r="BM296" s="148" t="s">
        <v>337</v>
      </c>
    </row>
    <row r="297" spans="2:65" s="13" customFormat="1">
      <c r="B297" s="157"/>
      <c r="D297" s="151" t="s">
        <v>170</v>
      </c>
      <c r="E297" s="158" t="s">
        <v>1</v>
      </c>
      <c r="F297" s="159" t="s">
        <v>323</v>
      </c>
      <c r="H297" s="160">
        <v>1</v>
      </c>
      <c r="I297" s="161"/>
      <c r="J297" s="161"/>
      <c r="M297" s="157"/>
      <c r="N297" s="162"/>
      <c r="X297" s="163"/>
      <c r="AT297" s="158" t="s">
        <v>170</v>
      </c>
      <c r="AU297" s="158" t="s">
        <v>89</v>
      </c>
      <c r="AV297" s="13" t="s">
        <v>89</v>
      </c>
      <c r="AW297" s="13" t="s">
        <v>5</v>
      </c>
      <c r="AX297" s="13" t="s">
        <v>79</v>
      </c>
      <c r="AY297" s="158" t="s">
        <v>160</v>
      </c>
    </row>
    <row r="298" spans="2:65" s="14" customFormat="1">
      <c r="B298" s="164"/>
      <c r="D298" s="151" t="s">
        <v>170</v>
      </c>
      <c r="E298" s="165" t="s">
        <v>1</v>
      </c>
      <c r="F298" s="166" t="s">
        <v>173</v>
      </c>
      <c r="H298" s="167">
        <v>1</v>
      </c>
      <c r="I298" s="168"/>
      <c r="J298" s="168"/>
      <c r="M298" s="164"/>
      <c r="N298" s="169"/>
      <c r="X298" s="170"/>
      <c r="AT298" s="165" t="s">
        <v>170</v>
      </c>
      <c r="AU298" s="165" t="s">
        <v>89</v>
      </c>
      <c r="AV298" s="14" t="s">
        <v>161</v>
      </c>
      <c r="AW298" s="14" t="s">
        <v>5</v>
      </c>
      <c r="AX298" s="14" t="s">
        <v>79</v>
      </c>
      <c r="AY298" s="165" t="s">
        <v>160</v>
      </c>
    </row>
    <row r="299" spans="2:65" s="15" customFormat="1">
      <c r="B299" s="171"/>
      <c r="D299" s="151" t="s">
        <v>170</v>
      </c>
      <c r="E299" s="172" t="s">
        <v>1</v>
      </c>
      <c r="F299" s="173" t="s">
        <v>174</v>
      </c>
      <c r="H299" s="174">
        <v>1</v>
      </c>
      <c r="I299" s="175"/>
      <c r="J299" s="175"/>
      <c r="M299" s="171"/>
      <c r="N299" s="176"/>
      <c r="X299" s="177"/>
      <c r="AT299" s="172" t="s">
        <v>170</v>
      </c>
      <c r="AU299" s="172" t="s">
        <v>89</v>
      </c>
      <c r="AV299" s="15" t="s">
        <v>168</v>
      </c>
      <c r="AW299" s="15" t="s">
        <v>5</v>
      </c>
      <c r="AX299" s="15" t="s">
        <v>87</v>
      </c>
      <c r="AY299" s="172" t="s">
        <v>160</v>
      </c>
    </row>
    <row r="300" spans="2:65" s="1" customFormat="1" ht="24.2" customHeight="1">
      <c r="B300" s="32"/>
      <c r="C300" s="178" t="s">
        <v>338</v>
      </c>
      <c r="D300" s="178" t="s">
        <v>217</v>
      </c>
      <c r="E300" s="179" t="s">
        <v>339</v>
      </c>
      <c r="F300" s="180" t="s">
        <v>340</v>
      </c>
      <c r="G300" s="181" t="s">
        <v>187</v>
      </c>
      <c r="H300" s="182">
        <v>1</v>
      </c>
      <c r="I300" s="183">
        <v>0</v>
      </c>
      <c r="J300" s="184"/>
      <c r="K300" s="185">
        <f>ROUND(P300*H300,2)</f>
        <v>0</v>
      </c>
      <c r="L300" s="180" t="s">
        <v>1</v>
      </c>
      <c r="M300" s="186"/>
      <c r="N300" s="187" t="s">
        <v>1</v>
      </c>
      <c r="O300" s="144" t="s">
        <v>42</v>
      </c>
      <c r="P300" s="145">
        <f>I300+J300</f>
        <v>0</v>
      </c>
      <c r="Q300" s="145">
        <f>ROUND(I300*H300,2)</f>
        <v>0</v>
      </c>
      <c r="R300" s="145">
        <f>ROUND(J300*H300,2)</f>
        <v>0</v>
      </c>
      <c r="T300" s="146">
        <f>S300*H300</f>
        <v>0</v>
      </c>
      <c r="U300" s="146">
        <v>1.553E-2</v>
      </c>
      <c r="V300" s="146">
        <f>U300*H300</f>
        <v>1.553E-2</v>
      </c>
      <c r="W300" s="146">
        <v>0</v>
      </c>
      <c r="X300" s="147">
        <f>W300*H300</f>
        <v>0</v>
      </c>
      <c r="AR300" s="148" t="s">
        <v>205</v>
      </c>
      <c r="AT300" s="148" t="s">
        <v>217</v>
      </c>
      <c r="AU300" s="148" t="s">
        <v>89</v>
      </c>
      <c r="AY300" s="17" t="s">
        <v>160</v>
      </c>
      <c r="BE300" s="149">
        <f>IF(O300="základní",K300,0)</f>
        <v>0</v>
      </c>
      <c r="BF300" s="149">
        <f>IF(O300="snížená",K300,0)</f>
        <v>0</v>
      </c>
      <c r="BG300" s="149">
        <f>IF(O300="zákl. přenesená",K300,0)</f>
        <v>0</v>
      </c>
      <c r="BH300" s="149">
        <f>IF(O300="sníž. přenesená",K300,0)</f>
        <v>0</v>
      </c>
      <c r="BI300" s="149">
        <f>IF(O300="nulová",K300,0)</f>
        <v>0</v>
      </c>
      <c r="BJ300" s="17" t="s">
        <v>87</v>
      </c>
      <c r="BK300" s="149">
        <f>ROUND(P300*H300,2)</f>
        <v>0</v>
      </c>
      <c r="BL300" s="17" t="s">
        <v>168</v>
      </c>
      <c r="BM300" s="148" t="s">
        <v>341</v>
      </c>
    </row>
    <row r="301" spans="2:65" s="13" customFormat="1">
      <c r="B301" s="157"/>
      <c r="D301" s="151" t="s">
        <v>170</v>
      </c>
      <c r="E301" s="158" t="s">
        <v>1</v>
      </c>
      <c r="F301" s="159" t="s">
        <v>324</v>
      </c>
      <c r="H301" s="160">
        <v>1</v>
      </c>
      <c r="I301" s="161"/>
      <c r="J301" s="161"/>
      <c r="M301" s="157"/>
      <c r="N301" s="162"/>
      <c r="X301" s="163"/>
      <c r="AT301" s="158" t="s">
        <v>170</v>
      </c>
      <c r="AU301" s="158" t="s">
        <v>89</v>
      </c>
      <c r="AV301" s="13" t="s">
        <v>89</v>
      </c>
      <c r="AW301" s="13" t="s">
        <v>5</v>
      </c>
      <c r="AX301" s="13" t="s">
        <v>79</v>
      </c>
      <c r="AY301" s="158" t="s">
        <v>160</v>
      </c>
    </row>
    <row r="302" spans="2:65" s="14" customFormat="1">
      <c r="B302" s="164"/>
      <c r="D302" s="151" t="s">
        <v>170</v>
      </c>
      <c r="E302" s="165" t="s">
        <v>1</v>
      </c>
      <c r="F302" s="166" t="s">
        <v>173</v>
      </c>
      <c r="H302" s="167">
        <v>1</v>
      </c>
      <c r="I302" s="168"/>
      <c r="J302" s="168"/>
      <c r="M302" s="164"/>
      <c r="N302" s="169"/>
      <c r="X302" s="170"/>
      <c r="AT302" s="165" t="s">
        <v>170</v>
      </c>
      <c r="AU302" s="165" t="s">
        <v>89</v>
      </c>
      <c r="AV302" s="14" t="s">
        <v>161</v>
      </c>
      <c r="AW302" s="14" t="s">
        <v>5</v>
      </c>
      <c r="AX302" s="14" t="s">
        <v>79</v>
      </c>
      <c r="AY302" s="165" t="s">
        <v>160</v>
      </c>
    </row>
    <row r="303" spans="2:65" s="15" customFormat="1">
      <c r="B303" s="171"/>
      <c r="D303" s="151" t="s">
        <v>170</v>
      </c>
      <c r="E303" s="172" t="s">
        <v>1</v>
      </c>
      <c r="F303" s="173" t="s">
        <v>174</v>
      </c>
      <c r="H303" s="174">
        <v>1</v>
      </c>
      <c r="I303" s="175"/>
      <c r="J303" s="175"/>
      <c r="M303" s="171"/>
      <c r="N303" s="176"/>
      <c r="X303" s="177"/>
      <c r="AT303" s="172" t="s">
        <v>170</v>
      </c>
      <c r="AU303" s="172" t="s">
        <v>89</v>
      </c>
      <c r="AV303" s="15" t="s">
        <v>168</v>
      </c>
      <c r="AW303" s="15" t="s">
        <v>5</v>
      </c>
      <c r="AX303" s="15" t="s">
        <v>87</v>
      </c>
      <c r="AY303" s="172" t="s">
        <v>160</v>
      </c>
    </row>
    <row r="304" spans="2:65" s="1" customFormat="1" ht="24.2" customHeight="1">
      <c r="B304" s="32"/>
      <c r="C304" s="178" t="s">
        <v>342</v>
      </c>
      <c r="D304" s="178" t="s">
        <v>217</v>
      </c>
      <c r="E304" s="179" t="s">
        <v>343</v>
      </c>
      <c r="F304" s="180" t="s">
        <v>344</v>
      </c>
      <c r="G304" s="181" t="s">
        <v>187</v>
      </c>
      <c r="H304" s="182">
        <v>1</v>
      </c>
      <c r="I304" s="183">
        <v>0</v>
      </c>
      <c r="J304" s="184"/>
      <c r="K304" s="185">
        <f>ROUND(P304*H304,2)</f>
        <v>0</v>
      </c>
      <c r="L304" s="180" t="s">
        <v>1</v>
      </c>
      <c r="M304" s="186"/>
      <c r="N304" s="187" t="s">
        <v>1</v>
      </c>
      <c r="O304" s="144" t="s">
        <v>42</v>
      </c>
      <c r="P304" s="145">
        <f>I304+J304</f>
        <v>0</v>
      </c>
      <c r="Q304" s="145">
        <f>ROUND(I304*H304,2)</f>
        <v>0</v>
      </c>
      <c r="R304" s="145">
        <f>ROUND(J304*H304,2)</f>
        <v>0</v>
      </c>
      <c r="T304" s="146">
        <f>S304*H304</f>
        <v>0</v>
      </c>
      <c r="U304" s="146">
        <v>1.6240000000000001E-2</v>
      </c>
      <c r="V304" s="146">
        <f>U304*H304</f>
        <v>1.6240000000000001E-2</v>
      </c>
      <c r="W304" s="146">
        <v>0</v>
      </c>
      <c r="X304" s="147">
        <f>W304*H304</f>
        <v>0</v>
      </c>
      <c r="AR304" s="148" t="s">
        <v>205</v>
      </c>
      <c r="AT304" s="148" t="s">
        <v>217</v>
      </c>
      <c r="AU304" s="148" t="s">
        <v>89</v>
      </c>
      <c r="AY304" s="17" t="s">
        <v>160</v>
      </c>
      <c r="BE304" s="149">
        <f>IF(O304="základní",K304,0)</f>
        <v>0</v>
      </c>
      <c r="BF304" s="149">
        <f>IF(O304="snížená",K304,0)</f>
        <v>0</v>
      </c>
      <c r="BG304" s="149">
        <f>IF(O304="zákl. přenesená",K304,0)</f>
        <v>0</v>
      </c>
      <c r="BH304" s="149">
        <f>IF(O304="sníž. přenesená",K304,0)</f>
        <v>0</v>
      </c>
      <c r="BI304" s="149">
        <f>IF(O304="nulová",K304,0)</f>
        <v>0</v>
      </c>
      <c r="BJ304" s="17" t="s">
        <v>87</v>
      </c>
      <c r="BK304" s="149">
        <f>ROUND(P304*H304,2)</f>
        <v>0</v>
      </c>
      <c r="BL304" s="17" t="s">
        <v>168</v>
      </c>
      <c r="BM304" s="148" t="s">
        <v>345</v>
      </c>
    </row>
    <row r="305" spans="2:65" s="13" customFormat="1">
      <c r="B305" s="157"/>
      <c r="D305" s="151" t="s">
        <v>170</v>
      </c>
      <c r="E305" s="158" t="s">
        <v>1</v>
      </c>
      <c r="F305" s="159" t="s">
        <v>325</v>
      </c>
      <c r="H305" s="160">
        <v>1</v>
      </c>
      <c r="I305" s="161"/>
      <c r="J305" s="161"/>
      <c r="M305" s="157"/>
      <c r="N305" s="162"/>
      <c r="X305" s="163"/>
      <c r="AT305" s="158" t="s">
        <v>170</v>
      </c>
      <c r="AU305" s="158" t="s">
        <v>89</v>
      </c>
      <c r="AV305" s="13" t="s">
        <v>89</v>
      </c>
      <c r="AW305" s="13" t="s">
        <v>5</v>
      </c>
      <c r="AX305" s="13" t="s">
        <v>79</v>
      </c>
      <c r="AY305" s="158" t="s">
        <v>160</v>
      </c>
    </row>
    <row r="306" spans="2:65" s="14" customFormat="1">
      <c r="B306" s="164"/>
      <c r="D306" s="151" t="s">
        <v>170</v>
      </c>
      <c r="E306" s="165" t="s">
        <v>1</v>
      </c>
      <c r="F306" s="166" t="s">
        <v>173</v>
      </c>
      <c r="H306" s="167">
        <v>1</v>
      </c>
      <c r="I306" s="168"/>
      <c r="J306" s="168"/>
      <c r="M306" s="164"/>
      <c r="N306" s="169"/>
      <c r="X306" s="170"/>
      <c r="AT306" s="165" t="s">
        <v>170</v>
      </c>
      <c r="AU306" s="165" t="s">
        <v>89</v>
      </c>
      <c r="AV306" s="14" t="s">
        <v>161</v>
      </c>
      <c r="AW306" s="14" t="s">
        <v>5</v>
      </c>
      <c r="AX306" s="14" t="s">
        <v>79</v>
      </c>
      <c r="AY306" s="165" t="s">
        <v>160</v>
      </c>
    </row>
    <row r="307" spans="2:65" s="15" customFormat="1">
      <c r="B307" s="171"/>
      <c r="D307" s="151" t="s">
        <v>170</v>
      </c>
      <c r="E307" s="172" t="s">
        <v>1</v>
      </c>
      <c r="F307" s="173" t="s">
        <v>174</v>
      </c>
      <c r="H307" s="174">
        <v>1</v>
      </c>
      <c r="I307" s="175"/>
      <c r="J307" s="175"/>
      <c r="M307" s="171"/>
      <c r="N307" s="176"/>
      <c r="X307" s="177"/>
      <c r="AT307" s="172" t="s">
        <v>170</v>
      </c>
      <c r="AU307" s="172" t="s">
        <v>89</v>
      </c>
      <c r="AV307" s="15" t="s">
        <v>168</v>
      </c>
      <c r="AW307" s="15" t="s">
        <v>5</v>
      </c>
      <c r="AX307" s="15" t="s">
        <v>87</v>
      </c>
      <c r="AY307" s="172" t="s">
        <v>160</v>
      </c>
    </row>
    <row r="308" spans="2:65" s="1" customFormat="1" ht="24.2" customHeight="1">
      <c r="B308" s="32"/>
      <c r="C308" s="178" t="s">
        <v>346</v>
      </c>
      <c r="D308" s="178" t="s">
        <v>217</v>
      </c>
      <c r="E308" s="179" t="s">
        <v>347</v>
      </c>
      <c r="F308" s="180" t="s">
        <v>348</v>
      </c>
      <c r="G308" s="181" t="s">
        <v>187</v>
      </c>
      <c r="H308" s="182">
        <v>6</v>
      </c>
      <c r="I308" s="183">
        <v>0</v>
      </c>
      <c r="J308" s="184"/>
      <c r="K308" s="185">
        <f>ROUND(P308*H308,2)</f>
        <v>0</v>
      </c>
      <c r="L308" s="180" t="s">
        <v>167</v>
      </c>
      <c r="M308" s="186"/>
      <c r="N308" s="187" t="s">
        <v>1</v>
      </c>
      <c r="O308" s="144" t="s">
        <v>42</v>
      </c>
      <c r="P308" s="145">
        <f>I308+J308</f>
        <v>0</v>
      </c>
      <c r="Q308" s="145">
        <f>ROUND(I308*H308,2)</f>
        <v>0</v>
      </c>
      <c r="R308" s="145">
        <f>ROUND(J308*H308,2)</f>
        <v>0</v>
      </c>
      <c r="T308" s="146">
        <f>S308*H308</f>
        <v>0</v>
      </c>
      <c r="U308" s="146">
        <v>1.553E-2</v>
      </c>
      <c r="V308" s="146">
        <f>U308*H308</f>
        <v>9.3179999999999999E-2</v>
      </c>
      <c r="W308" s="146">
        <v>0</v>
      </c>
      <c r="X308" s="147">
        <f>W308*H308</f>
        <v>0</v>
      </c>
      <c r="AR308" s="148" t="s">
        <v>205</v>
      </c>
      <c r="AT308" s="148" t="s">
        <v>217</v>
      </c>
      <c r="AU308" s="148" t="s">
        <v>89</v>
      </c>
      <c r="AY308" s="17" t="s">
        <v>160</v>
      </c>
      <c r="BE308" s="149">
        <f>IF(O308="základní",K308,0)</f>
        <v>0</v>
      </c>
      <c r="BF308" s="149">
        <f>IF(O308="snížená",K308,0)</f>
        <v>0</v>
      </c>
      <c r="BG308" s="149">
        <f>IF(O308="zákl. přenesená",K308,0)</f>
        <v>0</v>
      </c>
      <c r="BH308" s="149">
        <f>IF(O308="sníž. přenesená",K308,0)</f>
        <v>0</v>
      </c>
      <c r="BI308" s="149">
        <f>IF(O308="nulová",K308,0)</f>
        <v>0</v>
      </c>
      <c r="BJ308" s="17" t="s">
        <v>87</v>
      </c>
      <c r="BK308" s="149">
        <f>ROUND(P308*H308,2)</f>
        <v>0</v>
      </c>
      <c r="BL308" s="17" t="s">
        <v>168</v>
      </c>
      <c r="BM308" s="148" t="s">
        <v>349</v>
      </c>
    </row>
    <row r="309" spans="2:65" s="13" customFormat="1">
      <c r="B309" s="157"/>
      <c r="D309" s="151" t="s">
        <v>170</v>
      </c>
      <c r="E309" s="158" t="s">
        <v>1</v>
      </c>
      <c r="F309" s="159" t="s">
        <v>326</v>
      </c>
      <c r="H309" s="160">
        <v>1</v>
      </c>
      <c r="I309" s="161"/>
      <c r="J309" s="161"/>
      <c r="M309" s="157"/>
      <c r="N309" s="162"/>
      <c r="X309" s="163"/>
      <c r="AT309" s="158" t="s">
        <v>170</v>
      </c>
      <c r="AU309" s="158" t="s">
        <v>89</v>
      </c>
      <c r="AV309" s="13" t="s">
        <v>89</v>
      </c>
      <c r="AW309" s="13" t="s">
        <v>5</v>
      </c>
      <c r="AX309" s="13" t="s">
        <v>79</v>
      </c>
      <c r="AY309" s="158" t="s">
        <v>160</v>
      </c>
    </row>
    <row r="310" spans="2:65" s="13" customFormat="1">
      <c r="B310" s="157"/>
      <c r="D310" s="151" t="s">
        <v>170</v>
      </c>
      <c r="E310" s="158" t="s">
        <v>1</v>
      </c>
      <c r="F310" s="159" t="s">
        <v>328</v>
      </c>
      <c r="H310" s="160">
        <v>1</v>
      </c>
      <c r="I310" s="161"/>
      <c r="J310" s="161"/>
      <c r="M310" s="157"/>
      <c r="N310" s="162"/>
      <c r="X310" s="163"/>
      <c r="AT310" s="158" t="s">
        <v>170</v>
      </c>
      <c r="AU310" s="158" t="s">
        <v>89</v>
      </c>
      <c r="AV310" s="13" t="s">
        <v>89</v>
      </c>
      <c r="AW310" s="13" t="s">
        <v>5</v>
      </c>
      <c r="AX310" s="13" t="s">
        <v>79</v>
      </c>
      <c r="AY310" s="158" t="s">
        <v>160</v>
      </c>
    </row>
    <row r="311" spans="2:65" s="13" customFormat="1">
      <c r="B311" s="157"/>
      <c r="D311" s="151" t="s">
        <v>170</v>
      </c>
      <c r="E311" s="158" t="s">
        <v>1</v>
      </c>
      <c r="F311" s="159" t="s">
        <v>330</v>
      </c>
      <c r="H311" s="160">
        <v>2</v>
      </c>
      <c r="I311" s="161"/>
      <c r="J311" s="161"/>
      <c r="M311" s="157"/>
      <c r="N311" s="162"/>
      <c r="X311" s="163"/>
      <c r="AT311" s="158" t="s">
        <v>170</v>
      </c>
      <c r="AU311" s="158" t="s">
        <v>89</v>
      </c>
      <c r="AV311" s="13" t="s">
        <v>89</v>
      </c>
      <c r="AW311" s="13" t="s">
        <v>5</v>
      </c>
      <c r="AX311" s="13" t="s">
        <v>79</v>
      </c>
      <c r="AY311" s="158" t="s">
        <v>160</v>
      </c>
    </row>
    <row r="312" spans="2:65" s="13" customFormat="1">
      <c r="B312" s="157"/>
      <c r="D312" s="151" t="s">
        <v>170</v>
      </c>
      <c r="E312" s="158" t="s">
        <v>1</v>
      </c>
      <c r="F312" s="159" t="s">
        <v>331</v>
      </c>
      <c r="H312" s="160">
        <v>1</v>
      </c>
      <c r="I312" s="161"/>
      <c r="J312" s="161"/>
      <c r="M312" s="157"/>
      <c r="N312" s="162"/>
      <c r="X312" s="163"/>
      <c r="AT312" s="158" t="s">
        <v>170</v>
      </c>
      <c r="AU312" s="158" t="s">
        <v>89</v>
      </c>
      <c r="AV312" s="13" t="s">
        <v>89</v>
      </c>
      <c r="AW312" s="13" t="s">
        <v>5</v>
      </c>
      <c r="AX312" s="13" t="s">
        <v>79</v>
      </c>
      <c r="AY312" s="158" t="s">
        <v>160</v>
      </c>
    </row>
    <row r="313" spans="2:65" s="13" customFormat="1">
      <c r="B313" s="157"/>
      <c r="D313" s="151" t="s">
        <v>170</v>
      </c>
      <c r="E313" s="158" t="s">
        <v>1</v>
      </c>
      <c r="F313" s="159" t="s">
        <v>333</v>
      </c>
      <c r="H313" s="160">
        <v>1</v>
      </c>
      <c r="I313" s="161"/>
      <c r="J313" s="161"/>
      <c r="M313" s="157"/>
      <c r="N313" s="162"/>
      <c r="X313" s="163"/>
      <c r="AT313" s="158" t="s">
        <v>170</v>
      </c>
      <c r="AU313" s="158" t="s">
        <v>89</v>
      </c>
      <c r="AV313" s="13" t="s">
        <v>89</v>
      </c>
      <c r="AW313" s="13" t="s">
        <v>5</v>
      </c>
      <c r="AX313" s="13" t="s">
        <v>79</v>
      </c>
      <c r="AY313" s="158" t="s">
        <v>160</v>
      </c>
    </row>
    <row r="314" spans="2:65" s="14" customFormat="1">
      <c r="B314" s="164"/>
      <c r="D314" s="151" t="s">
        <v>170</v>
      </c>
      <c r="E314" s="165" t="s">
        <v>1</v>
      </c>
      <c r="F314" s="166" t="s">
        <v>173</v>
      </c>
      <c r="H314" s="167">
        <v>6</v>
      </c>
      <c r="I314" s="168"/>
      <c r="J314" s="168"/>
      <c r="M314" s="164"/>
      <c r="N314" s="169"/>
      <c r="X314" s="170"/>
      <c r="AT314" s="165" t="s">
        <v>170</v>
      </c>
      <c r="AU314" s="165" t="s">
        <v>89</v>
      </c>
      <c r="AV314" s="14" t="s">
        <v>161</v>
      </c>
      <c r="AW314" s="14" t="s">
        <v>5</v>
      </c>
      <c r="AX314" s="14" t="s">
        <v>79</v>
      </c>
      <c r="AY314" s="165" t="s">
        <v>160</v>
      </c>
    </row>
    <row r="315" spans="2:65" s="15" customFormat="1">
      <c r="B315" s="171"/>
      <c r="D315" s="151" t="s">
        <v>170</v>
      </c>
      <c r="E315" s="172" t="s">
        <v>1</v>
      </c>
      <c r="F315" s="173" t="s">
        <v>174</v>
      </c>
      <c r="H315" s="174">
        <v>6</v>
      </c>
      <c r="I315" s="175"/>
      <c r="J315" s="175"/>
      <c r="M315" s="171"/>
      <c r="N315" s="176"/>
      <c r="X315" s="177"/>
      <c r="AT315" s="172" t="s">
        <v>170</v>
      </c>
      <c r="AU315" s="172" t="s">
        <v>89</v>
      </c>
      <c r="AV315" s="15" t="s">
        <v>168</v>
      </c>
      <c r="AW315" s="15" t="s">
        <v>5</v>
      </c>
      <c r="AX315" s="15" t="s">
        <v>87</v>
      </c>
      <c r="AY315" s="172" t="s">
        <v>160</v>
      </c>
    </row>
    <row r="316" spans="2:65" s="1" customFormat="1" ht="24.2" customHeight="1">
      <c r="B316" s="32"/>
      <c r="C316" s="178" t="s">
        <v>350</v>
      </c>
      <c r="D316" s="178" t="s">
        <v>217</v>
      </c>
      <c r="E316" s="179" t="s">
        <v>351</v>
      </c>
      <c r="F316" s="180" t="s">
        <v>352</v>
      </c>
      <c r="G316" s="181" t="s">
        <v>187</v>
      </c>
      <c r="H316" s="182">
        <v>1</v>
      </c>
      <c r="I316" s="183">
        <v>0</v>
      </c>
      <c r="J316" s="184"/>
      <c r="K316" s="185">
        <f>ROUND(P316*H316,2)</f>
        <v>0</v>
      </c>
      <c r="L316" s="180" t="s">
        <v>167</v>
      </c>
      <c r="M316" s="186"/>
      <c r="N316" s="187" t="s">
        <v>1</v>
      </c>
      <c r="O316" s="144" t="s">
        <v>42</v>
      </c>
      <c r="P316" s="145">
        <f>I316+J316</f>
        <v>0</v>
      </c>
      <c r="Q316" s="145">
        <f>ROUND(I316*H316,2)</f>
        <v>0</v>
      </c>
      <c r="R316" s="145">
        <f>ROUND(J316*H316,2)</f>
        <v>0</v>
      </c>
      <c r="T316" s="146">
        <f>S316*H316</f>
        <v>0</v>
      </c>
      <c r="U316" s="146">
        <v>1.4579999999999999E-2</v>
      </c>
      <c r="V316" s="146">
        <f>U316*H316</f>
        <v>1.4579999999999999E-2</v>
      </c>
      <c r="W316" s="146">
        <v>0</v>
      </c>
      <c r="X316" s="147">
        <f>W316*H316</f>
        <v>0</v>
      </c>
      <c r="AR316" s="148" t="s">
        <v>205</v>
      </c>
      <c r="AT316" s="148" t="s">
        <v>217</v>
      </c>
      <c r="AU316" s="148" t="s">
        <v>89</v>
      </c>
      <c r="AY316" s="17" t="s">
        <v>160</v>
      </c>
      <c r="BE316" s="149">
        <f>IF(O316="základní",K316,0)</f>
        <v>0</v>
      </c>
      <c r="BF316" s="149">
        <f>IF(O316="snížená",K316,0)</f>
        <v>0</v>
      </c>
      <c r="BG316" s="149">
        <f>IF(O316="zákl. přenesená",K316,0)</f>
        <v>0</v>
      </c>
      <c r="BH316" s="149">
        <f>IF(O316="sníž. přenesená",K316,0)</f>
        <v>0</v>
      </c>
      <c r="BI316" s="149">
        <f>IF(O316="nulová",K316,0)</f>
        <v>0</v>
      </c>
      <c r="BJ316" s="17" t="s">
        <v>87</v>
      </c>
      <c r="BK316" s="149">
        <f>ROUND(P316*H316,2)</f>
        <v>0</v>
      </c>
      <c r="BL316" s="17" t="s">
        <v>168</v>
      </c>
      <c r="BM316" s="148" t="s">
        <v>353</v>
      </c>
    </row>
    <row r="317" spans="2:65" s="13" customFormat="1">
      <c r="B317" s="157"/>
      <c r="D317" s="151" t="s">
        <v>170</v>
      </c>
      <c r="E317" s="158" t="s">
        <v>1</v>
      </c>
      <c r="F317" s="159" t="s">
        <v>327</v>
      </c>
      <c r="H317" s="160">
        <v>1</v>
      </c>
      <c r="I317" s="161"/>
      <c r="J317" s="161"/>
      <c r="M317" s="157"/>
      <c r="N317" s="162"/>
      <c r="X317" s="163"/>
      <c r="AT317" s="158" t="s">
        <v>170</v>
      </c>
      <c r="AU317" s="158" t="s">
        <v>89</v>
      </c>
      <c r="AV317" s="13" t="s">
        <v>89</v>
      </c>
      <c r="AW317" s="13" t="s">
        <v>5</v>
      </c>
      <c r="AX317" s="13" t="s">
        <v>79</v>
      </c>
      <c r="AY317" s="158" t="s">
        <v>160</v>
      </c>
    </row>
    <row r="318" spans="2:65" s="14" customFormat="1">
      <c r="B318" s="164"/>
      <c r="D318" s="151" t="s">
        <v>170</v>
      </c>
      <c r="E318" s="165" t="s">
        <v>1</v>
      </c>
      <c r="F318" s="166" t="s">
        <v>173</v>
      </c>
      <c r="H318" s="167">
        <v>1</v>
      </c>
      <c r="I318" s="168"/>
      <c r="J318" s="168"/>
      <c r="M318" s="164"/>
      <c r="N318" s="169"/>
      <c r="X318" s="170"/>
      <c r="AT318" s="165" t="s">
        <v>170</v>
      </c>
      <c r="AU318" s="165" t="s">
        <v>89</v>
      </c>
      <c r="AV318" s="14" t="s">
        <v>161</v>
      </c>
      <c r="AW318" s="14" t="s">
        <v>5</v>
      </c>
      <c r="AX318" s="14" t="s">
        <v>79</v>
      </c>
      <c r="AY318" s="165" t="s">
        <v>160</v>
      </c>
    </row>
    <row r="319" spans="2:65" s="15" customFormat="1">
      <c r="B319" s="171"/>
      <c r="D319" s="151" t="s">
        <v>170</v>
      </c>
      <c r="E319" s="172" t="s">
        <v>1</v>
      </c>
      <c r="F319" s="173" t="s">
        <v>174</v>
      </c>
      <c r="H319" s="174">
        <v>1</v>
      </c>
      <c r="I319" s="175"/>
      <c r="J319" s="175"/>
      <c r="M319" s="171"/>
      <c r="N319" s="176"/>
      <c r="X319" s="177"/>
      <c r="AT319" s="172" t="s">
        <v>170</v>
      </c>
      <c r="AU319" s="172" t="s">
        <v>89</v>
      </c>
      <c r="AV319" s="15" t="s">
        <v>168</v>
      </c>
      <c r="AW319" s="15" t="s">
        <v>5</v>
      </c>
      <c r="AX319" s="15" t="s">
        <v>87</v>
      </c>
      <c r="AY319" s="172" t="s">
        <v>160</v>
      </c>
    </row>
    <row r="320" spans="2:65" s="1" customFormat="1" ht="24.2" customHeight="1">
      <c r="B320" s="32"/>
      <c r="C320" s="178" t="s">
        <v>354</v>
      </c>
      <c r="D320" s="178" t="s">
        <v>217</v>
      </c>
      <c r="E320" s="179" t="s">
        <v>355</v>
      </c>
      <c r="F320" s="180" t="s">
        <v>356</v>
      </c>
      <c r="G320" s="181" t="s">
        <v>187</v>
      </c>
      <c r="H320" s="182">
        <v>2</v>
      </c>
      <c r="I320" s="183">
        <v>0</v>
      </c>
      <c r="J320" s="184"/>
      <c r="K320" s="185">
        <f>ROUND(P320*H320,2)</f>
        <v>0</v>
      </c>
      <c r="L320" s="180" t="s">
        <v>167</v>
      </c>
      <c r="M320" s="186"/>
      <c r="N320" s="187" t="s">
        <v>1</v>
      </c>
      <c r="O320" s="144" t="s">
        <v>42</v>
      </c>
      <c r="P320" s="145">
        <f>I320+J320</f>
        <v>0</v>
      </c>
      <c r="Q320" s="145">
        <f>ROUND(I320*H320,2)</f>
        <v>0</v>
      </c>
      <c r="R320" s="145">
        <f>ROUND(J320*H320,2)</f>
        <v>0</v>
      </c>
      <c r="T320" s="146">
        <f>S320*H320</f>
        <v>0</v>
      </c>
      <c r="U320" s="146">
        <v>1.521E-2</v>
      </c>
      <c r="V320" s="146">
        <f>U320*H320</f>
        <v>3.0419999999999999E-2</v>
      </c>
      <c r="W320" s="146">
        <v>0</v>
      </c>
      <c r="X320" s="147">
        <f>W320*H320</f>
        <v>0</v>
      </c>
      <c r="AR320" s="148" t="s">
        <v>205</v>
      </c>
      <c r="AT320" s="148" t="s">
        <v>217</v>
      </c>
      <c r="AU320" s="148" t="s">
        <v>89</v>
      </c>
      <c r="AY320" s="17" t="s">
        <v>160</v>
      </c>
      <c r="BE320" s="149">
        <f>IF(O320="základní",K320,0)</f>
        <v>0</v>
      </c>
      <c r="BF320" s="149">
        <f>IF(O320="snížená",K320,0)</f>
        <v>0</v>
      </c>
      <c r="BG320" s="149">
        <f>IF(O320="zákl. přenesená",K320,0)</f>
        <v>0</v>
      </c>
      <c r="BH320" s="149">
        <f>IF(O320="sníž. přenesená",K320,0)</f>
        <v>0</v>
      </c>
      <c r="BI320" s="149">
        <f>IF(O320="nulová",K320,0)</f>
        <v>0</v>
      </c>
      <c r="BJ320" s="17" t="s">
        <v>87</v>
      </c>
      <c r="BK320" s="149">
        <f>ROUND(P320*H320,2)</f>
        <v>0</v>
      </c>
      <c r="BL320" s="17" t="s">
        <v>168</v>
      </c>
      <c r="BM320" s="148" t="s">
        <v>357</v>
      </c>
    </row>
    <row r="321" spans="2:65" s="13" customFormat="1">
      <c r="B321" s="157"/>
      <c r="D321" s="151" t="s">
        <v>170</v>
      </c>
      <c r="E321" s="158" t="s">
        <v>1</v>
      </c>
      <c r="F321" s="159" t="s">
        <v>329</v>
      </c>
      <c r="H321" s="160">
        <v>1</v>
      </c>
      <c r="I321" s="161"/>
      <c r="J321" s="161"/>
      <c r="M321" s="157"/>
      <c r="N321" s="162"/>
      <c r="X321" s="163"/>
      <c r="AT321" s="158" t="s">
        <v>170</v>
      </c>
      <c r="AU321" s="158" t="s">
        <v>89</v>
      </c>
      <c r="AV321" s="13" t="s">
        <v>89</v>
      </c>
      <c r="AW321" s="13" t="s">
        <v>5</v>
      </c>
      <c r="AX321" s="13" t="s">
        <v>79</v>
      </c>
      <c r="AY321" s="158" t="s">
        <v>160</v>
      </c>
    </row>
    <row r="322" spans="2:65" s="13" customFormat="1">
      <c r="B322" s="157"/>
      <c r="D322" s="151" t="s">
        <v>170</v>
      </c>
      <c r="E322" s="158" t="s">
        <v>1</v>
      </c>
      <c r="F322" s="159" t="s">
        <v>332</v>
      </c>
      <c r="H322" s="160">
        <v>1</v>
      </c>
      <c r="I322" s="161"/>
      <c r="J322" s="161"/>
      <c r="M322" s="157"/>
      <c r="N322" s="162"/>
      <c r="X322" s="163"/>
      <c r="AT322" s="158" t="s">
        <v>170</v>
      </c>
      <c r="AU322" s="158" t="s">
        <v>89</v>
      </c>
      <c r="AV322" s="13" t="s">
        <v>89</v>
      </c>
      <c r="AW322" s="13" t="s">
        <v>5</v>
      </c>
      <c r="AX322" s="13" t="s">
        <v>79</v>
      </c>
      <c r="AY322" s="158" t="s">
        <v>160</v>
      </c>
    </row>
    <row r="323" spans="2:65" s="14" customFormat="1">
      <c r="B323" s="164"/>
      <c r="D323" s="151" t="s">
        <v>170</v>
      </c>
      <c r="E323" s="165" t="s">
        <v>1</v>
      </c>
      <c r="F323" s="166" t="s">
        <v>173</v>
      </c>
      <c r="H323" s="167">
        <v>2</v>
      </c>
      <c r="I323" s="168"/>
      <c r="J323" s="168"/>
      <c r="M323" s="164"/>
      <c r="N323" s="169"/>
      <c r="X323" s="170"/>
      <c r="AT323" s="165" t="s">
        <v>170</v>
      </c>
      <c r="AU323" s="165" t="s">
        <v>89</v>
      </c>
      <c r="AV323" s="14" t="s">
        <v>161</v>
      </c>
      <c r="AW323" s="14" t="s">
        <v>5</v>
      </c>
      <c r="AX323" s="14" t="s">
        <v>79</v>
      </c>
      <c r="AY323" s="165" t="s">
        <v>160</v>
      </c>
    </row>
    <row r="324" spans="2:65" s="15" customFormat="1">
      <c r="B324" s="171"/>
      <c r="D324" s="151" t="s">
        <v>170</v>
      </c>
      <c r="E324" s="172" t="s">
        <v>1</v>
      </c>
      <c r="F324" s="173" t="s">
        <v>174</v>
      </c>
      <c r="H324" s="174">
        <v>2</v>
      </c>
      <c r="I324" s="175"/>
      <c r="J324" s="175"/>
      <c r="M324" s="171"/>
      <c r="N324" s="176"/>
      <c r="X324" s="177"/>
      <c r="AT324" s="172" t="s">
        <v>170</v>
      </c>
      <c r="AU324" s="172" t="s">
        <v>89</v>
      </c>
      <c r="AV324" s="15" t="s">
        <v>168</v>
      </c>
      <c r="AW324" s="15" t="s">
        <v>5</v>
      </c>
      <c r="AX324" s="15" t="s">
        <v>87</v>
      </c>
      <c r="AY324" s="172" t="s">
        <v>160</v>
      </c>
    </row>
    <row r="325" spans="2:65" s="1" customFormat="1" ht="24.2" customHeight="1">
      <c r="B325" s="32"/>
      <c r="C325" s="136" t="s">
        <v>358</v>
      </c>
      <c r="D325" s="136" t="s">
        <v>163</v>
      </c>
      <c r="E325" s="137" t="s">
        <v>359</v>
      </c>
      <c r="F325" s="138" t="s">
        <v>360</v>
      </c>
      <c r="G325" s="139" t="s">
        <v>187</v>
      </c>
      <c r="H325" s="140">
        <v>1</v>
      </c>
      <c r="I325" s="141">
        <v>0</v>
      </c>
      <c r="J325" s="141">
        <v>0</v>
      </c>
      <c r="K325" s="142">
        <f>ROUND(P325*H325,2)</f>
        <v>0</v>
      </c>
      <c r="L325" s="138" t="s">
        <v>167</v>
      </c>
      <c r="M325" s="32"/>
      <c r="N325" s="143" t="s">
        <v>1</v>
      </c>
      <c r="O325" s="144" t="s">
        <v>42</v>
      </c>
      <c r="P325" s="145">
        <f>I325+J325</f>
        <v>0</v>
      </c>
      <c r="Q325" s="145">
        <f>ROUND(I325*H325,2)</f>
        <v>0</v>
      </c>
      <c r="R325" s="145">
        <f>ROUND(J325*H325,2)</f>
        <v>0</v>
      </c>
      <c r="T325" s="146">
        <f>S325*H325</f>
        <v>0</v>
      </c>
      <c r="U325" s="146">
        <v>0.42153000000000002</v>
      </c>
      <c r="V325" s="146">
        <f>U325*H325</f>
        <v>0.42153000000000002</v>
      </c>
      <c r="W325" s="146">
        <v>0</v>
      </c>
      <c r="X325" s="147">
        <f>W325*H325</f>
        <v>0</v>
      </c>
      <c r="AR325" s="148" t="s">
        <v>168</v>
      </c>
      <c r="AT325" s="148" t="s">
        <v>163</v>
      </c>
      <c r="AU325" s="148" t="s">
        <v>89</v>
      </c>
      <c r="AY325" s="17" t="s">
        <v>160</v>
      </c>
      <c r="BE325" s="149">
        <f>IF(O325="základní",K325,0)</f>
        <v>0</v>
      </c>
      <c r="BF325" s="149">
        <f>IF(O325="snížená",K325,0)</f>
        <v>0</v>
      </c>
      <c r="BG325" s="149">
        <f>IF(O325="zákl. přenesená",K325,0)</f>
        <v>0</v>
      </c>
      <c r="BH325" s="149">
        <f>IF(O325="sníž. přenesená",K325,0)</f>
        <v>0</v>
      </c>
      <c r="BI325" s="149">
        <f>IF(O325="nulová",K325,0)</f>
        <v>0</v>
      </c>
      <c r="BJ325" s="17" t="s">
        <v>87</v>
      </c>
      <c r="BK325" s="149">
        <f>ROUND(P325*H325,2)</f>
        <v>0</v>
      </c>
      <c r="BL325" s="17" t="s">
        <v>168</v>
      </c>
      <c r="BM325" s="148" t="s">
        <v>361</v>
      </c>
    </row>
    <row r="326" spans="2:65" s="13" customFormat="1">
      <c r="B326" s="157"/>
      <c r="D326" s="151" t="s">
        <v>170</v>
      </c>
      <c r="E326" s="158" t="s">
        <v>1</v>
      </c>
      <c r="F326" s="159" t="s">
        <v>362</v>
      </c>
      <c r="H326" s="160">
        <v>1</v>
      </c>
      <c r="I326" s="161"/>
      <c r="J326" s="161"/>
      <c r="M326" s="157"/>
      <c r="N326" s="162"/>
      <c r="X326" s="163"/>
      <c r="AT326" s="158" t="s">
        <v>170</v>
      </c>
      <c r="AU326" s="158" t="s">
        <v>89</v>
      </c>
      <c r="AV326" s="13" t="s">
        <v>89</v>
      </c>
      <c r="AW326" s="13" t="s">
        <v>5</v>
      </c>
      <c r="AX326" s="13" t="s">
        <v>79</v>
      </c>
      <c r="AY326" s="158" t="s">
        <v>160</v>
      </c>
    </row>
    <row r="327" spans="2:65" s="14" customFormat="1">
      <c r="B327" s="164"/>
      <c r="D327" s="151" t="s">
        <v>170</v>
      </c>
      <c r="E327" s="165" t="s">
        <v>1</v>
      </c>
      <c r="F327" s="166" t="s">
        <v>173</v>
      </c>
      <c r="H327" s="167">
        <v>1</v>
      </c>
      <c r="I327" s="168"/>
      <c r="J327" s="168"/>
      <c r="M327" s="164"/>
      <c r="N327" s="169"/>
      <c r="X327" s="170"/>
      <c r="AT327" s="165" t="s">
        <v>170</v>
      </c>
      <c r="AU327" s="165" t="s">
        <v>89</v>
      </c>
      <c r="AV327" s="14" t="s">
        <v>161</v>
      </c>
      <c r="AW327" s="14" t="s">
        <v>5</v>
      </c>
      <c r="AX327" s="14" t="s">
        <v>79</v>
      </c>
      <c r="AY327" s="165" t="s">
        <v>160</v>
      </c>
    </row>
    <row r="328" spans="2:65" s="15" customFormat="1">
      <c r="B328" s="171"/>
      <c r="D328" s="151" t="s">
        <v>170</v>
      </c>
      <c r="E328" s="172" t="s">
        <v>1</v>
      </c>
      <c r="F328" s="173" t="s">
        <v>174</v>
      </c>
      <c r="H328" s="174">
        <v>1</v>
      </c>
      <c r="I328" s="175"/>
      <c r="J328" s="175"/>
      <c r="M328" s="171"/>
      <c r="N328" s="176"/>
      <c r="X328" s="177"/>
      <c r="AT328" s="172" t="s">
        <v>170</v>
      </c>
      <c r="AU328" s="172" t="s">
        <v>89</v>
      </c>
      <c r="AV328" s="15" t="s">
        <v>168</v>
      </c>
      <c r="AW328" s="15" t="s">
        <v>5</v>
      </c>
      <c r="AX328" s="15" t="s">
        <v>87</v>
      </c>
      <c r="AY328" s="172" t="s">
        <v>160</v>
      </c>
    </row>
    <row r="329" spans="2:65" s="1" customFormat="1" ht="37.700000000000003" customHeight="1">
      <c r="B329" s="32"/>
      <c r="C329" s="178" t="s">
        <v>363</v>
      </c>
      <c r="D329" s="178" t="s">
        <v>217</v>
      </c>
      <c r="E329" s="179" t="s">
        <v>364</v>
      </c>
      <c r="F329" s="180" t="s">
        <v>365</v>
      </c>
      <c r="G329" s="181" t="s">
        <v>187</v>
      </c>
      <c r="H329" s="182">
        <v>1</v>
      </c>
      <c r="I329" s="183">
        <v>0</v>
      </c>
      <c r="J329" s="184"/>
      <c r="K329" s="185">
        <f>ROUND(P329*H329,2)</f>
        <v>0</v>
      </c>
      <c r="L329" s="180" t="s">
        <v>1</v>
      </c>
      <c r="M329" s="186"/>
      <c r="N329" s="187" t="s">
        <v>1</v>
      </c>
      <c r="O329" s="144" t="s">
        <v>42</v>
      </c>
      <c r="P329" s="145">
        <f>I329+J329</f>
        <v>0</v>
      </c>
      <c r="Q329" s="145">
        <f>ROUND(I329*H329,2)</f>
        <v>0</v>
      </c>
      <c r="R329" s="145">
        <f>ROUND(J329*H329,2)</f>
        <v>0</v>
      </c>
      <c r="T329" s="146">
        <f>S329*H329</f>
        <v>0</v>
      </c>
      <c r="U329" s="146">
        <v>1.6240000000000001E-2</v>
      </c>
      <c r="V329" s="146">
        <f>U329*H329</f>
        <v>1.6240000000000001E-2</v>
      </c>
      <c r="W329" s="146">
        <v>0</v>
      </c>
      <c r="X329" s="147">
        <f>W329*H329</f>
        <v>0</v>
      </c>
      <c r="AR329" s="148" t="s">
        <v>205</v>
      </c>
      <c r="AT329" s="148" t="s">
        <v>217</v>
      </c>
      <c r="AU329" s="148" t="s">
        <v>89</v>
      </c>
      <c r="AY329" s="17" t="s">
        <v>160</v>
      </c>
      <c r="BE329" s="149">
        <f>IF(O329="základní",K329,0)</f>
        <v>0</v>
      </c>
      <c r="BF329" s="149">
        <f>IF(O329="snížená",K329,0)</f>
        <v>0</v>
      </c>
      <c r="BG329" s="149">
        <f>IF(O329="zákl. přenesená",K329,0)</f>
        <v>0</v>
      </c>
      <c r="BH329" s="149">
        <f>IF(O329="sníž. přenesená",K329,0)</f>
        <v>0</v>
      </c>
      <c r="BI329" s="149">
        <f>IF(O329="nulová",K329,0)</f>
        <v>0</v>
      </c>
      <c r="BJ329" s="17" t="s">
        <v>87</v>
      </c>
      <c r="BK329" s="149">
        <f>ROUND(P329*H329,2)</f>
        <v>0</v>
      </c>
      <c r="BL329" s="17" t="s">
        <v>168</v>
      </c>
      <c r="BM329" s="148" t="s">
        <v>366</v>
      </c>
    </row>
    <row r="330" spans="2:65" s="11" customFormat="1" ht="22.7" customHeight="1">
      <c r="B330" s="123"/>
      <c r="D330" s="124" t="s">
        <v>78</v>
      </c>
      <c r="E330" s="134" t="s">
        <v>211</v>
      </c>
      <c r="F330" s="134" t="s">
        <v>367</v>
      </c>
      <c r="I330" s="126"/>
      <c r="J330" s="126"/>
      <c r="K330" s="135">
        <f>BK330</f>
        <v>0</v>
      </c>
      <c r="M330" s="123"/>
      <c r="N330" s="128"/>
      <c r="Q330" s="129">
        <f>SUM(Q331:Q430)</f>
        <v>0</v>
      </c>
      <c r="R330" s="129">
        <f>SUM(R331:R430)</f>
        <v>0</v>
      </c>
      <c r="T330" s="130">
        <f>SUM(T331:T430)</f>
        <v>0</v>
      </c>
      <c r="V330" s="130">
        <f>SUM(V331:V430)</f>
        <v>0.14933500000000002</v>
      </c>
      <c r="X330" s="131">
        <f>SUM(X331:X430)</f>
        <v>139.12119900000005</v>
      </c>
      <c r="AR330" s="124" t="s">
        <v>87</v>
      </c>
      <c r="AT330" s="132" t="s">
        <v>78</v>
      </c>
      <c r="AU330" s="132" t="s">
        <v>87</v>
      </c>
      <c r="AY330" s="124" t="s">
        <v>160</v>
      </c>
      <c r="BK330" s="133">
        <f>SUM(BK331:BK430)</f>
        <v>0</v>
      </c>
    </row>
    <row r="331" spans="2:65" s="1" customFormat="1" ht="16.5" customHeight="1">
      <c r="B331" s="32"/>
      <c r="C331" s="136" t="s">
        <v>368</v>
      </c>
      <c r="D331" s="136" t="s">
        <v>163</v>
      </c>
      <c r="E331" s="137" t="s">
        <v>369</v>
      </c>
      <c r="F331" s="138" t="s">
        <v>370</v>
      </c>
      <c r="G331" s="139" t="s">
        <v>371</v>
      </c>
      <c r="H331" s="140">
        <v>100</v>
      </c>
      <c r="I331" s="141">
        <v>0</v>
      </c>
      <c r="J331" s="141">
        <v>0</v>
      </c>
      <c r="K331" s="142">
        <f t="shared" ref="K331:K337" si="1">ROUND(P331*H331,2)</f>
        <v>0</v>
      </c>
      <c r="L331" s="138" t="s">
        <v>1</v>
      </c>
      <c r="M331" s="32"/>
      <c r="N331" s="143" t="s">
        <v>1</v>
      </c>
      <c r="O331" s="144" t="s">
        <v>42</v>
      </c>
      <c r="P331" s="145">
        <f t="shared" ref="P331:P337" si="2">I331+J331</f>
        <v>0</v>
      </c>
      <c r="Q331" s="145">
        <f t="shared" ref="Q331:Q337" si="3">ROUND(I331*H331,2)</f>
        <v>0</v>
      </c>
      <c r="R331" s="145">
        <f t="shared" ref="R331:R337" si="4">ROUND(J331*H331,2)</f>
        <v>0</v>
      </c>
      <c r="T331" s="146">
        <f t="shared" ref="T331:T337" si="5">S331*H331</f>
        <v>0</v>
      </c>
      <c r="U331" s="146">
        <v>0</v>
      </c>
      <c r="V331" s="146">
        <f t="shared" ref="V331:V337" si="6">U331*H331</f>
        <v>0</v>
      </c>
      <c r="W331" s="146">
        <v>0</v>
      </c>
      <c r="X331" s="147">
        <f t="shared" ref="X331:X337" si="7">W331*H331</f>
        <v>0</v>
      </c>
      <c r="AR331" s="148" t="s">
        <v>168</v>
      </c>
      <c r="AT331" s="148" t="s">
        <v>163</v>
      </c>
      <c r="AU331" s="148" t="s">
        <v>89</v>
      </c>
      <c r="AY331" s="17" t="s">
        <v>160</v>
      </c>
      <c r="BE331" s="149">
        <f t="shared" ref="BE331:BE337" si="8">IF(O331="základní",K331,0)</f>
        <v>0</v>
      </c>
      <c r="BF331" s="149">
        <f t="shared" ref="BF331:BF337" si="9">IF(O331="snížená",K331,0)</f>
        <v>0</v>
      </c>
      <c r="BG331" s="149">
        <f t="shared" ref="BG331:BG337" si="10">IF(O331="zákl. přenesená",K331,0)</f>
        <v>0</v>
      </c>
      <c r="BH331" s="149">
        <f t="shared" ref="BH331:BH337" si="11">IF(O331="sníž. přenesená",K331,0)</f>
        <v>0</v>
      </c>
      <c r="BI331" s="149">
        <f t="shared" ref="BI331:BI337" si="12">IF(O331="nulová",K331,0)</f>
        <v>0</v>
      </c>
      <c r="BJ331" s="17" t="s">
        <v>87</v>
      </c>
      <c r="BK331" s="149">
        <f t="shared" ref="BK331:BK337" si="13">ROUND(P331*H331,2)</f>
        <v>0</v>
      </c>
      <c r="BL331" s="17" t="s">
        <v>168</v>
      </c>
      <c r="BM331" s="148" t="s">
        <v>372</v>
      </c>
    </row>
    <row r="332" spans="2:65" s="1" customFormat="1" ht="21.75" customHeight="1">
      <c r="B332" s="32"/>
      <c r="C332" s="136" t="s">
        <v>373</v>
      </c>
      <c r="D332" s="136" t="s">
        <v>163</v>
      </c>
      <c r="E332" s="137" t="s">
        <v>374</v>
      </c>
      <c r="F332" s="138" t="s">
        <v>375</v>
      </c>
      <c r="G332" s="139" t="s">
        <v>376</v>
      </c>
      <c r="H332" s="140">
        <v>1</v>
      </c>
      <c r="I332" s="141">
        <v>0</v>
      </c>
      <c r="J332" s="141">
        <v>0</v>
      </c>
      <c r="K332" s="142">
        <f t="shared" si="1"/>
        <v>0</v>
      </c>
      <c r="L332" s="138" t="s">
        <v>1</v>
      </c>
      <c r="M332" s="32"/>
      <c r="N332" s="143" t="s">
        <v>1</v>
      </c>
      <c r="O332" s="144" t="s">
        <v>42</v>
      </c>
      <c r="P332" s="145">
        <f t="shared" si="2"/>
        <v>0</v>
      </c>
      <c r="Q332" s="145">
        <f t="shared" si="3"/>
        <v>0</v>
      </c>
      <c r="R332" s="145">
        <f t="shared" si="4"/>
        <v>0</v>
      </c>
      <c r="T332" s="146">
        <f t="shared" si="5"/>
        <v>0</v>
      </c>
      <c r="U332" s="146">
        <v>0</v>
      </c>
      <c r="V332" s="146">
        <f t="shared" si="6"/>
        <v>0</v>
      </c>
      <c r="W332" s="146">
        <v>0</v>
      </c>
      <c r="X332" s="147">
        <f t="shared" si="7"/>
        <v>0</v>
      </c>
      <c r="AR332" s="148" t="s">
        <v>168</v>
      </c>
      <c r="AT332" s="148" t="s">
        <v>163</v>
      </c>
      <c r="AU332" s="148" t="s">
        <v>89</v>
      </c>
      <c r="AY332" s="17" t="s">
        <v>160</v>
      </c>
      <c r="BE332" s="149">
        <f t="shared" si="8"/>
        <v>0</v>
      </c>
      <c r="BF332" s="149">
        <f t="shared" si="9"/>
        <v>0</v>
      </c>
      <c r="BG332" s="149">
        <f t="shared" si="10"/>
        <v>0</v>
      </c>
      <c r="BH332" s="149">
        <f t="shared" si="11"/>
        <v>0</v>
      </c>
      <c r="BI332" s="149">
        <f t="shared" si="12"/>
        <v>0</v>
      </c>
      <c r="BJ332" s="17" t="s">
        <v>87</v>
      </c>
      <c r="BK332" s="149">
        <f t="shared" si="13"/>
        <v>0</v>
      </c>
      <c r="BL332" s="17" t="s">
        <v>168</v>
      </c>
      <c r="BM332" s="148" t="s">
        <v>377</v>
      </c>
    </row>
    <row r="333" spans="2:65" s="1" customFormat="1" ht="33" customHeight="1">
      <c r="B333" s="32"/>
      <c r="C333" s="136" t="s">
        <v>378</v>
      </c>
      <c r="D333" s="136" t="s">
        <v>163</v>
      </c>
      <c r="E333" s="137" t="s">
        <v>379</v>
      </c>
      <c r="F333" s="138" t="s">
        <v>380</v>
      </c>
      <c r="G333" s="139" t="s">
        <v>166</v>
      </c>
      <c r="H333" s="140">
        <v>305.5</v>
      </c>
      <c r="I333" s="141">
        <v>0</v>
      </c>
      <c r="J333" s="141">
        <v>0</v>
      </c>
      <c r="K333" s="142">
        <f t="shared" si="1"/>
        <v>0</v>
      </c>
      <c r="L333" s="138" t="s">
        <v>167</v>
      </c>
      <c r="M333" s="32"/>
      <c r="N333" s="143" t="s">
        <v>1</v>
      </c>
      <c r="O333" s="144" t="s">
        <v>42</v>
      </c>
      <c r="P333" s="145">
        <f t="shared" si="2"/>
        <v>0</v>
      </c>
      <c r="Q333" s="145">
        <f t="shared" si="3"/>
        <v>0</v>
      </c>
      <c r="R333" s="145">
        <f t="shared" si="4"/>
        <v>0</v>
      </c>
      <c r="T333" s="146">
        <f t="shared" si="5"/>
        <v>0</v>
      </c>
      <c r="U333" s="146">
        <v>1.2999999999999999E-4</v>
      </c>
      <c r="V333" s="146">
        <f t="shared" si="6"/>
        <v>3.9714999999999993E-2</v>
      </c>
      <c r="W333" s="146">
        <v>0</v>
      </c>
      <c r="X333" s="147">
        <f t="shared" si="7"/>
        <v>0</v>
      </c>
      <c r="AR333" s="148" t="s">
        <v>168</v>
      </c>
      <c r="AT333" s="148" t="s">
        <v>163</v>
      </c>
      <c r="AU333" s="148" t="s">
        <v>89</v>
      </c>
      <c r="AY333" s="17" t="s">
        <v>160</v>
      </c>
      <c r="BE333" s="149">
        <f t="shared" si="8"/>
        <v>0</v>
      </c>
      <c r="BF333" s="149">
        <f t="shared" si="9"/>
        <v>0</v>
      </c>
      <c r="BG333" s="149">
        <f t="shared" si="10"/>
        <v>0</v>
      </c>
      <c r="BH333" s="149">
        <f t="shared" si="11"/>
        <v>0</v>
      </c>
      <c r="BI333" s="149">
        <f t="shared" si="12"/>
        <v>0</v>
      </c>
      <c r="BJ333" s="17" t="s">
        <v>87</v>
      </c>
      <c r="BK333" s="149">
        <f t="shared" si="13"/>
        <v>0</v>
      </c>
      <c r="BL333" s="17" t="s">
        <v>168</v>
      </c>
      <c r="BM333" s="148" t="s">
        <v>381</v>
      </c>
    </row>
    <row r="334" spans="2:65" s="1" customFormat="1" ht="37.700000000000003" customHeight="1">
      <c r="B334" s="32"/>
      <c r="C334" s="136" t="s">
        <v>382</v>
      </c>
      <c r="D334" s="136" t="s">
        <v>163</v>
      </c>
      <c r="E334" s="137" t="s">
        <v>383</v>
      </c>
      <c r="F334" s="138" t="s">
        <v>384</v>
      </c>
      <c r="G334" s="139" t="s">
        <v>166</v>
      </c>
      <c r="H334" s="140">
        <v>389.6</v>
      </c>
      <c r="I334" s="141">
        <v>0</v>
      </c>
      <c r="J334" s="141">
        <v>0</v>
      </c>
      <c r="K334" s="142">
        <f t="shared" si="1"/>
        <v>0</v>
      </c>
      <c r="L334" s="138" t="s">
        <v>167</v>
      </c>
      <c r="M334" s="32"/>
      <c r="N334" s="143" t="s">
        <v>1</v>
      </c>
      <c r="O334" s="144" t="s">
        <v>42</v>
      </c>
      <c r="P334" s="145">
        <f t="shared" si="2"/>
        <v>0</v>
      </c>
      <c r="Q334" s="145">
        <f t="shared" si="3"/>
        <v>0</v>
      </c>
      <c r="R334" s="145">
        <f t="shared" si="4"/>
        <v>0</v>
      </c>
      <c r="T334" s="146">
        <f t="shared" si="5"/>
        <v>0</v>
      </c>
      <c r="U334" s="146">
        <v>2.1000000000000001E-4</v>
      </c>
      <c r="V334" s="146">
        <f t="shared" si="6"/>
        <v>8.1816000000000014E-2</v>
      </c>
      <c r="W334" s="146">
        <v>0</v>
      </c>
      <c r="X334" s="147">
        <f t="shared" si="7"/>
        <v>0</v>
      </c>
      <c r="AR334" s="148" t="s">
        <v>168</v>
      </c>
      <c r="AT334" s="148" t="s">
        <v>163</v>
      </c>
      <c r="AU334" s="148" t="s">
        <v>89</v>
      </c>
      <c r="AY334" s="17" t="s">
        <v>160</v>
      </c>
      <c r="BE334" s="149">
        <f t="shared" si="8"/>
        <v>0</v>
      </c>
      <c r="BF334" s="149">
        <f t="shared" si="9"/>
        <v>0</v>
      </c>
      <c r="BG334" s="149">
        <f t="shared" si="10"/>
        <v>0</v>
      </c>
      <c r="BH334" s="149">
        <f t="shared" si="11"/>
        <v>0</v>
      </c>
      <c r="BI334" s="149">
        <f t="shared" si="12"/>
        <v>0</v>
      </c>
      <c r="BJ334" s="17" t="s">
        <v>87</v>
      </c>
      <c r="BK334" s="149">
        <f t="shared" si="13"/>
        <v>0</v>
      </c>
      <c r="BL334" s="17" t="s">
        <v>168</v>
      </c>
      <c r="BM334" s="148" t="s">
        <v>385</v>
      </c>
    </row>
    <row r="335" spans="2:65" s="1" customFormat="1" ht="24.2" customHeight="1">
      <c r="B335" s="32"/>
      <c r="C335" s="136" t="s">
        <v>386</v>
      </c>
      <c r="D335" s="136" t="s">
        <v>163</v>
      </c>
      <c r="E335" s="137" t="s">
        <v>387</v>
      </c>
      <c r="F335" s="138" t="s">
        <v>388</v>
      </c>
      <c r="G335" s="139" t="s">
        <v>166</v>
      </c>
      <c r="H335" s="140">
        <v>305.5</v>
      </c>
      <c r="I335" s="141">
        <v>0</v>
      </c>
      <c r="J335" s="141">
        <v>0</v>
      </c>
      <c r="K335" s="142">
        <f t="shared" si="1"/>
        <v>0</v>
      </c>
      <c r="L335" s="138" t="s">
        <v>167</v>
      </c>
      <c r="M335" s="32"/>
      <c r="N335" s="143" t="s">
        <v>1</v>
      </c>
      <c r="O335" s="144" t="s">
        <v>42</v>
      </c>
      <c r="P335" s="145">
        <f t="shared" si="2"/>
        <v>0</v>
      </c>
      <c r="Q335" s="145">
        <f t="shared" si="3"/>
        <v>0</v>
      </c>
      <c r="R335" s="145">
        <f t="shared" si="4"/>
        <v>0</v>
      </c>
      <c r="T335" s="146">
        <f t="shared" si="5"/>
        <v>0</v>
      </c>
      <c r="U335" s="146">
        <v>4.0000000000000003E-5</v>
      </c>
      <c r="V335" s="146">
        <f t="shared" si="6"/>
        <v>1.2220000000000002E-2</v>
      </c>
      <c r="W335" s="146">
        <v>0</v>
      </c>
      <c r="X335" s="147">
        <f t="shared" si="7"/>
        <v>0</v>
      </c>
      <c r="AR335" s="148" t="s">
        <v>168</v>
      </c>
      <c r="AT335" s="148" t="s">
        <v>163</v>
      </c>
      <c r="AU335" s="148" t="s">
        <v>89</v>
      </c>
      <c r="AY335" s="17" t="s">
        <v>160</v>
      </c>
      <c r="BE335" s="149">
        <f t="shared" si="8"/>
        <v>0</v>
      </c>
      <c r="BF335" s="149">
        <f t="shared" si="9"/>
        <v>0</v>
      </c>
      <c r="BG335" s="149">
        <f t="shared" si="10"/>
        <v>0</v>
      </c>
      <c r="BH335" s="149">
        <f t="shared" si="11"/>
        <v>0</v>
      </c>
      <c r="BI335" s="149">
        <f t="shared" si="12"/>
        <v>0</v>
      </c>
      <c r="BJ335" s="17" t="s">
        <v>87</v>
      </c>
      <c r="BK335" s="149">
        <f t="shared" si="13"/>
        <v>0</v>
      </c>
      <c r="BL335" s="17" t="s">
        <v>168</v>
      </c>
      <c r="BM335" s="148" t="s">
        <v>389</v>
      </c>
    </row>
    <row r="336" spans="2:65" s="1" customFormat="1" ht="24.2" customHeight="1">
      <c r="B336" s="32"/>
      <c r="C336" s="136" t="s">
        <v>390</v>
      </c>
      <c r="D336" s="136" t="s">
        <v>163</v>
      </c>
      <c r="E336" s="137" t="s">
        <v>391</v>
      </c>
      <c r="F336" s="138" t="s">
        <v>392</v>
      </c>
      <c r="G336" s="139" t="s">
        <v>166</v>
      </c>
      <c r="H336" s="140">
        <v>389.6</v>
      </c>
      <c r="I336" s="141">
        <v>0</v>
      </c>
      <c r="J336" s="141">
        <v>0</v>
      </c>
      <c r="K336" s="142">
        <f t="shared" si="1"/>
        <v>0</v>
      </c>
      <c r="L336" s="138" t="s">
        <v>167</v>
      </c>
      <c r="M336" s="32"/>
      <c r="N336" s="143" t="s">
        <v>1</v>
      </c>
      <c r="O336" s="144" t="s">
        <v>42</v>
      </c>
      <c r="P336" s="145">
        <f t="shared" si="2"/>
        <v>0</v>
      </c>
      <c r="Q336" s="145">
        <f t="shared" si="3"/>
        <v>0</v>
      </c>
      <c r="R336" s="145">
        <f t="shared" si="4"/>
        <v>0</v>
      </c>
      <c r="T336" s="146">
        <f t="shared" si="5"/>
        <v>0</v>
      </c>
      <c r="U336" s="146">
        <v>4.0000000000000003E-5</v>
      </c>
      <c r="V336" s="146">
        <f t="shared" si="6"/>
        <v>1.5584000000000002E-2</v>
      </c>
      <c r="W336" s="146">
        <v>0</v>
      </c>
      <c r="X336" s="147">
        <f t="shared" si="7"/>
        <v>0</v>
      </c>
      <c r="AR336" s="148" t="s">
        <v>168</v>
      </c>
      <c r="AT336" s="148" t="s">
        <v>163</v>
      </c>
      <c r="AU336" s="148" t="s">
        <v>89</v>
      </c>
      <c r="AY336" s="17" t="s">
        <v>160</v>
      </c>
      <c r="BE336" s="149">
        <f t="shared" si="8"/>
        <v>0</v>
      </c>
      <c r="BF336" s="149">
        <f t="shared" si="9"/>
        <v>0</v>
      </c>
      <c r="BG336" s="149">
        <f t="shared" si="10"/>
        <v>0</v>
      </c>
      <c r="BH336" s="149">
        <f t="shared" si="11"/>
        <v>0</v>
      </c>
      <c r="BI336" s="149">
        <f t="shared" si="12"/>
        <v>0</v>
      </c>
      <c r="BJ336" s="17" t="s">
        <v>87</v>
      </c>
      <c r="BK336" s="149">
        <f t="shared" si="13"/>
        <v>0</v>
      </c>
      <c r="BL336" s="17" t="s">
        <v>168</v>
      </c>
      <c r="BM336" s="148" t="s">
        <v>393</v>
      </c>
    </row>
    <row r="337" spans="2:65" s="1" customFormat="1" ht="24.2" customHeight="1">
      <c r="B337" s="32"/>
      <c r="C337" s="136" t="s">
        <v>394</v>
      </c>
      <c r="D337" s="136" t="s">
        <v>163</v>
      </c>
      <c r="E337" s="137" t="s">
        <v>395</v>
      </c>
      <c r="F337" s="138" t="s">
        <v>396</v>
      </c>
      <c r="G337" s="139" t="s">
        <v>166</v>
      </c>
      <c r="H337" s="140">
        <v>23.937999999999999</v>
      </c>
      <c r="I337" s="141">
        <v>0</v>
      </c>
      <c r="J337" s="141">
        <v>0</v>
      </c>
      <c r="K337" s="142">
        <f t="shared" si="1"/>
        <v>0</v>
      </c>
      <c r="L337" s="138" t="s">
        <v>167</v>
      </c>
      <c r="M337" s="32"/>
      <c r="N337" s="143" t="s">
        <v>1</v>
      </c>
      <c r="O337" s="144" t="s">
        <v>42</v>
      </c>
      <c r="P337" s="145">
        <f t="shared" si="2"/>
        <v>0</v>
      </c>
      <c r="Q337" s="145">
        <f t="shared" si="3"/>
        <v>0</v>
      </c>
      <c r="R337" s="145">
        <f t="shared" si="4"/>
        <v>0</v>
      </c>
      <c r="T337" s="146">
        <f t="shared" si="5"/>
        <v>0</v>
      </c>
      <c r="U337" s="146">
        <v>0</v>
      </c>
      <c r="V337" s="146">
        <f t="shared" si="6"/>
        <v>0</v>
      </c>
      <c r="W337" s="146">
        <v>0.26100000000000001</v>
      </c>
      <c r="X337" s="147">
        <f t="shared" si="7"/>
        <v>6.2478179999999996</v>
      </c>
      <c r="AR337" s="148" t="s">
        <v>168</v>
      </c>
      <c r="AT337" s="148" t="s">
        <v>163</v>
      </c>
      <c r="AU337" s="148" t="s">
        <v>89</v>
      </c>
      <c r="AY337" s="17" t="s">
        <v>160</v>
      </c>
      <c r="BE337" s="149">
        <f t="shared" si="8"/>
        <v>0</v>
      </c>
      <c r="BF337" s="149">
        <f t="shared" si="9"/>
        <v>0</v>
      </c>
      <c r="BG337" s="149">
        <f t="shared" si="10"/>
        <v>0</v>
      </c>
      <c r="BH337" s="149">
        <f t="shared" si="11"/>
        <v>0</v>
      </c>
      <c r="BI337" s="149">
        <f t="shared" si="12"/>
        <v>0</v>
      </c>
      <c r="BJ337" s="17" t="s">
        <v>87</v>
      </c>
      <c r="BK337" s="149">
        <f t="shared" si="13"/>
        <v>0</v>
      </c>
      <c r="BL337" s="17" t="s">
        <v>168</v>
      </c>
      <c r="BM337" s="148" t="s">
        <v>397</v>
      </c>
    </row>
    <row r="338" spans="2:65" s="12" customFormat="1">
      <c r="B338" s="150"/>
      <c r="D338" s="151" t="s">
        <v>170</v>
      </c>
      <c r="E338" s="152" t="s">
        <v>1</v>
      </c>
      <c r="F338" s="153" t="s">
        <v>171</v>
      </c>
      <c r="H338" s="152" t="s">
        <v>1</v>
      </c>
      <c r="I338" s="154"/>
      <c r="J338" s="154"/>
      <c r="M338" s="150"/>
      <c r="N338" s="155"/>
      <c r="X338" s="156"/>
      <c r="AT338" s="152" t="s">
        <v>170</v>
      </c>
      <c r="AU338" s="152" t="s">
        <v>89</v>
      </c>
      <c r="AV338" s="12" t="s">
        <v>87</v>
      </c>
      <c r="AW338" s="12" t="s">
        <v>5</v>
      </c>
      <c r="AX338" s="12" t="s">
        <v>79</v>
      </c>
      <c r="AY338" s="152" t="s">
        <v>160</v>
      </c>
    </row>
    <row r="339" spans="2:65" s="13" customFormat="1">
      <c r="B339" s="157"/>
      <c r="D339" s="151" t="s">
        <v>170</v>
      </c>
      <c r="E339" s="158" t="s">
        <v>1</v>
      </c>
      <c r="F339" s="159" t="s">
        <v>198</v>
      </c>
      <c r="H339" s="160">
        <v>8.5359999999999996</v>
      </c>
      <c r="I339" s="161"/>
      <c r="J339" s="161"/>
      <c r="M339" s="157"/>
      <c r="N339" s="162"/>
      <c r="X339" s="163"/>
      <c r="AT339" s="158" t="s">
        <v>170</v>
      </c>
      <c r="AU339" s="158" t="s">
        <v>89</v>
      </c>
      <c r="AV339" s="13" t="s">
        <v>89</v>
      </c>
      <c r="AW339" s="13" t="s">
        <v>5</v>
      </c>
      <c r="AX339" s="13" t="s">
        <v>79</v>
      </c>
      <c r="AY339" s="158" t="s">
        <v>160</v>
      </c>
    </row>
    <row r="340" spans="2:65" s="13" customFormat="1">
      <c r="B340" s="157"/>
      <c r="D340" s="151" t="s">
        <v>170</v>
      </c>
      <c r="E340" s="158" t="s">
        <v>1</v>
      </c>
      <c r="F340" s="159" t="s">
        <v>398</v>
      </c>
      <c r="H340" s="160">
        <v>15.401999999999999</v>
      </c>
      <c r="I340" s="161"/>
      <c r="J340" s="161"/>
      <c r="M340" s="157"/>
      <c r="N340" s="162"/>
      <c r="X340" s="163"/>
      <c r="AT340" s="158" t="s">
        <v>170</v>
      </c>
      <c r="AU340" s="158" t="s">
        <v>89</v>
      </c>
      <c r="AV340" s="13" t="s">
        <v>89</v>
      </c>
      <c r="AW340" s="13" t="s">
        <v>5</v>
      </c>
      <c r="AX340" s="13" t="s">
        <v>79</v>
      </c>
      <c r="AY340" s="158" t="s">
        <v>160</v>
      </c>
    </row>
    <row r="341" spans="2:65" s="14" customFormat="1">
      <c r="B341" s="164"/>
      <c r="D341" s="151" t="s">
        <v>170</v>
      </c>
      <c r="E341" s="165" t="s">
        <v>1</v>
      </c>
      <c r="F341" s="166" t="s">
        <v>173</v>
      </c>
      <c r="H341" s="167">
        <v>23.937999999999999</v>
      </c>
      <c r="I341" s="168"/>
      <c r="J341" s="168"/>
      <c r="M341" s="164"/>
      <c r="N341" s="169"/>
      <c r="X341" s="170"/>
      <c r="AT341" s="165" t="s">
        <v>170</v>
      </c>
      <c r="AU341" s="165" t="s">
        <v>89</v>
      </c>
      <c r="AV341" s="14" t="s">
        <v>161</v>
      </c>
      <c r="AW341" s="14" t="s">
        <v>5</v>
      </c>
      <c r="AX341" s="14" t="s">
        <v>79</v>
      </c>
      <c r="AY341" s="165" t="s">
        <v>160</v>
      </c>
    </row>
    <row r="342" spans="2:65" s="15" customFormat="1">
      <c r="B342" s="171"/>
      <c r="D342" s="151" t="s">
        <v>170</v>
      </c>
      <c r="E342" s="172" t="s">
        <v>1</v>
      </c>
      <c r="F342" s="173" t="s">
        <v>174</v>
      </c>
      <c r="H342" s="174">
        <v>23.937999999999999</v>
      </c>
      <c r="I342" s="175"/>
      <c r="J342" s="175"/>
      <c r="M342" s="171"/>
      <c r="N342" s="176"/>
      <c r="X342" s="177"/>
      <c r="AT342" s="172" t="s">
        <v>170</v>
      </c>
      <c r="AU342" s="172" t="s">
        <v>89</v>
      </c>
      <c r="AV342" s="15" t="s">
        <v>168</v>
      </c>
      <c r="AW342" s="15" t="s">
        <v>5</v>
      </c>
      <c r="AX342" s="15" t="s">
        <v>87</v>
      </c>
      <c r="AY342" s="172" t="s">
        <v>160</v>
      </c>
    </row>
    <row r="343" spans="2:65" s="1" customFormat="1" ht="33" customHeight="1">
      <c r="B343" s="32"/>
      <c r="C343" s="136" t="s">
        <v>399</v>
      </c>
      <c r="D343" s="136" t="s">
        <v>163</v>
      </c>
      <c r="E343" s="137" t="s">
        <v>400</v>
      </c>
      <c r="F343" s="138" t="s">
        <v>401</v>
      </c>
      <c r="G343" s="139" t="s">
        <v>182</v>
      </c>
      <c r="H343" s="140">
        <v>56.064999999999998</v>
      </c>
      <c r="I343" s="141">
        <v>0</v>
      </c>
      <c r="J343" s="141">
        <v>0</v>
      </c>
      <c r="K343" s="142">
        <f>ROUND(P343*H343,2)</f>
        <v>0</v>
      </c>
      <c r="L343" s="138" t="s">
        <v>167</v>
      </c>
      <c r="M343" s="32"/>
      <c r="N343" s="143" t="s">
        <v>1</v>
      </c>
      <c r="O343" s="144" t="s">
        <v>42</v>
      </c>
      <c r="P343" s="145">
        <f>I343+J343</f>
        <v>0</v>
      </c>
      <c r="Q343" s="145">
        <f>ROUND(I343*H343,2)</f>
        <v>0</v>
      </c>
      <c r="R343" s="145">
        <f>ROUND(J343*H343,2)</f>
        <v>0</v>
      </c>
      <c r="T343" s="146">
        <f>S343*H343</f>
        <v>0</v>
      </c>
      <c r="U343" s="146">
        <v>0</v>
      </c>
      <c r="V343" s="146">
        <f>U343*H343</f>
        <v>0</v>
      </c>
      <c r="W343" s="146">
        <v>2.2000000000000002</v>
      </c>
      <c r="X343" s="147">
        <f>W343*H343</f>
        <v>123.343</v>
      </c>
      <c r="AR343" s="148" t="s">
        <v>168</v>
      </c>
      <c r="AT343" s="148" t="s">
        <v>163</v>
      </c>
      <c r="AU343" s="148" t="s">
        <v>89</v>
      </c>
      <c r="AY343" s="17" t="s">
        <v>160</v>
      </c>
      <c r="BE343" s="149">
        <f>IF(O343="základní",K343,0)</f>
        <v>0</v>
      </c>
      <c r="BF343" s="149">
        <f>IF(O343="snížená",K343,0)</f>
        <v>0</v>
      </c>
      <c r="BG343" s="149">
        <f>IF(O343="zákl. přenesená",K343,0)</f>
        <v>0</v>
      </c>
      <c r="BH343" s="149">
        <f>IF(O343="sníž. přenesená",K343,0)</f>
        <v>0</v>
      </c>
      <c r="BI343" s="149">
        <f>IF(O343="nulová",K343,0)</f>
        <v>0</v>
      </c>
      <c r="BJ343" s="17" t="s">
        <v>87</v>
      </c>
      <c r="BK343" s="149">
        <f>ROUND(P343*H343,2)</f>
        <v>0</v>
      </c>
      <c r="BL343" s="17" t="s">
        <v>168</v>
      </c>
      <c r="BM343" s="148" t="s">
        <v>402</v>
      </c>
    </row>
    <row r="344" spans="2:65" s="12" customFormat="1">
      <c r="B344" s="150"/>
      <c r="D344" s="151" t="s">
        <v>170</v>
      </c>
      <c r="E344" s="152" t="s">
        <v>1</v>
      </c>
      <c r="F344" s="153" t="s">
        <v>171</v>
      </c>
      <c r="H344" s="152" t="s">
        <v>1</v>
      </c>
      <c r="I344" s="154"/>
      <c r="J344" s="154"/>
      <c r="M344" s="150"/>
      <c r="N344" s="155"/>
      <c r="X344" s="156"/>
      <c r="AT344" s="152" t="s">
        <v>170</v>
      </c>
      <c r="AU344" s="152" t="s">
        <v>89</v>
      </c>
      <c r="AV344" s="12" t="s">
        <v>87</v>
      </c>
      <c r="AW344" s="12" t="s">
        <v>5</v>
      </c>
      <c r="AX344" s="12" t="s">
        <v>79</v>
      </c>
      <c r="AY344" s="152" t="s">
        <v>160</v>
      </c>
    </row>
    <row r="345" spans="2:65" s="13" customFormat="1">
      <c r="B345" s="157"/>
      <c r="D345" s="151" t="s">
        <v>170</v>
      </c>
      <c r="E345" s="158" t="s">
        <v>1</v>
      </c>
      <c r="F345" s="159" t="s">
        <v>403</v>
      </c>
      <c r="H345" s="160">
        <v>5.36</v>
      </c>
      <c r="I345" s="161"/>
      <c r="J345" s="161"/>
      <c r="M345" s="157"/>
      <c r="N345" s="162"/>
      <c r="X345" s="163"/>
      <c r="AT345" s="158" t="s">
        <v>170</v>
      </c>
      <c r="AU345" s="158" t="s">
        <v>89</v>
      </c>
      <c r="AV345" s="13" t="s">
        <v>89</v>
      </c>
      <c r="AW345" s="13" t="s">
        <v>5</v>
      </c>
      <c r="AX345" s="13" t="s">
        <v>79</v>
      </c>
      <c r="AY345" s="158" t="s">
        <v>160</v>
      </c>
    </row>
    <row r="346" spans="2:65" s="13" customFormat="1">
      <c r="B346" s="157"/>
      <c r="D346" s="151" t="s">
        <v>170</v>
      </c>
      <c r="E346" s="158" t="s">
        <v>1</v>
      </c>
      <c r="F346" s="159" t="s">
        <v>404</v>
      </c>
      <c r="H346" s="160">
        <v>32.19</v>
      </c>
      <c r="I346" s="161"/>
      <c r="J346" s="161"/>
      <c r="M346" s="157"/>
      <c r="N346" s="162"/>
      <c r="X346" s="163"/>
      <c r="AT346" s="158" t="s">
        <v>170</v>
      </c>
      <c r="AU346" s="158" t="s">
        <v>89</v>
      </c>
      <c r="AV346" s="13" t="s">
        <v>89</v>
      </c>
      <c r="AW346" s="13" t="s">
        <v>5</v>
      </c>
      <c r="AX346" s="13" t="s">
        <v>79</v>
      </c>
      <c r="AY346" s="158" t="s">
        <v>160</v>
      </c>
    </row>
    <row r="347" spans="2:65" s="13" customFormat="1">
      <c r="B347" s="157"/>
      <c r="D347" s="151" t="s">
        <v>170</v>
      </c>
      <c r="E347" s="158" t="s">
        <v>1</v>
      </c>
      <c r="F347" s="159" t="s">
        <v>405</v>
      </c>
      <c r="H347" s="160">
        <v>3.04</v>
      </c>
      <c r="I347" s="161"/>
      <c r="J347" s="161"/>
      <c r="M347" s="157"/>
      <c r="N347" s="162"/>
      <c r="X347" s="163"/>
      <c r="AT347" s="158" t="s">
        <v>170</v>
      </c>
      <c r="AU347" s="158" t="s">
        <v>89</v>
      </c>
      <c r="AV347" s="13" t="s">
        <v>89</v>
      </c>
      <c r="AW347" s="13" t="s">
        <v>5</v>
      </c>
      <c r="AX347" s="13" t="s">
        <v>79</v>
      </c>
      <c r="AY347" s="158" t="s">
        <v>160</v>
      </c>
    </row>
    <row r="348" spans="2:65" s="13" customFormat="1">
      <c r="B348" s="157"/>
      <c r="D348" s="151" t="s">
        <v>170</v>
      </c>
      <c r="E348" s="158" t="s">
        <v>1</v>
      </c>
      <c r="F348" s="159" t="s">
        <v>406</v>
      </c>
      <c r="H348" s="160">
        <v>0.24</v>
      </c>
      <c r="I348" s="161"/>
      <c r="J348" s="161"/>
      <c r="M348" s="157"/>
      <c r="N348" s="162"/>
      <c r="X348" s="163"/>
      <c r="AT348" s="158" t="s">
        <v>170</v>
      </c>
      <c r="AU348" s="158" t="s">
        <v>89</v>
      </c>
      <c r="AV348" s="13" t="s">
        <v>89</v>
      </c>
      <c r="AW348" s="13" t="s">
        <v>5</v>
      </c>
      <c r="AX348" s="13" t="s">
        <v>79</v>
      </c>
      <c r="AY348" s="158" t="s">
        <v>160</v>
      </c>
    </row>
    <row r="349" spans="2:65" s="13" customFormat="1">
      <c r="B349" s="157"/>
      <c r="D349" s="151" t="s">
        <v>170</v>
      </c>
      <c r="E349" s="158" t="s">
        <v>1</v>
      </c>
      <c r="F349" s="159" t="s">
        <v>407</v>
      </c>
      <c r="H349" s="160">
        <v>0.25</v>
      </c>
      <c r="I349" s="161"/>
      <c r="J349" s="161"/>
      <c r="M349" s="157"/>
      <c r="N349" s="162"/>
      <c r="X349" s="163"/>
      <c r="AT349" s="158" t="s">
        <v>170</v>
      </c>
      <c r="AU349" s="158" t="s">
        <v>89</v>
      </c>
      <c r="AV349" s="13" t="s">
        <v>89</v>
      </c>
      <c r="AW349" s="13" t="s">
        <v>5</v>
      </c>
      <c r="AX349" s="13" t="s">
        <v>79</v>
      </c>
      <c r="AY349" s="158" t="s">
        <v>160</v>
      </c>
    </row>
    <row r="350" spans="2:65" s="13" customFormat="1">
      <c r="B350" s="157"/>
      <c r="D350" s="151" t="s">
        <v>170</v>
      </c>
      <c r="E350" s="158" t="s">
        <v>1</v>
      </c>
      <c r="F350" s="159" t="s">
        <v>408</v>
      </c>
      <c r="H350" s="160">
        <v>2.1949999999999998</v>
      </c>
      <c r="I350" s="161"/>
      <c r="J350" s="161"/>
      <c r="M350" s="157"/>
      <c r="N350" s="162"/>
      <c r="X350" s="163"/>
      <c r="AT350" s="158" t="s">
        <v>170</v>
      </c>
      <c r="AU350" s="158" t="s">
        <v>89</v>
      </c>
      <c r="AV350" s="13" t="s">
        <v>89</v>
      </c>
      <c r="AW350" s="13" t="s">
        <v>5</v>
      </c>
      <c r="AX350" s="13" t="s">
        <v>79</v>
      </c>
      <c r="AY350" s="158" t="s">
        <v>160</v>
      </c>
    </row>
    <row r="351" spans="2:65" s="13" customFormat="1">
      <c r="B351" s="157"/>
      <c r="D351" s="151" t="s">
        <v>170</v>
      </c>
      <c r="E351" s="158" t="s">
        <v>1</v>
      </c>
      <c r="F351" s="159" t="s">
        <v>409</v>
      </c>
      <c r="H351" s="160">
        <v>1.4550000000000001</v>
      </c>
      <c r="I351" s="161"/>
      <c r="J351" s="161"/>
      <c r="M351" s="157"/>
      <c r="N351" s="162"/>
      <c r="X351" s="163"/>
      <c r="AT351" s="158" t="s">
        <v>170</v>
      </c>
      <c r="AU351" s="158" t="s">
        <v>89</v>
      </c>
      <c r="AV351" s="13" t="s">
        <v>89</v>
      </c>
      <c r="AW351" s="13" t="s">
        <v>5</v>
      </c>
      <c r="AX351" s="13" t="s">
        <v>79</v>
      </c>
      <c r="AY351" s="158" t="s">
        <v>160</v>
      </c>
    </row>
    <row r="352" spans="2:65" s="13" customFormat="1">
      <c r="B352" s="157"/>
      <c r="D352" s="151" t="s">
        <v>170</v>
      </c>
      <c r="E352" s="158" t="s">
        <v>1</v>
      </c>
      <c r="F352" s="159" t="s">
        <v>410</v>
      </c>
      <c r="H352" s="160">
        <v>5.61</v>
      </c>
      <c r="I352" s="161"/>
      <c r="J352" s="161"/>
      <c r="M352" s="157"/>
      <c r="N352" s="162"/>
      <c r="X352" s="163"/>
      <c r="AT352" s="158" t="s">
        <v>170</v>
      </c>
      <c r="AU352" s="158" t="s">
        <v>89</v>
      </c>
      <c r="AV352" s="13" t="s">
        <v>89</v>
      </c>
      <c r="AW352" s="13" t="s">
        <v>5</v>
      </c>
      <c r="AX352" s="13" t="s">
        <v>79</v>
      </c>
      <c r="AY352" s="158" t="s">
        <v>160</v>
      </c>
    </row>
    <row r="353" spans="2:65" s="13" customFormat="1">
      <c r="B353" s="157"/>
      <c r="D353" s="151" t="s">
        <v>170</v>
      </c>
      <c r="E353" s="158" t="s">
        <v>1</v>
      </c>
      <c r="F353" s="159" t="s">
        <v>411</v>
      </c>
      <c r="H353" s="160">
        <v>3.41</v>
      </c>
      <c r="I353" s="161"/>
      <c r="J353" s="161"/>
      <c r="M353" s="157"/>
      <c r="N353" s="162"/>
      <c r="X353" s="163"/>
      <c r="AT353" s="158" t="s">
        <v>170</v>
      </c>
      <c r="AU353" s="158" t="s">
        <v>89</v>
      </c>
      <c r="AV353" s="13" t="s">
        <v>89</v>
      </c>
      <c r="AW353" s="13" t="s">
        <v>5</v>
      </c>
      <c r="AX353" s="13" t="s">
        <v>79</v>
      </c>
      <c r="AY353" s="158" t="s">
        <v>160</v>
      </c>
    </row>
    <row r="354" spans="2:65" s="13" customFormat="1">
      <c r="B354" s="157"/>
      <c r="D354" s="151" t="s">
        <v>170</v>
      </c>
      <c r="E354" s="158" t="s">
        <v>1</v>
      </c>
      <c r="F354" s="159" t="s">
        <v>412</v>
      </c>
      <c r="H354" s="160">
        <v>1.98</v>
      </c>
      <c r="I354" s="161"/>
      <c r="J354" s="161"/>
      <c r="M354" s="157"/>
      <c r="N354" s="162"/>
      <c r="X354" s="163"/>
      <c r="AT354" s="158" t="s">
        <v>170</v>
      </c>
      <c r="AU354" s="158" t="s">
        <v>89</v>
      </c>
      <c r="AV354" s="13" t="s">
        <v>89</v>
      </c>
      <c r="AW354" s="13" t="s">
        <v>5</v>
      </c>
      <c r="AX354" s="13" t="s">
        <v>79</v>
      </c>
      <c r="AY354" s="158" t="s">
        <v>160</v>
      </c>
    </row>
    <row r="355" spans="2:65" s="13" customFormat="1">
      <c r="B355" s="157"/>
      <c r="D355" s="151" t="s">
        <v>170</v>
      </c>
      <c r="E355" s="158" t="s">
        <v>1</v>
      </c>
      <c r="F355" s="159" t="s">
        <v>413</v>
      </c>
      <c r="H355" s="160">
        <v>0.33500000000000002</v>
      </c>
      <c r="I355" s="161"/>
      <c r="J355" s="161"/>
      <c r="M355" s="157"/>
      <c r="N355" s="162"/>
      <c r="X355" s="163"/>
      <c r="AT355" s="158" t="s">
        <v>170</v>
      </c>
      <c r="AU355" s="158" t="s">
        <v>89</v>
      </c>
      <c r="AV355" s="13" t="s">
        <v>89</v>
      </c>
      <c r="AW355" s="13" t="s">
        <v>5</v>
      </c>
      <c r="AX355" s="13" t="s">
        <v>79</v>
      </c>
      <c r="AY355" s="158" t="s">
        <v>160</v>
      </c>
    </row>
    <row r="356" spans="2:65" s="14" customFormat="1">
      <c r="B356" s="164"/>
      <c r="D356" s="151" t="s">
        <v>170</v>
      </c>
      <c r="E356" s="165" t="s">
        <v>1</v>
      </c>
      <c r="F356" s="166" t="s">
        <v>173</v>
      </c>
      <c r="H356" s="167">
        <v>56.064999999999998</v>
      </c>
      <c r="I356" s="168"/>
      <c r="J356" s="168"/>
      <c r="M356" s="164"/>
      <c r="N356" s="169"/>
      <c r="X356" s="170"/>
      <c r="AT356" s="165" t="s">
        <v>170</v>
      </c>
      <c r="AU356" s="165" t="s">
        <v>89</v>
      </c>
      <c r="AV356" s="14" t="s">
        <v>161</v>
      </c>
      <c r="AW356" s="14" t="s">
        <v>5</v>
      </c>
      <c r="AX356" s="14" t="s">
        <v>79</v>
      </c>
      <c r="AY356" s="165" t="s">
        <v>160</v>
      </c>
    </row>
    <row r="357" spans="2:65" s="15" customFormat="1">
      <c r="B357" s="171"/>
      <c r="D357" s="151" t="s">
        <v>170</v>
      </c>
      <c r="E357" s="172" t="s">
        <v>1</v>
      </c>
      <c r="F357" s="173" t="s">
        <v>174</v>
      </c>
      <c r="H357" s="174">
        <v>56.064999999999998</v>
      </c>
      <c r="I357" s="175"/>
      <c r="J357" s="175"/>
      <c r="M357" s="171"/>
      <c r="N357" s="176"/>
      <c r="X357" s="177"/>
      <c r="AT357" s="172" t="s">
        <v>170</v>
      </c>
      <c r="AU357" s="172" t="s">
        <v>89</v>
      </c>
      <c r="AV357" s="15" t="s">
        <v>168</v>
      </c>
      <c r="AW357" s="15" t="s">
        <v>5</v>
      </c>
      <c r="AX357" s="15" t="s">
        <v>87</v>
      </c>
      <c r="AY357" s="172" t="s">
        <v>160</v>
      </c>
    </row>
    <row r="358" spans="2:65" s="1" customFormat="1" ht="24.2" customHeight="1">
      <c r="B358" s="32"/>
      <c r="C358" s="136" t="s">
        <v>414</v>
      </c>
      <c r="D358" s="136" t="s">
        <v>163</v>
      </c>
      <c r="E358" s="137" t="s">
        <v>415</v>
      </c>
      <c r="F358" s="138" t="s">
        <v>416</v>
      </c>
      <c r="G358" s="139" t="s">
        <v>166</v>
      </c>
      <c r="H358" s="140">
        <v>0.6</v>
      </c>
      <c r="I358" s="141">
        <v>0</v>
      </c>
      <c r="J358" s="141">
        <v>0</v>
      </c>
      <c r="K358" s="142">
        <f>ROUND(P358*H358,2)</f>
        <v>0</v>
      </c>
      <c r="L358" s="138" t="s">
        <v>167</v>
      </c>
      <c r="M358" s="32"/>
      <c r="N358" s="143" t="s">
        <v>1</v>
      </c>
      <c r="O358" s="144" t="s">
        <v>42</v>
      </c>
      <c r="P358" s="145">
        <f>I358+J358</f>
        <v>0</v>
      </c>
      <c r="Q358" s="145">
        <f>ROUND(I358*H358,2)</f>
        <v>0</v>
      </c>
      <c r="R358" s="145">
        <f>ROUND(J358*H358,2)</f>
        <v>0</v>
      </c>
      <c r="T358" s="146">
        <f>S358*H358</f>
        <v>0</v>
      </c>
      <c r="U358" s="146">
        <v>0</v>
      </c>
      <c r="V358" s="146">
        <f>U358*H358</f>
        <v>0</v>
      </c>
      <c r="W358" s="146">
        <v>5.5E-2</v>
      </c>
      <c r="X358" s="147">
        <f>W358*H358</f>
        <v>3.3000000000000002E-2</v>
      </c>
      <c r="AR358" s="148" t="s">
        <v>168</v>
      </c>
      <c r="AT358" s="148" t="s">
        <v>163</v>
      </c>
      <c r="AU358" s="148" t="s">
        <v>89</v>
      </c>
      <c r="AY358" s="17" t="s">
        <v>160</v>
      </c>
      <c r="BE358" s="149">
        <f>IF(O358="základní",K358,0)</f>
        <v>0</v>
      </c>
      <c r="BF358" s="149">
        <f>IF(O358="snížená",K358,0)</f>
        <v>0</v>
      </c>
      <c r="BG358" s="149">
        <f>IF(O358="zákl. přenesená",K358,0)</f>
        <v>0</v>
      </c>
      <c r="BH358" s="149">
        <f>IF(O358="sníž. přenesená",K358,0)</f>
        <v>0</v>
      </c>
      <c r="BI358" s="149">
        <f>IF(O358="nulová",K358,0)</f>
        <v>0</v>
      </c>
      <c r="BJ358" s="17" t="s">
        <v>87</v>
      </c>
      <c r="BK358" s="149">
        <f>ROUND(P358*H358,2)</f>
        <v>0</v>
      </c>
      <c r="BL358" s="17" t="s">
        <v>168</v>
      </c>
      <c r="BM358" s="148" t="s">
        <v>417</v>
      </c>
    </row>
    <row r="359" spans="2:65" s="12" customFormat="1">
      <c r="B359" s="150"/>
      <c r="D359" s="151" t="s">
        <v>170</v>
      </c>
      <c r="E359" s="152" t="s">
        <v>1</v>
      </c>
      <c r="F359" s="153" t="s">
        <v>171</v>
      </c>
      <c r="H359" s="152" t="s">
        <v>1</v>
      </c>
      <c r="I359" s="154"/>
      <c r="J359" s="154"/>
      <c r="M359" s="150"/>
      <c r="N359" s="155"/>
      <c r="X359" s="156"/>
      <c r="AT359" s="152" t="s">
        <v>170</v>
      </c>
      <c r="AU359" s="152" t="s">
        <v>89</v>
      </c>
      <c r="AV359" s="12" t="s">
        <v>87</v>
      </c>
      <c r="AW359" s="12" t="s">
        <v>5</v>
      </c>
      <c r="AX359" s="12" t="s">
        <v>79</v>
      </c>
      <c r="AY359" s="152" t="s">
        <v>160</v>
      </c>
    </row>
    <row r="360" spans="2:65" s="13" customFormat="1">
      <c r="B360" s="157"/>
      <c r="D360" s="151" t="s">
        <v>170</v>
      </c>
      <c r="E360" s="158" t="s">
        <v>1</v>
      </c>
      <c r="F360" s="159" t="s">
        <v>418</v>
      </c>
      <c r="H360" s="160">
        <v>0.6</v>
      </c>
      <c r="I360" s="161"/>
      <c r="J360" s="161"/>
      <c r="M360" s="157"/>
      <c r="N360" s="162"/>
      <c r="X360" s="163"/>
      <c r="AT360" s="158" t="s">
        <v>170</v>
      </c>
      <c r="AU360" s="158" t="s">
        <v>89</v>
      </c>
      <c r="AV360" s="13" t="s">
        <v>89</v>
      </c>
      <c r="AW360" s="13" t="s">
        <v>5</v>
      </c>
      <c r="AX360" s="13" t="s">
        <v>79</v>
      </c>
      <c r="AY360" s="158" t="s">
        <v>160</v>
      </c>
    </row>
    <row r="361" spans="2:65" s="14" customFormat="1">
      <c r="B361" s="164"/>
      <c r="D361" s="151" t="s">
        <v>170</v>
      </c>
      <c r="E361" s="165" t="s">
        <v>1</v>
      </c>
      <c r="F361" s="166" t="s">
        <v>173</v>
      </c>
      <c r="H361" s="167">
        <v>0.6</v>
      </c>
      <c r="I361" s="168"/>
      <c r="J361" s="168"/>
      <c r="M361" s="164"/>
      <c r="N361" s="169"/>
      <c r="X361" s="170"/>
      <c r="AT361" s="165" t="s">
        <v>170</v>
      </c>
      <c r="AU361" s="165" t="s">
        <v>89</v>
      </c>
      <c r="AV361" s="14" t="s">
        <v>161</v>
      </c>
      <c r="AW361" s="14" t="s">
        <v>5</v>
      </c>
      <c r="AX361" s="14" t="s">
        <v>79</v>
      </c>
      <c r="AY361" s="165" t="s">
        <v>160</v>
      </c>
    </row>
    <row r="362" spans="2:65" s="15" customFormat="1">
      <c r="B362" s="171"/>
      <c r="D362" s="151" t="s">
        <v>170</v>
      </c>
      <c r="E362" s="172" t="s">
        <v>1</v>
      </c>
      <c r="F362" s="173" t="s">
        <v>174</v>
      </c>
      <c r="H362" s="174">
        <v>0.6</v>
      </c>
      <c r="I362" s="175"/>
      <c r="J362" s="175"/>
      <c r="M362" s="171"/>
      <c r="N362" s="176"/>
      <c r="X362" s="177"/>
      <c r="AT362" s="172" t="s">
        <v>170</v>
      </c>
      <c r="AU362" s="172" t="s">
        <v>89</v>
      </c>
      <c r="AV362" s="15" t="s">
        <v>168</v>
      </c>
      <c r="AW362" s="15" t="s">
        <v>5</v>
      </c>
      <c r="AX362" s="15" t="s">
        <v>87</v>
      </c>
      <c r="AY362" s="172" t="s">
        <v>160</v>
      </c>
    </row>
    <row r="363" spans="2:65" s="1" customFormat="1" ht="24.2" customHeight="1">
      <c r="B363" s="32"/>
      <c r="C363" s="136" t="s">
        <v>419</v>
      </c>
      <c r="D363" s="136" t="s">
        <v>163</v>
      </c>
      <c r="E363" s="137" t="s">
        <v>420</v>
      </c>
      <c r="F363" s="138" t="s">
        <v>421</v>
      </c>
      <c r="G363" s="139" t="s">
        <v>166</v>
      </c>
      <c r="H363" s="140">
        <v>3.335</v>
      </c>
      <c r="I363" s="141">
        <v>0</v>
      </c>
      <c r="J363" s="141">
        <v>0</v>
      </c>
      <c r="K363" s="142">
        <f>ROUND(P363*H363,2)</f>
        <v>0</v>
      </c>
      <c r="L363" s="138" t="s">
        <v>167</v>
      </c>
      <c r="M363" s="32"/>
      <c r="N363" s="143" t="s">
        <v>1</v>
      </c>
      <c r="O363" s="144" t="s">
        <v>42</v>
      </c>
      <c r="P363" s="145">
        <f>I363+J363</f>
        <v>0</v>
      </c>
      <c r="Q363" s="145">
        <f>ROUND(I363*H363,2)</f>
        <v>0</v>
      </c>
      <c r="R363" s="145">
        <f>ROUND(J363*H363,2)</f>
        <v>0</v>
      </c>
      <c r="T363" s="146">
        <f>S363*H363</f>
        <v>0</v>
      </c>
      <c r="U363" s="146">
        <v>0</v>
      </c>
      <c r="V363" s="146">
        <f>U363*H363</f>
        <v>0</v>
      </c>
      <c r="W363" s="146">
        <v>2.7E-2</v>
      </c>
      <c r="X363" s="147">
        <f>W363*H363</f>
        <v>9.0045E-2</v>
      </c>
      <c r="AR363" s="148" t="s">
        <v>168</v>
      </c>
      <c r="AT363" s="148" t="s">
        <v>163</v>
      </c>
      <c r="AU363" s="148" t="s">
        <v>89</v>
      </c>
      <c r="AY363" s="17" t="s">
        <v>160</v>
      </c>
      <c r="BE363" s="149">
        <f>IF(O363="základní",K363,0)</f>
        <v>0</v>
      </c>
      <c r="BF363" s="149">
        <f>IF(O363="snížená",K363,0)</f>
        <v>0</v>
      </c>
      <c r="BG363" s="149">
        <f>IF(O363="zákl. přenesená",K363,0)</f>
        <v>0</v>
      </c>
      <c r="BH363" s="149">
        <f>IF(O363="sníž. přenesená",K363,0)</f>
        <v>0</v>
      </c>
      <c r="BI363" s="149">
        <f>IF(O363="nulová",K363,0)</f>
        <v>0</v>
      </c>
      <c r="BJ363" s="17" t="s">
        <v>87</v>
      </c>
      <c r="BK363" s="149">
        <f>ROUND(P363*H363,2)</f>
        <v>0</v>
      </c>
      <c r="BL363" s="17" t="s">
        <v>168</v>
      </c>
      <c r="BM363" s="148" t="s">
        <v>422</v>
      </c>
    </row>
    <row r="364" spans="2:65" s="12" customFormat="1">
      <c r="B364" s="150"/>
      <c r="D364" s="151" t="s">
        <v>170</v>
      </c>
      <c r="E364" s="152" t="s">
        <v>1</v>
      </c>
      <c r="F364" s="153" t="s">
        <v>189</v>
      </c>
      <c r="H364" s="152" t="s">
        <v>1</v>
      </c>
      <c r="I364" s="154"/>
      <c r="J364" s="154"/>
      <c r="M364" s="150"/>
      <c r="N364" s="155"/>
      <c r="X364" s="156"/>
      <c r="AT364" s="152" t="s">
        <v>170</v>
      </c>
      <c r="AU364" s="152" t="s">
        <v>89</v>
      </c>
      <c r="AV364" s="12" t="s">
        <v>87</v>
      </c>
      <c r="AW364" s="12" t="s">
        <v>5</v>
      </c>
      <c r="AX364" s="12" t="s">
        <v>79</v>
      </c>
      <c r="AY364" s="152" t="s">
        <v>160</v>
      </c>
    </row>
    <row r="365" spans="2:65" s="13" customFormat="1">
      <c r="B365" s="157"/>
      <c r="D365" s="151" t="s">
        <v>170</v>
      </c>
      <c r="E365" s="158" t="s">
        <v>1</v>
      </c>
      <c r="F365" s="159" t="s">
        <v>423</v>
      </c>
      <c r="H365" s="160">
        <v>3.335</v>
      </c>
      <c r="I365" s="161"/>
      <c r="J365" s="161"/>
      <c r="M365" s="157"/>
      <c r="N365" s="162"/>
      <c r="X365" s="163"/>
      <c r="AT365" s="158" t="s">
        <v>170</v>
      </c>
      <c r="AU365" s="158" t="s">
        <v>89</v>
      </c>
      <c r="AV365" s="13" t="s">
        <v>89</v>
      </c>
      <c r="AW365" s="13" t="s">
        <v>5</v>
      </c>
      <c r="AX365" s="13" t="s">
        <v>79</v>
      </c>
      <c r="AY365" s="158" t="s">
        <v>160</v>
      </c>
    </row>
    <row r="366" spans="2:65" s="14" customFormat="1">
      <c r="B366" s="164"/>
      <c r="D366" s="151" t="s">
        <v>170</v>
      </c>
      <c r="E366" s="165" t="s">
        <v>1</v>
      </c>
      <c r="F366" s="166" t="s">
        <v>173</v>
      </c>
      <c r="H366" s="167">
        <v>3.335</v>
      </c>
      <c r="I366" s="168"/>
      <c r="J366" s="168"/>
      <c r="M366" s="164"/>
      <c r="N366" s="169"/>
      <c r="X366" s="170"/>
      <c r="AT366" s="165" t="s">
        <v>170</v>
      </c>
      <c r="AU366" s="165" t="s">
        <v>89</v>
      </c>
      <c r="AV366" s="14" t="s">
        <v>161</v>
      </c>
      <c r="AW366" s="14" t="s">
        <v>5</v>
      </c>
      <c r="AX366" s="14" t="s">
        <v>79</v>
      </c>
      <c r="AY366" s="165" t="s">
        <v>160</v>
      </c>
    </row>
    <row r="367" spans="2:65" s="15" customFormat="1">
      <c r="B367" s="171"/>
      <c r="D367" s="151" t="s">
        <v>170</v>
      </c>
      <c r="E367" s="172" t="s">
        <v>1</v>
      </c>
      <c r="F367" s="173" t="s">
        <v>174</v>
      </c>
      <c r="H367" s="174">
        <v>3.335</v>
      </c>
      <c r="I367" s="175"/>
      <c r="J367" s="175"/>
      <c r="M367" s="171"/>
      <c r="N367" s="176"/>
      <c r="X367" s="177"/>
      <c r="AT367" s="172" t="s">
        <v>170</v>
      </c>
      <c r="AU367" s="172" t="s">
        <v>89</v>
      </c>
      <c r="AV367" s="15" t="s">
        <v>168</v>
      </c>
      <c r="AW367" s="15" t="s">
        <v>5</v>
      </c>
      <c r="AX367" s="15" t="s">
        <v>87</v>
      </c>
      <c r="AY367" s="172" t="s">
        <v>160</v>
      </c>
    </row>
    <row r="368" spans="2:65" s="1" customFormat="1" ht="24.2" customHeight="1">
      <c r="B368" s="32"/>
      <c r="C368" s="136" t="s">
        <v>424</v>
      </c>
      <c r="D368" s="136" t="s">
        <v>163</v>
      </c>
      <c r="E368" s="137" t="s">
        <v>425</v>
      </c>
      <c r="F368" s="138" t="s">
        <v>426</v>
      </c>
      <c r="G368" s="139" t="s">
        <v>166</v>
      </c>
      <c r="H368" s="140">
        <v>2.09</v>
      </c>
      <c r="I368" s="141">
        <v>0</v>
      </c>
      <c r="J368" s="141">
        <v>0</v>
      </c>
      <c r="K368" s="142">
        <f>ROUND(P368*H368,2)</f>
        <v>0</v>
      </c>
      <c r="L368" s="138" t="s">
        <v>167</v>
      </c>
      <c r="M368" s="32"/>
      <c r="N368" s="143" t="s">
        <v>1</v>
      </c>
      <c r="O368" s="144" t="s">
        <v>42</v>
      </c>
      <c r="P368" s="145">
        <f>I368+J368</f>
        <v>0</v>
      </c>
      <c r="Q368" s="145">
        <f>ROUND(I368*H368,2)</f>
        <v>0</v>
      </c>
      <c r="R368" s="145">
        <f>ROUND(J368*H368,2)</f>
        <v>0</v>
      </c>
      <c r="T368" s="146">
        <f>S368*H368</f>
        <v>0</v>
      </c>
      <c r="U368" s="146">
        <v>0</v>
      </c>
      <c r="V368" s="146">
        <f>U368*H368</f>
        <v>0</v>
      </c>
      <c r="W368" s="146">
        <v>6.5000000000000002E-2</v>
      </c>
      <c r="X368" s="147">
        <f>W368*H368</f>
        <v>0.13585</v>
      </c>
      <c r="AR368" s="148" t="s">
        <v>168</v>
      </c>
      <c r="AT368" s="148" t="s">
        <v>163</v>
      </c>
      <c r="AU368" s="148" t="s">
        <v>89</v>
      </c>
      <c r="AY368" s="17" t="s">
        <v>160</v>
      </c>
      <c r="BE368" s="149">
        <f>IF(O368="základní",K368,0)</f>
        <v>0</v>
      </c>
      <c r="BF368" s="149">
        <f>IF(O368="snížená",K368,0)</f>
        <v>0</v>
      </c>
      <c r="BG368" s="149">
        <f>IF(O368="zákl. přenesená",K368,0)</f>
        <v>0</v>
      </c>
      <c r="BH368" s="149">
        <f>IF(O368="sníž. přenesená",K368,0)</f>
        <v>0</v>
      </c>
      <c r="BI368" s="149">
        <f>IF(O368="nulová",K368,0)</f>
        <v>0</v>
      </c>
      <c r="BJ368" s="17" t="s">
        <v>87</v>
      </c>
      <c r="BK368" s="149">
        <f>ROUND(P368*H368,2)</f>
        <v>0</v>
      </c>
      <c r="BL368" s="17" t="s">
        <v>168</v>
      </c>
      <c r="BM368" s="148" t="s">
        <v>427</v>
      </c>
    </row>
    <row r="369" spans="2:65" s="12" customFormat="1">
      <c r="B369" s="150"/>
      <c r="D369" s="151" t="s">
        <v>170</v>
      </c>
      <c r="E369" s="152" t="s">
        <v>1</v>
      </c>
      <c r="F369" s="153" t="s">
        <v>189</v>
      </c>
      <c r="H369" s="152" t="s">
        <v>1</v>
      </c>
      <c r="I369" s="154"/>
      <c r="J369" s="154"/>
      <c r="M369" s="150"/>
      <c r="N369" s="155"/>
      <c r="X369" s="156"/>
      <c r="AT369" s="152" t="s">
        <v>170</v>
      </c>
      <c r="AU369" s="152" t="s">
        <v>89</v>
      </c>
      <c r="AV369" s="12" t="s">
        <v>87</v>
      </c>
      <c r="AW369" s="12" t="s">
        <v>5</v>
      </c>
      <c r="AX369" s="12" t="s">
        <v>79</v>
      </c>
      <c r="AY369" s="152" t="s">
        <v>160</v>
      </c>
    </row>
    <row r="370" spans="2:65" s="13" customFormat="1">
      <c r="B370" s="157"/>
      <c r="D370" s="151" t="s">
        <v>170</v>
      </c>
      <c r="E370" s="158" t="s">
        <v>1</v>
      </c>
      <c r="F370" s="159" t="s">
        <v>428</v>
      </c>
      <c r="H370" s="160">
        <v>2.09</v>
      </c>
      <c r="I370" s="161"/>
      <c r="J370" s="161"/>
      <c r="M370" s="157"/>
      <c r="N370" s="162"/>
      <c r="X370" s="163"/>
      <c r="AT370" s="158" t="s">
        <v>170</v>
      </c>
      <c r="AU370" s="158" t="s">
        <v>89</v>
      </c>
      <c r="AV370" s="13" t="s">
        <v>89</v>
      </c>
      <c r="AW370" s="13" t="s">
        <v>5</v>
      </c>
      <c r="AX370" s="13" t="s">
        <v>79</v>
      </c>
      <c r="AY370" s="158" t="s">
        <v>160</v>
      </c>
    </row>
    <row r="371" spans="2:65" s="14" customFormat="1">
      <c r="B371" s="164"/>
      <c r="D371" s="151" t="s">
        <v>170</v>
      </c>
      <c r="E371" s="165" t="s">
        <v>1</v>
      </c>
      <c r="F371" s="166" t="s">
        <v>173</v>
      </c>
      <c r="H371" s="167">
        <v>2.09</v>
      </c>
      <c r="I371" s="168"/>
      <c r="J371" s="168"/>
      <c r="M371" s="164"/>
      <c r="N371" s="169"/>
      <c r="X371" s="170"/>
      <c r="AT371" s="165" t="s">
        <v>170</v>
      </c>
      <c r="AU371" s="165" t="s">
        <v>89</v>
      </c>
      <c r="AV371" s="14" t="s">
        <v>161</v>
      </c>
      <c r="AW371" s="14" t="s">
        <v>5</v>
      </c>
      <c r="AX371" s="14" t="s">
        <v>79</v>
      </c>
      <c r="AY371" s="165" t="s">
        <v>160</v>
      </c>
    </row>
    <row r="372" spans="2:65" s="15" customFormat="1">
      <c r="B372" s="171"/>
      <c r="D372" s="151" t="s">
        <v>170</v>
      </c>
      <c r="E372" s="172" t="s">
        <v>1</v>
      </c>
      <c r="F372" s="173" t="s">
        <v>174</v>
      </c>
      <c r="H372" s="174">
        <v>2.09</v>
      </c>
      <c r="I372" s="175"/>
      <c r="J372" s="175"/>
      <c r="M372" s="171"/>
      <c r="N372" s="176"/>
      <c r="X372" s="177"/>
      <c r="AT372" s="172" t="s">
        <v>170</v>
      </c>
      <c r="AU372" s="172" t="s">
        <v>89</v>
      </c>
      <c r="AV372" s="15" t="s">
        <v>168</v>
      </c>
      <c r="AW372" s="15" t="s">
        <v>5</v>
      </c>
      <c r="AX372" s="15" t="s">
        <v>87</v>
      </c>
      <c r="AY372" s="172" t="s">
        <v>160</v>
      </c>
    </row>
    <row r="373" spans="2:65" s="1" customFormat="1" ht="24.2" customHeight="1">
      <c r="B373" s="32"/>
      <c r="C373" s="136" t="s">
        <v>429</v>
      </c>
      <c r="D373" s="136" t="s">
        <v>163</v>
      </c>
      <c r="E373" s="137" t="s">
        <v>430</v>
      </c>
      <c r="F373" s="138" t="s">
        <v>431</v>
      </c>
      <c r="G373" s="139" t="s">
        <v>166</v>
      </c>
      <c r="H373" s="140">
        <v>7.859</v>
      </c>
      <c r="I373" s="141">
        <v>0</v>
      </c>
      <c r="J373" s="141">
        <v>0</v>
      </c>
      <c r="K373" s="142">
        <f>ROUND(P373*H373,2)</f>
        <v>0</v>
      </c>
      <c r="L373" s="138" t="s">
        <v>167</v>
      </c>
      <c r="M373" s="32"/>
      <c r="N373" s="143" t="s">
        <v>1</v>
      </c>
      <c r="O373" s="144" t="s">
        <v>42</v>
      </c>
      <c r="P373" s="145">
        <f>I373+J373</f>
        <v>0</v>
      </c>
      <c r="Q373" s="145">
        <f>ROUND(I373*H373,2)</f>
        <v>0</v>
      </c>
      <c r="R373" s="145">
        <f>ROUND(J373*H373,2)</f>
        <v>0</v>
      </c>
      <c r="T373" s="146">
        <f>S373*H373</f>
        <v>0</v>
      </c>
      <c r="U373" s="146">
        <v>0</v>
      </c>
      <c r="V373" s="146">
        <f>U373*H373</f>
        <v>0</v>
      </c>
      <c r="W373" s="146">
        <v>3.4000000000000002E-2</v>
      </c>
      <c r="X373" s="147">
        <f>W373*H373</f>
        <v>0.267206</v>
      </c>
      <c r="AR373" s="148" t="s">
        <v>168</v>
      </c>
      <c r="AT373" s="148" t="s">
        <v>163</v>
      </c>
      <c r="AU373" s="148" t="s">
        <v>89</v>
      </c>
      <c r="AY373" s="17" t="s">
        <v>160</v>
      </c>
      <c r="BE373" s="149">
        <f>IF(O373="základní",K373,0)</f>
        <v>0</v>
      </c>
      <c r="BF373" s="149">
        <f>IF(O373="snížená",K373,0)</f>
        <v>0</v>
      </c>
      <c r="BG373" s="149">
        <f>IF(O373="zákl. přenesená",K373,0)</f>
        <v>0</v>
      </c>
      <c r="BH373" s="149">
        <f>IF(O373="sníž. přenesená",K373,0)</f>
        <v>0</v>
      </c>
      <c r="BI373" s="149">
        <f>IF(O373="nulová",K373,0)</f>
        <v>0</v>
      </c>
      <c r="BJ373" s="17" t="s">
        <v>87</v>
      </c>
      <c r="BK373" s="149">
        <f>ROUND(P373*H373,2)</f>
        <v>0</v>
      </c>
      <c r="BL373" s="17" t="s">
        <v>168</v>
      </c>
      <c r="BM373" s="148" t="s">
        <v>432</v>
      </c>
    </row>
    <row r="374" spans="2:65" s="12" customFormat="1">
      <c r="B374" s="150"/>
      <c r="D374" s="151" t="s">
        <v>170</v>
      </c>
      <c r="E374" s="152" t="s">
        <v>1</v>
      </c>
      <c r="F374" s="153" t="s">
        <v>189</v>
      </c>
      <c r="H374" s="152" t="s">
        <v>1</v>
      </c>
      <c r="I374" s="154"/>
      <c r="J374" s="154"/>
      <c r="M374" s="150"/>
      <c r="N374" s="155"/>
      <c r="X374" s="156"/>
      <c r="AT374" s="152" t="s">
        <v>170</v>
      </c>
      <c r="AU374" s="152" t="s">
        <v>89</v>
      </c>
      <c r="AV374" s="12" t="s">
        <v>87</v>
      </c>
      <c r="AW374" s="12" t="s">
        <v>5</v>
      </c>
      <c r="AX374" s="12" t="s">
        <v>79</v>
      </c>
      <c r="AY374" s="152" t="s">
        <v>160</v>
      </c>
    </row>
    <row r="375" spans="2:65" s="13" customFormat="1">
      <c r="B375" s="157"/>
      <c r="D375" s="151" t="s">
        <v>170</v>
      </c>
      <c r="E375" s="158" t="s">
        <v>1</v>
      </c>
      <c r="F375" s="159" t="s">
        <v>433</v>
      </c>
      <c r="H375" s="160">
        <v>7.859</v>
      </c>
      <c r="I375" s="161"/>
      <c r="J375" s="161"/>
      <c r="M375" s="157"/>
      <c r="N375" s="162"/>
      <c r="X375" s="163"/>
      <c r="AT375" s="158" t="s">
        <v>170</v>
      </c>
      <c r="AU375" s="158" t="s">
        <v>89</v>
      </c>
      <c r="AV375" s="13" t="s">
        <v>89</v>
      </c>
      <c r="AW375" s="13" t="s">
        <v>5</v>
      </c>
      <c r="AX375" s="13" t="s">
        <v>79</v>
      </c>
      <c r="AY375" s="158" t="s">
        <v>160</v>
      </c>
    </row>
    <row r="376" spans="2:65" s="14" customFormat="1">
      <c r="B376" s="164"/>
      <c r="D376" s="151" t="s">
        <v>170</v>
      </c>
      <c r="E376" s="165" t="s">
        <v>1</v>
      </c>
      <c r="F376" s="166" t="s">
        <v>173</v>
      </c>
      <c r="H376" s="167">
        <v>7.859</v>
      </c>
      <c r="I376" s="168"/>
      <c r="J376" s="168"/>
      <c r="M376" s="164"/>
      <c r="N376" s="169"/>
      <c r="X376" s="170"/>
      <c r="AT376" s="165" t="s">
        <v>170</v>
      </c>
      <c r="AU376" s="165" t="s">
        <v>89</v>
      </c>
      <c r="AV376" s="14" t="s">
        <v>161</v>
      </c>
      <c r="AW376" s="14" t="s">
        <v>5</v>
      </c>
      <c r="AX376" s="14" t="s">
        <v>79</v>
      </c>
      <c r="AY376" s="165" t="s">
        <v>160</v>
      </c>
    </row>
    <row r="377" spans="2:65" s="15" customFormat="1">
      <c r="B377" s="171"/>
      <c r="D377" s="151" t="s">
        <v>170</v>
      </c>
      <c r="E377" s="172" t="s">
        <v>1</v>
      </c>
      <c r="F377" s="173" t="s">
        <v>174</v>
      </c>
      <c r="H377" s="174">
        <v>7.859</v>
      </c>
      <c r="I377" s="175"/>
      <c r="J377" s="175"/>
      <c r="M377" s="171"/>
      <c r="N377" s="176"/>
      <c r="X377" s="177"/>
      <c r="AT377" s="172" t="s">
        <v>170</v>
      </c>
      <c r="AU377" s="172" t="s">
        <v>89</v>
      </c>
      <c r="AV377" s="15" t="s">
        <v>168</v>
      </c>
      <c r="AW377" s="15" t="s">
        <v>5</v>
      </c>
      <c r="AX377" s="15" t="s">
        <v>87</v>
      </c>
      <c r="AY377" s="172" t="s">
        <v>160</v>
      </c>
    </row>
    <row r="378" spans="2:65" s="1" customFormat="1" ht="24.2" customHeight="1">
      <c r="B378" s="32"/>
      <c r="C378" s="136" t="s">
        <v>434</v>
      </c>
      <c r="D378" s="136" t="s">
        <v>163</v>
      </c>
      <c r="E378" s="137" t="s">
        <v>435</v>
      </c>
      <c r="F378" s="138" t="s">
        <v>436</v>
      </c>
      <c r="G378" s="139" t="s">
        <v>166</v>
      </c>
      <c r="H378" s="140">
        <v>5.7</v>
      </c>
      <c r="I378" s="141">
        <v>0</v>
      </c>
      <c r="J378" s="141">
        <v>0</v>
      </c>
      <c r="K378" s="142">
        <f>ROUND(P378*H378,2)</f>
        <v>0</v>
      </c>
      <c r="L378" s="138" t="s">
        <v>167</v>
      </c>
      <c r="M378" s="32"/>
      <c r="N378" s="143" t="s">
        <v>1</v>
      </c>
      <c r="O378" s="144" t="s">
        <v>42</v>
      </c>
      <c r="P378" s="145">
        <f>I378+J378</f>
        <v>0</v>
      </c>
      <c r="Q378" s="145">
        <f>ROUND(I378*H378,2)</f>
        <v>0</v>
      </c>
      <c r="R378" s="145">
        <f>ROUND(J378*H378,2)</f>
        <v>0</v>
      </c>
      <c r="T378" s="146">
        <f>S378*H378</f>
        <v>0</v>
      </c>
      <c r="U378" s="146">
        <v>0</v>
      </c>
      <c r="V378" s="146">
        <f>U378*H378</f>
        <v>0</v>
      </c>
      <c r="W378" s="146">
        <v>3.4000000000000002E-2</v>
      </c>
      <c r="X378" s="147">
        <f>W378*H378</f>
        <v>0.19380000000000003</v>
      </c>
      <c r="AR378" s="148" t="s">
        <v>168</v>
      </c>
      <c r="AT378" s="148" t="s">
        <v>163</v>
      </c>
      <c r="AU378" s="148" t="s">
        <v>89</v>
      </c>
      <c r="AY378" s="17" t="s">
        <v>160</v>
      </c>
      <c r="BE378" s="149">
        <f>IF(O378="základní",K378,0)</f>
        <v>0</v>
      </c>
      <c r="BF378" s="149">
        <f>IF(O378="snížená",K378,0)</f>
        <v>0</v>
      </c>
      <c r="BG378" s="149">
        <f>IF(O378="zákl. přenesená",K378,0)</f>
        <v>0</v>
      </c>
      <c r="BH378" s="149">
        <f>IF(O378="sníž. přenesená",K378,0)</f>
        <v>0</v>
      </c>
      <c r="BI378" s="149">
        <f>IF(O378="nulová",K378,0)</f>
        <v>0</v>
      </c>
      <c r="BJ378" s="17" t="s">
        <v>87</v>
      </c>
      <c r="BK378" s="149">
        <f>ROUND(P378*H378,2)</f>
        <v>0</v>
      </c>
      <c r="BL378" s="17" t="s">
        <v>168</v>
      </c>
      <c r="BM378" s="148" t="s">
        <v>437</v>
      </c>
    </row>
    <row r="379" spans="2:65" s="12" customFormat="1">
      <c r="B379" s="150"/>
      <c r="D379" s="151" t="s">
        <v>170</v>
      </c>
      <c r="E379" s="152" t="s">
        <v>1</v>
      </c>
      <c r="F379" s="153" t="s">
        <v>171</v>
      </c>
      <c r="H379" s="152" t="s">
        <v>1</v>
      </c>
      <c r="I379" s="154"/>
      <c r="J379" s="154"/>
      <c r="M379" s="150"/>
      <c r="N379" s="155"/>
      <c r="X379" s="156"/>
      <c r="AT379" s="152" t="s">
        <v>170</v>
      </c>
      <c r="AU379" s="152" t="s">
        <v>89</v>
      </c>
      <c r="AV379" s="12" t="s">
        <v>87</v>
      </c>
      <c r="AW379" s="12" t="s">
        <v>5</v>
      </c>
      <c r="AX379" s="12" t="s">
        <v>79</v>
      </c>
      <c r="AY379" s="152" t="s">
        <v>160</v>
      </c>
    </row>
    <row r="380" spans="2:65" s="13" customFormat="1">
      <c r="B380" s="157"/>
      <c r="D380" s="151" t="s">
        <v>170</v>
      </c>
      <c r="E380" s="158" t="s">
        <v>1</v>
      </c>
      <c r="F380" s="159" t="s">
        <v>438</v>
      </c>
      <c r="H380" s="160">
        <v>5.7</v>
      </c>
      <c r="I380" s="161"/>
      <c r="J380" s="161"/>
      <c r="M380" s="157"/>
      <c r="N380" s="162"/>
      <c r="X380" s="163"/>
      <c r="AT380" s="158" t="s">
        <v>170</v>
      </c>
      <c r="AU380" s="158" t="s">
        <v>89</v>
      </c>
      <c r="AV380" s="13" t="s">
        <v>89</v>
      </c>
      <c r="AW380" s="13" t="s">
        <v>5</v>
      </c>
      <c r="AX380" s="13" t="s">
        <v>79</v>
      </c>
      <c r="AY380" s="158" t="s">
        <v>160</v>
      </c>
    </row>
    <row r="381" spans="2:65" s="14" customFormat="1">
      <c r="B381" s="164"/>
      <c r="D381" s="151" t="s">
        <v>170</v>
      </c>
      <c r="E381" s="165" t="s">
        <v>1</v>
      </c>
      <c r="F381" s="166" t="s">
        <v>173</v>
      </c>
      <c r="H381" s="167">
        <v>5.7</v>
      </c>
      <c r="I381" s="168"/>
      <c r="J381" s="168"/>
      <c r="M381" s="164"/>
      <c r="N381" s="169"/>
      <c r="X381" s="170"/>
      <c r="AT381" s="165" t="s">
        <v>170</v>
      </c>
      <c r="AU381" s="165" t="s">
        <v>89</v>
      </c>
      <c r="AV381" s="14" t="s">
        <v>161</v>
      </c>
      <c r="AW381" s="14" t="s">
        <v>5</v>
      </c>
      <c r="AX381" s="14" t="s">
        <v>79</v>
      </c>
      <c r="AY381" s="165" t="s">
        <v>160</v>
      </c>
    </row>
    <row r="382" spans="2:65" s="15" customFormat="1">
      <c r="B382" s="171"/>
      <c r="D382" s="151" t="s">
        <v>170</v>
      </c>
      <c r="E382" s="172" t="s">
        <v>1</v>
      </c>
      <c r="F382" s="173" t="s">
        <v>174</v>
      </c>
      <c r="H382" s="174">
        <v>5.7</v>
      </c>
      <c r="I382" s="175"/>
      <c r="J382" s="175"/>
      <c r="M382" s="171"/>
      <c r="N382" s="176"/>
      <c r="X382" s="177"/>
      <c r="AT382" s="172" t="s">
        <v>170</v>
      </c>
      <c r="AU382" s="172" t="s">
        <v>89</v>
      </c>
      <c r="AV382" s="15" t="s">
        <v>168</v>
      </c>
      <c r="AW382" s="15" t="s">
        <v>5</v>
      </c>
      <c r="AX382" s="15" t="s">
        <v>87</v>
      </c>
      <c r="AY382" s="172" t="s">
        <v>160</v>
      </c>
    </row>
    <row r="383" spans="2:65" s="1" customFormat="1" ht="24.2" customHeight="1">
      <c r="B383" s="32"/>
      <c r="C383" s="136" t="s">
        <v>439</v>
      </c>
      <c r="D383" s="136" t="s">
        <v>163</v>
      </c>
      <c r="E383" s="137" t="s">
        <v>440</v>
      </c>
      <c r="F383" s="138" t="s">
        <v>441</v>
      </c>
      <c r="G383" s="139" t="s">
        <v>166</v>
      </c>
      <c r="H383" s="140">
        <v>57.42</v>
      </c>
      <c r="I383" s="141">
        <v>0</v>
      </c>
      <c r="J383" s="141">
        <v>0</v>
      </c>
      <c r="K383" s="142">
        <f>ROUND(P383*H383,2)</f>
        <v>0</v>
      </c>
      <c r="L383" s="138" t="s">
        <v>167</v>
      </c>
      <c r="M383" s="32"/>
      <c r="N383" s="143" t="s">
        <v>1</v>
      </c>
      <c r="O383" s="144" t="s">
        <v>42</v>
      </c>
      <c r="P383" s="145">
        <f>I383+J383</f>
        <v>0</v>
      </c>
      <c r="Q383" s="145">
        <f>ROUND(I383*H383,2)</f>
        <v>0</v>
      </c>
      <c r="R383" s="145">
        <f>ROUND(J383*H383,2)</f>
        <v>0</v>
      </c>
      <c r="T383" s="146">
        <f>S383*H383</f>
        <v>0</v>
      </c>
      <c r="U383" s="146">
        <v>0</v>
      </c>
      <c r="V383" s="146">
        <f>U383*H383</f>
        <v>0</v>
      </c>
      <c r="W383" s="146">
        <v>0.05</v>
      </c>
      <c r="X383" s="147">
        <f>W383*H383</f>
        <v>2.8710000000000004</v>
      </c>
      <c r="AR383" s="148" t="s">
        <v>168</v>
      </c>
      <c r="AT383" s="148" t="s">
        <v>163</v>
      </c>
      <c r="AU383" s="148" t="s">
        <v>89</v>
      </c>
      <c r="AY383" s="17" t="s">
        <v>160</v>
      </c>
      <c r="BE383" s="149">
        <f>IF(O383="základní",K383,0)</f>
        <v>0</v>
      </c>
      <c r="BF383" s="149">
        <f>IF(O383="snížená",K383,0)</f>
        <v>0</v>
      </c>
      <c r="BG383" s="149">
        <f>IF(O383="zákl. přenesená",K383,0)</f>
        <v>0</v>
      </c>
      <c r="BH383" s="149">
        <f>IF(O383="sníž. přenesená",K383,0)</f>
        <v>0</v>
      </c>
      <c r="BI383" s="149">
        <f>IF(O383="nulová",K383,0)</f>
        <v>0</v>
      </c>
      <c r="BJ383" s="17" t="s">
        <v>87</v>
      </c>
      <c r="BK383" s="149">
        <f>ROUND(P383*H383,2)</f>
        <v>0</v>
      </c>
      <c r="BL383" s="17" t="s">
        <v>168</v>
      </c>
      <c r="BM383" s="148" t="s">
        <v>442</v>
      </c>
    </row>
    <row r="384" spans="2:65" s="12" customFormat="1">
      <c r="B384" s="150"/>
      <c r="D384" s="151" t="s">
        <v>170</v>
      </c>
      <c r="E384" s="152" t="s">
        <v>1</v>
      </c>
      <c r="F384" s="153" t="s">
        <v>189</v>
      </c>
      <c r="H384" s="152" t="s">
        <v>1</v>
      </c>
      <c r="I384" s="154"/>
      <c r="J384" s="154"/>
      <c r="M384" s="150"/>
      <c r="N384" s="155"/>
      <c r="X384" s="156"/>
      <c r="AT384" s="152" t="s">
        <v>170</v>
      </c>
      <c r="AU384" s="152" t="s">
        <v>89</v>
      </c>
      <c r="AV384" s="12" t="s">
        <v>87</v>
      </c>
      <c r="AW384" s="12" t="s">
        <v>5</v>
      </c>
      <c r="AX384" s="12" t="s">
        <v>79</v>
      </c>
      <c r="AY384" s="152" t="s">
        <v>160</v>
      </c>
    </row>
    <row r="385" spans="2:65" s="13" customFormat="1">
      <c r="B385" s="157"/>
      <c r="D385" s="151" t="s">
        <v>170</v>
      </c>
      <c r="E385" s="158" t="s">
        <v>1</v>
      </c>
      <c r="F385" s="159" t="s">
        <v>443</v>
      </c>
      <c r="H385" s="160">
        <v>57.42</v>
      </c>
      <c r="I385" s="161"/>
      <c r="J385" s="161"/>
      <c r="M385" s="157"/>
      <c r="N385" s="162"/>
      <c r="X385" s="163"/>
      <c r="AT385" s="158" t="s">
        <v>170</v>
      </c>
      <c r="AU385" s="158" t="s">
        <v>89</v>
      </c>
      <c r="AV385" s="13" t="s">
        <v>89</v>
      </c>
      <c r="AW385" s="13" t="s">
        <v>5</v>
      </c>
      <c r="AX385" s="13" t="s">
        <v>79</v>
      </c>
      <c r="AY385" s="158" t="s">
        <v>160</v>
      </c>
    </row>
    <row r="386" spans="2:65" s="14" customFormat="1">
      <c r="B386" s="164"/>
      <c r="D386" s="151" t="s">
        <v>170</v>
      </c>
      <c r="E386" s="165" t="s">
        <v>1</v>
      </c>
      <c r="F386" s="166" t="s">
        <v>173</v>
      </c>
      <c r="H386" s="167">
        <v>57.42</v>
      </c>
      <c r="I386" s="168"/>
      <c r="J386" s="168"/>
      <c r="M386" s="164"/>
      <c r="N386" s="169"/>
      <c r="X386" s="170"/>
      <c r="AT386" s="165" t="s">
        <v>170</v>
      </c>
      <c r="AU386" s="165" t="s">
        <v>89</v>
      </c>
      <c r="AV386" s="14" t="s">
        <v>161</v>
      </c>
      <c r="AW386" s="14" t="s">
        <v>5</v>
      </c>
      <c r="AX386" s="14" t="s">
        <v>79</v>
      </c>
      <c r="AY386" s="165" t="s">
        <v>160</v>
      </c>
    </row>
    <row r="387" spans="2:65" s="15" customFormat="1">
      <c r="B387" s="171"/>
      <c r="D387" s="151" t="s">
        <v>170</v>
      </c>
      <c r="E387" s="172" t="s">
        <v>1</v>
      </c>
      <c r="F387" s="173" t="s">
        <v>174</v>
      </c>
      <c r="H387" s="174">
        <v>57.42</v>
      </c>
      <c r="I387" s="175"/>
      <c r="J387" s="175"/>
      <c r="M387" s="171"/>
      <c r="N387" s="176"/>
      <c r="X387" s="177"/>
      <c r="AT387" s="172" t="s">
        <v>170</v>
      </c>
      <c r="AU387" s="172" t="s">
        <v>89</v>
      </c>
      <c r="AV387" s="15" t="s">
        <v>168</v>
      </c>
      <c r="AW387" s="15" t="s">
        <v>5</v>
      </c>
      <c r="AX387" s="15" t="s">
        <v>87</v>
      </c>
      <c r="AY387" s="172" t="s">
        <v>160</v>
      </c>
    </row>
    <row r="388" spans="2:65" s="1" customFormat="1" ht="24">
      <c r="B388" s="32"/>
      <c r="C388" s="136" t="s">
        <v>444</v>
      </c>
      <c r="D388" s="136" t="s">
        <v>163</v>
      </c>
      <c r="E388" s="137" t="s">
        <v>445</v>
      </c>
      <c r="F388" s="138" t="s">
        <v>446</v>
      </c>
      <c r="G388" s="139" t="s">
        <v>166</v>
      </c>
      <c r="H388" s="140">
        <v>23.2</v>
      </c>
      <c r="I388" s="141">
        <v>0</v>
      </c>
      <c r="J388" s="141">
        <v>0</v>
      </c>
      <c r="K388" s="142">
        <f>ROUND(P388*H388,2)</f>
        <v>0</v>
      </c>
      <c r="L388" s="138" t="s">
        <v>167</v>
      </c>
      <c r="M388" s="32"/>
      <c r="N388" s="143" t="s">
        <v>1</v>
      </c>
      <c r="O388" s="144" t="s">
        <v>42</v>
      </c>
      <c r="P388" s="145">
        <f>I388+J388</f>
        <v>0</v>
      </c>
      <c r="Q388" s="145">
        <f>ROUND(I388*H388,2)</f>
        <v>0</v>
      </c>
      <c r="R388" s="145">
        <f>ROUND(J388*H388,2)</f>
        <v>0</v>
      </c>
      <c r="T388" s="146">
        <f>S388*H388</f>
        <v>0</v>
      </c>
      <c r="U388" s="146">
        <v>0</v>
      </c>
      <c r="V388" s="146">
        <f>U388*H388</f>
        <v>0</v>
      </c>
      <c r="W388" s="146">
        <v>7.5999999999999998E-2</v>
      </c>
      <c r="X388" s="147">
        <f>W388*H388</f>
        <v>1.7631999999999999</v>
      </c>
      <c r="AR388" s="148" t="s">
        <v>168</v>
      </c>
      <c r="AT388" s="148" t="s">
        <v>163</v>
      </c>
      <c r="AU388" s="148" t="s">
        <v>89</v>
      </c>
      <c r="AY388" s="17" t="s">
        <v>160</v>
      </c>
      <c r="BE388" s="149">
        <f>IF(O388="základní",K388,0)</f>
        <v>0</v>
      </c>
      <c r="BF388" s="149">
        <f>IF(O388="snížená",K388,0)</f>
        <v>0</v>
      </c>
      <c r="BG388" s="149">
        <f>IF(O388="zákl. přenesená",K388,0)</f>
        <v>0</v>
      </c>
      <c r="BH388" s="149">
        <f>IF(O388="sníž. přenesená",K388,0)</f>
        <v>0</v>
      </c>
      <c r="BI388" s="149">
        <f>IF(O388="nulová",K388,0)</f>
        <v>0</v>
      </c>
      <c r="BJ388" s="17" t="s">
        <v>87</v>
      </c>
      <c r="BK388" s="149">
        <f>ROUND(P388*H388,2)</f>
        <v>0</v>
      </c>
      <c r="BL388" s="17" t="s">
        <v>168</v>
      </c>
      <c r="BM388" s="148" t="s">
        <v>447</v>
      </c>
    </row>
    <row r="389" spans="2:65" s="12" customFormat="1">
      <c r="B389" s="150"/>
      <c r="D389" s="151" t="s">
        <v>170</v>
      </c>
      <c r="E389" s="152" t="s">
        <v>1</v>
      </c>
      <c r="F389" s="153" t="s">
        <v>171</v>
      </c>
      <c r="H389" s="152" t="s">
        <v>1</v>
      </c>
      <c r="I389" s="154"/>
      <c r="J389" s="154"/>
      <c r="M389" s="150"/>
      <c r="N389" s="155"/>
      <c r="X389" s="156"/>
      <c r="AT389" s="152" t="s">
        <v>170</v>
      </c>
      <c r="AU389" s="152" t="s">
        <v>89</v>
      </c>
      <c r="AV389" s="12" t="s">
        <v>87</v>
      </c>
      <c r="AW389" s="12" t="s">
        <v>5</v>
      </c>
      <c r="AX389" s="12" t="s">
        <v>79</v>
      </c>
      <c r="AY389" s="152" t="s">
        <v>160</v>
      </c>
    </row>
    <row r="390" spans="2:65" s="13" customFormat="1">
      <c r="B390" s="157"/>
      <c r="D390" s="151" t="s">
        <v>170</v>
      </c>
      <c r="E390" s="158" t="s">
        <v>1</v>
      </c>
      <c r="F390" s="159" t="s">
        <v>448</v>
      </c>
      <c r="H390" s="160">
        <v>1.4</v>
      </c>
      <c r="I390" s="161"/>
      <c r="J390" s="161"/>
      <c r="M390" s="157"/>
      <c r="N390" s="162"/>
      <c r="X390" s="163"/>
      <c r="AT390" s="158" t="s">
        <v>170</v>
      </c>
      <c r="AU390" s="158" t="s">
        <v>89</v>
      </c>
      <c r="AV390" s="13" t="s">
        <v>89</v>
      </c>
      <c r="AW390" s="13" t="s">
        <v>5</v>
      </c>
      <c r="AX390" s="13" t="s">
        <v>79</v>
      </c>
      <c r="AY390" s="158" t="s">
        <v>160</v>
      </c>
    </row>
    <row r="391" spans="2:65" s="13" customFormat="1">
      <c r="B391" s="157"/>
      <c r="D391" s="151" t="s">
        <v>170</v>
      </c>
      <c r="E391" s="158" t="s">
        <v>1</v>
      </c>
      <c r="F391" s="159" t="s">
        <v>449</v>
      </c>
      <c r="H391" s="160">
        <v>1.6</v>
      </c>
      <c r="I391" s="161"/>
      <c r="J391" s="161"/>
      <c r="M391" s="157"/>
      <c r="N391" s="162"/>
      <c r="X391" s="163"/>
      <c r="AT391" s="158" t="s">
        <v>170</v>
      </c>
      <c r="AU391" s="158" t="s">
        <v>89</v>
      </c>
      <c r="AV391" s="13" t="s">
        <v>89</v>
      </c>
      <c r="AW391" s="13" t="s">
        <v>5</v>
      </c>
      <c r="AX391" s="13" t="s">
        <v>79</v>
      </c>
      <c r="AY391" s="158" t="s">
        <v>160</v>
      </c>
    </row>
    <row r="392" spans="2:65" s="13" customFormat="1">
      <c r="B392" s="157"/>
      <c r="D392" s="151" t="s">
        <v>170</v>
      </c>
      <c r="E392" s="158" t="s">
        <v>1</v>
      </c>
      <c r="F392" s="159" t="s">
        <v>450</v>
      </c>
      <c r="H392" s="160">
        <v>8</v>
      </c>
      <c r="I392" s="161"/>
      <c r="J392" s="161"/>
      <c r="M392" s="157"/>
      <c r="N392" s="162"/>
      <c r="X392" s="163"/>
      <c r="AT392" s="158" t="s">
        <v>170</v>
      </c>
      <c r="AU392" s="158" t="s">
        <v>89</v>
      </c>
      <c r="AV392" s="13" t="s">
        <v>89</v>
      </c>
      <c r="AW392" s="13" t="s">
        <v>5</v>
      </c>
      <c r="AX392" s="13" t="s">
        <v>79</v>
      </c>
      <c r="AY392" s="158" t="s">
        <v>160</v>
      </c>
    </row>
    <row r="393" spans="2:65" s="13" customFormat="1">
      <c r="B393" s="157"/>
      <c r="D393" s="151" t="s">
        <v>170</v>
      </c>
      <c r="E393" s="158" t="s">
        <v>1</v>
      </c>
      <c r="F393" s="159" t="s">
        <v>451</v>
      </c>
      <c r="H393" s="160">
        <v>4.4000000000000004</v>
      </c>
      <c r="I393" s="161"/>
      <c r="J393" s="161"/>
      <c r="M393" s="157"/>
      <c r="N393" s="162"/>
      <c r="X393" s="163"/>
      <c r="AT393" s="158" t="s">
        <v>170</v>
      </c>
      <c r="AU393" s="158" t="s">
        <v>89</v>
      </c>
      <c r="AV393" s="13" t="s">
        <v>89</v>
      </c>
      <c r="AW393" s="13" t="s">
        <v>5</v>
      </c>
      <c r="AX393" s="13" t="s">
        <v>79</v>
      </c>
      <c r="AY393" s="158" t="s">
        <v>160</v>
      </c>
    </row>
    <row r="394" spans="2:65" s="14" customFormat="1">
      <c r="B394" s="164"/>
      <c r="D394" s="151" t="s">
        <v>170</v>
      </c>
      <c r="E394" s="165" t="s">
        <v>1</v>
      </c>
      <c r="F394" s="166" t="s">
        <v>173</v>
      </c>
      <c r="H394" s="167">
        <v>15.4</v>
      </c>
      <c r="I394" s="168"/>
      <c r="J394" s="168"/>
      <c r="M394" s="164"/>
      <c r="N394" s="169"/>
      <c r="X394" s="170"/>
      <c r="AT394" s="165" t="s">
        <v>170</v>
      </c>
      <c r="AU394" s="165" t="s">
        <v>89</v>
      </c>
      <c r="AV394" s="14" t="s">
        <v>161</v>
      </c>
      <c r="AW394" s="14" t="s">
        <v>5</v>
      </c>
      <c r="AX394" s="14" t="s">
        <v>79</v>
      </c>
      <c r="AY394" s="165" t="s">
        <v>160</v>
      </c>
    </row>
    <row r="395" spans="2:65" s="13" customFormat="1">
      <c r="B395" s="157"/>
      <c r="D395" s="151" t="s">
        <v>170</v>
      </c>
      <c r="E395" s="158" t="s">
        <v>1</v>
      </c>
      <c r="F395" s="159" t="s">
        <v>452</v>
      </c>
      <c r="H395" s="160">
        <v>1.8</v>
      </c>
      <c r="I395" s="161"/>
      <c r="J395" s="161"/>
      <c r="M395" s="157"/>
      <c r="N395" s="162"/>
      <c r="X395" s="163"/>
      <c r="AT395" s="158" t="s">
        <v>170</v>
      </c>
      <c r="AU395" s="158" t="s">
        <v>89</v>
      </c>
      <c r="AV395" s="13" t="s">
        <v>89</v>
      </c>
      <c r="AW395" s="13" t="s">
        <v>5</v>
      </c>
      <c r="AX395" s="13" t="s">
        <v>79</v>
      </c>
      <c r="AY395" s="158" t="s">
        <v>160</v>
      </c>
    </row>
    <row r="396" spans="2:65" s="13" customFormat="1">
      <c r="B396" s="157"/>
      <c r="D396" s="151" t="s">
        <v>170</v>
      </c>
      <c r="E396" s="158" t="s">
        <v>1</v>
      </c>
      <c r="F396" s="159" t="s">
        <v>453</v>
      </c>
      <c r="H396" s="160">
        <v>6</v>
      </c>
      <c r="I396" s="161"/>
      <c r="J396" s="161"/>
      <c r="M396" s="157"/>
      <c r="N396" s="162"/>
      <c r="X396" s="163"/>
      <c r="AT396" s="158" t="s">
        <v>170</v>
      </c>
      <c r="AU396" s="158" t="s">
        <v>89</v>
      </c>
      <c r="AV396" s="13" t="s">
        <v>89</v>
      </c>
      <c r="AW396" s="13" t="s">
        <v>5</v>
      </c>
      <c r="AX396" s="13" t="s">
        <v>79</v>
      </c>
      <c r="AY396" s="158" t="s">
        <v>160</v>
      </c>
    </row>
    <row r="397" spans="2:65" s="14" customFormat="1">
      <c r="B397" s="164"/>
      <c r="D397" s="151" t="s">
        <v>170</v>
      </c>
      <c r="E397" s="165" t="s">
        <v>1</v>
      </c>
      <c r="F397" s="166" t="s">
        <v>173</v>
      </c>
      <c r="H397" s="167">
        <v>7.8</v>
      </c>
      <c r="I397" s="168"/>
      <c r="J397" s="168"/>
      <c r="M397" s="164"/>
      <c r="N397" s="169"/>
      <c r="X397" s="170"/>
      <c r="AT397" s="165" t="s">
        <v>170</v>
      </c>
      <c r="AU397" s="165" t="s">
        <v>89</v>
      </c>
      <c r="AV397" s="14" t="s">
        <v>161</v>
      </c>
      <c r="AW397" s="14" t="s">
        <v>5</v>
      </c>
      <c r="AX397" s="14" t="s">
        <v>79</v>
      </c>
      <c r="AY397" s="165" t="s">
        <v>160</v>
      </c>
    </row>
    <row r="398" spans="2:65" s="15" customFormat="1">
      <c r="B398" s="171"/>
      <c r="D398" s="151" t="s">
        <v>170</v>
      </c>
      <c r="E398" s="172" t="s">
        <v>1</v>
      </c>
      <c r="F398" s="173" t="s">
        <v>174</v>
      </c>
      <c r="H398" s="174">
        <v>23.2</v>
      </c>
      <c r="I398" s="175"/>
      <c r="J398" s="175"/>
      <c r="M398" s="171"/>
      <c r="N398" s="176"/>
      <c r="X398" s="177"/>
      <c r="AT398" s="172" t="s">
        <v>170</v>
      </c>
      <c r="AU398" s="172" t="s">
        <v>89</v>
      </c>
      <c r="AV398" s="15" t="s">
        <v>168</v>
      </c>
      <c r="AW398" s="15" t="s">
        <v>5</v>
      </c>
      <c r="AX398" s="15" t="s">
        <v>87</v>
      </c>
      <c r="AY398" s="172" t="s">
        <v>160</v>
      </c>
    </row>
    <row r="399" spans="2:65" s="1" customFormat="1" ht="24">
      <c r="B399" s="32"/>
      <c r="C399" s="136" t="s">
        <v>454</v>
      </c>
      <c r="D399" s="136" t="s">
        <v>163</v>
      </c>
      <c r="E399" s="137" t="s">
        <v>455</v>
      </c>
      <c r="F399" s="138" t="s">
        <v>456</v>
      </c>
      <c r="G399" s="139" t="s">
        <v>166</v>
      </c>
      <c r="H399" s="140">
        <v>15.97</v>
      </c>
      <c r="I399" s="141">
        <v>0</v>
      </c>
      <c r="J399" s="141">
        <v>0</v>
      </c>
      <c r="K399" s="142">
        <f>ROUND(P399*H399,2)</f>
        <v>0</v>
      </c>
      <c r="L399" s="138" t="s">
        <v>167</v>
      </c>
      <c r="M399" s="32"/>
      <c r="N399" s="143" t="s">
        <v>1</v>
      </c>
      <c r="O399" s="144" t="s">
        <v>42</v>
      </c>
      <c r="P399" s="145">
        <f>I399+J399</f>
        <v>0</v>
      </c>
      <c r="Q399" s="145">
        <f>ROUND(I399*H399,2)</f>
        <v>0</v>
      </c>
      <c r="R399" s="145">
        <f>ROUND(J399*H399,2)</f>
        <v>0</v>
      </c>
      <c r="T399" s="146">
        <f>S399*H399</f>
        <v>0</v>
      </c>
      <c r="U399" s="146">
        <v>0</v>
      </c>
      <c r="V399" s="146">
        <f>U399*H399</f>
        <v>0</v>
      </c>
      <c r="W399" s="146">
        <v>6.3E-2</v>
      </c>
      <c r="X399" s="147">
        <f>W399*H399</f>
        <v>1.0061100000000001</v>
      </c>
      <c r="AR399" s="148" t="s">
        <v>168</v>
      </c>
      <c r="AT399" s="148" t="s">
        <v>163</v>
      </c>
      <c r="AU399" s="148" t="s">
        <v>89</v>
      </c>
      <c r="AY399" s="17" t="s">
        <v>160</v>
      </c>
      <c r="BE399" s="149">
        <f>IF(O399="základní",K399,0)</f>
        <v>0</v>
      </c>
      <c r="BF399" s="149">
        <f>IF(O399="snížená",K399,0)</f>
        <v>0</v>
      </c>
      <c r="BG399" s="149">
        <f>IF(O399="zákl. přenesená",K399,0)</f>
        <v>0</v>
      </c>
      <c r="BH399" s="149">
        <f>IF(O399="sníž. přenesená",K399,0)</f>
        <v>0</v>
      </c>
      <c r="BI399" s="149">
        <f>IF(O399="nulová",K399,0)</f>
        <v>0</v>
      </c>
      <c r="BJ399" s="17" t="s">
        <v>87</v>
      </c>
      <c r="BK399" s="149">
        <f>ROUND(P399*H399,2)</f>
        <v>0</v>
      </c>
      <c r="BL399" s="17" t="s">
        <v>168</v>
      </c>
      <c r="BM399" s="148" t="s">
        <v>457</v>
      </c>
    </row>
    <row r="400" spans="2:65" s="12" customFormat="1">
      <c r="B400" s="150"/>
      <c r="D400" s="151" t="s">
        <v>170</v>
      </c>
      <c r="E400" s="152" t="s">
        <v>1</v>
      </c>
      <c r="F400" s="153" t="s">
        <v>171</v>
      </c>
      <c r="H400" s="152" t="s">
        <v>1</v>
      </c>
      <c r="I400" s="154"/>
      <c r="J400" s="154">
        <v>0</v>
      </c>
      <c r="M400" s="150"/>
      <c r="N400" s="155"/>
      <c r="X400" s="156"/>
      <c r="AT400" s="152" t="s">
        <v>170</v>
      </c>
      <c r="AU400" s="152" t="s">
        <v>89</v>
      </c>
      <c r="AV400" s="12" t="s">
        <v>87</v>
      </c>
      <c r="AW400" s="12" t="s">
        <v>5</v>
      </c>
      <c r="AX400" s="12" t="s">
        <v>79</v>
      </c>
      <c r="AY400" s="152" t="s">
        <v>160</v>
      </c>
    </row>
    <row r="401" spans="2:65" s="13" customFormat="1">
      <c r="B401" s="157"/>
      <c r="D401" s="151" t="s">
        <v>170</v>
      </c>
      <c r="E401" s="158" t="s">
        <v>1</v>
      </c>
      <c r="F401" s="159" t="s">
        <v>458</v>
      </c>
      <c r="H401" s="160">
        <v>5.13</v>
      </c>
      <c r="I401" s="161"/>
      <c r="J401" s="161"/>
      <c r="M401" s="157"/>
      <c r="N401" s="162"/>
      <c r="X401" s="163"/>
      <c r="AT401" s="158" t="s">
        <v>170</v>
      </c>
      <c r="AU401" s="158" t="s">
        <v>89</v>
      </c>
      <c r="AV401" s="13" t="s">
        <v>89</v>
      </c>
      <c r="AW401" s="13" t="s">
        <v>5</v>
      </c>
      <c r="AX401" s="13" t="s">
        <v>79</v>
      </c>
      <c r="AY401" s="158" t="s">
        <v>160</v>
      </c>
    </row>
    <row r="402" spans="2:65" s="14" customFormat="1">
      <c r="B402" s="164"/>
      <c r="D402" s="151" t="s">
        <v>170</v>
      </c>
      <c r="E402" s="165" t="s">
        <v>1</v>
      </c>
      <c r="F402" s="166" t="s">
        <v>173</v>
      </c>
      <c r="H402" s="167">
        <v>5.13</v>
      </c>
      <c r="I402" s="168"/>
      <c r="J402" s="168"/>
      <c r="M402" s="164"/>
      <c r="N402" s="169"/>
      <c r="X402" s="170"/>
      <c r="AT402" s="165" t="s">
        <v>170</v>
      </c>
      <c r="AU402" s="165" t="s">
        <v>89</v>
      </c>
      <c r="AV402" s="14" t="s">
        <v>161</v>
      </c>
      <c r="AW402" s="14" t="s">
        <v>5</v>
      </c>
      <c r="AX402" s="14" t="s">
        <v>79</v>
      </c>
      <c r="AY402" s="165" t="s">
        <v>160</v>
      </c>
    </row>
    <row r="403" spans="2:65" s="12" customFormat="1">
      <c r="B403" s="150"/>
      <c r="D403" s="151" t="s">
        <v>170</v>
      </c>
      <c r="E403" s="152" t="s">
        <v>1</v>
      </c>
      <c r="F403" s="153" t="s">
        <v>189</v>
      </c>
      <c r="H403" s="152" t="s">
        <v>1</v>
      </c>
      <c r="I403" s="154"/>
      <c r="J403" s="154"/>
      <c r="M403" s="150"/>
      <c r="N403" s="155"/>
      <c r="X403" s="156"/>
      <c r="AT403" s="152" t="s">
        <v>170</v>
      </c>
      <c r="AU403" s="152" t="s">
        <v>89</v>
      </c>
      <c r="AV403" s="12" t="s">
        <v>87</v>
      </c>
      <c r="AW403" s="12" t="s">
        <v>5</v>
      </c>
      <c r="AX403" s="12" t="s">
        <v>79</v>
      </c>
      <c r="AY403" s="152" t="s">
        <v>160</v>
      </c>
    </row>
    <row r="404" spans="2:65" s="13" customFormat="1">
      <c r="B404" s="157"/>
      <c r="D404" s="151" t="s">
        <v>170</v>
      </c>
      <c r="E404" s="158" t="s">
        <v>1</v>
      </c>
      <c r="F404" s="159" t="s">
        <v>459</v>
      </c>
      <c r="H404" s="160">
        <v>4.9000000000000004</v>
      </c>
      <c r="I404" s="161"/>
      <c r="J404" s="161"/>
      <c r="M404" s="157"/>
      <c r="N404" s="162"/>
      <c r="X404" s="163"/>
      <c r="AT404" s="158" t="s">
        <v>170</v>
      </c>
      <c r="AU404" s="158" t="s">
        <v>89</v>
      </c>
      <c r="AV404" s="13" t="s">
        <v>89</v>
      </c>
      <c r="AW404" s="13" t="s">
        <v>5</v>
      </c>
      <c r="AX404" s="13" t="s">
        <v>79</v>
      </c>
      <c r="AY404" s="158" t="s">
        <v>160</v>
      </c>
    </row>
    <row r="405" spans="2:65" s="13" customFormat="1">
      <c r="B405" s="157"/>
      <c r="D405" s="151" t="s">
        <v>170</v>
      </c>
      <c r="E405" s="158" t="s">
        <v>1</v>
      </c>
      <c r="F405" s="159" t="s">
        <v>460</v>
      </c>
      <c r="H405" s="160">
        <v>5.94</v>
      </c>
      <c r="I405" s="161"/>
      <c r="J405" s="161"/>
      <c r="M405" s="157"/>
      <c r="N405" s="162"/>
      <c r="X405" s="163"/>
      <c r="AT405" s="158" t="s">
        <v>170</v>
      </c>
      <c r="AU405" s="158" t="s">
        <v>89</v>
      </c>
      <c r="AV405" s="13" t="s">
        <v>89</v>
      </c>
      <c r="AW405" s="13" t="s">
        <v>5</v>
      </c>
      <c r="AX405" s="13" t="s">
        <v>79</v>
      </c>
      <c r="AY405" s="158" t="s">
        <v>160</v>
      </c>
    </row>
    <row r="406" spans="2:65" s="14" customFormat="1">
      <c r="B406" s="164"/>
      <c r="D406" s="151" t="s">
        <v>170</v>
      </c>
      <c r="E406" s="165" t="s">
        <v>1</v>
      </c>
      <c r="F406" s="166" t="s">
        <v>173</v>
      </c>
      <c r="H406" s="167">
        <v>10.84</v>
      </c>
      <c r="I406" s="168"/>
      <c r="J406" s="168"/>
      <c r="M406" s="164"/>
      <c r="N406" s="169"/>
      <c r="X406" s="170"/>
      <c r="AT406" s="165" t="s">
        <v>170</v>
      </c>
      <c r="AU406" s="165" t="s">
        <v>89</v>
      </c>
      <c r="AV406" s="14" t="s">
        <v>161</v>
      </c>
      <c r="AW406" s="14" t="s">
        <v>5</v>
      </c>
      <c r="AX406" s="14" t="s">
        <v>79</v>
      </c>
      <c r="AY406" s="165" t="s">
        <v>160</v>
      </c>
    </row>
    <row r="407" spans="2:65" s="15" customFormat="1">
      <c r="B407" s="171"/>
      <c r="D407" s="151" t="s">
        <v>170</v>
      </c>
      <c r="E407" s="172" t="s">
        <v>1</v>
      </c>
      <c r="F407" s="173" t="s">
        <v>174</v>
      </c>
      <c r="H407" s="174">
        <v>15.97</v>
      </c>
      <c r="I407" s="175"/>
      <c r="J407" s="175"/>
      <c r="M407" s="171"/>
      <c r="N407" s="176"/>
      <c r="X407" s="177"/>
      <c r="AT407" s="172" t="s">
        <v>170</v>
      </c>
      <c r="AU407" s="172" t="s">
        <v>89</v>
      </c>
      <c r="AV407" s="15" t="s">
        <v>168</v>
      </c>
      <c r="AW407" s="15" t="s">
        <v>5</v>
      </c>
      <c r="AX407" s="15" t="s">
        <v>87</v>
      </c>
      <c r="AY407" s="172" t="s">
        <v>160</v>
      </c>
    </row>
    <row r="408" spans="2:65" s="1" customFormat="1" ht="24.2" customHeight="1">
      <c r="B408" s="32"/>
      <c r="C408" s="136" t="s">
        <v>461</v>
      </c>
      <c r="D408" s="136" t="s">
        <v>163</v>
      </c>
      <c r="E408" s="137" t="s">
        <v>462</v>
      </c>
      <c r="F408" s="138" t="s">
        <v>463</v>
      </c>
      <c r="G408" s="139" t="s">
        <v>187</v>
      </c>
      <c r="H408" s="140">
        <v>1</v>
      </c>
      <c r="I408" s="141">
        <v>0</v>
      </c>
      <c r="J408" s="141">
        <v>0</v>
      </c>
      <c r="K408" s="142">
        <f>ROUND(P408*H408,2)</f>
        <v>0</v>
      </c>
      <c r="L408" s="138" t="s">
        <v>167</v>
      </c>
      <c r="M408" s="32"/>
      <c r="N408" s="143" t="s">
        <v>1</v>
      </c>
      <c r="O408" s="144" t="s">
        <v>42</v>
      </c>
      <c r="P408" s="145">
        <f>I408+J408</f>
        <v>0</v>
      </c>
      <c r="Q408" s="145">
        <f>ROUND(I408*H408,2)</f>
        <v>0</v>
      </c>
      <c r="R408" s="145">
        <f>ROUND(J408*H408,2)</f>
        <v>0</v>
      </c>
      <c r="T408" s="146">
        <f>S408*H408</f>
        <v>0</v>
      </c>
      <c r="U408" s="146">
        <v>0</v>
      </c>
      <c r="V408" s="146">
        <f>U408*H408</f>
        <v>0</v>
      </c>
      <c r="W408" s="146">
        <v>4.0000000000000001E-3</v>
      </c>
      <c r="X408" s="147">
        <f>W408*H408</f>
        <v>4.0000000000000001E-3</v>
      </c>
      <c r="AR408" s="148" t="s">
        <v>168</v>
      </c>
      <c r="AT408" s="148" t="s">
        <v>163</v>
      </c>
      <c r="AU408" s="148" t="s">
        <v>89</v>
      </c>
      <c r="AY408" s="17" t="s">
        <v>160</v>
      </c>
      <c r="BE408" s="149">
        <f>IF(O408="základní",K408,0)</f>
        <v>0</v>
      </c>
      <c r="BF408" s="149">
        <f>IF(O408="snížená",K408,0)</f>
        <v>0</v>
      </c>
      <c r="BG408" s="149">
        <f>IF(O408="zákl. přenesená",K408,0)</f>
        <v>0</v>
      </c>
      <c r="BH408" s="149">
        <f>IF(O408="sníž. přenesená",K408,0)</f>
        <v>0</v>
      </c>
      <c r="BI408" s="149">
        <f>IF(O408="nulová",K408,0)</f>
        <v>0</v>
      </c>
      <c r="BJ408" s="17" t="s">
        <v>87</v>
      </c>
      <c r="BK408" s="149">
        <f>ROUND(P408*H408,2)</f>
        <v>0</v>
      </c>
      <c r="BL408" s="17" t="s">
        <v>168</v>
      </c>
      <c r="BM408" s="148" t="s">
        <v>464</v>
      </c>
    </row>
    <row r="409" spans="2:65" s="12" customFormat="1">
      <c r="B409" s="150"/>
      <c r="D409" s="151" t="s">
        <v>170</v>
      </c>
      <c r="E409" s="152" t="s">
        <v>1</v>
      </c>
      <c r="F409" s="153" t="s">
        <v>171</v>
      </c>
      <c r="H409" s="152" t="s">
        <v>1</v>
      </c>
      <c r="I409" s="154"/>
      <c r="J409" s="154"/>
      <c r="M409" s="150"/>
      <c r="N409" s="155"/>
      <c r="X409" s="156"/>
      <c r="AT409" s="152" t="s">
        <v>170</v>
      </c>
      <c r="AU409" s="152" t="s">
        <v>89</v>
      </c>
      <c r="AV409" s="12" t="s">
        <v>87</v>
      </c>
      <c r="AW409" s="12" t="s">
        <v>5</v>
      </c>
      <c r="AX409" s="12" t="s">
        <v>79</v>
      </c>
      <c r="AY409" s="152" t="s">
        <v>160</v>
      </c>
    </row>
    <row r="410" spans="2:65" s="13" customFormat="1">
      <c r="B410" s="157"/>
      <c r="D410" s="151" t="s">
        <v>170</v>
      </c>
      <c r="E410" s="158" t="s">
        <v>1</v>
      </c>
      <c r="F410" s="159" t="s">
        <v>87</v>
      </c>
      <c r="H410" s="160">
        <v>1</v>
      </c>
      <c r="I410" s="161"/>
      <c r="J410" s="161"/>
      <c r="M410" s="157"/>
      <c r="N410" s="162"/>
      <c r="X410" s="163"/>
      <c r="AT410" s="158" t="s">
        <v>170</v>
      </c>
      <c r="AU410" s="158" t="s">
        <v>89</v>
      </c>
      <c r="AV410" s="13" t="s">
        <v>89</v>
      </c>
      <c r="AW410" s="13" t="s">
        <v>5</v>
      </c>
      <c r="AX410" s="13" t="s">
        <v>79</v>
      </c>
      <c r="AY410" s="158" t="s">
        <v>160</v>
      </c>
    </row>
    <row r="411" spans="2:65" s="14" customFormat="1">
      <c r="B411" s="164"/>
      <c r="D411" s="151" t="s">
        <v>170</v>
      </c>
      <c r="E411" s="165" t="s">
        <v>1</v>
      </c>
      <c r="F411" s="166" t="s">
        <v>173</v>
      </c>
      <c r="H411" s="167">
        <v>1</v>
      </c>
      <c r="I411" s="168"/>
      <c r="J411" s="168"/>
      <c r="M411" s="164"/>
      <c r="N411" s="169"/>
      <c r="X411" s="170"/>
      <c r="AT411" s="165" t="s">
        <v>170</v>
      </c>
      <c r="AU411" s="165" t="s">
        <v>89</v>
      </c>
      <c r="AV411" s="14" t="s">
        <v>161</v>
      </c>
      <c r="AW411" s="14" t="s">
        <v>5</v>
      </c>
      <c r="AX411" s="14" t="s">
        <v>79</v>
      </c>
      <c r="AY411" s="165" t="s">
        <v>160</v>
      </c>
    </row>
    <row r="412" spans="2:65" s="15" customFormat="1">
      <c r="B412" s="171"/>
      <c r="D412" s="151" t="s">
        <v>170</v>
      </c>
      <c r="E412" s="172" t="s">
        <v>1</v>
      </c>
      <c r="F412" s="173" t="s">
        <v>174</v>
      </c>
      <c r="H412" s="174">
        <v>1</v>
      </c>
      <c r="I412" s="175"/>
      <c r="J412" s="175"/>
      <c r="M412" s="171"/>
      <c r="N412" s="176"/>
      <c r="X412" s="177"/>
      <c r="AT412" s="172" t="s">
        <v>170</v>
      </c>
      <c r="AU412" s="172" t="s">
        <v>89</v>
      </c>
      <c r="AV412" s="15" t="s">
        <v>168</v>
      </c>
      <c r="AW412" s="15" t="s">
        <v>5</v>
      </c>
      <c r="AX412" s="15" t="s">
        <v>87</v>
      </c>
      <c r="AY412" s="172" t="s">
        <v>160</v>
      </c>
    </row>
    <row r="413" spans="2:65" s="1" customFormat="1" ht="24.2" customHeight="1">
      <c r="B413" s="32"/>
      <c r="C413" s="136" t="s">
        <v>465</v>
      </c>
      <c r="D413" s="136" t="s">
        <v>163</v>
      </c>
      <c r="E413" s="137" t="s">
        <v>466</v>
      </c>
      <c r="F413" s="138" t="s">
        <v>467</v>
      </c>
      <c r="G413" s="139" t="s">
        <v>166</v>
      </c>
      <c r="H413" s="140">
        <v>2.4</v>
      </c>
      <c r="I413" s="141">
        <v>0</v>
      </c>
      <c r="J413" s="141">
        <v>0</v>
      </c>
      <c r="K413" s="142">
        <f>ROUND(P413*H413,2)</f>
        <v>0</v>
      </c>
      <c r="L413" s="138" t="s">
        <v>167</v>
      </c>
      <c r="M413" s="32"/>
      <c r="N413" s="143" t="s">
        <v>1</v>
      </c>
      <c r="O413" s="144" t="s">
        <v>42</v>
      </c>
      <c r="P413" s="145">
        <f>I413+J413</f>
        <v>0</v>
      </c>
      <c r="Q413" s="145">
        <f>ROUND(I413*H413,2)</f>
        <v>0</v>
      </c>
      <c r="R413" s="145">
        <f>ROUND(J413*H413,2)</f>
        <v>0</v>
      </c>
      <c r="T413" s="146">
        <f>S413*H413</f>
        <v>0</v>
      </c>
      <c r="U413" s="146">
        <v>0</v>
      </c>
      <c r="V413" s="146">
        <f>U413*H413</f>
        <v>0</v>
      </c>
      <c r="W413" s="146">
        <v>0.27</v>
      </c>
      <c r="X413" s="147">
        <f>W413*H413</f>
        <v>0.64800000000000002</v>
      </c>
      <c r="AR413" s="148" t="s">
        <v>168</v>
      </c>
      <c r="AT413" s="148" t="s">
        <v>163</v>
      </c>
      <c r="AU413" s="148" t="s">
        <v>89</v>
      </c>
      <c r="AY413" s="17" t="s">
        <v>160</v>
      </c>
      <c r="BE413" s="149">
        <f>IF(O413="základní",K413,0)</f>
        <v>0</v>
      </c>
      <c r="BF413" s="149">
        <f>IF(O413="snížená",K413,0)</f>
        <v>0</v>
      </c>
      <c r="BG413" s="149">
        <f>IF(O413="zákl. přenesená",K413,0)</f>
        <v>0</v>
      </c>
      <c r="BH413" s="149">
        <f>IF(O413="sníž. přenesená",K413,0)</f>
        <v>0</v>
      </c>
      <c r="BI413" s="149">
        <f>IF(O413="nulová",K413,0)</f>
        <v>0</v>
      </c>
      <c r="BJ413" s="17" t="s">
        <v>87</v>
      </c>
      <c r="BK413" s="149">
        <f>ROUND(P413*H413,2)</f>
        <v>0</v>
      </c>
      <c r="BL413" s="17" t="s">
        <v>168</v>
      </c>
      <c r="BM413" s="148" t="s">
        <v>468</v>
      </c>
    </row>
    <row r="414" spans="2:65" s="12" customFormat="1">
      <c r="B414" s="150"/>
      <c r="D414" s="151" t="s">
        <v>170</v>
      </c>
      <c r="E414" s="152" t="s">
        <v>1</v>
      </c>
      <c r="F414" s="153" t="s">
        <v>171</v>
      </c>
      <c r="H414" s="152" t="s">
        <v>1</v>
      </c>
      <c r="I414" s="154"/>
      <c r="J414" s="154"/>
      <c r="M414" s="150"/>
      <c r="N414" s="155"/>
      <c r="X414" s="156"/>
      <c r="AT414" s="152" t="s">
        <v>170</v>
      </c>
      <c r="AU414" s="152" t="s">
        <v>89</v>
      </c>
      <c r="AV414" s="12" t="s">
        <v>87</v>
      </c>
      <c r="AW414" s="12" t="s">
        <v>5</v>
      </c>
      <c r="AX414" s="12" t="s">
        <v>79</v>
      </c>
      <c r="AY414" s="152" t="s">
        <v>160</v>
      </c>
    </row>
    <row r="415" spans="2:65" s="13" customFormat="1">
      <c r="B415" s="157"/>
      <c r="D415" s="151" t="s">
        <v>170</v>
      </c>
      <c r="E415" s="158" t="s">
        <v>1</v>
      </c>
      <c r="F415" s="159" t="s">
        <v>204</v>
      </c>
      <c r="H415" s="160">
        <v>2.4</v>
      </c>
      <c r="I415" s="161"/>
      <c r="J415" s="161"/>
      <c r="M415" s="157"/>
      <c r="N415" s="162"/>
      <c r="X415" s="163"/>
      <c r="AT415" s="158" t="s">
        <v>170</v>
      </c>
      <c r="AU415" s="158" t="s">
        <v>89</v>
      </c>
      <c r="AV415" s="13" t="s">
        <v>89</v>
      </c>
      <c r="AW415" s="13" t="s">
        <v>5</v>
      </c>
      <c r="AX415" s="13" t="s">
        <v>79</v>
      </c>
      <c r="AY415" s="158" t="s">
        <v>160</v>
      </c>
    </row>
    <row r="416" spans="2:65" s="14" customFormat="1">
      <c r="B416" s="164"/>
      <c r="D416" s="151" t="s">
        <v>170</v>
      </c>
      <c r="E416" s="165" t="s">
        <v>1</v>
      </c>
      <c r="F416" s="166" t="s">
        <v>173</v>
      </c>
      <c r="H416" s="167">
        <v>2.4</v>
      </c>
      <c r="I416" s="168"/>
      <c r="J416" s="168"/>
      <c r="M416" s="164"/>
      <c r="N416" s="169"/>
      <c r="X416" s="170"/>
      <c r="AT416" s="165" t="s">
        <v>170</v>
      </c>
      <c r="AU416" s="165" t="s">
        <v>89</v>
      </c>
      <c r="AV416" s="14" t="s">
        <v>161</v>
      </c>
      <c r="AW416" s="14" t="s">
        <v>5</v>
      </c>
      <c r="AX416" s="14" t="s">
        <v>79</v>
      </c>
      <c r="AY416" s="165" t="s">
        <v>160</v>
      </c>
    </row>
    <row r="417" spans="2:65" s="15" customFormat="1">
      <c r="B417" s="171"/>
      <c r="D417" s="151" t="s">
        <v>170</v>
      </c>
      <c r="E417" s="172" t="s">
        <v>1</v>
      </c>
      <c r="F417" s="173" t="s">
        <v>174</v>
      </c>
      <c r="H417" s="174">
        <v>2.4</v>
      </c>
      <c r="I417" s="175"/>
      <c r="J417" s="175"/>
      <c r="M417" s="171"/>
      <c r="N417" s="176"/>
      <c r="X417" s="177"/>
      <c r="AT417" s="172" t="s">
        <v>170</v>
      </c>
      <c r="AU417" s="172" t="s">
        <v>89</v>
      </c>
      <c r="AV417" s="15" t="s">
        <v>168</v>
      </c>
      <c r="AW417" s="15" t="s">
        <v>5</v>
      </c>
      <c r="AX417" s="15" t="s">
        <v>87</v>
      </c>
      <c r="AY417" s="172" t="s">
        <v>160</v>
      </c>
    </row>
    <row r="418" spans="2:65" s="1" customFormat="1" ht="24.2" customHeight="1">
      <c r="B418" s="32"/>
      <c r="C418" s="136" t="s">
        <v>469</v>
      </c>
      <c r="D418" s="136" t="s">
        <v>163</v>
      </c>
      <c r="E418" s="137" t="s">
        <v>470</v>
      </c>
      <c r="F418" s="138" t="s">
        <v>471</v>
      </c>
      <c r="G418" s="139" t="s">
        <v>187</v>
      </c>
      <c r="H418" s="140">
        <v>2</v>
      </c>
      <c r="I418" s="141">
        <v>0</v>
      </c>
      <c r="J418" s="141">
        <v>0</v>
      </c>
      <c r="K418" s="142">
        <f>ROUND(P418*H418,2)</f>
        <v>0</v>
      </c>
      <c r="L418" s="138" t="s">
        <v>167</v>
      </c>
      <c r="M418" s="32"/>
      <c r="N418" s="143" t="s">
        <v>1</v>
      </c>
      <c r="O418" s="144" t="s">
        <v>42</v>
      </c>
      <c r="P418" s="145">
        <f>I418+J418</f>
        <v>0</v>
      </c>
      <c r="Q418" s="145">
        <f>ROUND(I418*H418,2)</f>
        <v>0</v>
      </c>
      <c r="R418" s="145">
        <f>ROUND(J418*H418,2)</f>
        <v>0</v>
      </c>
      <c r="T418" s="146">
        <f>S418*H418</f>
        <v>0</v>
      </c>
      <c r="U418" s="146">
        <v>0</v>
      </c>
      <c r="V418" s="146">
        <f>U418*H418</f>
        <v>0</v>
      </c>
      <c r="W418" s="146">
        <v>3.1E-2</v>
      </c>
      <c r="X418" s="147">
        <f>W418*H418</f>
        <v>6.2E-2</v>
      </c>
      <c r="AR418" s="148" t="s">
        <v>168</v>
      </c>
      <c r="AT418" s="148" t="s">
        <v>163</v>
      </c>
      <c r="AU418" s="148" t="s">
        <v>89</v>
      </c>
      <c r="AY418" s="17" t="s">
        <v>160</v>
      </c>
      <c r="BE418" s="149">
        <f>IF(O418="základní",K418,0)</f>
        <v>0</v>
      </c>
      <c r="BF418" s="149">
        <f>IF(O418="snížená",K418,0)</f>
        <v>0</v>
      </c>
      <c r="BG418" s="149">
        <f>IF(O418="zákl. přenesená",K418,0)</f>
        <v>0</v>
      </c>
      <c r="BH418" s="149">
        <f>IF(O418="sníž. přenesená",K418,0)</f>
        <v>0</v>
      </c>
      <c r="BI418" s="149">
        <f>IF(O418="nulová",K418,0)</f>
        <v>0</v>
      </c>
      <c r="BJ418" s="17" t="s">
        <v>87</v>
      </c>
      <c r="BK418" s="149">
        <f>ROUND(P418*H418,2)</f>
        <v>0</v>
      </c>
      <c r="BL418" s="17" t="s">
        <v>168</v>
      </c>
      <c r="BM418" s="148" t="s">
        <v>472</v>
      </c>
    </row>
    <row r="419" spans="2:65" s="13" customFormat="1">
      <c r="B419" s="157"/>
      <c r="D419" s="151" t="s">
        <v>170</v>
      </c>
      <c r="E419" s="158" t="s">
        <v>1</v>
      </c>
      <c r="F419" s="159" t="s">
        <v>473</v>
      </c>
      <c r="H419" s="160">
        <v>2</v>
      </c>
      <c r="I419" s="161"/>
      <c r="J419" s="161"/>
      <c r="M419" s="157"/>
      <c r="N419" s="162"/>
      <c r="X419" s="163"/>
      <c r="AT419" s="158" t="s">
        <v>170</v>
      </c>
      <c r="AU419" s="158" t="s">
        <v>89</v>
      </c>
      <c r="AV419" s="13" t="s">
        <v>89</v>
      </c>
      <c r="AW419" s="13" t="s">
        <v>5</v>
      </c>
      <c r="AX419" s="13" t="s">
        <v>79</v>
      </c>
      <c r="AY419" s="158" t="s">
        <v>160</v>
      </c>
    </row>
    <row r="420" spans="2:65" s="14" customFormat="1">
      <c r="B420" s="164"/>
      <c r="D420" s="151" t="s">
        <v>170</v>
      </c>
      <c r="E420" s="165" t="s">
        <v>1</v>
      </c>
      <c r="F420" s="166" t="s">
        <v>173</v>
      </c>
      <c r="H420" s="167">
        <v>2</v>
      </c>
      <c r="I420" s="168"/>
      <c r="J420" s="168"/>
      <c r="M420" s="164"/>
      <c r="N420" s="169"/>
      <c r="X420" s="170"/>
      <c r="AT420" s="165" t="s">
        <v>170</v>
      </c>
      <c r="AU420" s="165" t="s">
        <v>89</v>
      </c>
      <c r="AV420" s="14" t="s">
        <v>161</v>
      </c>
      <c r="AW420" s="14" t="s">
        <v>5</v>
      </c>
      <c r="AX420" s="14" t="s">
        <v>79</v>
      </c>
      <c r="AY420" s="165" t="s">
        <v>160</v>
      </c>
    </row>
    <row r="421" spans="2:65" s="15" customFormat="1">
      <c r="B421" s="171"/>
      <c r="D421" s="151" t="s">
        <v>170</v>
      </c>
      <c r="E421" s="172" t="s">
        <v>1</v>
      </c>
      <c r="F421" s="173" t="s">
        <v>174</v>
      </c>
      <c r="H421" s="174">
        <v>2</v>
      </c>
      <c r="I421" s="175"/>
      <c r="J421" s="175"/>
      <c r="M421" s="171"/>
      <c r="N421" s="176"/>
      <c r="X421" s="177"/>
      <c r="AT421" s="172" t="s">
        <v>170</v>
      </c>
      <c r="AU421" s="172" t="s">
        <v>89</v>
      </c>
      <c r="AV421" s="15" t="s">
        <v>168</v>
      </c>
      <c r="AW421" s="15" t="s">
        <v>5</v>
      </c>
      <c r="AX421" s="15" t="s">
        <v>87</v>
      </c>
      <c r="AY421" s="172" t="s">
        <v>160</v>
      </c>
    </row>
    <row r="422" spans="2:65" s="1" customFormat="1" ht="37.700000000000003" customHeight="1">
      <c r="B422" s="32"/>
      <c r="C422" s="136" t="s">
        <v>474</v>
      </c>
      <c r="D422" s="136" t="s">
        <v>163</v>
      </c>
      <c r="E422" s="137" t="s">
        <v>475</v>
      </c>
      <c r="F422" s="138" t="s">
        <v>476</v>
      </c>
      <c r="G422" s="139" t="s">
        <v>166</v>
      </c>
      <c r="H422" s="140">
        <v>53.395000000000003</v>
      </c>
      <c r="I422" s="141">
        <v>0</v>
      </c>
      <c r="J422" s="141">
        <v>0</v>
      </c>
      <c r="K422" s="142">
        <f>ROUND(P422*H422,2)</f>
        <v>0</v>
      </c>
      <c r="L422" s="138" t="s">
        <v>167</v>
      </c>
      <c r="M422" s="32"/>
      <c r="N422" s="143" t="s">
        <v>1</v>
      </c>
      <c r="O422" s="144" t="s">
        <v>42</v>
      </c>
      <c r="P422" s="145">
        <f>I422+J422</f>
        <v>0</v>
      </c>
      <c r="Q422" s="145">
        <f>ROUND(I422*H422,2)</f>
        <v>0</v>
      </c>
      <c r="R422" s="145">
        <f>ROUND(J422*H422,2)</f>
        <v>0</v>
      </c>
      <c r="T422" s="146">
        <f>S422*H422</f>
        <v>0</v>
      </c>
      <c r="U422" s="146">
        <v>0</v>
      </c>
      <c r="V422" s="146">
        <f>U422*H422</f>
        <v>0</v>
      </c>
      <c r="W422" s="146">
        <v>4.5999999999999999E-2</v>
      </c>
      <c r="X422" s="147">
        <f>W422*H422</f>
        <v>2.4561700000000002</v>
      </c>
      <c r="AR422" s="148" t="s">
        <v>168</v>
      </c>
      <c r="AT422" s="148" t="s">
        <v>163</v>
      </c>
      <c r="AU422" s="148" t="s">
        <v>89</v>
      </c>
      <c r="AY422" s="17" t="s">
        <v>160</v>
      </c>
      <c r="BE422" s="149">
        <f>IF(O422="základní",K422,0)</f>
        <v>0</v>
      </c>
      <c r="BF422" s="149">
        <f>IF(O422="snížená",K422,0)</f>
        <v>0</v>
      </c>
      <c r="BG422" s="149">
        <f>IF(O422="zákl. přenesená",K422,0)</f>
        <v>0</v>
      </c>
      <c r="BH422" s="149">
        <f>IF(O422="sníž. přenesená",K422,0)</f>
        <v>0</v>
      </c>
      <c r="BI422" s="149">
        <f>IF(O422="nulová",K422,0)</f>
        <v>0</v>
      </c>
      <c r="BJ422" s="17" t="s">
        <v>87</v>
      </c>
      <c r="BK422" s="149">
        <f>ROUND(P422*H422,2)</f>
        <v>0</v>
      </c>
      <c r="BL422" s="17" t="s">
        <v>168</v>
      </c>
      <c r="BM422" s="148" t="s">
        <v>477</v>
      </c>
    </row>
    <row r="423" spans="2:65" s="12" customFormat="1">
      <c r="B423" s="150"/>
      <c r="D423" s="151" t="s">
        <v>170</v>
      </c>
      <c r="E423" s="152" t="s">
        <v>1</v>
      </c>
      <c r="F423" s="153" t="s">
        <v>171</v>
      </c>
      <c r="H423" s="152" t="s">
        <v>1</v>
      </c>
      <c r="I423" s="154"/>
      <c r="J423" s="154"/>
      <c r="M423" s="150"/>
      <c r="N423" s="155"/>
      <c r="X423" s="156"/>
      <c r="AT423" s="152" t="s">
        <v>170</v>
      </c>
      <c r="AU423" s="152" t="s">
        <v>89</v>
      </c>
      <c r="AV423" s="12" t="s">
        <v>87</v>
      </c>
      <c r="AW423" s="12" t="s">
        <v>5</v>
      </c>
      <c r="AX423" s="12" t="s">
        <v>79</v>
      </c>
      <c r="AY423" s="152" t="s">
        <v>160</v>
      </c>
    </row>
    <row r="424" spans="2:65" s="13" customFormat="1">
      <c r="B424" s="157"/>
      <c r="D424" s="151" t="s">
        <v>170</v>
      </c>
      <c r="E424" s="158" t="s">
        <v>1</v>
      </c>
      <c r="F424" s="159" t="s">
        <v>478</v>
      </c>
      <c r="H424" s="160">
        <v>5.52</v>
      </c>
      <c r="I424" s="161"/>
      <c r="J424" s="161"/>
      <c r="M424" s="157"/>
      <c r="N424" s="162"/>
      <c r="X424" s="163"/>
      <c r="AT424" s="158" t="s">
        <v>170</v>
      </c>
      <c r="AU424" s="158" t="s">
        <v>89</v>
      </c>
      <c r="AV424" s="13" t="s">
        <v>89</v>
      </c>
      <c r="AW424" s="13" t="s">
        <v>5</v>
      </c>
      <c r="AX424" s="13" t="s">
        <v>79</v>
      </c>
      <c r="AY424" s="158" t="s">
        <v>160</v>
      </c>
    </row>
    <row r="425" spans="2:65" s="13" customFormat="1">
      <c r="B425" s="157"/>
      <c r="D425" s="151" t="s">
        <v>170</v>
      </c>
      <c r="E425" s="158" t="s">
        <v>1</v>
      </c>
      <c r="F425" s="159" t="s">
        <v>479</v>
      </c>
      <c r="H425" s="160">
        <v>17.071999999999999</v>
      </c>
      <c r="I425" s="161"/>
      <c r="J425" s="161"/>
      <c r="M425" s="157"/>
      <c r="N425" s="162"/>
      <c r="X425" s="163"/>
      <c r="AT425" s="158" t="s">
        <v>170</v>
      </c>
      <c r="AU425" s="158" t="s">
        <v>89</v>
      </c>
      <c r="AV425" s="13" t="s">
        <v>89</v>
      </c>
      <c r="AW425" s="13" t="s">
        <v>5</v>
      </c>
      <c r="AX425" s="13" t="s">
        <v>79</v>
      </c>
      <c r="AY425" s="158" t="s">
        <v>160</v>
      </c>
    </row>
    <row r="426" spans="2:65" s="13" customFormat="1">
      <c r="B426" s="157"/>
      <c r="D426" s="151" t="s">
        <v>170</v>
      </c>
      <c r="E426" s="158" t="s">
        <v>1</v>
      </c>
      <c r="F426" s="159" t="s">
        <v>480</v>
      </c>
      <c r="H426" s="160">
        <v>30.803000000000001</v>
      </c>
      <c r="I426" s="161"/>
      <c r="J426" s="161"/>
      <c r="M426" s="157"/>
      <c r="N426" s="162"/>
      <c r="X426" s="163"/>
      <c r="AT426" s="158" t="s">
        <v>170</v>
      </c>
      <c r="AU426" s="158" t="s">
        <v>89</v>
      </c>
      <c r="AV426" s="13" t="s">
        <v>89</v>
      </c>
      <c r="AW426" s="13" t="s">
        <v>5</v>
      </c>
      <c r="AX426" s="13" t="s">
        <v>79</v>
      </c>
      <c r="AY426" s="158" t="s">
        <v>160</v>
      </c>
    </row>
    <row r="427" spans="2:65" s="14" customFormat="1">
      <c r="B427" s="164"/>
      <c r="D427" s="151" t="s">
        <v>170</v>
      </c>
      <c r="E427" s="165" t="s">
        <v>1</v>
      </c>
      <c r="F427" s="166" t="s">
        <v>173</v>
      </c>
      <c r="H427" s="167">
        <v>53.395000000000003</v>
      </c>
      <c r="I427" s="168"/>
      <c r="J427" s="168"/>
      <c r="M427" s="164"/>
      <c r="N427" s="169"/>
      <c r="X427" s="170"/>
      <c r="AT427" s="165" t="s">
        <v>170</v>
      </c>
      <c r="AU427" s="165" t="s">
        <v>89</v>
      </c>
      <c r="AV427" s="14" t="s">
        <v>161</v>
      </c>
      <c r="AW427" s="14" t="s">
        <v>5</v>
      </c>
      <c r="AX427" s="14" t="s">
        <v>79</v>
      </c>
      <c r="AY427" s="165" t="s">
        <v>160</v>
      </c>
    </row>
    <row r="428" spans="2:65" s="15" customFormat="1">
      <c r="B428" s="171"/>
      <c r="D428" s="151" t="s">
        <v>170</v>
      </c>
      <c r="E428" s="172" t="s">
        <v>1</v>
      </c>
      <c r="F428" s="173" t="s">
        <v>174</v>
      </c>
      <c r="H428" s="174">
        <v>53.395000000000003</v>
      </c>
      <c r="I428" s="175"/>
      <c r="J428" s="175"/>
      <c r="M428" s="171"/>
      <c r="N428" s="176"/>
      <c r="X428" s="177"/>
      <c r="AT428" s="172" t="s">
        <v>170</v>
      </c>
      <c r="AU428" s="172" t="s">
        <v>89</v>
      </c>
      <c r="AV428" s="15" t="s">
        <v>168</v>
      </c>
      <c r="AW428" s="15" t="s">
        <v>5</v>
      </c>
      <c r="AX428" s="15" t="s">
        <v>87</v>
      </c>
      <c r="AY428" s="172" t="s">
        <v>160</v>
      </c>
    </row>
    <row r="429" spans="2:65" s="1" customFormat="1" ht="16.5" customHeight="1">
      <c r="B429" s="32"/>
      <c r="C429" s="136" t="s">
        <v>481</v>
      </c>
      <c r="D429" s="136" t="s">
        <v>163</v>
      </c>
      <c r="E429" s="137" t="s">
        <v>482</v>
      </c>
      <c r="F429" s="138" t="s">
        <v>483</v>
      </c>
      <c r="G429" s="139" t="s">
        <v>484</v>
      </c>
      <c r="H429" s="140">
        <v>6</v>
      </c>
      <c r="I429" s="141">
        <v>0</v>
      </c>
      <c r="J429" s="141">
        <v>0</v>
      </c>
      <c r="K429" s="142">
        <f>ROUND(P429*H429,2)</f>
        <v>0</v>
      </c>
      <c r="L429" s="138" t="s">
        <v>1</v>
      </c>
      <c r="M429" s="32"/>
      <c r="N429" s="143" t="s">
        <v>1</v>
      </c>
      <c r="O429" s="144" t="s">
        <v>42</v>
      </c>
      <c r="P429" s="145">
        <f>I429+J429</f>
        <v>0</v>
      </c>
      <c r="Q429" s="145">
        <f>ROUND(I429*H429,2)</f>
        <v>0</v>
      </c>
      <c r="R429" s="145">
        <f>ROUND(J429*H429,2)</f>
        <v>0</v>
      </c>
      <c r="T429" s="146">
        <f>S429*H429</f>
        <v>0</v>
      </c>
      <c r="U429" s="146">
        <v>0</v>
      </c>
      <c r="V429" s="146">
        <f>U429*H429</f>
        <v>0</v>
      </c>
      <c r="W429" s="146">
        <v>0</v>
      </c>
      <c r="X429" s="147">
        <f>W429*H429</f>
        <v>0</v>
      </c>
      <c r="AR429" s="148" t="s">
        <v>168</v>
      </c>
      <c r="AT429" s="148" t="s">
        <v>163</v>
      </c>
      <c r="AU429" s="148" t="s">
        <v>89</v>
      </c>
      <c r="AY429" s="17" t="s">
        <v>160</v>
      </c>
      <c r="BE429" s="149">
        <f>IF(O429="základní",K429,0)</f>
        <v>0</v>
      </c>
      <c r="BF429" s="149">
        <f>IF(O429="snížená",K429,0)</f>
        <v>0</v>
      </c>
      <c r="BG429" s="149">
        <f>IF(O429="zákl. přenesená",K429,0)</f>
        <v>0</v>
      </c>
      <c r="BH429" s="149">
        <f>IF(O429="sníž. přenesená",K429,0)</f>
        <v>0</v>
      </c>
      <c r="BI429" s="149">
        <f>IF(O429="nulová",K429,0)</f>
        <v>0</v>
      </c>
      <c r="BJ429" s="17" t="s">
        <v>87</v>
      </c>
      <c r="BK429" s="149">
        <f>ROUND(P429*H429,2)</f>
        <v>0</v>
      </c>
      <c r="BL429" s="17" t="s">
        <v>168</v>
      </c>
      <c r="BM429" s="148" t="s">
        <v>485</v>
      </c>
    </row>
    <row r="430" spans="2:65" s="1" customFormat="1" ht="16.5" customHeight="1">
      <c r="B430" s="32"/>
      <c r="C430" s="136" t="s">
        <v>486</v>
      </c>
      <c r="D430" s="136" t="s">
        <v>163</v>
      </c>
      <c r="E430" s="137" t="s">
        <v>487</v>
      </c>
      <c r="F430" s="138" t="s">
        <v>488</v>
      </c>
      <c r="G430" s="139" t="s">
        <v>376</v>
      </c>
      <c r="H430" s="140">
        <v>1</v>
      </c>
      <c r="I430" s="141">
        <v>0</v>
      </c>
      <c r="J430" s="141">
        <v>0</v>
      </c>
      <c r="K430" s="142">
        <f>ROUND(P430*H430,2)</f>
        <v>0</v>
      </c>
      <c r="L430" s="138" t="s">
        <v>1</v>
      </c>
      <c r="M430" s="32"/>
      <c r="N430" s="143" t="s">
        <v>1</v>
      </c>
      <c r="O430" s="144" t="s">
        <v>42</v>
      </c>
      <c r="P430" s="145">
        <f>I430+J430</f>
        <v>0</v>
      </c>
      <c r="Q430" s="145">
        <f>ROUND(I430*H430,2)</f>
        <v>0</v>
      </c>
      <c r="R430" s="145">
        <f>ROUND(J430*H430,2)</f>
        <v>0</v>
      </c>
      <c r="T430" s="146">
        <f>S430*H430</f>
        <v>0</v>
      </c>
      <c r="U430" s="146">
        <v>0</v>
      </c>
      <c r="V430" s="146">
        <f>U430*H430</f>
        <v>0</v>
      </c>
      <c r="W430" s="146">
        <v>0</v>
      </c>
      <c r="X430" s="147">
        <f>W430*H430</f>
        <v>0</v>
      </c>
      <c r="AR430" s="148" t="s">
        <v>168</v>
      </c>
      <c r="AT430" s="148" t="s">
        <v>163</v>
      </c>
      <c r="AU430" s="148" t="s">
        <v>89</v>
      </c>
      <c r="AY430" s="17" t="s">
        <v>160</v>
      </c>
      <c r="BE430" s="149">
        <f>IF(O430="základní",K430,0)</f>
        <v>0</v>
      </c>
      <c r="BF430" s="149">
        <f>IF(O430="snížená",K430,0)</f>
        <v>0</v>
      </c>
      <c r="BG430" s="149">
        <f>IF(O430="zákl. přenesená",K430,0)</f>
        <v>0</v>
      </c>
      <c r="BH430" s="149">
        <f>IF(O430="sníž. přenesená",K430,0)</f>
        <v>0</v>
      </c>
      <c r="BI430" s="149">
        <f>IF(O430="nulová",K430,0)</f>
        <v>0</v>
      </c>
      <c r="BJ430" s="17" t="s">
        <v>87</v>
      </c>
      <c r="BK430" s="149">
        <f>ROUND(P430*H430,2)</f>
        <v>0</v>
      </c>
      <c r="BL430" s="17" t="s">
        <v>168</v>
      </c>
      <c r="BM430" s="148" t="s">
        <v>489</v>
      </c>
    </row>
    <row r="431" spans="2:65" s="11" customFormat="1" ht="22.7" customHeight="1">
      <c r="B431" s="123"/>
      <c r="D431" s="124" t="s">
        <v>78</v>
      </c>
      <c r="E431" s="134" t="s">
        <v>490</v>
      </c>
      <c r="F431" s="134" t="s">
        <v>491</v>
      </c>
      <c r="I431" s="126"/>
      <c r="J431" s="126"/>
      <c r="K431" s="135">
        <f>BK431</f>
        <v>0</v>
      </c>
      <c r="M431" s="123"/>
      <c r="N431" s="128"/>
      <c r="Q431" s="129">
        <f>SUM(Q432:Q436)</f>
        <v>0</v>
      </c>
      <c r="R431" s="129">
        <f>SUM(R432:R436)</f>
        <v>0</v>
      </c>
      <c r="T431" s="130">
        <f>SUM(T432:T436)</f>
        <v>0</v>
      </c>
      <c r="V431" s="130">
        <f>SUM(V432:V436)</f>
        <v>0</v>
      </c>
      <c r="X431" s="131">
        <f>SUM(X432:X436)</f>
        <v>0</v>
      </c>
      <c r="AR431" s="124" t="s">
        <v>87</v>
      </c>
      <c r="AT431" s="132" t="s">
        <v>78</v>
      </c>
      <c r="AU431" s="132" t="s">
        <v>87</v>
      </c>
      <c r="AY431" s="124" t="s">
        <v>160</v>
      </c>
      <c r="BK431" s="133">
        <f>SUM(BK432:BK436)</f>
        <v>0</v>
      </c>
    </row>
    <row r="432" spans="2:65" s="1" customFormat="1" ht="24.2" customHeight="1">
      <c r="B432" s="32"/>
      <c r="C432" s="136" t="s">
        <v>492</v>
      </c>
      <c r="D432" s="136" t="s">
        <v>163</v>
      </c>
      <c r="E432" s="137" t="s">
        <v>493</v>
      </c>
      <c r="F432" s="138" t="s">
        <v>494</v>
      </c>
      <c r="G432" s="139" t="s">
        <v>177</v>
      </c>
      <c r="H432" s="140">
        <v>155.428</v>
      </c>
      <c r="I432" s="141">
        <v>0</v>
      </c>
      <c r="J432" s="141">
        <v>0</v>
      </c>
      <c r="K432" s="142">
        <f>ROUND(P432*H432,2)</f>
        <v>0</v>
      </c>
      <c r="L432" s="138" t="s">
        <v>167</v>
      </c>
      <c r="M432" s="32"/>
      <c r="N432" s="143" t="s">
        <v>1</v>
      </c>
      <c r="O432" s="144" t="s">
        <v>42</v>
      </c>
      <c r="P432" s="145">
        <f>I432+J432</f>
        <v>0</v>
      </c>
      <c r="Q432" s="145">
        <f>ROUND(I432*H432,2)</f>
        <v>0</v>
      </c>
      <c r="R432" s="145">
        <f>ROUND(J432*H432,2)</f>
        <v>0</v>
      </c>
      <c r="T432" s="146">
        <f>S432*H432</f>
        <v>0</v>
      </c>
      <c r="U432" s="146">
        <v>0</v>
      </c>
      <c r="V432" s="146">
        <f>U432*H432</f>
        <v>0</v>
      </c>
      <c r="W432" s="146">
        <v>0</v>
      </c>
      <c r="X432" s="147">
        <f>W432*H432</f>
        <v>0</v>
      </c>
      <c r="AR432" s="148" t="s">
        <v>168</v>
      </c>
      <c r="AT432" s="148" t="s">
        <v>163</v>
      </c>
      <c r="AU432" s="148" t="s">
        <v>89</v>
      </c>
      <c r="AY432" s="17" t="s">
        <v>160</v>
      </c>
      <c r="BE432" s="149">
        <f>IF(O432="základní",K432,0)</f>
        <v>0</v>
      </c>
      <c r="BF432" s="149">
        <f>IF(O432="snížená",K432,0)</f>
        <v>0</v>
      </c>
      <c r="BG432" s="149">
        <f>IF(O432="zákl. přenesená",K432,0)</f>
        <v>0</v>
      </c>
      <c r="BH432" s="149">
        <f>IF(O432="sníž. přenesená",K432,0)</f>
        <v>0</v>
      </c>
      <c r="BI432" s="149">
        <f>IF(O432="nulová",K432,0)</f>
        <v>0</v>
      </c>
      <c r="BJ432" s="17" t="s">
        <v>87</v>
      </c>
      <c r="BK432" s="149">
        <f>ROUND(P432*H432,2)</f>
        <v>0</v>
      </c>
      <c r="BL432" s="17" t="s">
        <v>168</v>
      </c>
      <c r="BM432" s="148" t="s">
        <v>495</v>
      </c>
    </row>
    <row r="433" spans="2:65" s="1" customFormat="1" ht="24.2" customHeight="1">
      <c r="B433" s="32"/>
      <c r="C433" s="136" t="s">
        <v>496</v>
      </c>
      <c r="D433" s="136" t="s">
        <v>163</v>
      </c>
      <c r="E433" s="137" t="s">
        <v>497</v>
      </c>
      <c r="F433" s="138" t="s">
        <v>498</v>
      </c>
      <c r="G433" s="139" t="s">
        <v>177</v>
      </c>
      <c r="H433" s="140">
        <v>155.428</v>
      </c>
      <c r="I433" s="141">
        <v>0</v>
      </c>
      <c r="J433" s="141">
        <v>0</v>
      </c>
      <c r="K433" s="142">
        <f>ROUND(P433*H433,2)</f>
        <v>0</v>
      </c>
      <c r="L433" s="138" t="s">
        <v>167</v>
      </c>
      <c r="M433" s="32"/>
      <c r="N433" s="143" t="s">
        <v>1</v>
      </c>
      <c r="O433" s="144" t="s">
        <v>42</v>
      </c>
      <c r="P433" s="145">
        <f>I433+J433</f>
        <v>0</v>
      </c>
      <c r="Q433" s="145">
        <f>ROUND(I433*H433,2)</f>
        <v>0</v>
      </c>
      <c r="R433" s="145">
        <f>ROUND(J433*H433,2)</f>
        <v>0</v>
      </c>
      <c r="T433" s="146">
        <f>S433*H433</f>
        <v>0</v>
      </c>
      <c r="U433" s="146">
        <v>0</v>
      </c>
      <c r="V433" s="146">
        <f>U433*H433</f>
        <v>0</v>
      </c>
      <c r="W433" s="146">
        <v>0</v>
      </c>
      <c r="X433" s="147">
        <f>W433*H433</f>
        <v>0</v>
      </c>
      <c r="AR433" s="148" t="s">
        <v>168</v>
      </c>
      <c r="AT433" s="148" t="s">
        <v>163</v>
      </c>
      <c r="AU433" s="148" t="s">
        <v>89</v>
      </c>
      <c r="AY433" s="17" t="s">
        <v>160</v>
      </c>
      <c r="BE433" s="149">
        <f>IF(O433="základní",K433,0)</f>
        <v>0</v>
      </c>
      <c r="BF433" s="149">
        <f>IF(O433="snížená",K433,0)</f>
        <v>0</v>
      </c>
      <c r="BG433" s="149">
        <f>IF(O433="zákl. přenesená",K433,0)</f>
        <v>0</v>
      </c>
      <c r="BH433" s="149">
        <f>IF(O433="sníž. přenesená",K433,0)</f>
        <v>0</v>
      </c>
      <c r="BI433" s="149">
        <f>IF(O433="nulová",K433,0)</f>
        <v>0</v>
      </c>
      <c r="BJ433" s="17" t="s">
        <v>87</v>
      </c>
      <c r="BK433" s="149">
        <f>ROUND(P433*H433,2)</f>
        <v>0</v>
      </c>
      <c r="BL433" s="17" t="s">
        <v>168</v>
      </c>
      <c r="BM433" s="148" t="s">
        <v>499</v>
      </c>
    </row>
    <row r="434" spans="2:65" s="1" customFormat="1" ht="24.2" customHeight="1">
      <c r="B434" s="32"/>
      <c r="C434" s="136" t="s">
        <v>500</v>
      </c>
      <c r="D434" s="136" t="s">
        <v>163</v>
      </c>
      <c r="E434" s="137" t="s">
        <v>501</v>
      </c>
      <c r="F434" s="138" t="s">
        <v>502</v>
      </c>
      <c r="G434" s="139" t="s">
        <v>177</v>
      </c>
      <c r="H434" s="140">
        <v>1398.8520000000001</v>
      </c>
      <c r="I434" s="141">
        <v>0</v>
      </c>
      <c r="J434" s="141">
        <v>0</v>
      </c>
      <c r="K434" s="142">
        <f>ROUND(P434*H434,2)</f>
        <v>0</v>
      </c>
      <c r="L434" s="138" t="s">
        <v>167</v>
      </c>
      <c r="M434" s="32"/>
      <c r="N434" s="143" t="s">
        <v>1</v>
      </c>
      <c r="O434" s="144" t="s">
        <v>42</v>
      </c>
      <c r="P434" s="145">
        <f>I434+J434</f>
        <v>0</v>
      </c>
      <c r="Q434" s="145">
        <f>ROUND(I434*H434,2)</f>
        <v>0</v>
      </c>
      <c r="R434" s="145">
        <f>ROUND(J434*H434,2)</f>
        <v>0</v>
      </c>
      <c r="T434" s="146">
        <f>S434*H434</f>
        <v>0</v>
      </c>
      <c r="U434" s="146">
        <v>0</v>
      </c>
      <c r="V434" s="146">
        <f>U434*H434</f>
        <v>0</v>
      </c>
      <c r="W434" s="146">
        <v>0</v>
      </c>
      <c r="X434" s="147">
        <f>W434*H434</f>
        <v>0</v>
      </c>
      <c r="AR434" s="148" t="s">
        <v>168</v>
      </c>
      <c r="AT434" s="148" t="s">
        <v>163</v>
      </c>
      <c r="AU434" s="148" t="s">
        <v>89</v>
      </c>
      <c r="AY434" s="17" t="s">
        <v>160</v>
      </c>
      <c r="BE434" s="149">
        <f>IF(O434="základní",K434,0)</f>
        <v>0</v>
      </c>
      <c r="BF434" s="149">
        <f>IF(O434="snížená",K434,0)</f>
        <v>0</v>
      </c>
      <c r="BG434" s="149">
        <f>IF(O434="zákl. přenesená",K434,0)</f>
        <v>0</v>
      </c>
      <c r="BH434" s="149">
        <f>IF(O434="sníž. přenesená",K434,0)</f>
        <v>0</v>
      </c>
      <c r="BI434" s="149">
        <f>IF(O434="nulová",K434,0)</f>
        <v>0</v>
      </c>
      <c r="BJ434" s="17" t="s">
        <v>87</v>
      </c>
      <c r="BK434" s="149">
        <f>ROUND(P434*H434,2)</f>
        <v>0</v>
      </c>
      <c r="BL434" s="17" t="s">
        <v>168</v>
      </c>
      <c r="BM434" s="148" t="s">
        <v>503</v>
      </c>
    </row>
    <row r="435" spans="2:65" s="13" customFormat="1">
      <c r="B435" s="157"/>
      <c r="D435" s="151" t="s">
        <v>170</v>
      </c>
      <c r="F435" s="159" t="s">
        <v>504</v>
      </c>
      <c r="H435" s="160">
        <v>1398.8520000000001</v>
      </c>
      <c r="I435" s="161"/>
      <c r="J435" s="161"/>
      <c r="M435" s="157"/>
      <c r="N435" s="162"/>
      <c r="X435" s="163"/>
      <c r="AT435" s="158" t="s">
        <v>170</v>
      </c>
      <c r="AU435" s="158" t="s">
        <v>89</v>
      </c>
      <c r="AV435" s="13" t="s">
        <v>89</v>
      </c>
      <c r="AW435" s="13" t="s">
        <v>4</v>
      </c>
      <c r="AX435" s="13" t="s">
        <v>87</v>
      </c>
      <c r="AY435" s="158" t="s">
        <v>160</v>
      </c>
    </row>
    <row r="436" spans="2:65" s="1" customFormat="1" ht="44.25" customHeight="1">
      <c r="B436" s="32"/>
      <c r="C436" s="136" t="s">
        <v>505</v>
      </c>
      <c r="D436" s="136" t="s">
        <v>163</v>
      </c>
      <c r="E436" s="137" t="s">
        <v>506</v>
      </c>
      <c r="F436" s="138" t="s">
        <v>507</v>
      </c>
      <c r="G436" s="139" t="s">
        <v>177</v>
      </c>
      <c r="H436" s="140">
        <v>154.93799999999999</v>
      </c>
      <c r="I436" s="141">
        <v>0</v>
      </c>
      <c r="J436" s="141">
        <v>0</v>
      </c>
      <c r="K436" s="142">
        <f>ROUND(P436*H436,2)</f>
        <v>0</v>
      </c>
      <c r="L436" s="138" t="s">
        <v>167</v>
      </c>
      <c r="M436" s="32"/>
      <c r="N436" s="143" t="s">
        <v>1</v>
      </c>
      <c r="O436" s="144" t="s">
        <v>42</v>
      </c>
      <c r="P436" s="145">
        <f>I436+J436</f>
        <v>0</v>
      </c>
      <c r="Q436" s="145">
        <f>ROUND(I436*H436,2)</f>
        <v>0</v>
      </c>
      <c r="R436" s="145">
        <f>ROUND(J436*H436,2)</f>
        <v>0</v>
      </c>
      <c r="T436" s="146">
        <f>S436*H436</f>
        <v>0</v>
      </c>
      <c r="U436" s="146">
        <v>0</v>
      </c>
      <c r="V436" s="146">
        <f>U436*H436</f>
        <v>0</v>
      </c>
      <c r="W436" s="146">
        <v>0</v>
      </c>
      <c r="X436" s="147">
        <f>W436*H436</f>
        <v>0</v>
      </c>
      <c r="AR436" s="148" t="s">
        <v>168</v>
      </c>
      <c r="AT436" s="148" t="s">
        <v>163</v>
      </c>
      <c r="AU436" s="148" t="s">
        <v>89</v>
      </c>
      <c r="AY436" s="17" t="s">
        <v>160</v>
      </c>
      <c r="BE436" s="149">
        <f>IF(O436="základní",K436,0)</f>
        <v>0</v>
      </c>
      <c r="BF436" s="149">
        <f>IF(O436="snížená",K436,0)</f>
        <v>0</v>
      </c>
      <c r="BG436" s="149">
        <f>IF(O436="zákl. přenesená",K436,0)</f>
        <v>0</v>
      </c>
      <c r="BH436" s="149">
        <f>IF(O436="sníž. přenesená",K436,0)</f>
        <v>0</v>
      </c>
      <c r="BI436" s="149">
        <f>IF(O436="nulová",K436,0)</f>
        <v>0</v>
      </c>
      <c r="BJ436" s="17" t="s">
        <v>87</v>
      </c>
      <c r="BK436" s="149">
        <f>ROUND(P436*H436,2)</f>
        <v>0</v>
      </c>
      <c r="BL436" s="17" t="s">
        <v>168</v>
      </c>
      <c r="BM436" s="148" t="s">
        <v>508</v>
      </c>
    </row>
    <row r="437" spans="2:65" s="11" customFormat="1" ht="22.7" customHeight="1">
      <c r="B437" s="123"/>
      <c r="D437" s="124" t="s">
        <v>78</v>
      </c>
      <c r="E437" s="134" t="s">
        <v>509</v>
      </c>
      <c r="F437" s="134" t="s">
        <v>510</v>
      </c>
      <c r="I437" s="126"/>
      <c r="J437" s="126"/>
      <c r="K437" s="135">
        <f>BK437</f>
        <v>0</v>
      </c>
      <c r="M437" s="123"/>
      <c r="N437" s="128"/>
      <c r="Q437" s="129">
        <f>Q438</f>
        <v>0</v>
      </c>
      <c r="R437" s="129">
        <f>R438</f>
        <v>0</v>
      </c>
      <c r="T437" s="130">
        <f>T438</f>
        <v>0</v>
      </c>
      <c r="V437" s="130">
        <f>V438</f>
        <v>0</v>
      </c>
      <c r="X437" s="131">
        <f>X438</f>
        <v>0</v>
      </c>
      <c r="AR437" s="124" t="s">
        <v>87</v>
      </c>
      <c r="AT437" s="132" t="s">
        <v>78</v>
      </c>
      <c r="AU437" s="132" t="s">
        <v>87</v>
      </c>
      <c r="AY437" s="124" t="s">
        <v>160</v>
      </c>
      <c r="BK437" s="133">
        <f>BK438</f>
        <v>0</v>
      </c>
    </row>
    <row r="438" spans="2:65" s="1" customFormat="1" ht="24.2" customHeight="1">
      <c r="B438" s="32"/>
      <c r="C438" s="136" t="s">
        <v>511</v>
      </c>
      <c r="D438" s="136" t="s">
        <v>163</v>
      </c>
      <c r="E438" s="137" t="s">
        <v>512</v>
      </c>
      <c r="F438" s="138" t="s">
        <v>513</v>
      </c>
      <c r="G438" s="139" t="s">
        <v>177</v>
      </c>
      <c r="H438" s="140">
        <v>148.09100000000001</v>
      </c>
      <c r="I438" s="141">
        <v>0</v>
      </c>
      <c r="J438" s="141">
        <v>0</v>
      </c>
      <c r="K438" s="142">
        <f>ROUND(P438*H438,2)</f>
        <v>0</v>
      </c>
      <c r="L438" s="138" t="s">
        <v>167</v>
      </c>
      <c r="M438" s="32"/>
      <c r="N438" s="143" t="s">
        <v>1</v>
      </c>
      <c r="O438" s="144" t="s">
        <v>42</v>
      </c>
      <c r="P438" s="145">
        <f>I438+J438</f>
        <v>0</v>
      </c>
      <c r="Q438" s="145">
        <f>ROUND(I438*H438,2)</f>
        <v>0</v>
      </c>
      <c r="R438" s="145">
        <f>ROUND(J438*H438,2)</f>
        <v>0</v>
      </c>
      <c r="T438" s="146">
        <f>S438*H438</f>
        <v>0</v>
      </c>
      <c r="U438" s="146">
        <v>0</v>
      </c>
      <c r="V438" s="146">
        <f>U438*H438</f>
        <v>0</v>
      </c>
      <c r="W438" s="146">
        <v>0</v>
      </c>
      <c r="X438" s="147">
        <f>W438*H438</f>
        <v>0</v>
      </c>
      <c r="AR438" s="148" t="s">
        <v>168</v>
      </c>
      <c r="AT438" s="148" t="s">
        <v>163</v>
      </c>
      <c r="AU438" s="148" t="s">
        <v>89</v>
      </c>
      <c r="AY438" s="17" t="s">
        <v>160</v>
      </c>
      <c r="BE438" s="149">
        <f>IF(O438="základní",K438,0)</f>
        <v>0</v>
      </c>
      <c r="BF438" s="149">
        <f>IF(O438="snížená",K438,0)</f>
        <v>0</v>
      </c>
      <c r="BG438" s="149">
        <f>IF(O438="zákl. přenesená",K438,0)</f>
        <v>0</v>
      </c>
      <c r="BH438" s="149">
        <f>IF(O438="sníž. přenesená",K438,0)</f>
        <v>0</v>
      </c>
      <c r="BI438" s="149">
        <f>IF(O438="nulová",K438,0)</f>
        <v>0</v>
      </c>
      <c r="BJ438" s="17" t="s">
        <v>87</v>
      </c>
      <c r="BK438" s="149">
        <f>ROUND(P438*H438,2)</f>
        <v>0</v>
      </c>
      <c r="BL438" s="17" t="s">
        <v>168</v>
      </c>
      <c r="BM438" s="148" t="s">
        <v>514</v>
      </c>
    </row>
    <row r="439" spans="2:65" s="11" customFormat="1" ht="25.9" customHeight="1">
      <c r="B439" s="123"/>
      <c r="D439" s="124" t="s">
        <v>78</v>
      </c>
      <c r="E439" s="125" t="s">
        <v>515</v>
      </c>
      <c r="F439" s="125" t="s">
        <v>516</v>
      </c>
      <c r="I439" s="126"/>
      <c r="J439" s="126"/>
      <c r="K439" s="127">
        <f>BK439</f>
        <v>0</v>
      </c>
      <c r="M439" s="123"/>
      <c r="N439" s="128"/>
      <c r="Q439" s="129">
        <f>Q440+Q467+Q481+Q494+Q533+Q551+Q636+Q703+Q778+Q784+Q921+Q973+Q1009+Q1033+Q1051</f>
        <v>0</v>
      </c>
      <c r="R439" s="129">
        <f>R440+R467+R481+R494+R533+R551+R636+R703+R778+R784+R921+R973+R1009+R1033+R1051</f>
        <v>0</v>
      </c>
      <c r="T439" s="130">
        <f>T440+T467+T481+T494+T533+T551+T636+T703+T778+T784+T921+T973+T1009+T1033+T1051</f>
        <v>0</v>
      </c>
      <c r="V439" s="130">
        <f>V440+V467+V481+V494+V533+V551+V636+V703+V778+V784+V921+V973+V1009+V1033+V1051</f>
        <v>23.408333819999996</v>
      </c>
      <c r="X439" s="131">
        <f>X440+X467+X481+X494+X533+X551+X636+X703+X778+X784+X921+X973+X1009+X1033+X1051</f>
        <v>16.30646505</v>
      </c>
      <c r="AR439" s="124" t="s">
        <v>89</v>
      </c>
      <c r="AT439" s="132" t="s">
        <v>78</v>
      </c>
      <c r="AU439" s="132" t="s">
        <v>79</v>
      </c>
      <c r="AY439" s="124" t="s">
        <v>160</v>
      </c>
      <c r="BK439" s="133">
        <f>BK440+BK467+BK481+BK494+BK533+BK551+BK636+BK703+BK778+BK784+BK921+BK973+BK1009+BK1033+BK1051</f>
        <v>0</v>
      </c>
    </row>
    <row r="440" spans="2:65" s="11" customFormat="1" ht="22.7" customHeight="1">
      <c r="B440" s="123"/>
      <c r="D440" s="124" t="s">
        <v>78</v>
      </c>
      <c r="E440" s="134" t="s">
        <v>517</v>
      </c>
      <c r="F440" s="134" t="s">
        <v>518</v>
      </c>
      <c r="I440" s="126"/>
      <c r="J440" s="126"/>
      <c r="K440" s="135">
        <f>BK440</f>
        <v>0</v>
      </c>
      <c r="M440" s="123"/>
      <c r="N440" s="128"/>
      <c r="Q440" s="129">
        <f>SUM(Q441:Q466)</f>
        <v>0</v>
      </c>
      <c r="R440" s="129">
        <f>SUM(R441:R466)</f>
        <v>0</v>
      </c>
      <c r="T440" s="130">
        <f>SUM(T441:T466)</f>
        <v>0</v>
      </c>
      <c r="V440" s="130">
        <f>SUM(V441:V466)</f>
        <v>0.89137200000000005</v>
      </c>
      <c r="X440" s="131">
        <f>SUM(X441:X466)</f>
        <v>1.4016249999999999</v>
      </c>
      <c r="AR440" s="124" t="s">
        <v>89</v>
      </c>
      <c r="AT440" s="132" t="s">
        <v>78</v>
      </c>
      <c r="AU440" s="132" t="s">
        <v>87</v>
      </c>
      <c r="AY440" s="124" t="s">
        <v>160</v>
      </c>
      <c r="BK440" s="133">
        <f>SUM(BK441:BK466)</f>
        <v>0</v>
      </c>
    </row>
    <row r="441" spans="2:65" s="1" customFormat="1" ht="24.2" customHeight="1">
      <c r="B441" s="32"/>
      <c r="C441" s="136" t="s">
        <v>519</v>
      </c>
      <c r="D441" s="136" t="s">
        <v>163</v>
      </c>
      <c r="E441" s="137" t="s">
        <v>520</v>
      </c>
      <c r="F441" s="138" t="s">
        <v>521</v>
      </c>
      <c r="G441" s="139" t="s">
        <v>166</v>
      </c>
      <c r="H441" s="140">
        <v>560.65</v>
      </c>
      <c r="I441" s="141">
        <v>0</v>
      </c>
      <c r="J441" s="141">
        <v>0</v>
      </c>
      <c r="K441" s="142">
        <f>ROUND(P441*H441,2)</f>
        <v>0</v>
      </c>
      <c r="L441" s="138" t="s">
        <v>167</v>
      </c>
      <c r="M441" s="32"/>
      <c r="N441" s="143" t="s">
        <v>1</v>
      </c>
      <c r="O441" s="144" t="s">
        <v>42</v>
      </c>
      <c r="P441" s="145">
        <f>I441+J441</f>
        <v>0</v>
      </c>
      <c r="Q441" s="145">
        <f>ROUND(I441*H441,2)</f>
        <v>0</v>
      </c>
      <c r="R441" s="145">
        <f>ROUND(J441*H441,2)</f>
        <v>0</v>
      </c>
      <c r="T441" s="146">
        <f>S441*H441</f>
        <v>0</v>
      </c>
      <c r="U441" s="146">
        <v>0</v>
      </c>
      <c r="V441" s="146">
        <f>U441*H441</f>
        <v>0</v>
      </c>
      <c r="W441" s="146">
        <v>2.5000000000000001E-3</v>
      </c>
      <c r="X441" s="147">
        <f>W441*H441</f>
        <v>1.4016249999999999</v>
      </c>
      <c r="AR441" s="148" t="s">
        <v>245</v>
      </c>
      <c r="AT441" s="148" t="s">
        <v>163</v>
      </c>
      <c r="AU441" s="148" t="s">
        <v>89</v>
      </c>
      <c r="AY441" s="17" t="s">
        <v>160</v>
      </c>
      <c r="BE441" s="149">
        <f>IF(O441="základní",K441,0)</f>
        <v>0</v>
      </c>
      <c r="BF441" s="149">
        <f>IF(O441="snížená",K441,0)</f>
        <v>0</v>
      </c>
      <c r="BG441" s="149">
        <f>IF(O441="zákl. přenesená",K441,0)</f>
        <v>0</v>
      </c>
      <c r="BH441" s="149">
        <f>IF(O441="sníž. přenesená",K441,0)</f>
        <v>0</v>
      </c>
      <c r="BI441" s="149">
        <f>IF(O441="nulová",K441,0)</f>
        <v>0</v>
      </c>
      <c r="BJ441" s="17" t="s">
        <v>87</v>
      </c>
      <c r="BK441" s="149">
        <f>ROUND(P441*H441,2)</f>
        <v>0</v>
      </c>
      <c r="BL441" s="17" t="s">
        <v>245</v>
      </c>
      <c r="BM441" s="148" t="s">
        <v>522</v>
      </c>
    </row>
    <row r="442" spans="2:65" s="12" customFormat="1">
      <c r="B442" s="150"/>
      <c r="D442" s="151" t="s">
        <v>170</v>
      </c>
      <c r="E442" s="152" t="s">
        <v>1</v>
      </c>
      <c r="F442" s="153" t="s">
        <v>171</v>
      </c>
      <c r="H442" s="152" t="s">
        <v>1</v>
      </c>
      <c r="I442" s="154"/>
      <c r="J442" s="154"/>
      <c r="M442" s="150"/>
      <c r="N442" s="155"/>
      <c r="X442" s="156"/>
      <c r="AT442" s="152" t="s">
        <v>170</v>
      </c>
      <c r="AU442" s="152" t="s">
        <v>89</v>
      </c>
      <c r="AV442" s="12" t="s">
        <v>87</v>
      </c>
      <c r="AW442" s="12" t="s">
        <v>5</v>
      </c>
      <c r="AX442" s="12" t="s">
        <v>79</v>
      </c>
      <c r="AY442" s="152" t="s">
        <v>160</v>
      </c>
    </row>
    <row r="443" spans="2:65" s="13" customFormat="1">
      <c r="B443" s="157"/>
      <c r="D443" s="151" t="s">
        <v>170</v>
      </c>
      <c r="E443" s="158" t="s">
        <v>1</v>
      </c>
      <c r="F443" s="159" t="s">
        <v>523</v>
      </c>
      <c r="H443" s="160">
        <v>53.6</v>
      </c>
      <c r="I443" s="161"/>
      <c r="J443" s="161"/>
      <c r="M443" s="157"/>
      <c r="N443" s="162"/>
      <c r="X443" s="163"/>
      <c r="AT443" s="158" t="s">
        <v>170</v>
      </c>
      <c r="AU443" s="158" t="s">
        <v>89</v>
      </c>
      <c r="AV443" s="13" t="s">
        <v>89</v>
      </c>
      <c r="AW443" s="13" t="s">
        <v>5</v>
      </c>
      <c r="AX443" s="13" t="s">
        <v>79</v>
      </c>
      <c r="AY443" s="158" t="s">
        <v>160</v>
      </c>
    </row>
    <row r="444" spans="2:65" s="13" customFormat="1">
      <c r="B444" s="157"/>
      <c r="D444" s="151" t="s">
        <v>170</v>
      </c>
      <c r="E444" s="158" t="s">
        <v>1</v>
      </c>
      <c r="F444" s="159" t="s">
        <v>524</v>
      </c>
      <c r="H444" s="160">
        <v>321.89999999999998</v>
      </c>
      <c r="I444" s="161"/>
      <c r="J444" s="161"/>
      <c r="M444" s="157"/>
      <c r="N444" s="162"/>
      <c r="X444" s="163"/>
      <c r="AT444" s="158" t="s">
        <v>170</v>
      </c>
      <c r="AU444" s="158" t="s">
        <v>89</v>
      </c>
      <c r="AV444" s="13" t="s">
        <v>89</v>
      </c>
      <c r="AW444" s="13" t="s">
        <v>5</v>
      </c>
      <c r="AX444" s="13" t="s">
        <v>79</v>
      </c>
      <c r="AY444" s="158" t="s">
        <v>160</v>
      </c>
    </row>
    <row r="445" spans="2:65" s="13" customFormat="1">
      <c r="B445" s="157"/>
      <c r="D445" s="151" t="s">
        <v>170</v>
      </c>
      <c r="E445" s="158" t="s">
        <v>1</v>
      </c>
      <c r="F445" s="159" t="s">
        <v>525</v>
      </c>
      <c r="H445" s="160">
        <v>30.4</v>
      </c>
      <c r="I445" s="161"/>
      <c r="J445" s="161"/>
      <c r="M445" s="157"/>
      <c r="N445" s="162"/>
      <c r="X445" s="163"/>
      <c r="AT445" s="158" t="s">
        <v>170</v>
      </c>
      <c r="AU445" s="158" t="s">
        <v>89</v>
      </c>
      <c r="AV445" s="13" t="s">
        <v>89</v>
      </c>
      <c r="AW445" s="13" t="s">
        <v>5</v>
      </c>
      <c r="AX445" s="13" t="s">
        <v>79</v>
      </c>
      <c r="AY445" s="158" t="s">
        <v>160</v>
      </c>
    </row>
    <row r="446" spans="2:65" s="13" customFormat="1">
      <c r="B446" s="157"/>
      <c r="D446" s="151" t="s">
        <v>170</v>
      </c>
      <c r="E446" s="158" t="s">
        <v>1</v>
      </c>
      <c r="F446" s="159" t="s">
        <v>526</v>
      </c>
      <c r="H446" s="160">
        <v>2.4</v>
      </c>
      <c r="I446" s="161"/>
      <c r="J446" s="161"/>
      <c r="M446" s="157"/>
      <c r="N446" s="162"/>
      <c r="X446" s="163"/>
      <c r="AT446" s="158" t="s">
        <v>170</v>
      </c>
      <c r="AU446" s="158" t="s">
        <v>89</v>
      </c>
      <c r="AV446" s="13" t="s">
        <v>89</v>
      </c>
      <c r="AW446" s="13" t="s">
        <v>5</v>
      </c>
      <c r="AX446" s="13" t="s">
        <v>79</v>
      </c>
      <c r="AY446" s="158" t="s">
        <v>160</v>
      </c>
    </row>
    <row r="447" spans="2:65" s="13" customFormat="1">
      <c r="B447" s="157"/>
      <c r="D447" s="151" t="s">
        <v>170</v>
      </c>
      <c r="E447" s="158" t="s">
        <v>1</v>
      </c>
      <c r="F447" s="159" t="s">
        <v>527</v>
      </c>
      <c r="H447" s="160">
        <v>2.5</v>
      </c>
      <c r="I447" s="161"/>
      <c r="J447" s="161"/>
      <c r="M447" s="157"/>
      <c r="N447" s="162"/>
      <c r="X447" s="163"/>
      <c r="AT447" s="158" t="s">
        <v>170</v>
      </c>
      <c r="AU447" s="158" t="s">
        <v>89</v>
      </c>
      <c r="AV447" s="13" t="s">
        <v>89</v>
      </c>
      <c r="AW447" s="13" t="s">
        <v>5</v>
      </c>
      <c r="AX447" s="13" t="s">
        <v>79</v>
      </c>
      <c r="AY447" s="158" t="s">
        <v>160</v>
      </c>
    </row>
    <row r="448" spans="2:65" s="13" customFormat="1">
      <c r="B448" s="157"/>
      <c r="D448" s="151" t="s">
        <v>170</v>
      </c>
      <c r="E448" s="158" t="s">
        <v>1</v>
      </c>
      <c r="F448" s="159" t="s">
        <v>528</v>
      </c>
      <c r="H448" s="160">
        <v>21.95</v>
      </c>
      <c r="I448" s="161"/>
      <c r="J448" s="161"/>
      <c r="M448" s="157"/>
      <c r="N448" s="162"/>
      <c r="X448" s="163"/>
      <c r="AT448" s="158" t="s">
        <v>170</v>
      </c>
      <c r="AU448" s="158" t="s">
        <v>89</v>
      </c>
      <c r="AV448" s="13" t="s">
        <v>89</v>
      </c>
      <c r="AW448" s="13" t="s">
        <v>5</v>
      </c>
      <c r="AX448" s="13" t="s">
        <v>79</v>
      </c>
      <c r="AY448" s="158" t="s">
        <v>160</v>
      </c>
    </row>
    <row r="449" spans="2:65" s="13" customFormat="1">
      <c r="B449" s="157"/>
      <c r="D449" s="151" t="s">
        <v>170</v>
      </c>
      <c r="E449" s="158" t="s">
        <v>1</v>
      </c>
      <c r="F449" s="159" t="s">
        <v>529</v>
      </c>
      <c r="H449" s="160">
        <v>14.55</v>
      </c>
      <c r="I449" s="161"/>
      <c r="J449" s="161"/>
      <c r="M449" s="157"/>
      <c r="N449" s="162"/>
      <c r="X449" s="163"/>
      <c r="AT449" s="158" t="s">
        <v>170</v>
      </c>
      <c r="AU449" s="158" t="s">
        <v>89</v>
      </c>
      <c r="AV449" s="13" t="s">
        <v>89</v>
      </c>
      <c r="AW449" s="13" t="s">
        <v>5</v>
      </c>
      <c r="AX449" s="13" t="s">
        <v>79</v>
      </c>
      <c r="AY449" s="158" t="s">
        <v>160</v>
      </c>
    </row>
    <row r="450" spans="2:65" s="13" customFormat="1">
      <c r="B450" s="157"/>
      <c r="D450" s="151" t="s">
        <v>170</v>
      </c>
      <c r="E450" s="158" t="s">
        <v>1</v>
      </c>
      <c r="F450" s="159" t="s">
        <v>530</v>
      </c>
      <c r="H450" s="160">
        <v>56.1</v>
      </c>
      <c r="I450" s="161"/>
      <c r="J450" s="161"/>
      <c r="M450" s="157"/>
      <c r="N450" s="162"/>
      <c r="X450" s="163"/>
      <c r="AT450" s="158" t="s">
        <v>170</v>
      </c>
      <c r="AU450" s="158" t="s">
        <v>89</v>
      </c>
      <c r="AV450" s="13" t="s">
        <v>89</v>
      </c>
      <c r="AW450" s="13" t="s">
        <v>5</v>
      </c>
      <c r="AX450" s="13" t="s">
        <v>79</v>
      </c>
      <c r="AY450" s="158" t="s">
        <v>160</v>
      </c>
    </row>
    <row r="451" spans="2:65" s="13" customFormat="1">
      <c r="B451" s="157"/>
      <c r="D451" s="151" t="s">
        <v>170</v>
      </c>
      <c r="E451" s="158" t="s">
        <v>1</v>
      </c>
      <c r="F451" s="159" t="s">
        <v>531</v>
      </c>
      <c r="H451" s="160">
        <v>34.1</v>
      </c>
      <c r="I451" s="161"/>
      <c r="J451" s="161"/>
      <c r="M451" s="157"/>
      <c r="N451" s="162"/>
      <c r="X451" s="163"/>
      <c r="AT451" s="158" t="s">
        <v>170</v>
      </c>
      <c r="AU451" s="158" t="s">
        <v>89</v>
      </c>
      <c r="AV451" s="13" t="s">
        <v>89</v>
      </c>
      <c r="AW451" s="13" t="s">
        <v>5</v>
      </c>
      <c r="AX451" s="13" t="s">
        <v>79</v>
      </c>
      <c r="AY451" s="158" t="s">
        <v>160</v>
      </c>
    </row>
    <row r="452" spans="2:65" s="13" customFormat="1">
      <c r="B452" s="157"/>
      <c r="D452" s="151" t="s">
        <v>170</v>
      </c>
      <c r="E452" s="158" t="s">
        <v>1</v>
      </c>
      <c r="F452" s="159" t="s">
        <v>532</v>
      </c>
      <c r="H452" s="160">
        <v>19.8</v>
      </c>
      <c r="I452" s="161"/>
      <c r="J452" s="161"/>
      <c r="M452" s="157"/>
      <c r="N452" s="162"/>
      <c r="X452" s="163"/>
      <c r="AT452" s="158" t="s">
        <v>170</v>
      </c>
      <c r="AU452" s="158" t="s">
        <v>89</v>
      </c>
      <c r="AV452" s="13" t="s">
        <v>89</v>
      </c>
      <c r="AW452" s="13" t="s">
        <v>5</v>
      </c>
      <c r="AX452" s="13" t="s">
        <v>79</v>
      </c>
      <c r="AY452" s="158" t="s">
        <v>160</v>
      </c>
    </row>
    <row r="453" spans="2:65" s="13" customFormat="1">
      <c r="B453" s="157"/>
      <c r="D453" s="151" t="s">
        <v>170</v>
      </c>
      <c r="E453" s="158" t="s">
        <v>1</v>
      </c>
      <c r="F453" s="159" t="s">
        <v>533</v>
      </c>
      <c r="H453" s="160">
        <v>3.35</v>
      </c>
      <c r="I453" s="161"/>
      <c r="J453" s="161"/>
      <c r="M453" s="157"/>
      <c r="N453" s="162"/>
      <c r="X453" s="163"/>
      <c r="AT453" s="158" t="s">
        <v>170</v>
      </c>
      <c r="AU453" s="158" t="s">
        <v>89</v>
      </c>
      <c r="AV453" s="13" t="s">
        <v>89</v>
      </c>
      <c r="AW453" s="13" t="s">
        <v>5</v>
      </c>
      <c r="AX453" s="13" t="s">
        <v>79</v>
      </c>
      <c r="AY453" s="158" t="s">
        <v>160</v>
      </c>
    </row>
    <row r="454" spans="2:65" s="14" customFormat="1">
      <c r="B454" s="164"/>
      <c r="D454" s="151" t="s">
        <v>170</v>
      </c>
      <c r="E454" s="165" t="s">
        <v>1</v>
      </c>
      <c r="F454" s="166" t="s">
        <v>173</v>
      </c>
      <c r="H454" s="167">
        <v>560.65</v>
      </c>
      <c r="I454" s="168"/>
      <c r="J454" s="168"/>
      <c r="M454" s="164"/>
      <c r="N454" s="169"/>
      <c r="X454" s="170"/>
      <c r="AT454" s="165" t="s">
        <v>170</v>
      </c>
      <c r="AU454" s="165" t="s">
        <v>89</v>
      </c>
      <c r="AV454" s="14" t="s">
        <v>161</v>
      </c>
      <c r="AW454" s="14" t="s">
        <v>5</v>
      </c>
      <c r="AX454" s="14" t="s">
        <v>79</v>
      </c>
      <c r="AY454" s="165" t="s">
        <v>160</v>
      </c>
    </row>
    <row r="455" spans="2:65" s="15" customFormat="1">
      <c r="B455" s="171"/>
      <c r="D455" s="151" t="s">
        <v>170</v>
      </c>
      <c r="E455" s="172" t="s">
        <v>1</v>
      </c>
      <c r="F455" s="173" t="s">
        <v>174</v>
      </c>
      <c r="H455" s="174">
        <v>560.65</v>
      </c>
      <c r="I455" s="175"/>
      <c r="J455" s="175"/>
      <c r="M455" s="171"/>
      <c r="N455" s="176"/>
      <c r="X455" s="177"/>
      <c r="AT455" s="172" t="s">
        <v>170</v>
      </c>
      <c r="AU455" s="172" t="s">
        <v>89</v>
      </c>
      <c r="AV455" s="15" t="s">
        <v>168</v>
      </c>
      <c r="AW455" s="15" t="s">
        <v>5</v>
      </c>
      <c r="AX455" s="15" t="s">
        <v>87</v>
      </c>
      <c r="AY455" s="172" t="s">
        <v>160</v>
      </c>
    </row>
    <row r="456" spans="2:65" s="1" customFormat="1" ht="24.2" customHeight="1">
      <c r="B456" s="32"/>
      <c r="C456" s="136" t="s">
        <v>534</v>
      </c>
      <c r="D456" s="136" t="s">
        <v>163</v>
      </c>
      <c r="E456" s="137" t="s">
        <v>535</v>
      </c>
      <c r="F456" s="138" t="s">
        <v>536</v>
      </c>
      <c r="G456" s="139" t="s">
        <v>166</v>
      </c>
      <c r="H456" s="140">
        <v>565.95000000000005</v>
      </c>
      <c r="I456" s="141">
        <v>0</v>
      </c>
      <c r="J456" s="141">
        <v>0</v>
      </c>
      <c r="K456" s="142">
        <f>ROUND(P456*H456,2)</f>
        <v>0</v>
      </c>
      <c r="L456" s="138" t="s">
        <v>167</v>
      </c>
      <c r="M456" s="32"/>
      <c r="N456" s="143" t="s">
        <v>1</v>
      </c>
      <c r="O456" s="144" t="s">
        <v>42</v>
      </c>
      <c r="P456" s="145">
        <f>I456+J456</f>
        <v>0</v>
      </c>
      <c r="Q456" s="145">
        <f>ROUND(I456*H456,2)</f>
        <v>0</v>
      </c>
      <c r="R456" s="145">
        <f>ROUND(J456*H456,2)</f>
        <v>0</v>
      </c>
      <c r="T456" s="146">
        <f>S456*H456</f>
        <v>0</v>
      </c>
      <c r="U456" s="146">
        <v>0</v>
      </c>
      <c r="V456" s="146">
        <f>U456*H456</f>
        <v>0</v>
      </c>
      <c r="W456" s="146">
        <v>0</v>
      </c>
      <c r="X456" s="147">
        <f>W456*H456</f>
        <v>0</v>
      </c>
      <c r="AR456" s="148" t="s">
        <v>245</v>
      </c>
      <c r="AT456" s="148" t="s">
        <v>163</v>
      </c>
      <c r="AU456" s="148" t="s">
        <v>89</v>
      </c>
      <c r="AY456" s="17" t="s">
        <v>160</v>
      </c>
      <c r="BE456" s="149">
        <f>IF(O456="základní",K456,0)</f>
        <v>0</v>
      </c>
      <c r="BF456" s="149">
        <f>IF(O456="snížená",K456,0)</f>
        <v>0</v>
      </c>
      <c r="BG456" s="149">
        <f>IF(O456="zákl. přenesená",K456,0)</f>
        <v>0</v>
      </c>
      <c r="BH456" s="149">
        <f>IF(O456="sníž. přenesená",K456,0)</f>
        <v>0</v>
      </c>
      <c r="BI456" s="149">
        <f>IF(O456="nulová",K456,0)</f>
        <v>0</v>
      </c>
      <c r="BJ456" s="17" t="s">
        <v>87</v>
      </c>
      <c r="BK456" s="149">
        <f>ROUND(P456*H456,2)</f>
        <v>0</v>
      </c>
      <c r="BL456" s="17" t="s">
        <v>245</v>
      </c>
      <c r="BM456" s="148" t="s">
        <v>537</v>
      </c>
    </row>
    <row r="457" spans="2:65" s="13" customFormat="1">
      <c r="B457" s="157"/>
      <c r="D457" s="151" t="s">
        <v>170</v>
      </c>
      <c r="E457" s="158" t="s">
        <v>1</v>
      </c>
      <c r="F457" s="159" t="s">
        <v>264</v>
      </c>
      <c r="H457" s="160">
        <v>337.8</v>
      </c>
      <c r="I457" s="161"/>
      <c r="J457" s="161"/>
      <c r="M457" s="157"/>
      <c r="N457" s="162"/>
      <c r="X457" s="163"/>
      <c r="AT457" s="158" t="s">
        <v>170</v>
      </c>
      <c r="AU457" s="158" t="s">
        <v>89</v>
      </c>
      <c r="AV457" s="13" t="s">
        <v>89</v>
      </c>
      <c r="AW457" s="13" t="s">
        <v>5</v>
      </c>
      <c r="AX457" s="13" t="s">
        <v>79</v>
      </c>
      <c r="AY457" s="158" t="s">
        <v>160</v>
      </c>
    </row>
    <row r="458" spans="2:65" s="13" customFormat="1">
      <c r="B458" s="157"/>
      <c r="D458" s="151" t="s">
        <v>170</v>
      </c>
      <c r="E458" s="158" t="s">
        <v>1</v>
      </c>
      <c r="F458" s="159" t="s">
        <v>265</v>
      </c>
      <c r="H458" s="160">
        <v>133.69999999999999</v>
      </c>
      <c r="I458" s="161"/>
      <c r="J458" s="161"/>
      <c r="M458" s="157"/>
      <c r="N458" s="162"/>
      <c r="X458" s="163"/>
      <c r="AT458" s="158" t="s">
        <v>170</v>
      </c>
      <c r="AU458" s="158" t="s">
        <v>89</v>
      </c>
      <c r="AV458" s="13" t="s">
        <v>89</v>
      </c>
      <c r="AW458" s="13" t="s">
        <v>5</v>
      </c>
      <c r="AX458" s="13" t="s">
        <v>79</v>
      </c>
      <c r="AY458" s="158" t="s">
        <v>160</v>
      </c>
    </row>
    <row r="459" spans="2:65" s="13" customFormat="1">
      <c r="B459" s="157"/>
      <c r="D459" s="151" t="s">
        <v>170</v>
      </c>
      <c r="E459" s="158" t="s">
        <v>1</v>
      </c>
      <c r="F459" s="159" t="s">
        <v>266</v>
      </c>
      <c r="H459" s="160">
        <v>34.1</v>
      </c>
      <c r="I459" s="161"/>
      <c r="J459" s="161"/>
      <c r="M459" s="157"/>
      <c r="N459" s="162"/>
      <c r="X459" s="163"/>
      <c r="AT459" s="158" t="s">
        <v>170</v>
      </c>
      <c r="AU459" s="158" t="s">
        <v>89</v>
      </c>
      <c r="AV459" s="13" t="s">
        <v>89</v>
      </c>
      <c r="AW459" s="13" t="s">
        <v>5</v>
      </c>
      <c r="AX459" s="13" t="s">
        <v>79</v>
      </c>
      <c r="AY459" s="158" t="s">
        <v>160</v>
      </c>
    </row>
    <row r="460" spans="2:65" s="13" customFormat="1">
      <c r="B460" s="157"/>
      <c r="D460" s="151" t="s">
        <v>170</v>
      </c>
      <c r="E460" s="158" t="s">
        <v>1</v>
      </c>
      <c r="F460" s="159" t="s">
        <v>267</v>
      </c>
      <c r="H460" s="160">
        <v>58</v>
      </c>
      <c r="I460" s="161"/>
      <c r="J460" s="161"/>
      <c r="M460" s="157"/>
      <c r="N460" s="162"/>
      <c r="X460" s="163"/>
      <c r="AT460" s="158" t="s">
        <v>170</v>
      </c>
      <c r="AU460" s="158" t="s">
        <v>89</v>
      </c>
      <c r="AV460" s="13" t="s">
        <v>89</v>
      </c>
      <c r="AW460" s="13" t="s">
        <v>5</v>
      </c>
      <c r="AX460" s="13" t="s">
        <v>79</v>
      </c>
      <c r="AY460" s="158" t="s">
        <v>160</v>
      </c>
    </row>
    <row r="461" spans="2:65" s="13" customFormat="1">
      <c r="B461" s="157"/>
      <c r="D461" s="151" t="s">
        <v>170</v>
      </c>
      <c r="E461" s="158" t="s">
        <v>1</v>
      </c>
      <c r="F461" s="159" t="s">
        <v>268</v>
      </c>
      <c r="H461" s="160">
        <v>2.35</v>
      </c>
      <c r="I461" s="161"/>
      <c r="J461" s="161"/>
      <c r="M461" s="157"/>
      <c r="N461" s="162"/>
      <c r="X461" s="163"/>
      <c r="AT461" s="158" t="s">
        <v>170</v>
      </c>
      <c r="AU461" s="158" t="s">
        <v>89</v>
      </c>
      <c r="AV461" s="13" t="s">
        <v>89</v>
      </c>
      <c r="AW461" s="13" t="s">
        <v>5</v>
      </c>
      <c r="AX461" s="13" t="s">
        <v>79</v>
      </c>
      <c r="AY461" s="158" t="s">
        <v>160</v>
      </c>
    </row>
    <row r="462" spans="2:65" s="14" customFormat="1">
      <c r="B462" s="164"/>
      <c r="D462" s="151" t="s">
        <v>170</v>
      </c>
      <c r="E462" s="165" t="s">
        <v>1</v>
      </c>
      <c r="F462" s="166" t="s">
        <v>173</v>
      </c>
      <c r="H462" s="167">
        <v>565.95000000000005</v>
      </c>
      <c r="I462" s="168"/>
      <c r="J462" s="168"/>
      <c r="M462" s="164"/>
      <c r="N462" s="169"/>
      <c r="X462" s="170"/>
      <c r="AT462" s="165" t="s">
        <v>170</v>
      </c>
      <c r="AU462" s="165" t="s">
        <v>89</v>
      </c>
      <c r="AV462" s="14" t="s">
        <v>161</v>
      </c>
      <c r="AW462" s="14" t="s">
        <v>5</v>
      </c>
      <c r="AX462" s="14" t="s">
        <v>79</v>
      </c>
      <c r="AY462" s="165" t="s">
        <v>160</v>
      </c>
    </row>
    <row r="463" spans="2:65" s="15" customFormat="1">
      <c r="B463" s="171"/>
      <c r="D463" s="151" t="s">
        <v>170</v>
      </c>
      <c r="E463" s="172" t="s">
        <v>1</v>
      </c>
      <c r="F463" s="173" t="s">
        <v>174</v>
      </c>
      <c r="H463" s="174">
        <v>565.95000000000005</v>
      </c>
      <c r="I463" s="175"/>
      <c r="J463" s="175"/>
      <c r="M463" s="171"/>
      <c r="N463" s="176"/>
      <c r="X463" s="177"/>
      <c r="AT463" s="172" t="s">
        <v>170</v>
      </c>
      <c r="AU463" s="172" t="s">
        <v>89</v>
      </c>
      <c r="AV463" s="15" t="s">
        <v>168</v>
      </c>
      <c r="AW463" s="15" t="s">
        <v>5</v>
      </c>
      <c r="AX463" s="15" t="s">
        <v>87</v>
      </c>
      <c r="AY463" s="172" t="s">
        <v>160</v>
      </c>
    </row>
    <row r="464" spans="2:65" s="1" customFormat="1" ht="24.2" customHeight="1">
      <c r="B464" s="32"/>
      <c r="C464" s="178" t="s">
        <v>538</v>
      </c>
      <c r="D464" s="178" t="s">
        <v>217</v>
      </c>
      <c r="E464" s="179" t="s">
        <v>539</v>
      </c>
      <c r="F464" s="180" t="s">
        <v>540</v>
      </c>
      <c r="G464" s="181" t="s">
        <v>166</v>
      </c>
      <c r="H464" s="182">
        <v>594.24800000000005</v>
      </c>
      <c r="I464" s="183">
        <v>0</v>
      </c>
      <c r="J464" s="184"/>
      <c r="K464" s="185">
        <f>ROUND(P464*H464,2)</f>
        <v>0</v>
      </c>
      <c r="L464" s="180" t="s">
        <v>167</v>
      </c>
      <c r="M464" s="186"/>
      <c r="N464" s="187" t="s">
        <v>1</v>
      </c>
      <c r="O464" s="144" t="s">
        <v>42</v>
      </c>
      <c r="P464" s="145">
        <f>I464+J464</f>
        <v>0</v>
      </c>
      <c r="Q464" s="145">
        <f>ROUND(I464*H464,2)</f>
        <v>0</v>
      </c>
      <c r="R464" s="145">
        <f>ROUND(J464*H464,2)</f>
        <v>0</v>
      </c>
      <c r="T464" s="146">
        <f>S464*H464</f>
        <v>0</v>
      </c>
      <c r="U464" s="146">
        <v>1.5E-3</v>
      </c>
      <c r="V464" s="146">
        <f>U464*H464</f>
        <v>0.89137200000000005</v>
      </c>
      <c r="W464" s="146">
        <v>0</v>
      </c>
      <c r="X464" s="147">
        <f>W464*H464</f>
        <v>0</v>
      </c>
      <c r="AR464" s="148" t="s">
        <v>334</v>
      </c>
      <c r="AT464" s="148" t="s">
        <v>217</v>
      </c>
      <c r="AU464" s="148" t="s">
        <v>89</v>
      </c>
      <c r="AY464" s="17" t="s">
        <v>160</v>
      </c>
      <c r="BE464" s="149">
        <f>IF(O464="základní",K464,0)</f>
        <v>0</v>
      </c>
      <c r="BF464" s="149">
        <f>IF(O464="snížená",K464,0)</f>
        <v>0</v>
      </c>
      <c r="BG464" s="149">
        <f>IF(O464="zákl. přenesená",K464,0)</f>
        <v>0</v>
      </c>
      <c r="BH464" s="149">
        <f>IF(O464="sníž. přenesená",K464,0)</f>
        <v>0</v>
      </c>
      <c r="BI464" s="149">
        <f>IF(O464="nulová",K464,0)</f>
        <v>0</v>
      </c>
      <c r="BJ464" s="17" t="s">
        <v>87</v>
      </c>
      <c r="BK464" s="149">
        <f>ROUND(P464*H464,2)</f>
        <v>0</v>
      </c>
      <c r="BL464" s="17" t="s">
        <v>245</v>
      </c>
      <c r="BM464" s="148" t="s">
        <v>541</v>
      </c>
    </row>
    <row r="465" spans="2:65" s="13" customFormat="1">
      <c r="B465" s="157"/>
      <c r="D465" s="151" t="s">
        <v>170</v>
      </c>
      <c r="F465" s="159" t="s">
        <v>542</v>
      </c>
      <c r="H465" s="160">
        <v>594.24800000000005</v>
      </c>
      <c r="I465" s="161"/>
      <c r="J465" s="161"/>
      <c r="M465" s="157"/>
      <c r="N465" s="162"/>
      <c r="X465" s="163"/>
      <c r="AT465" s="158" t="s">
        <v>170</v>
      </c>
      <c r="AU465" s="158" t="s">
        <v>89</v>
      </c>
      <c r="AV465" s="13" t="s">
        <v>89</v>
      </c>
      <c r="AW465" s="13" t="s">
        <v>4</v>
      </c>
      <c r="AX465" s="13" t="s">
        <v>87</v>
      </c>
      <c r="AY465" s="158" t="s">
        <v>160</v>
      </c>
    </row>
    <row r="466" spans="2:65" s="1" customFormat="1" ht="24.2" customHeight="1">
      <c r="B466" s="32"/>
      <c r="C466" s="136" t="s">
        <v>543</v>
      </c>
      <c r="D466" s="136" t="s">
        <v>163</v>
      </c>
      <c r="E466" s="137" t="s">
        <v>544</v>
      </c>
      <c r="F466" s="138" t="s">
        <v>545</v>
      </c>
      <c r="G466" s="139" t="s">
        <v>546</v>
      </c>
      <c r="H466" s="188">
        <v>0</v>
      </c>
      <c r="I466" s="141">
        <v>0</v>
      </c>
      <c r="J466" s="141">
        <v>0</v>
      </c>
      <c r="K466" s="142">
        <f>ROUND(P466*H466,2)</f>
        <v>0</v>
      </c>
      <c r="L466" s="138" t="s">
        <v>167</v>
      </c>
      <c r="M466" s="32"/>
      <c r="N466" s="143" t="s">
        <v>1</v>
      </c>
      <c r="O466" s="144" t="s">
        <v>42</v>
      </c>
      <c r="P466" s="145">
        <f>I466+J466</f>
        <v>0</v>
      </c>
      <c r="Q466" s="145">
        <f>ROUND(I466*H466,2)</f>
        <v>0</v>
      </c>
      <c r="R466" s="145">
        <f>ROUND(J466*H466,2)</f>
        <v>0</v>
      </c>
      <c r="T466" s="146">
        <f>S466*H466</f>
        <v>0</v>
      </c>
      <c r="U466" s="146">
        <v>0</v>
      </c>
      <c r="V466" s="146">
        <f>U466*H466</f>
        <v>0</v>
      </c>
      <c r="W466" s="146">
        <v>0</v>
      </c>
      <c r="X466" s="147">
        <f>W466*H466</f>
        <v>0</v>
      </c>
      <c r="AR466" s="148" t="s">
        <v>245</v>
      </c>
      <c r="AT466" s="148" t="s">
        <v>163</v>
      </c>
      <c r="AU466" s="148" t="s">
        <v>89</v>
      </c>
      <c r="AY466" s="17" t="s">
        <v>160</v>
      </c>
      <c r="BE466" s="149">
        <f>IF(O466="základní",K466,0)</f>
        <v>0</v>
      </c>
      <c r="BF466" s="149">
        <f>IF(O466="snížená",K466,0)</f>
        <v>0</v>
      </c>
      <c r="BG466" s="149">
        <f>IF(O466="zákl. přenesená",K466,0)</f>
        <v>0</v>
      </c>
      <c r="BH466" s="149">
        <f>IF(O466="sníž. přenesená",K466,0)</f>
        <v>0</v>
      </c>
      <c r="BI466" s="149">
        <f>IF(O466="nulová",K466,0)</f>
        <v>0</v>
      </c>
      <c r="BJ466" s="17" t="s">
        <v>87</v>
      </c>
      <c r="BK466" s="149">
        <f>ROUND(P466*H466,2)</f>
        <v>0</v>
      </c>
      <c r="BL466" s="17" t="s">
        <v>245</v>
      </c>
      <c r="BM466" s="148" t="s">
        <v>547</v>
      </c>
    </row>
    <row r="467" spans="2:65" s="11" customFormat="1" ht="22.7" customHeight="1">
      <c r="B467" s="123"/>
      <c r="D467" s="124" t="s">
        <v>78</v>
      </c>
      <c r="E467" s="134" t="s">
        <v>548</v>
      </c>
      <c r="F467" s="134" t="s">
        <v>549</v>
      </c>
      <c r="I467" s="126"/>
      <c r="J467" s="126"/>
      <c r="K467" s="135">
        <f>BK467</f>
        <v>0</v>
      </c>
      <c r="M467" s="123"/>
      <c r="N467" s="128"/>
      <c r="Q467" s="129">
        <f>SUM(Q468:Q480)</f>
        <v>0</v>
      </c>
      <c r="R467" s="129">
        <f>SUM(R468:R480)</f>
        <v>0</v>
      </c>
      <c r="T467" s="130">
        <f>SUM(T468:T480)</f>
        <v>0</v>
      </c>
      <c r="V467" s="130">
        <f>SUM(V468:V480)</f>
        <v>2.39115002</v>
      </c>
      <c r="X467" s="131">
        <f>SUM(X468:X480)</f>
        <v>0</v>
      </c>
      <c r="AR467" s="124" t="s">
        <v>89</v>
      </c>
      <c r="AT467" s="132" t="s">
        <v>78</v>
      </c>
      <c r="AU467" s="132" t="s">
        <v>87</v>
      </c>
      <c r="AY467" s="124" t="s">
        <v>160</v>
      </c>
      <c r="BK467" s="133">
        <f>SUM(BK468:BK480)</f>
        <v>0</v>
      </c>
    </row>
    <row r="468" spans="2:65" s="1" customFormat="1" ht="24.2" customHeight="1">
      <c r="B468" s="32"/>
      <c r="C468" s="136" t="s">
        <v>550</v>
      </c>
      <c r="D468" s="136" t="s">
        <v>163</v>
      </c>
      <c r="E468" s="137" t="s">
        <v>551</v>
      </c>
      <c r="F468" s="138" t="s">
        <v>552</v>
      </c>
      <c r="G468" s="139" t="s">
        <v>166</v>
      </c>
      <c r="H468" s="140">
        <v>119.35</v>
      </c>
      <c r="I468" s="141">
        <v>0</v>
      </c>
      <c r="J468" s="141">
        <v>0</v>
      </c>
      <c r="K468" s="142">
        <f>ROUND(P468*H468,2)</f>
        <v>0</v>
      </c>
      <c r="L468" s="138" t="s">
        <v>1</v>
      </c>
      <c r="M468" s="32"/>
      <c r="N468" s="143" t="s">
        <v>1</v>
      </c>
      <c r="O468" s="144" t="s">
        <v>42</v>
      </c>
      <c r="P468" s="145">
        <f>I468+J468</f>
        <v>0</v>
      </c>
      <c r="Q468" s="145">
        <f>ROUND(I468*H468,2)</f>
        <v>0</v>
      </c>
      <c r="R468" s="145">
        <f>ROUND(J468*H468,2)</f>
        <v>0</v>
      </c>
      <c r="T468" s="146">
        <f>S468*H468</f>
        <v>0</v>
      </c>
      <c r="U468" s="146">
        <v>2.8700000000000002E-3</v>
      </c>
      <c r="V468" s="146">
        <f>U468*H468</f>
        <v>0.34253450000000002</v>
      </c>
      <c r="W468" s="146">
        <v>0</v>
      </c>
      <c r="X468" s="147">
        <f>W468*H468</f>
        <v>0</v>
      </c>
      <c r="AR468" s="148" t="s">
        <v>245</v>
      </c>
      <c r="AT468" s="148" t="s">
        <v>163</v>
      </c>
      <c r="AU468" s="148" t="s">
        <v>89</v>
      </c>
      <c r="AY468" s="17" t="s">
        <v>160</v>
      </c>
      <c r="BE468" s="149">
        <f>IF(O468="základní",K468,0)</f>
        <v>0</v>
      </c>
      <c r="BF468" s="149">
        <f>IF(O468="snížená",K468,0)</f>
        <v>0</v>
      </c>
      <c r="BG468" s="149">
        <f>IF(O468="zákl. přenesená",K468,0)</f>
        <v>0</v>
      </c>
      <c r="BH468" s="149">
        <f>IF(O468="sníž. přenesená",K468,0)</f>
        <v>0</v>
      </c>
      <c r="BI468" s="149">
        <f>IF(O468="nulová",K468,0)</f>
        <v>0</v>
      </c>
      <c r="BJ468" s="17" t="s">
        <v>87</v>
      </c>
      <c r="BK468" s="149">
        <f>ROUND(P468*H468,2)</f>
        <v>0</v>
      </c>
      <c r="BL468" s="17" t="s">
        <v>245</v>
      </c>
      <c r="BM468" s="148" t="s">
        <v>553</v>
      </c>
    </row>
    <row r="469" spans="2:65" s="13" customFormat="1">
      <c r="B469" s="157"/>
      <c r="D469" s="151" t="s">
        <v>170</v>
      </c>
      <c r="E469" s="158" t="s">
        <v>1</v>
      </c>
      <c r="F469" s="159" t="s">
        <v>554</v>
      </c>
      <c r="H469" s="160">
        <v>119.35</v>
      </c>
      <c r="I469" s="161"/>
      <c r="J469" s="161"/>
      <c r="M469" s="157"/>
      <c r="N469" s="162"/>
      <c r="X469" s="163"/>
      <c r="AT469" s="158" t="s">
        <v>170</v>
      </c>
      <c r="AU469" s="158" t="s">
        <v>89</v>
      </c>
      <c r="AV469" s="13" t="s">
        <v>89</v>
      </c>
      <c r="AW469" s="13" t="s">
        <v>5</v>
      </c>
      <c r="AX469" s="13" t="s">
        <v>79</v>
      </c>
      <c r="AY469" s="158" t="s">
        <v>160</v>
      </c>
    </row>
    <row r="470" spans="2:65" s="14" customFormat="1">
      <c r="B470" s="164"/>
      <c r="D470" s="151" t="s">
        <v>170</v>
      </c>
      <c r="E470" s="165" t="s">
        <v>1</v>
      </c>
      <c r="F470" s="166" t="s">
        <v>173</v>
      </c>
      <c r="H470" s="167">
        <v>119.35</v>
      </c>
      <c r="I470" s="168"/>
      <c r="J470" s="168"/>
      <c r="M470" s="164"/>
      <c r="N470" s="169"/>
      <c r="X470" s="170"/>
      <c r="AT470" s="165" t="s">
        <v>170</v>
      </c>
      <c r="AU470" s="165" t="s">
        <v>89</v>
      </c>
      <c r="AV470" s="14" t="s">
        <v>161</v>
      </c>
      <c r="AW470" s="14" t="s">
        <v>5</v>
      </c>
      <c r="AX470" s="14" t="s">
        <v>79</v>
      </c>
      <c r="AY470" s="165" t="s">
        <v>160</v>
      </c>
    </row>
    <row r="471" spans="2:65" s="15" customFormat="1">
      <c r="B471" s="171"/>
      <c r="D471" s="151" t="s">
        <v>170</v>
      </c>
      <c r="E471" s="172" t="s">
        <v>1</v>
      </c>
      <c r="F471" s="173" t="s">
        <v>174</v>
      </c>
      <c r="H471" s="174">
        <v>119.35</v>
      </c>
      <c r="I471" s="175"/>
      <c r="J471" s="175"/>
      <c r="M471" s="171"/>
      <c r="N471" s="176"/>
      <c r="X471" s="177"/>
      <c r="AT471" s="172" t="s">
        <v>170</v>
      </c>
      <c r="AU471" s="172" t="s">
        <v>89</v>
      </c>
      <c r="AV471" s="15" t="s">
        <v>168</v>
      </c>
      <c r="AW471" s="15" t="s">
        <v>5</v>
      </c>
      <c r="AX471" s="15" t="s">
        <v>87</v>
      </c>
      <c r="AY471" s="172" t="s">
        <v>160</v>
      </c>
    </row>
    <row r="472" spans="2:65" s="1" customFormat="1" ht="55.5" customHeight="1">
      <c r="B472" s="32"/>
      <c r="C472" s="178" t="s">
        <v>555</v>
      </c>
      <c r="D472" s="178" t="s">
        <v>217</v>
      </c>
      <c r="E472" s="179" t="s">
        <v>556</v>
      </c>
      <c r="F472" s="180" t="s">
        <v>557</v>
      </c>
      <c r="G472" s="181" t="s">
        <v>166</v>
      </c>
      <c r="H472" s="182">
        <v>128.898</v>
      </c>
      <c r="I472" s="183">
        <v>0</v>
      </c>
      <c r="J472" s="184"/>
      <c r="K472" s="185">
        <f>ROUND(P472*H472,2)</f>
        <v>0</v>
      </c>
      <c r="L472" s="180" t="s">
        <v>1</v>
      </c>
      <c r="M472" s="186"/>
      <c r="N472" s="187" t="s">
        <v>1</v>
      </c>
      <c r="O472" s="144" t="s">
        <v>42</v>
      </c>
      <c r="P472" s="145">
        <f>I472+J472</f>
        <v>0</v>
      </c>
      <c r="Q472" s="145">
        <f>ROUND(I472*H472,2)</f>
        <v>0</v>
      </c>
      <c r="R472" s="145">
        <f>ROUND(J472*H472,2)</f>
        <v>0</v>
      </c>
      <c r="T472" s="146">
        <f>S472*H472</f>
        <v>0</v>
      </c>
      <c r="U472" s="146">
        <v>0</v>
      </c>
      <c r="V472" s="146">
        <f>U472*H472</f>
        <v>0</v>
      </c>
      <c r="W472" s="146">
        <v>0</v>
      </c>
      <c r="X472" s="147">
        <f>W472*H472</f>
        <v>0</v>
      </c>
      <c r="AR472" s="148" t="s">
        <v>334</v>
      </c>
      <c r="AT472" s="148" t="s">
        <v>217</v>
      </c>
      <c r="AU472" s="148" t="s">
        <v>89</v>
      </c>
      <c r="AY472" s="17" t="s">
        <v>160</v>
      </c>
      <c r="BE472" s="149">
        <f>IF(O472="základní",K472,0)</f>
        <v>0</v>
      </c>
      <c r="BF472" s="149">
        <f>IF(O472="snížená",K472,0)</f>
        <v>0</v>
      </c>
      <c r="BG472" s="149">
        <f>IF(O472="zákl. přenesená",K472,0)</f>
        <v>0</v>
      </c>
      <c r="BH472" s="149">
        <f>IF(O472="sníž. přenesená",K472,0)</f>
        <v>0</v>
      </c>
      <c r="BI472" s="149">
        <f>IF(O472="nulová",K472,0)</f>
        <v>0</v>
      </c>
      <c r="BJ472" s="17" t="s">
        <v>87</v>
      </c>
      <c r="BK472" s="149">
        <f>ROUND(P472*H472,2)</f>
        <v>0</v>
      </c>
      <c r="BL472" s="17" t="s">
        <v>245</v>
      </c>
      <c r="BM472" s="148" t="s">
        <v>558</v>
      </c>
    </row>
    <row r="473" spans="2:65" s="13" customFormat="1">
      <c r="B473" s="157"/>
      <c r="D473" s="151" t="s">
        <v>170</v>
      </c>
      <c r="F473" s="159" t="s">
        <v>559</v>
      </c>
      <c r="H473" s="160">
        <v>128.898</v>
      </c>
      <c r="I473" s="161"/>
      <c r="J473" s="161"/>
      <c r="M473" s="157"/>
      <c r="N473" s="162"/>
      <c r="X473" s="163"/>
      <c r="AT473" s="158" t="s">
        <v>170</v>
      </c>
      <c r="AU473" s="158" t="s">
        <v>89</v>
      </c>
      <c r="AV473" s="13" t="s">
        <v>89</v>
      </c>
      <c r="AW473" s="13" t="s">
        <v>4</v>
      </c>
      <c r="AX473" s="13" t="s">
        <v>87</v>
      </c>
      <c r="AY473" s="158" t="s">
        <v>160</v>
      </c>
    </row>
    <row r="474" spans="2:65" s="1" customFormat="1" ht="24.2" customHeight="1">
      <c r="B474" s="32"/>
      <c r="C474" s="136" t="s">
        <v>560</v>
      </c>
      <c r="D474" s="136" t="s">
        <v>163</v>
      </c>
      <c r="E474" s="137" t="s">
        <v>561</v>
      </c>
      <c r="F474" s="138" t="s">
        <v>562</v>
      </c>
      <c r="G474" s="139" t="s">
        <v>166</v>
      </c>
      <c r="H474" s="140">
        <v>162.30000000000001</v>
      </c>
      <c r="I474" s="141">
        <v>0</v>
      </c>
      <c r="J474" s="141">
        <v>0</v>
      </c>
      <c r="K474" s="142">
        <f>ROUND(P474*H474,2)</f>
        <v>0</v>
      </c>
      <c r="L474" s="138" t="s">
        <v>1</v>
      </c>
      <c r="M474" s="32"/>
      <c r="N474" s="143" t="s">
        <v>1</v>
      </c>
      <c r="O474" s="144" t="s">
        <v>42</v>
      </c>
      <c r="P474" s="145">
        <f>I474+J474</f>
        <v>0</v>
      </c>
      <c r="Q474" s="145">
        <f>ROUND(I474*H474,2)</f>
        <v>0</v>
      </c>
      <c r="R474" s="145">
        <f>ROUND(J474*H474,2)</f>
        <v>0</v>
      </c>
      <c r="T474" s="146">
        <f>S474*H474</f>
        <v>0</v>
      </c>
      <c r="U474" s="146">
        <v>2.8700000000000002E-3</v>
      </c>
      <c r="V474" s="146">
        <f>U474*H474</f>
        <v>0.46580100000000008</v>
      </c>
      <c r="W474" s="146">
        <v>0</v>
      </c>
      <c r="X474" s="147">
        <f>W474*H474</f>
        <v>0</v>
      </c>
      <c r="AR474" s="148" t="s">
        <v>245</v>
      </c>
      <c r="AT474" s="148" t="s">
        <v>163</v>
      </c>
      <c r="AU474" s="148" t="s">
        <v>89</v>
      </c>
      <c r="AY474" s="17" t="s">
        <v>160</v>
      </c>
      <c r="BE474" s="149">
        <f>IF(O474="základní",K474,0)</f>
        <v>0</v>
      </c>
      <c r="BF474" s="149">
        <f>IF(O474="snížená",K474,0)</f>
        <v>0</v>
      </c>
      <c r="BG474" s="149">
        <f>IF(O474="zákl. přenesená",K474,0)</f>
        <v>0</v>
      </c>
      <c r="BH474" s="149">
        <f>IF(O474="sníž. přenesená",K474,0)</f>
        <v>0</v>
      </c>
      <c r="BI474" s="149">
        <f>IF(O474="nulová",K474,0)</f>
        <v>0</v>
      </c>
      <c r="BJ474" s="17" t="s">
        <v>87</v>
      </c>
      <c r="BK474" s="149">
        <f>ROUND(P474*H474,2)</f>
        <v>0</v>
      </c>
      <c r="BL474" s="17" t="s">
        <v>245</v>
      </c>
      <c r="BM474" s="148" t="s">
        <v>563</v>
      </c>
    </row>
    <row r="475" spans="2:65" s="13" customFormat="1">
      <c r="B475" s="157"/>
      <c r="D475" s="151" t="s">
        <v>170</v>
      </c>
      <c r="E475" s="158" t="s">
        <v>1</v>
      </c>
      <c r="F475" s="159" t="s">
        <v>564</v>
      </c>
      <c r="H475" s="160">
        <v>162.30000000000001</v>
      </c>
      <c r="I475" s="161"/>
      <c r="J475" s="161"/>
      <c r="M475" s="157"/>
      <c r="N475" s="162"/>
      <c r="X475" s="163"/>
      <c r="AT475" s="158" t="s">
        <v>170</v>
      </c>
      <c r="AU475" s="158" t="s">
        <v>89</v>
      </c>
      <c r="AV475" s="13" t="s">
        <v>89</v>
      </c>
      <c r="AW475" s="13" t="s">
        <v>5</v>
      </c>
      <c r="AX475" s="13" t="s">
        <v>79</v>
      </c>
      <c r="AY475" s="158" t="s">
        <v>160</v>
      </c>
    </row>
    <row r="476" spans="2:65" s="14" customFormat="1">
      <c r="B476" s="164"/>
      <c r="D476" s="151" t="s">
        <v>170</v>
      </c>
      <c r="E476" s="165" t="s">
        <v>1</v>
      </c>
      <c r="F476" s="166" t="s">
        <v>173</v>
      </c>
      <c r="H476" s="167">
        <v>162.30000000000001</v>
      </c>
      <c r="I476" s="168"/>
      <c r="J476" s="168"/>
      <c r="M476" s="164"/>
      <c r="N476" s="169"/>
      <c r="X476" s="170"/>
      <c r="AT476" s="165" t="s">
        <v>170</v>
      </c>
      <c r="AU476" s="165" t="s">
        <v>89</v>
      </c>
      <c r="AV476" s="14" t="s">
        <v>161</v>
      </c>
      <c r="AW476" s="14" t="s">
        <v>5</v>
      </c>
      <c r="AX476" s="14" t="s">
        <v>79</v>
      </c>
      <c r="AY476" s="165" t="s">
        <v>160</v>
      </c>
    </row>
    <row r="477" spans="2:65" s="15" customFormat="1">
      <c r="B477" s="171"/>
      <c r="D477" s="151" t="s">
        <v>170</v>
      </c>
      <c r="E477" s="172" t="s">
        <v>1</v>
      </c>
      <c r="F477" s="173" t="s">
        <v>174</v>
      </c>
      <c r="H477" s="174">
        <v>162.30000000000001</v>
      </c>
      <c r="I477" s="175"/>
      <c r="J477" s="175"/>
      <c r="M477" s="171"/>
      <c r="N477" s="176"/>
      <c r="X477" s="177"/>
      <c r="AT477" s="172" t="s">
        <v>170</v>
      </c>
      <c r="AU477" s="172" t="s">
        <v>89</v>
      </c>
      <c r="AV477" s="15" t="s">
        <v>168</v>
      </c>
      <c r="AW477" s="15" t="s">
        <v>5</v>
      </c>
      <c r="AX477" s="15" t="s">
        <v>87</v>
      </c>
      <c r="AY477" s="172" t="s">
        <v>160</v>
      </c>
    </row>
    <row r="478" spans="2:65" s="1" customFormat="1" ht="66.75" customHeight="1">
      <c r="B478" s="32"/>
      <c r="C478" s="178" t="s">
        <v>565</v>
      </c>
      <c r="D478" s="178" t="s">
        <v>217</v>
      </c>
      <c r="E478" s="179" t="s">
        <v>566</v>
      </c>
      <c r="F478" s="180" t="s">
        <v>567</v>
      </c>
      <c r="G478" s="181" t="s">
        <v>166</v>
      </c>
      <c r="H478" s="182">
        <v>175.28399999999999</v>
      </c>
      <c r="I478" s="183">
        <v>0</v>
      </c>
      <c r="J478" s="184"/>
      <c r="K478" s="185">
        <f>ROUND(P478*H478,2)</f>
        <v>0</v>
      </c>
      <c r="L478" s="180" t="s">
        <v>1</v>
      </c>
      <c r="M478" s="186"/>
      <c r="N478" s="187" t="s">
        <v>1</v>
      </c>
      <c r="O478" s="144" t="s">
        <v>42</v>
      </c>
      <c r="P478" s="145">
        <f>I478+J478</f>
        <v>0</v>
      </c>
      <c r="Q478" s="145">
        <f>ROUND(I478*H478,2)</f>
        <v>0</v>
      </c>
      <c r="R478" s="145">
        <f>ROUND(J478*H478,2)</f>
        <v>0</v>
      </c>
      <c r="T478" s="146">
        <f>S478*H478</f>
        <v>0</v>
      </c>
      <c r="U478" s="146">
        <v>9.0299999999999998E-3</v>
      </c>
      <c r="V478" s="146">
        <f>U478*H478</f>
        <v>1.5828145199999999</v>
      </c>
      <c r="W478" s="146">
        <v>0</v>
      </c>
      <c r="X478" s="147">
        <f>W478*H478</f>
        <v>0</v>
      </c>
      <c r="AR478" s="148" t="s">
        <v>334</v>
      </c>
      <c r="AT478" s="148" t="s">
        <v>217</v>
      </c>
      <c r="AU478" s="148" t="s">
        <v>89</v>
      </c>
      <c r="AY478" s="17" t="s">
        <v>160</v>
      </c>
      <c r="BE478" s="149">
        <f>IF(O478="základní",K478,0)</f>
        <v>0</v>
      </c>
      <c r="BF478" s="149">
        <f>IF(O478="snížená",K478,0)</f>
        <v>0</v>
      </c>
      <c r="BG478" s="149">
        <f>IF(O478="zákl. přenesená",K478,0)</f>
        <v>0</v>
      </c>
      <c r="BH478" s="149">
        <f>IF(O478="sníž. přenesená",K478,0)</f>
        <v>0</v>
      </c>
      <c r="BI478" s="149">
        <f>IF(O478="nulová",K478,0)</f>
        <v>0</v>
      </c>
      <c r="BJ478" s="17" t="s">
        <v>87</v>
      </c>
      <c r="BK478" s="149">
        <f>ROUND(P478*H478,2)</f>
        <v>0</v>
      </c>
      <c r="BL478" s="17" t="s">
        <v>245</v>
      </c>
      <c r="BM478" s="148" t="s">
        <v>568</v>
      </c>
    </row>
    <row r="479" spans="2:65" s="13" customFormat="1">
      <c r="B479" s="157"/>
      <c r="D479" s="151" t="s">
        <v>170</v>
      </c>
      <c r="F479" s="159" t="s">
        <v>569</v>
      </c>
      <c r="H479" s="160">
        <v>175.28399999999999</v>
      </c>
      <c r="I479" s="161"/>
      <c r="J479" s="161"/>
      <c r="M479" s="157"/>
      <c r="N479" s="162"/>
      <c r="X479" s="163"/>
      <c r="AT479" s="158" t="s">
        <v>170</v>
      </c>
      <c r="AU479" s="158" t="s">
        <v>89</v>
      </c>
      <c r="AV479" s="13" t="s">
        <v>89</v>
      </c>
      <c r="AW479" s="13" t="s">
        <v>4</v>
      </c>
      <c r="AX479" s="13" t="s">
        <v>87</v>
      </c>
      <c r="AY479" s="158" t="s">
        <v>160</v>
      </c>
    </row>
    <row r="480" spans="2:65" s="1" customFormat="1" ht="33" customHeight="1">
      <c r="B480" s="32"/>
      <c r="C480" s="136" t="s">
        <v>570</v>
      </c>
      <c r="D480" s="136" t="s">
        <v>163</v>
      </c>
      <c r="E480" s="137" t="s">
        <v>571</v>
      </c>
      <c r="F480" s="138" t="s">
        <v>572</v>
      </c>
      <c r="G480" s="139" t="s">
        <v>546</v>
      </c>
      <c r="H480" s="188">
        <v>0</v>
      </c>
      <c r="I480" s="141">
        <v>0</v>
      </c>
      <c r="J480" s="141">
        <v>0</v>
      </c>
      <c r="K480" s="142">
        <f>ROUND(P480*H480,2)</f>
        <v>0</v>
      </c>
      <c r="L480" s="138" t="s">
        <v>167</v>
      </c>
      <c r="M480" s="32"/>
      <c r="N480" s="143" t="s">
        <v>1</v>
      </c>
      <c r="O480" s="144" t="s">
        <v>42</v>
      </c>
      <c r="P480" s="145">
        <f>I480+J480</f>
        <v>0</v>
      </c>
      <c r="Q480" s="145">
        <f>ROUND(I480*H480,2)</f>
        <v>0</v>
      </c>
      <c r="R480" s="145">
        <f>ROUND(J480*H480,2)</f>
        <v>0</v>
      </c>
      <c r="T480" s="146">
        <f>S480*H480</f>
        <v>0</v>
      </c>
      <c r="U480" s="146">
        <v>0</v>
      </c>
      <c r="V480" s="146">
        <f>U480*H480</f>
        <v>0</v>
      </c>
      <c r="W480" s="146">
        <v>0</v>
      </c>
      <c r="X480" s="147">
        <f>W480*H480</f>
        <v>0</v>
      </c>
      <c r="AR480" s="148" t="s">
        <v>245</v>
      </c>
      <c r="AT480" s="148" t="s">
        <v>163</v>
      </c>
      <c r="AU480" s="148" t="s">
        <v>89</v>
      </c>
      <c r="AY480" s="17" t="s">
        <v>160</v>
      </c>
      <c r="BE480" s="149">
        <f>IF(O480="základní",K480,0)</f>
        <v>0</v>
      </c>
      <c r="BF480" s="149">
        <f>IF(O480="snížená",K480,0)</f>
        <v>0</v>
      </c>
      <c r="BG480" s="149">
        <f>IF(O480="zákl. přenesená",K480,0)</f>
        <v>0</v>
      </c>
      <c r="BH480" s="149">
        <f>IF(O480="sníž. přenesená",K480,0)</f>
        <v>0</v>
      </c>
      <c r="BI480" s="149">
        <f>IF(O480="nulová",K480,0)</f>
        <v>0</v>
      </c>
      <c r="BJ480" s="17" t="s">
        <v>87</v>
      </c>
      <c r="BK480" s="149">
        <f>ROUND(P480*H480,2)</f>
        <v>0</v>
      </c>
      <c r="BL480" s="17" t="s">
        <v>245</v>
      </c>
      <c r="BM480" s="148" t="s">
        <v>573</v>
      </c>
    </row>
    <row r="481" spans="2:65" s="11" customFormat="1" ht="22.7" customHeight="1">
      <c r="B481" s="123"/>
      <c r="D481" s="124" t="s">
        <v>78</v>
      </c>
      <c r="E481" s="134" t="s">
        <v>574</v>
      </c>
      <c r="F481" s="134" t="s">
        <v>575</v>
      </c>
      <c r="I481" s="126"/>
      <c r="J481" s="126"/>
      <c r="K481" s="135">
        <f>BK481</f>
        <v>0</v>
      </c>
      <c r="M481" s="123"/>
      <c r="N481" s="128"/>
      <c r="Q481" s="129">
        <f>SUM(Q482:Q493)</f>
        <v>0</v>
      </c>
      <c r="R481" s="129">
        <f>SUM(R482:R493)</f>
        <v>0</v>
      </c>
      <c r="T481" s="130">
        <f>SUM(T482:T493)</f>
        <v>0</v>
      </c>
      <c r="V481" s="130">
        <f>SUM(V482:V493)</f>
        <v>1.941E-2</v>
      </c>
      <c r="X481" s="131">
        <f>SUM(X482:X493)</f>
        <v>3.4700000000000002E-2</v>
      </c>
      <c r="AR481" s="124" t="s">
        <v>89</v>
      </c>
      <c r="AT481" s="132" t="s">
        <v>78</v>
      </c>
      <c r="AU481" s="132" t="s">
        <v>87</v>
      </c>
      <c r="AY481" s="124" t="s">
        <v>160</v>
      </c>
      <c r="BK481" s="133">
        <f>SUM(BK482:BK493)</f>
        <v>0</v>
      </c>
    </row>
    <row r="482" spans="2:65" s="1" customFormat="1" ht="37.700000000000003" customHeight="1">
      <c r="B482" s="32"/>
      <c r="C482" s="136" t="s">
        <v>576</v>
      </c>
      <c r="D482" s="136" t="s">
        <v>163</v>
      </c>
      <c r="E482" s="137" t="s">
        <v>577</v>
      </c>
      <c r="F482" s="138" t="s">
        <v>578</v>
      </c>
      <c r="G482" s="139" t="s">
        <v>376</v>
      </c>
      <c r="H482" s="140">
        <v>1</v>
      </c>
      <c r="I482" s="141">
        <v>0</v>
      </c>
      <c r="J482" s="141">
        <v>0</v>
      </c>
      <c r="K482" s="142">
        <f>ROUND(P482*H482,2)</f>
        <v>0</v>
      </c>
      <c r="L482" s="138" t="s">
        <v>1</v>
      </c>
      <c r="M482" s="32"/>
      <c r="N482" s="143" t="s">
        <v>1</v>
      </c>
      <c r="O482" s="144" t="s">
        <v>42</v>
      </c>
      <c r="P482" s="145">
        <f>I482+J482</f>
        <v>0</v>
      </c>
      <c r="Q482" s="145">
        <f>ROUND(I482*H482,2)</f>
        <v>0</v>
      </c>
      <c r="R482" s="145">
        <f>ROUND(J482*H482,2)</f>
        <v>0</v>
      </c>
      <c r="T482" s="146">
        <f>S482*H482</f>
        <v>0</v>
      </c>
      <c r="U482" s="146">
        <v>0</v>
      </c>
      <c r="V482" s="146">
        <f>U482*H482</f>
        <v>0</v>
      </c>
      <c r="W482" s="146">
        <v>0</v>
      </c>
      <c r="X482" s="147">
        <f>W482*H482</f>
        <v>0</v>
      </c>
      <c r="AR482" s="148" t="s">
        <v>245</v>
      </c>
      <c r="AT482" s="148" t="s">
        <v>163</v>
      </c>
      <c r="AU482" s="148" t="s">
        <v>89</v>
      </c>
      <c r="AY482" s="17" t="s">
        <v>160</v>
      </c>
      <c r="BE482" s="149">
        <f>IF(O482="základní",K482,0)</f>
        <v>0</v>
      </c>
      <c r="BF482" s="149">
        <f>IF(O482="snížená",K482,0)</f>
        <v>0</v>
      </c>
      <c r="BG482" s="149">
        <f>IF(O482="zákl. přenesená",K482,0)</f>
        <v>0</v>
      </c>
      <c r="BH482" s="149">
        <f>IF(O482="sníž. přenesená",K482,0)</f>
        <v>0</v>
      </c>
      <c r="BI482" s="149">
        <f>IF(O482="nulová",K482,0)</f>
        <v>0</v>
      </c>
      <c r="BJ482" s="17" t="s">
        <v>87</v>
      </c>
      <c r="BK482" s="149">
        <f>ROUND(P482*H482,2)</f>
        <v>0</v>
      </c>
      <c r="BL482" s="17" t="s">
        <v>245</v>
      </c>
      <c r="BM482" s="148" t="s">
        <v>579</v>
      </c>
    </row>
    <row r="483" spans="2:65" s="1" customFormat="1" ht="16.5" customHeight="1">
      <c r="B483" s="32"/>
      <c r="C483" s="136" t="s">
        <v>580</v>
      </c>
      <c r="D483" s="136" t="s">
        <v>163</v>
      </c>
      <c r="E483" s="137" t="s">
        <v>581</v>
      </c>
      <c r="F483" s="138" t="s">
        <v>582</v>
      </c>
      <c r="G483" s="139" t="s">
        <v>376</v>
      </c>
      <c r="H483" s="140">
        <v>1</v>
      </c>
      <c r="I483" s="141">
        <v>0</v>
      </c>
      <c r="J483" s="141">
        <v>0</v>
      </c>
      <c r="K483" s="142">
        <f>ROUND(P483*H483,2)</f>
        <v>0</v>
      </c>
      <c r="L483" s="138" t="s">
        <v>1</v>
      </c>
      <c r="M483" s="32"/>
      <c r="N483" s="143" t="s">
        <v>1</v>
      </c>
      <c r="O483" s="144" t="s">
        <v>42</v>
      </c>
      <c r="P483" s="145">
        <f>I483+J483</f>
        <v>0</v>
      </c>
      <c r="Q483" s="145">
        <f>ROUND(I483*H483,2)</f>
        <v>0</v>
      </c>
      <c r="R483" s="145">
        <f>ROUND(J483*H483,2)</f>
        <v>0</v>
      </c>
      <c r="T483" s="146">
        <f>S483*H483</f>
        <v>0</v>
      </c>
      <c r="U483" s="146">
        <v>0</v>
      </c>
      <c r="V483" s="146">
        <f>U483*H483</f>
        <v>0</v>
      </c>
      <c r="W483" s="146">
        <v>0</v>
      </c>
      <c r="X483" s="147">
        <f>W483*H483</f>
        <v>0</v>
      </c>
      <c r="AR483" s="148" t="s">
        <v>245</v>
      </c>
      <c r="AT483" s="148" t="s">
        <v>163</v>
      </c>
      <c r="AU483" s="148" t="s">
        <v>89</v>
      </c>
      <c r="AY483" s="17" t="s">
        <v>160</v>
      </c>
      <c r="BE483" s="149">
        <f>IF(O483="základní",K483,0)</f>
        <v>0</v>
      </c>
      <c r="BF483" s="149">
        <f>IF(O483="snížená",K483,0)</f>
        <v>0</v>
      </c>
      <c r="BG483" s="149">
        <f>IF(O483="zákl. přenesená",K483,0)</f>
        <v>0</v>
      </c>
      <c r="BH483" s="149">
        <f>IF(O483="sníž. přenesená",K483,0)</f>
        <v>0</v>
      </c>
      <c r="BI483" s="149">
        <f>IF(O483="nulová",K483,0)</f>
        <v>0</v>
      </c>
      <c r="BJ483" s="17" t="s">
        <v>87</v>
      </c>
      <c r="BK483" s="149">
        <f>ROUND(P483*H483,2)</f>
        <v>0</v>
      </c>
      <c r="BL483" s="17" t="s">
        <v>245</v>
      </c>
      <c r="BM483" s="148" t="s">
        <v>583</v>
      </c>
    </row>
    <row r="484" spans="2:65" s="1" customFormat="1" ht="24.2" customHeight="1">
      <c r="B484" s="32"/>
      <c r="C484" s="136" t="s">
        <v>584</v>
      </c>
      <c r="D484" s="136" t="s">
        <v>163</v>
      </c>
      <c r="E484" s="137" t="s">
        <v>585</v>
      </c>
      <c r="F484" s="138" t="s">
        <v>586</v>
      </c>
      <c r="G484" s="139" t="s">
        <v>376</v>
      </c>
      <c r="H484" s="140">
        <v>1</v>
      </c>
      <c r="I484" s="141">
        <v>0</v>
      </c>
      <c r="J484" s="141">
        <v>0</v>
      </c>
      <c r="K484" s="142">
        <f>ROUND(P484*H484,2)</f>
        <v>0</v>
      </c>
      <c r="L484" s="138" t="s">
        <v>167</v>
      </c>
      <c r="M484" s="32"/>
      <c r="N484" s="143" t="s">
        <v>1</v>
      </c>
      <c r="O484" s="144" t="s">
        <v>42</v>
      </c>
      <c r="P484" s="145">
        <f>I484+J484</f>
        <v>0</v>
      </c>
      <c r="Q484" s="145">
        <f>ROUND(I484*H484,2)</f>
        <v>0</v>
      </c>
      <c r="R484" s="145">
        <f>ROUND(J484*H484,2)</f>
        <v>0</v>
      </c>
      <c r="T484" s="146">
        <f>S484*H484</f>
        <v>0</v>
      </c>
      <c r="U484" s="146">
        <v>0</v>
      </c>
      <c r="V484" s="146">
        <f>U484*H484</f>
        <v>0</v>
      </c>
      <c r="W484" s="146">
        <v>3.4700000000000002E-2</v>
      </c>
      <c r="X484" s="147">
        <f>W484*H484</f>
        <v>3.4700000000000002E-2</v>
      </c>
      <c r="AR484" s="148" t="s">
        <v>245</v>
      </c>
      <c r="AT484" s="148" t="s">
        <v>163</v>
      </c>
      <c r="AU484" s="148" t="s">
        <v>89</v>
      </c>
      <c r="AY484" s="17" t="s">
        <v>160</v>
      </c>
      <c r="BE484" s="149">
        <f>IF(O484="základní",K484,0)</f>
        <v>0</v>
      </c>
      <c r="BF484" s="149">
        <f>IF(O484="snížená",K484,0)</f>
        <v>0</v>
      </c>
      <c r="BG484" s="149">
        <f>IF(O484="zákl. přenesená",K484,0)</f>
        <v>0</v>
      </c>
      <c r="BH484" s="149">
        <f>IF(O484="sníž. přenesená",K484,0)</f>
        <v>0</v>
      </c>
      <c r="BI484" s="149">
        <f>IF(O484="nulová",K484,0)</f>
        <v>0</v>
      </c>
      <c r="BJ484" s="17" t="s">
        <v>87</v>
      </c>
      <c r="BK484" s="149">
        <f>ROUND(P484*H484,2)</f>
        <v>0</v>
      </c>
      <c r="BL484" s="17" t="s">
        <v>245</v>
      </c>
      <c r="BM484" s="148" t="s">
        <v>587</v>
      </c>
    </row>
    <row r="485" spans="2:65" s="1" customFormat="1" ht="33" customHeight="1">
      <c r="B485" s="32"/>
      <c r="C485" s="136" t="s">
        <v>588</v>
      </c>
      <c r="D485" s="136" t="s">
        <v>163</v>
      </c>
      <c r="E485" s="137" t="s">
        <v>589</v>
      </c>
      <c r="F485" s="138" t="s">
        <v>590</v>
      </c>
      <c r="G485" s="139" t="s">
        <v>376</v>
      </c>
      <c r="H485" s="140">
        <v>1</v>
      </c>
      <c r="I485" s="141">
        <v>0</v>
      </c>
      <c r="J485" s="141">
        <v>0</v>
      </c>
      <c r="K485" s="142">
        <f>ROUND(P485*H485,2)</f>
        <v>0</v>
      </c>
      <c r="L485" s="138" t="s">
        <v>167</v>
      </c>
      <c r="M485" s="32"/>
      <c r="N485" s="143" t="s">
        <v>1</v>
      </c>
      <c r="O485" s="144" t="s">
        <v>42</v>
      </c>
      <c r="P485" s="145">
        <f>I485+J485</f>
        <v>0</v>
      </c>
      <c r="Q485" s="145">
        <f>ROUND(I485*H485,2)</f>
        <v>0</v>
      </c>
      <c r="R485" s="145">
        <f>ROUND(J485*H485,2)</f>
        <v>0</v>
      </c>
      <c r="T485" s="146">
        <f>S485*H485</f>
        <v>0</v>
      </c>
      <c r="U485" s="146">
        <v>1.745E-2</v>
      </c>
      <c r="V485" s="146">
        <f>U485*H485</f>
        <v>1.745E-2</v>
      </c>
      <c r="W485" s="146">
        <v>0</v>
      </c>
      <c r="X485" s="147">
        <f>W485*H485</f>
        <v>0</v>
      </c>
      <c r="AR485" s="148" t="s">
        <v>245</v>
      </c>
      <c r="AT485" s="148" t="s">
        <v>163</v>
      </c>
      <c r="AU485" s="148" t="s">
        <v>89</v>
      </c>
      <c r="AY485" s="17" t="s">
        <v>160</v>
      </c>
      <c r="BE485" s="149">
        <f>IF(O485="základní",K485,0)</f>
        <v>0</v>
      </c>
      <c r="BF485" s="149">
        <f>IF(O485="snížená",K485,0)</f>
        <v>0</v>
      </c>
      <c r="BG485" s="149">
        <f>IF(O485="zákl. přenesená",K485,0)</f>
        <v>0</v>
      </c>
      <c r="BH485" s="149">
        <f>IF(O485="sníž. přenesená",K485,0)</f>
        <v>0</v>
      </c>
      <c r="BI485" s="149">
        <f>IF(O485="nulová",K485,0)</f>
        <v>0</v>
      </c>
      <c r="BJ485" s="17" t="s">
        <v>87</v>
      </c>
      <c r="BK485" s="149">
        <f>ROUND(P485*H485,2)</f>
        <v>0</v>
      </c>
      <c r="BL485" s="17" t="s">
        <v>245</v>
      </c>
      <c r="BM485" s="148" t="s">
        <v>591</v>
      </c>
    </row>
    <row r="486" spans="2:65" s="13" customFormat="1">
      <c r="B486" s="157"/>
      <c r="D486" s="151" t="s">
        <v>170</v>
      </c>
      <c r="E486" s="158" t="s">
        <v>1</v>
      </c>
      <c r="F486" s="159" t="s">
        <v>592</v>
      </c>
      <c r="H486" s="160">
        <v>1</v>
      </c>
      <c r="I486" s="161"/>
      <c r="J486" s="161"/>
      <c r="M486" s="157"/>
      <c r="N486" s="162"/>
      <c r="X486" s="163"/>
      <c r="AT486" s="158" t="s">
        <v>170</v>
      </c>
      <c r="AU486" s="158" t="s">
        <v>89</v>
      </c>
      <c r="AV486" s="13" t="s">
        <v>89</v>
      </c>
      <c r="AW486" s="13" t="s">
        <v>5</v>
      </c>
      <c r="AX486" s="13" t="s">
        <v>79</v>
      </c>
      <c r="AY486" s="158" t="s">
        <v>160</v>
      </c>
    </row>
    <row r="487" spans="2:65" s="14" customFormat="1">
      <c r="B487" s="164"/>
      <c r="D487" s="151" t="s">
        <v>170</v>
      </c>
      <c r="E487" s="165" t="s">
        <v>1</v>
      </c>
      <c r="F487" s="166" t="s">
        <v>173</v>
      </c>
      <c r="H487" s="167">
        <v>1</v>
      </c>
      <c r="I487" s="168"/>
      <c r="J487" s="168"/>
      <c r="M487" s="164"/>
      <c r="N487" s="169"/>
      <c r="X487" s="170"/>
      <c r="AT487" s="165" t="s">
        <v>170</v>
      </c>
      <c r="AU487" s="165" t="s">
        <v>89</v>
      </c>
      <c r="AV487" s="14" t="s">
        <v>161</v>
      </c>
      <c r="AW487" s="14" t="s">
        <v>5</v>
      </c>
      <c r="AX487" s="14" t="s">
        <v>79</v>
      </c>
      <c r="AY487" s="165" t="s">
        <v>160</v>
      </c>
    </row>
    <row r="488" spans="2:65" s="15" customFormat="1">
      <c r="B488" s="171"/>
      <c r="D488" s="151" t="s">
        <v>170</v>
      </c>
      <c r="E488" s="172" t="s">
        <v>1</v>
      </c>
      <c r="F488" s="173" t="s">
        <v>174</v>
      </c>
      <c r="H488" s="174">
        <v>1</v>
      </c>
      <c r="I488" s="175"/>
      <c r="J488" s="175"/>
      <c r="M488" s="171"/>
      <c r="N488" s="176"/>
      <c r="X488" s="177"/>
      <c r="AT488" s="172" t="s">
        <v>170</v>
      </c>
      <c r="AU488" s="172" t="s">
        <v>89</v>
      </c>
      <c r="AV488" s="15" t="s">
        <v>168</v>
      </c>
      <c r="AW488" s="15" t="s">
        <v>5</v>
      </c>
      <c r="AX488" s="15" t="s">
        <v>87</v>
      </c>
      <c r="AY488" s="172" t="s">
        <v>160</v>
      </c>
    </row>
    <row r="489" spans="2:65" s="1" customFormat="1" ht="24.2" customHeight="1">
      <c r="B489" s="32"/>
      <c r="C489" s="136" t="s">
        <v>593</v>
      </c>
      <c r="D489" s="136" t="s">
        <v>163</v>
      </c>
      <c r="E489" s="137" t="s">
        <v>594</v>
      </c>
      <c r="F489" s="138" t="s">
        <v>595</v>
      </c>
      <c r="G489" s="139" t="s">
        <v>376</v>
      </c>
      <c r="H489" s="140">
        <v>1</v>
      </c>
      <c r="I489" s="141">
        <v>0</v>
      </c>
      <c r="J489" s="141">
        <v>0</v>
      </c>
      <c r="K489" s="142">
        <f>ROUND(P489*H489,2)</f>
        <v>0</v>
      </c>
      <c r="L489" s="138" t="s">
        <v>167</v>
      </c>
      <c r="M489" s="32"/>
      <c r="N489" s="143" t="s">
        <v>1</v>
      </c>
      <c r="O489" s="144" t="s">
        <v>42</v>
      </c>
      <c r="P489" s="145">
        <f>I489+J489</f>
        <v>0</v>
      </c>
      <c r="Q489" s="145">
        <f>ROUND(I489*H489,2)</f>
        <v>0</v>
      </c>
      <c r="R489" s="145">
        <f>ROUND(J489*H489,2)</f>
        <v>0</v>
      </c>
      <c r="T489" s="146">
        <f>S489*H489</f>
        <v>0</v>
      </c>
      <c r="U489" s="146">
        <v>1.9599999999999999E-3</v>
      </c>
      <c r="V489" s="146">
        <f>U489*H489</f>
        <v>1.9599999999999999E-3</v>
      </c>
      <c r="W489" s="146">
        <v>0</v>
      </c>
      <c r="X489" s="147">
        <f>W489*H489</f>
        <v>0</v>
      </c>
      <c r="AR489" s="148" t="s">
        <v>245</v>
      </c>
      <c r="AT489" s="148" t="s">
        <v>163</v>
      </c>
      <c r="AU489" s="148" t="s">
        <v>89</v>
      </c>
      <c r="AY489" s="17" t="s">
        <v>160</v>
      </c>
      <c r="BE489" s="149">
        <f>IF(O489="základní",K489,0)</f>
        <v>0</v>
      </c>
      <c r="BF489" s="149">
        <f>IF(O489="snížená",K489,0)</f>
        <v>0</v>
      </c>
      <c r="BG489" s="149">
        <f>IF(O489="zákl. přenesená",K489,0)</f>
        <v>0</v>
      </c>
      <c r="BH489" s="149">
        <f>IF(O489="sníž. přenesená",K489,0)</f>
        <v>0</v>
      </c>
      <c r="BI489" s="149">
        <f>IF(O489="nulová",K489,0)</f>
        <v>0</v>
      </c>
      <c r="BJ489" s="17" t="s">
        <v>87</v>
      </c>
      <c r="BK489" s="149">
        <f>ROUND(P489*H489,2)</f>
        <v>0</v>
      </c>
      <c r="BL489" s="17" t="s">
        <v>245</v>
      </c>
      <c r="BM489" s="148" t="s">
        <v>596</v>
      </c>
    </row>
    <row r="490" spans="2:65" s="13" customFormat="1">
      <c r="B490" s="157"/>
      <c r="D490" s="151" t="s">
        <v>170</v>
      </c>
      <c r="E490" s="158" t="s">
        <v>1</v>
      </c>
      <c r="F490" s="159" t="s">
        <v>592</v>
      </c>
      <c r="H490" s="160">
        <v>1</v>
      </c>
      <c r="I490" s="161"/>
      <c r="J490" s="161"/>
      <c r="M490" s="157"/>
      <c r="N490" s="162"/>
      <c r="X490" s="163"/>
      <c r="AT490" s="158" t="s">
        <v>170</v>
      </c>
      <c r="AU490" s="158" t="s">
        <v>89</v>
      </c>
      <c r="AV490" s="13" t="s">
        <v>89</v>
      </c>
      <c r="AW490" s="13" t="s">
        <v>5</v>
      </c>
      <c r="AX490" s="13" t="s">
        <v>79</v>
      </c>
      <c r="AY490" s="158" t="s">
        <v>160</v>
      </c>
    </row>
    <row r="491" spans="2:65" s="14" customFormat="1">
      <c r="B491" s="164"/>
      <c r="D491" s="151" t="s">
        <v>170</v>
      </c>
      <c r="E491" s="165" t="s">
        <v>1</v>
      </c>
      <c r="F491" s="166" t="s">
        <v>173</v>
      </c>
      <c r="H491" s="167">
        <v>1</v>
      </c>
      <c r="I491" s="168"/>
      <c r="J491" s="168"/>
      <c r="M491" s="164"/>
      <c r="N491" s="169"/>
      <c r="X491" s="170"/>
      <c r="AT491" s="165" t="s">
        <v>170</v>
      </c>
      <c r="AU491" s="165" t="s">
        <v>89</v>
      </c>
      <c r="AV491" s="14" t="s">
        <v>161</v>
      </c>
      <c r="AW491" s="14" t="s">
        <v>5</v>
      </c>
      <c r="AX491" s="14" t="s">
        <v>79</v>
      </c>
      <c r="AY491" s="165" t="s">
        <v>160</v>
      </c>
    </row>
    <row r="492" spans="2:65" s="15" customFormat="1">
      <c r="B492" s="171"/>
      <c r="D492" s="151" t="s">
        <v>170</v>
      </c>
      <c r="E492" s="172" t="s">
        <v>1</v>
      </c>
      <c r="F492" s="173" t="s">
        <v>174</v>
      </c>
      <c r="H492" s="174">
        <v>1</v>
      </c>
      <c r="I492" s="175"/>
      <c r="J492" s="175"/>
      <c r="M492" s="171"/>
      <c r="N492" s="176"/>
      <c r="X492" s="177"/>
      <c r="AT492" s="172" t="s">
        <v>170</v>
      </c>
      <c r="AU492" s="172" t="s">
        <v>89</v>
      </c>
      <c r="AV492" s="15" t="s">
        <v>168</v>
      </c>
      <c r="AW492" s="15" t="s">
        <v>5</v>
      </c>
      <c r="AX492" s="15" t="s">
        <v>87</v>
      </c>
      <c r="AY492" s="172" t="s">
        <v>160</v>
      </c>
    </row>
    <row r="493" spans="2:65" s="1" customFormat="1" ht="24.2" customHeight="1">
      <c r="B493" s="32"/>
      <c r="C493" s="136" t="s">
        <v>597</v>
      </c>
      <c r="D493" s="136" t="s">
        <v>163</v>
      </c>
      <c r="E493" s="137" t="s">
        <v>598</v>
      </c>
      <c r="F493" s="138" t="s">
        <v>599</v>
      </c>
      <c r="G493" s="139" t="s">
        <v>546</v>
      </c>
      <c r="H493" s="188">
        <v>0</v>
      </c>
      <c r="I493" s="141">
        <v>0</v>
      </c>
      <c r="J493" s="141">
        <v>0</v>
      </c>
      <c r="K493" s="142">
        <f>ROUND(P493*H493,2)</f>
        <v>0</v>
      </c>
      <c r="L493" s="138" t="s">
        <v>167</v>
      </c>
      <c r="M493" s="32"/>
      <c r="N493" s="143" t="s">
        <v>1</v>
      </c>
      <c r="O493" s="144" t="s">
        <v>42</v>
      </c>
      <c r="P493" s="145">
        <f>I493+J493</f>
        <v>0</v>
      </c>
      <c r="Q493" s="145">
        <f>ROUND(I493*H493,2)</f>
        <v>0</v>
      </c>
      <c r="R493" s="145">
        <f>ROUND(J493*H493,2)</f>
        <v>0</v>
      </c>
      <c r="T493" s="146">
        <f>S493*H493</f>
        <v>0</v>
      </c>
      <c r="U493" s="146">
        <v>0</v>
      </c>
      <c r="V493" s="146">
        <f>U493*H493</f>
        <v>0</v>
      </c>
      <c r="W493" s="146">
        <v>0</v>
      </c>
      <c r="X493" s="147">
        <f>W493*H493</f>
        <v>0</v>
      </c>
      <c r="AR493" s="148" t="s">
        <v>245</v>
      </c>
      <c r="AT493" s="148" t="s">
        <v>163</v>
      </c>
      <c r="AU493" s="148" t="s">
        <v>89</v>
      </c>
      <c r="AY493" s="17" t="s">
        <v>160</v>
      </c>
      <c r="BE493" s="149">
        <f>IF(O493="základní",K493,0)</f>
        <v>0</v>
      </c>
      <c r="BF493" s="149">
        <f>IF(O493="snížená",K493,0)</f>
        <v>0</v>
      </c>
      <c r="BG493" s="149">
        <f>IF(O493="zákl. přenesená",K493,0)</f>
        <v>0</v>
      </c>
      <c r="BH493" s="149">
        <f>IF(O493="sníž. přenesená",K493,0)</f>
        <v>0</v>
      </c>
      <c r="BI493" s="149">
        <f>IF(O493="nulová",K493,0)</f>
        <v>0</v>
      </c>
      <c r="BJ493" s="17" t="s">
        <v>87</v>
      </c>
      <c r="BK493" s="149">
        <f>ROUND(P493*H493,2)</f>
        <v>0</v>
      </c>
      <c r="BL493" s="17" t="s">
        <v>245</v>
      </c>
      <c r="BM493" s="148" t="s">
        <v>600</v>
      </c>
    </row>
    <row r="494" spans="2:65" s="11" customFormat="1" ht="22.7" customHeight="1">
      <c r="B494" s="123"/>
      <c r="D494" s="124" t="s">
        <v>78</v>
      </c>
      <c r="E494" s="134" t="s">
        <v>601</v>
      </c>
      <c r="F494" s="134" t="s">
        <v>602</v>
      </c>
      <c r="I494" s="126"/>
      <c r="J494" s="126"/>
      <c r="K494" s="135">
        <f>BK494</f>
        <v>0</v>
      </c>
      <c r="M494" s="123"/>
      <c r="N494" s="128"/>
      <c r="Q494" s="129">
        <f>SUM(Q495:Q532)</f>
        <v>0</v>
      </c>
      <c r="R494" s="129">
        <f>SUM(R495:R532)</f>
        <v>0</v>
      </c>
      <c r="T494" s="130">
        <f>SUM(T495:T532)</f>
        <v>0</v>
      </c>
      <c r="V494" s="130">
        <f>SUM(V495:V532)</f>
        <v>3.599649799999999</v>
      </c>
      <c r="X494" s="131">
        <f>SUM(X495:X532)</f>
        <v>2.7944737499999999</v>
      </c>
      <c r="AR494" s="124" t="s">
        <v>89</v>
      </c>
      <c r="AT494" s="132" t="s">
        <v>78</v>
      </c>
      <c r="AU494" s="132" t="s">
        <v>87</v>
      </c>
      <c r="AY494" s="124" t="s">
        <v>160</v>
      </c>
      <c r="BK494" s="133">
        <f>SUM(BK495:BK532)</f>
        <v>0</v>
      </c>
    </row>
    <row r="495" spans="2:65" s="1" customFormat="1" ht="24.2" customHeight="1">
      <c r="B495" s="32"/>
      <c r="C495" s="136" t="s">
        <v>603</v>
      </c>
      <c r="D495" s="136" t="s">
        <v>163</v>
      </c>
      <c r="E495" s="137" t="s">
        <v>604</v>
      </c>
      <c r="F495" s="138" t="s">
        <v>605</v>
      </c>
      <c r="G495" s="139" t="s">
        <v>166</v>
      </c>
      <c r="H495" s="140">
        <v>9.93</v>
      </c>
      <c r="I495" s="141">
        <v>0</v>
      </c>
      <c r="J495" s="141">
        <v>0</v>
      </c>
      <c r="K495" s="142">
        <f>ROUND(P495*H495,2)</f>
        <v>0</v>
      </c>
      <c r="L495" s="138" t="s">
        <v>167</v>
      </c>
      <c r="M495" s="32"/>
      <c r="N495" s="143" t="s">
        <v>1</v>
      </c>
      <c r="O495" s="144" t="s">
        <v>42</v>
      </c>
      <c r="P495" s="145">
        <f>I495+J495</f>
        <v>0</v>
      </c>
      <c r="Q495" s="145">
        <f>ROUND(I495*H495,2)</f>
        <v>0</v>
      </c>
      <c r="R495" s="145">
        <f>ROUND(J495*H495,2)</f>
        <v>0</v>
      </c>
      <c r="T495" s="146">
        <f>S495*H495</f>
        <v>0</v>
      </c>
      <c r="U495" s="146">
        <v>2.5510000000000001E-2</v>
      </c>
      <c r="V495" s="146">
        <f>U495*H495</f>
        <v>0.25331429999999999</v>
      </c>
      <c r="W495" s="146">
        <v>0</v>
      </c>
      <c r="X495" s="147">
        <f>W495*H495</f>
        <v>0</v>
      </c>
      <c r="AR495" s="148" t="s">
        <v>245</v>
      </c>
      <c r="AT495" s="148" t="s">
        <v>163</v>
      </c>
      <c r="AU495" s="148" t="s">
        <v>89</v>
      </c>
      <c r="AY495" s="17" t="s">
        <v>160</v>
      </c>
      <c r="BE495" s="149">
        <f>IF(O495="základní",K495,0)</f>
        <v>0</v>
      </c>
      <c r="BF495" s="149">
        <f>IF(O495="snížená",K495,0)</f>
        <v>0</v>
      </c>
      <c r="BG495" s="149">
        <f>IF(O495="zákl. přenesená",K495,0)</f>
        <v>0</v>
      </c>
      <c r="BH495" s="149">
        <f>IF(O495="sníž. přenesená",K495,0)</f>
        <v>0</v>
      </c>
      <c r="BI495" s="149">
        <f>IF(O495="nulová",K495,0)</f>
        <v>0</v>
      </c>
      <c r="BJ495" s="17" t="s">
        <v>87</v>
      </c>
      <c r="BK495" s="149">
        <f>ROUND(P495*H495,2)</f>
        <v>0</v>
      </c>
      <c r="BL495" s="17" t="s">
        <v>245</v>
      </c>
      <c r="BM495" s="148" t="s">
        <v>606</v>
      </c>
    </row>
    <row r="496" spans="2:65" s="12" customFormat="1">
      <c r="B496" s="150"/>
      <c r="D496" s="151" t="s">
        <v>170</v>
      </c>
      <c r="E496" s="152" t="s">
        <v>1</v>
      </c>
      <c r="F496" s="153" t="s">
        <v>189</v>
      </c>
      <c r="H496" s="152" t="s">
        <v>1</v>
      </c>
      <c r="I496" s="154"/>
      <c r="J496" s="154"/>
      <c r="M496" s="150"/>
      <c r="N496" s="155"/>
      <c r="X496" s="156"/>
      <c r="AT496" s="152" t="s">
        <v>170</v>
      </c>
      <c r="AU496" s="152" t="s">
        <v>89</v>
      </c>
      <c r="AV496" s="12" t="s">
        <v>87</v>
      </c>
      <c r="AW496" s="12" t="s">
        <v>5</v>
      </c>
      <c r="AX496" s="12" t="s">
        <v>79</v>
      </c>
      <c r="AY496" s="152" t="s">
        <v>160</v>
      </c>
    </row>
    <row r="497" spans="2:65" s="13" customFormat="1">
      <c r="B497" s="157"/>
      <c r="D497" s="151" t="s">
        <v>170</v>
      </c>
      <c r="E497" s="158" t="s">
        <v>1</v>
      </c>
      <c r="F497" s="159" t="s">
        <v>607</v>
      </c>
      <c r="H497" s="160">
        <v>9.93</v>
      </c>
      <c r="I497" s="161"/>
      <c r="J497" s="161"/>
      <c r="M497" s="157"/>
      <c r="N497" s="162"/>
      <c r="X497" s="163"/>
      <c r="AT497" s="158" t="s">
        <v>170</v>
      </c>
      <c r="AU497" s="158" t="s">
        <v>89</v>
      </c>
      <c r="AV497" s="13" t="s">
        <v>89</v>
      </c>
      <c r="AW497" s="13" t="s">
        <v>5</v>
      </c>
      <c r="AX497" s="13" t="s">
        <v>79</v>
      </c>
      <c r="AY497" s="158" t="s">
        <v>160</v>
      </c>
    </row>
    <row r="498" spans="2:65" s="14" customFormat="1">
      <c r="B498" s="164"/>
      <c r="D498" s="151" t="s">
        <v>170</v>
      </c>
      <c r="E498" s="165" t="s">
        <v>1</v>
      </c>
      <c r="F498" s="166" t="s">
        <v>173</v>
      </c>
      <c r="H498" s="167">
        <v>9.93</v>
      </c>
      <c r="I498" s="168"/>
      <c r="J498" s="168"/>
      <c r="M498" s="164"/>
      <c r="N498" s="169"/>
      <c r="X498" s="170"/>
      <c r="AT498" s="165" t="s">
        <v>170</v>
      </c>
      <c r="AU498" s="165" t="s">
        <v>89</v>
      </c>
      <c r="AV498" s="14" t="s">
        <v>161</v>
      </c>
      <c r="AW498" s="14" t="s">
        <v>5</v>
      </c>
      <c r="AX498" s="14" t="s">
        <v>79</v>
      </c>
      <c r="AY498" s="165" t="s">
        <v>160</v>
      </c>
    </row>
    <row r="499" spans="2:65" s="15" customFormat="1">
      <c r="B499" s="171"/>
      <c r="D499" s="151" t="s">
        <v>170</v>
      </c>
      <c r="E499" s="172" t="s">
        <v>1</v>
      </c>
      <c r="F499" s="173" t="s">
        <v>174</v>
      </c>
      <c r="H499" s="174">
        <v>9.93</v>
      </c>
      <c r="I499" s="175"/>
      <c r="J499" s="175"/>
      <c r="M499" s="171"/>
      <c r="N499" s="176"/>
      <c r="X499" s="177"/>
      <c r="AT499" s="172" t="s">
        <v>170</v>
      </c>
      <c r="AU499" s="172" t="s">
        <v>89</v>
      </c>
      <c r="AV499" s="15" t="s">
        <v>168</v>
      </c>
      <c r="AW499" s="15" t="s">
        <v>5</v>
      </c>
      <c r="AX499" s="15" t="s">
        <v>87</v>
      </c>
      <c r="AY499" s="172" t="s">
        <v>160</v>
      </c>
    </row>
    <row r="500" spans="2:65" s="1" customFormat="1" ht="24.2" customHeight="1">
      <c r="B500" s="32"/>
      <c r="C500" s="136" t="s">
        <v>608</v>
      </c>
      <c r="D500" s="136" t="s">
        <v>163</v>
      </c>
      <c r="E500" s="137" t="s">
        <v>609</v>
      </c>
      <c r="F500" s="138" t="s">
        <v>610</v>
      </c>
      <c r="G500" s="139" t="s">
        <v>166</v>
      </c>
      <c r="H500" s="140">
        <v>170.95</v>
      </c>
      <c r="I500" s="141">
        <v>0</v>
      </c>
      <c r="J500" s="141">
        <v>0</v>
      </c>
      <c r="K500" s="142">
        <f>ROUND(P500*H500,2)</f>
        <v>0</v>
      </c>
      <c r="L500" s="138" t="s">
        <v>167</v>
      </c>
      <c r="M500" s="32"/>
      <c r="N500" s="143" t="s">
        <v>1</v>
      </c>
      <c r="O500" s="144" t="s">
        <v>42</v>
      </c>
      <c r="P500" s="145">
        <f>I500+J500</f>
        <v>0</v>
      </c>
      <c r="Q500" s="145">
        <f>ROUND(I500*H500,2)</f>
        <v>0</v>
      </c>
      <c r="R500" s="145">
        <f>ROUND(J500*H500,2)</f>
        <v>0</v>
      </c>
      <c r="T500" s="146">
        <f>S500*H500</f>
        <v>0</v>
      </c>
      <c r="U500" s="146">
        <v>1.2200000000000001E-2</v>
      </c>
      <c r="V500" s="146">
        <f>U500*H500</f>
        <v>2.0855899999999998</v>
      </c>
      <c r="W500" s="146">
        <v>0</v>
      </c>
      <c r="X500" s="147">
        <f>W500*H500</f>
        <v>0</v>
      </c>
      <c r="AR500" s="148" t="s">
        <v>245</v>
      </c>
      <c r="AT500" s="148" t="s">
        <v>163</v>
      </c>
      <c r="AU500" s="148" t="s">
        <v>89</v>
      </c>
      <c r="AY500" s="17" t="s">
        <v>160</v>
      </c>
      <c r="BE500" s="149">
        <f>IF(O500="základní",K500,0)</f>
        <v>0</v>
      </c>
      <c r="BF500" s="149">
        <f>IF(O500="snížená",K500,0)</f>
        <v>0</v>
      </c>
      <c r="BG500" s="149">
        <f>IF(O500="zákl. přenesená",K500,0)</f>
        <v>0</v>
      </c>
      <c r="BH500" s="149">
        <f>IF(O500="sníž. přenesená",K500,0)</f>
        <v>0</v>
      </c>
      <c r="BI500" s="149">
        <f>IF(O500="nulová",K500,0)</f>
        <v>0</v>
      </c>
      <c r="BJ500" s="17" t="s">
        <v>87</v>
      </c>
      <c r="BK500" s="149">
        <f>ROUND(P500*H500,2)</f>
        <v>0</v>
      </c>
      <c r="BL500" s="17" t="s">
        <v>245</v>
      </c>
      <c r="BM500" s="148" t="s">
        <v>611</v>
      </c>
    </row>
    <row r="501" spans="2:65" s="13" customFormat="1">
      <c r="B501" s="157"/>
      <c r="D501" s="151" t="s">
        <v>170</v>
      </c>
      <c r="E501" s="158" t="s">
        <v>1</v>
      </c>
      <c r="F501" s="159" t="s">
        <v>100</v>
      </c>
      <c r="H501" s="160">
        <v>170.95</v>
      </c>
      <c r="I501" s="161"/>
      <c r="J501" s="161"/>
      <c r="M501" s="157"/>
      <c r="N501" s="162"/>
      <c r="X501" s="163"/>
      <c r="AT501" s="158" t="s">
        <v>170</v>
      </c>
      <c r="AU501" s="158" t="s">
        <v>89</v>
      </c>
      <c r="AV501" s="13" t="s">
        <v>89</v>
      </c>
      <c r="AW501" s="13" t="s">
        <v>5</v>
      </c>
      <c r="AX501" s="13" t="s">
        <v>79</v>
      </c>
      <c r="AY501" s="158" t="s">
        <v>160</v>
      </c>
    </row>
    <row r="502" spans="2:65" s="14" customFormat="1">
      <c r="B502" s="164"/>
      <c r="D502" s="151" t="s">
        <v>170</v>
      </c>
      <c r="E502" s="165" t="s">
        <v>1</v>
      </c>
      <c r="F502" s="166" t="s">
        <v>173</v>
      </c>
      <c r="H502" s="167">
        <v>170.95</v>
      </c>
      <c r="I502" s="168"/>
      <c r="J502" s="168"/>
      <c r="M502" s="164"/>
      <c r="N502" s="169"/>
      <c r="X502" s="170"/>
      <c r="AT502" s="165" t="s">
        <v>170</v>
      </c>
      <c r="AU502" s="165" t="s">
        <v>89</v>
      </c>
      <c r="AV502" s="14" t="s">
        <v>161</v>
      </c>
      <c r="AW502" s="14" t="s">
        <v>5</v>
      </c>
      <c r="AX502" s="14" t="s">
        <v>79</v>
      </c>
      <c r="AY502" s="165" t="s">
        <v>160</v>
      </c>
    </row>
    <row r="503" spans="2:65" s="15" customFormat="1">
      <c r="B503" s="171"/>
      <c r="D503" s="151" t="s">
        <v>170</v>
      </c>
      <c r="E503" s="172" t="s">
        <v>99</v>
      </c>
      <c r="F503" s="173" t="s">
        <v>174</v>
      </c>
      <c r="H503" s="174">
        <v>170.95</v>
      </c>
      <c r="I503" s="175"/>
      <c r="J503" s="175"/>
      <c r="M503" s="171"/>
      <c r="N503" s="176"/>
      <c r="X503" s="177"/>
      <c r="AT503" s="172" t="s">
        <v>170</v>
      </c>
      <c r="AU503" s="172" t="s">
        <v>89</v>
      </c>
      <c r="AV503" s="15" t="s">
        <v>168</v>
      </c>
      <c r="AW503" s="15" t="s">
        <v>5</v>
      </c>
      <c r="AX503" s="15" t="s">
        <v>87</v>
      </c>
      <c r="AY503" s="172" t="s">
        <v>160</v>
      </c>
    </row>
    <row r="504" spans="2:65" s="1" customFormat="1" ht="24.2" customHeight="1">
      <c r="B504" s="32"/>
      <c r="C504" s="136" t="s">
        <v>612</v>
      </c>
      <c r="D504" s="136" t="s">
        <v>163</v>
      </c>
      <c r="E504" s="137" t="s">
        <v>613</v>
      </c>
      <c r="F504" s="138" t="s">
        <v>614</v>
      </c>
      <c r="G504" s="139" t="s">
        <v>166</v>
      </c>
      <c r="H504" s="140">
        <v>9.5</v>
      </c>
      <c r="I504" s="141">
        <v>0</v>
      </c>
      <c r="J504" s="141">
        <v>0</v>
      </c>
      <c r="K504" s="142">
        <f>ROUND(P504*H504,2)</f>
        <v>0</v>
      </c>
      <c r="L504" s="138" t="s">
        <v>1</v>
      </c>
      <c r="M504" s="32"/>
      <c r="N504" s="143" t="s">
        <v>1</v>
      </c>
      <c r="O504" s="144" t="s">
        <v>42</v>
      </c>
      <c r="P504" s="145">
        <f>I504+J504</f>
        <v>0</v>
      </c>
      <c r="Q504" s="145">
        <f>ROUND(I504*H504,2)</f>
        <v>0</v>
      </c>
      <c r="R504" s="145">
        <f>ROUND(J504*H504,2)</f>
        <v>0</v>
      </c>
      <c r="T504" s="146">
        <f>S504*H504</f>
        <v>0</v>
      </c>
      <c r="U504" s="146">
        <v>1.5769999999999999E-2</v>
      </c>
      <c r="V504" s="146">
        <f>U504*H504</f>
        <v>0.149815</v>
      </c>
      <c r="W504" s="146">
        <v>0</v>
      </c>
      <c r="X504" s="147">
        <f>W504*H504</f>
        <v>0</v>
      </c>
      <c r="AR504" s="148" t="s">
        <v>245</v>
      </c>
      <c r="AT504" s="148" t="s">
        <v>163</v>
      </c>
      <c r="AU504" s="148" t="s">
        <v>89</v>
      </c>
      <c r="AY504" s="17" t="s">
        <v>160</v>
      </c>
      <c r="BE504" s="149">
        <f>IF(O504="základní",K504,0)</f>
        <v>0</v>
      </c>
      <c r="BF504" s="149">
        <f>IF(O504="snížená",K504,0)</f>
        <v>0</v>
      </c>
      <c r="BG504" s="149">
        <f>IF(O504="zákl. přenesená",K504,0)</f>
        <v>0</v>
      </c>
      <c r="BH504" s="149">
        <f>IF(O504="sníž. přenesená",K504,0)</f>
        <v>0</v>
      </c>
      <c r="BI504" s="149">
        <f>IF(O504="nulová",K504,0)</f>
        <v>0</v>
      </c>
      <c r="BJ504" s="17" t="s">
        <v>87</v>
      </c>
      <c r="BK504" s="149">
        <f>ROUND(P504*H504,2)</f>
        <v>0</v>
      </c>
      <c r="BL504" s="17" t="s">
        <v>245</v>
      </c>
      <c r="BM504" s="148" t="s">
        <v>615</v>
      </c>
    </row>
    <row r="505" spans="2:65" s="13" customFormat="1">
      <c r="B505" s="157"/>
      <c r="D505" s="151" t="s">
        <v>170</v>
      </c>
      <c r="E505" s="158" t="s">
        <v>1</v>
      </c>
      <c r="F505" s="159" t="s">
        <v>616</v>
      </c>
      <c r="H505" s="160">
        <v>9.5</v>
      </c>
      <c r="I505" s="161"/>
      <c r="J505" s="161"/>
      <c r="M505" s="157"/>
      <c r="N505" s="162"/>
      <c r="X505" s="163"/>
      <c r="AT505" s="158" t="s">
        <v>170</v>
      </c>
      <c r="AU505" s="158" t="s">
        <v>89</v>
      </c>
      <c r="AV505" s="13" t="s">
        <v>89</v>
      </c>
      <c r="AW505" s="13" t="s">
        <v>5</v>
      </c>
      <c r="AX505" s="13" t="s">
        <v>79</v>
      </c>
      <c r="AY505" s="158" t="s">
        <v>160</v>
      </c>
    </row>
    <row r="506" spans="2:65" s="14" customFormat="1">
      <c r="B506" s="164"/>
      <c r="D506" s="151" t="s">
        <v>170</v>
      </c>
      <c r="E506" s="165" t="s">
        <v>1</v>
      </c>
      <c r="F506" s="166" t="s">
        <v>173</v>
      </c>
      <c r="H506" s="167">
        <v>9.5</v>
      </c>
      <c r="I506" s="168"/>
      <c r="J506" s="168"/>
      <c r="M506" s="164"/>
      <c r="N506" s="169"/>
      <c r="X506" s="170"/>
      <c r="AT506" s="165" t="s">
        <v>170</v>
      </c>
      <c r="AU506" s="165" t="s">
        <v>89</v>
      </c>
      <c r="AV506" s="14" t="s">
        <v>161</v>
      </c>
      <c r="AW506" s="14" t="s">
        <v>5</v>
      </c>
      <c r="AX506" s="14" t="s">
        <v>79</v>
      </c>
      <c r="AY506" s="165" t="s">
        <v>160</v>
      </c>
    </row>
    <row r="507" spans="2:65" s="15" customFormat="1">
      <c r="B507" s="171"/>
      <c r="D507" s="151" t="s">
        <v>170</v>
      </c>
      <c r="E507" s="172" t="s">
        <v>617</v>
      </c>
      <c r="F507" s="173" t="s">
        <v>174</v>
      </c>
      <c r="H507" s="174">
        <v>9.5</v>
      </c>
      <c r="I507" s="175"/>
      <c r="J507" s="175"/>
      <c r="M507" s="171"/>
      <c r="N507" s="176"/>
      <c r="X507" s="177"/>
      <c r="AT507" s="172" t="s">
        <v>170</v>
      </c>
      <c r="AU507" s="172" t="s">
        <v>89</v>
      </c>
      <c r="AV507" s="15" t="s">
        <v>168</v>
      </c>
      <c r="AW507" s="15" t="s">
        <v>5</v>
      </c>
      <c r="AX507" s="15" t="s">
        <v>87</v>
      </c>
      <c r="AY507" s="172" t="s">
        <v>160</v>
      </c>
    </row>
    <row r="508" spans="2:65" s="1" customFormat="1" ht="24.2" customHeight="1">
      <c r="B508" s="32"/>
      <c r="C508" s="136" t="s">
        <v>618</v>
      </c>
      <c r="D508" s="136" t="s">
        <v>163</v>
      </c>
      <c r="E508" s="137" t="s">
        <v>619</v>
      </c>
      <c r="F508" s="138" t="s">
        <v>620</v>
      </c>
      <c r="G508" s="139" t="s">
        <v>166</v>
      </c>
      <c r="H508" s="140">
        <v>2.35</v>
      </c>
      <c r="I508" s="141">
        <v>0</v>
      </c>
      <c r="J508" s="141">
        <v>0</v>
      </c>
      <c r="K508" s="142">
        <f>ROUND(P508*H508,2)</f>
        <v>0</v>
      </c>
      <c r="L508" s="138" t="s">
        <v>167</v>
      </c>
      <c r="M508" s="32"/>
      <c r="N508" s="143" t="s">
        <v>1</v>
      </c>
      <c r="O508" s="144" t="s">
        <v>42</v>
      </c>
      <c r="P508" s="145">
        <f>I508+J508</f>
        <v>0</v>
      </c>
      <c r="Q508" s="145">
        <f>ROUND(I508*H508,2)</f>
        <v>0</v>
      </c>
      <c r="R508" s="145">
        <f>ROUND(J508*H508,2)</f>
        <v>0</v>
      </c>
      <c r="T508" s="146">
        <f>S508*H508</f>
        <v>0</v>
      </c>
      <c r="U508" s="146">
        <v>1.26E-2</v>
      </c>
      <c r="V508" s="146">
        <f>U508*H508</f>
        <v>2.9610000000000001E-2</v>
      </c>
      <c r="W508" s="146">
        <v>0</v>
      </c>
      <c r="X508" s="147">
        <f>W508*H508</f>
        <v>0</v>
      </c>
      <c r="AR508" s="148" t="s">
        <v>245</v>
      </c>
      <c r="AT508" s="148" t="s">
        <v>163</v>
      </c>
      <c r="AU508" s="148" t="s">
        <v>89</v>
      </c>
      <c r="AY508" s="17" t="s">
        <v>160</v>
      </c>
      <c r="BE508" s="149">
        <f>IF(O508="základní",K508,0)</f>
        <v>0</v>
      </c>
      <c r="BF508" s="149">
        <f>IF(O508="snížená",K508,0)</f>
        <v>0</v>
      </c>
      <c r="BG508" s="149">
        <f>IF(O508="zákl. přenesená",K508,0)</f>
        <v>0</v>
      </c>
      <c r="BH508" s="149">
        <f>IF(O508="sníž. přenesená",K508,0)</f>
        <v>0</v>
      </c>
      <c r="BI508" s="149">
        <f>IF(O508="nulová",K508,0)</f>
        <v>0</v>
      </c>
      <c r="BJ508" s="17" t="s">
        <v>87</v>
      </c>
      <c r="BK508" s="149">
        <f>ROUND(P508*H508,2)</f>
        <v>0</v>
      </c>
      <c r="BL508" s="17" t="s">
        <v>245</v>
      </c>
      <c r="BM508" s="148" t="s">
        <v>621</v>
      </c>
    </row>
    <row r="509" spans="2:65" s="13" customFormat="1">
      <c r="B509" s="157"/>
      <c r="D509" s="151" t="s">
        <v>170</v>
      </c>
      <c r="E509" s="158" t="s">
        <v>1</v>
      </c>
      <c r="F509" s="159" t="s">
        <v>102</v>
      </c>
      <c r="H509" s="160">
        <v>2.35</v>
      </c>
      <c r="I509" s="161"/>
      <c r="J509" s="161"/>
      <c r="M509" s="157"/>
      <c r="N509" s="162"/>
      <c r="X509" s="163"/>
      <c r="AT509" s="158" t="s">
        <v>170</v>
      </c>
      <c r="AU509" s="158" t="s">
        <v>89</v>
      </c>
      <c r="AV509" s="13" t="s">
        <v>89</v>
      </c>
      <c r="AW509" s="13" t="s">
        <v>5</v>
      </c>
      <c r="AX509" s="13" t="s">
        <v>79</v>
      </c>
      <c r="AY509" s="158" t="s">
        <v>160</v>
      </c>
    </row>
    <row r="510" spans="2:65" s="14" customFormat="1">
      <c r="B510" s="164"/>
      <c r="D510" s="151" t="s">
        <v>170</v>
      </c>
      <c r="E510" s="165" t="s">
        <v>1</v>
      </c>
      <c r="F510" s="166" t="s">
        <v>173</v>
      </c>
      <c r="H510" s="167">
        <v>2.35</v>
      </c>
      <c r="I510" s="168"/>
      <c r="J510" s="168"/>
      <c r="M510" s="164"/>
      <c r="N510" s="169"/>
      <c r="X510" s="170"/>
      <c r="AT510" s="165" t="s">
        <v>170</v>
      </c>
      <c r="AU510" s="165" t="s">
        <v>89</v>
      </c>
      <c r="AV510" s="14" t="s">
        <v>161</v>
      </c>
      <c r="AW510" s="14" t="s">
        <v>5</v>
      </c>
      <c r="AX510" s="14" t="s">
        <v>79</v>
      </c>
      <c r="AY510" s="165" t="s">
        <v>160</v>
      </c>
    </row>
    <row r="511" spans="2:65" s="15" customFormat="1">
      <c r="B511" s="171"/>
      <c r="D511" s="151" t="s">
        <v>170</v>
      </c>
      <c r="E511" s="172" t="s">
        <v>101</v>
      </c>
      <c r="F511" s="173" t="s">
        <v>174</v>
      </c>
      <c r="H511" s="174">
        <v>2.35</v>
      </c>
      <c r="I511" s="175"/>
      <c r="J511" s="175"/>
      <c r="M511" s="171"/>
      <c r="N511" s="176"/>
      <c r="X511" s="177"/>
      <c r="AT511" s="172" t="s">
        <v>170</v>
      </c>
      <c r="AU511" s="172" t="s">
        <v>89</v>
      </c>
      <c r="AV511" s="15" t="s">
        <v>168</v>
      </c>
      <c r="AW511" s="15" t="s">
        <v>5</v>
      </c>
      <c r="AX511" s="15" t="s">
        <v>87</v>
      </c>
      <c r="AY511" s="172" t="s">
        <v>160</v>
      </c>
    </row>
    <row r="512" spans="2:65" s="1" customFormat="1" ht="24.2" customHeight="1">
      <c r="B512" s="32"/>
      <c r="C512" s="136" t="s">
        <v>622</v>
      </c>
      <c r="D512" s="136" t="s">
        <v>163</v>
      </c>
      <c r="E512" s="137" t="s">
        <v>623</v>
      </c>
      <c r="F512" s="138" t="s">
        <v>624</v>
      </c>
      <c r="G512" s="139" t="s">
        <v>166</v>
      </c>
      <c r="H512" s="140">
        <v>173.3</v>
      </c>
      <c r="I512" s="141">
        <v>0</v>
      </c>
      <c r="J512" s="141">
        <v>0</v>
      </c>
      <c r="K512" s="142">
        <f>ROUND(P512*H512,2)</f>
        <v>0</v>
      </c>
      <c r="L512" s="138" t="s">
        <v>167</v>
      </c>
      <c r="M512" s="32"/>
      <c r="N512" s="143" t="s">
        <v>1</v>
      </c>
      <c r="O512" s="144" t="s">
        <v>42</v>
      </c>
      <c r="P512" s="145">
        <f>I512+J512</f>
        <v>0</v>
      </c>
      <c r="Q512" s="145">
        <f>ROUND(I512*H512,2)</f>
        <v>0</v>
      </c>
      <c r="R512" s="145">
        <f>ROUND(J512*H512,2)</f>
        <v>0</v>
      </c>
      <c r="T512" s="146">
        <f>S512*H512</f>
        <v>0</v>
      </c>
      <c r="U512" s="146">
        <v>1E-4</v>
      </c>
      <c r="V512" s="146">
        <f>U512*H512</f>
        <v>1.7330000000000002E-2</v>
      </c>
      <c r="W512" s="146">
        <v>0</v>
      </c>
      <c r="X512" s="147">
        <f>W512*H512</f>
        <v>0</v>
      </c>
      <c r="AR512" s="148" t="s">
        <v>245</v>
      </c>
      <c r="AT512" s="148" t="s">
        <v>163</v>
      </c>
      <c r="AU512" s="148" t="s">
        <v>89</v>
      </c>
      <c r="AY512" s="17" t="s">
        <v>160</v>
      </c>
      <c r="BE512" s="149">
        <f>IF(O512="základní",K512,0)</f>
        <v>0</v>
      </c>
      <c r="BF512" s="149">
        <f>IF(O512="snížená",K512,0)</f>
        <v>0</v>
      </c>
      <c r="BG512" s="149">
        <f>IF(O512="zákl. přenesená",K512,0)</f>
        <v>0</v>
      </c>
      <c r="BH512" s="149">
        <f>IF(O512="sníž. přenesená",K512,0)</f>
        <v>0</v>
      </c>
      <c r="BI512" s="149">
        <f>IF(O512="nulová",K512,0)</f>
        <v>0</v>
      </c>
      <c r="BJ512" s="17" t="s">
        <v>87</v>
      </c>
      <c r="BK512" s="149">
        <f>ROUND(P512*H512,2)</f>
        <v>0</v>
      </c>
      <c r="BL512" s="17" t="s">
        <v>245</v>
      </c>
      <c r="BM512" s="148" t="s">
        <v>625</v>
      </c>
    </row>
    <row r="513" spans="2:65" s="13" customFormat="1">
      <c r="B513" s="157"/>
      <c r="D513" s="151" t="s">
        <v>170</v>
      </c>
      <c r="E513" s="158" t="s">
        <v>1</v>
      </c>
      <c r="F513" s="159" t="s">
        <v>626</v>
      </c>
      <c r="H513" s="160">
        <v>173.3</v>
      </c>
      <c r="I513" s="161"/>
      <c r="J513" s="161"/>
      <c r="M513" s="157"/>
      <c r="N513" s="162"/>
      <c r="X513" s="163"/>
      <c r="AT513" s="158" t="s">
        <v>170</v>
      </c>
      <c r="AU513" s="158" t="s">
        <v>89</v>
      </c>
      <c r="AV513" s="13" t="s">
        <v>89</v>
      </c>
      <c r="AW513" s="13" t="s">
        <v>5</v>
      </c>
      <c r="AX513" s="13" t="s">
        <v>79</v>
      </c>
      <c r="AY513" s="158" t="s">
        <v>160</v>
      </c>
    </row>
    <row r="514" spans="2:65" s="14" customFormat="1">
      <c r="B514" s="164"/>
      <c r="D514" s="151" t="s">
        <v>170</v>
      </c>
      <c r="E514" s="165" t="s">
        <v>1</v>
      </c>
      <c r="F514" s="166" t="s">
        <v>173</v>
      </c>
      <c r="H514" s="167">
        <v>173.3</v>
      </c>
      <c r="I514" s="168"/>
      <c r="J514" s="168"/>
      <c r="M514" s="164"/>
      <c r="N514" s="169"/>
      <c r="X514" s="170"/>
      <c r="AT514" s="165" t="s">
        <v>170</v>
      </c>
      <c r="AU514" s="165" t="s">
        <v>89</v>
      </c>
      <c r="AV514" s="14" t="s">
        <v>161</v>
      </c>
      <c r="AW514" s="14" t="s">
        <v>5</v>
      </c>
      <c r="AX514" s="14" t="s">
        <v>79</v>
      </c>
      <c r="AY514" s="165" t="s">
        <v>160</v>
      </c>
    </row>
    <row r="515" spans="2:65" s="15" customFormat="1">
      <c r="B515" s="171"/>
      <c r="D515" s="151" t="s">
        <v>170</v>
      </c>
      <c r="E515" s="172" t="s">
        <v>1</v>
      </c>
      <c r="F515" s="173" t="s">
        <v>174</v>
      </c>
      <c r="H515" s="174">
        <v>173.3</v>
      </c>
      <c r="I515" s="175"/>
      <c r="J515" s="175"/>
      <c r="M515" s="171"/>
      <c r="N515" s="176"/>
      <c r="X515" s="177"/>
      <c r="AT515" s="172" t="s">
        <v>170</v>
      </c>
      <c r="AU515" s="172" t="s">
        <v>89</v>
      </c>
      <c r="AV515" s="15" t="s">
        <v>168</v>
      </c>
      <c r="AW515" s="15" t="s">
        <v>5</v>
      </c>
      <c r="AX515" s="15" t="s">
        <v>87</v>
      </c>
      <c r="AY515" s="172" t="s">
        <v>160</v>
      </c>
    </row>
    <row r="516" spans="2:65" s="1" customFormat="1" ht="24.2" customHeight="1">
      <c r="B516" s="32"/>
      <c r="C516" s="136" t="s">
        <v>627</v>
      </c>
      <c r="D516" s="136" t="s">
        <v>163</v>
      </c>
      <c r="E516" s="137" t="s">
        <v>628</v>
      </c>
      <c r="F516" s="138" t="s">
        <v>629</v>
      </c>
      <c r="G516" s="139" t="s">
        <v>166</v>
      </c>
      <c r="H516" s="140">
        <v>162.375</v>
      </c>
      <c r="I516" s="141">
        <v>0</v>
      </c>
      <c r="J516" s="141">
        <v>0</v>
      </c>
      <c r="K516" s="142">
        <f>ROUND(P516*H516,2)</f>
        <v>0</v>
      </c>
      <c r="L516" s="138" t="s">
        <v>167</v>
      </c>
      <c r="M516" s="32"/>
      <c r="N516" s="143" t="s">
        <v>1</v>
      </c>
      <c r="O516" s="144" t="s">
        <v>42</v>
      </c>
      <c r="P516" s="145">
        <f>I516+J516</f>
        <v>0</v>
      </c>
      <c r="Q516" s="145">
        <f>ROUND(I516*H516,2)</f>
        <v>0</v>
      </c>
      <c r="R516" s="145">
        <f>ROUND(J516*H516,2)</f>
        <v>0</v>
      </c>
      <c r="T516" s="146">
        <f>S516*H516</f>
        <v>0</v>
      </c>
      <c r="U516" s="146">
        <v>0</v>
      </c>
      <c r="V516" s="146">
        <f>U516*H516</f>
        <v>0</v>
      </c>
      <c r="W516" s="146">
        <v>1.721E-2</v>
      </c>
      <c r="X516" s="147">
        <f>W516*H516</f>
        <v>2.7944737499999999</v>
      </c>
      <c r="AR516" s="148" t="s">
        <v>245</v>
      </c>
      <c r="AT516" s="148" t="s">
        <v>163</v>
      </c>
      <c r="AU516" s="148" t="s">
        <v>89</v>
      </c>
      <c r="AY516" s="17" t="s">
        <v>160</v>
      </c>
      <c r="BE516" s="149">
        <f>IF(O516="základní",K516,0)</f>
        <v>0</v>
      </c>
      <c r="BF516" s="149">
        <f>IF(O516="snížená",K516,0)</f>
        <v>0</v>
      </c>
      <c r="BG516" s="149">
        <f>IF(O516="zákl. přenesená",K516,0)</f>
        <v>0</v>
      </c>
      <c r="BH516" s="149">
        <f>IF(O516="sníž. přenesená",K516,0)</f>
        <v>0</v>
      </c>
      <c r="BI516" s="149">
        <f>IF(O516="nulová",K516,0)</f>
        <v>0</v>
      </c>
      <c r="BJ516" s="17" t="s">
        <v>87</v>
      </c>
      <c r="BK516" s="149">
        <f>ROUND(P516*H516,2)</f>
        <v>0</v>
      </c>
      <c r="BL516" s="17" t="s">
        <v>245</v>
      </c>
      <c r="BM516" s="148" t="s">
        <v>630</v>
      </c>
    </row>
    <row r="517" spans="2:65" s="12" customFormat="1">
      <c r="B517" s="150"/>
      <c r="D517" s="151" t="s">
        <v>170</v>
      </c>
      <c r="E517" s="152" t="s">
        <v>1</v>
      </c>
      <c r="F517" s="153" t="s">
        <v>189</v>
      </c>
      <c r="H517" s="152" t="s">
        <v>1</v>
      </c>
      <c r="I517" s="154"/>
      <c r="J517" s="154"/>
      <c r="M517" s="150"/>
      <c r="N517" s="155"/>
      <c r="X517" s="156"/>
      <c r="AT517" s="152" t="s">
        <v>170</v>
      </c>
      <c r="AU517" s="152" t="s">
        <v>89</v>
      </c>
      <c r="AV517" s="12" t="s">
        <v>87</v>
      </c>
      <c r="AW517" s="12" t="s">
        <v>5</v>
      </c>
      <c r="AX517" s="12" t="s">
        <v>79</v>
      </c>
      <c r="AY517" s="152" t="s">
        <v>160</v>
      </c>
    </row>
    <row r="518" spans="2:65" s="13" customFormat="1">
      <c r="B518" s="157"/>
      <c r="D518" s="151" t="s">
        <v>170</v>
      </c>
      <c r="E518" s="158" t="s">
        <v>1</v>
      </c>
      <c r="F518" s="159" t="s">
        <v>631</v>
      </c>
      <c r="H518" s="160">
        <v>30.5</v>
      </c>
      <c r="I518" s="161"/>
      <c r="J518" s="161"/>
      <c r="M518" s="157"/>
      <c r="N518" s="162"/>
      <c r="X518" s="163"/>
      <c r="AT518" s="158" t="s">
        <v>170</v>
      </c>
      <c r="AU518" s="158" t="s">
        <v>89</v>
      </c>
      <c r="AV518" s="13" t="s">
        <v>89</v>
      </c>
      <c r="AW518" s="13" t="s">
        <v>5</v>
      </c>
      <c r="AX518" s="13" t="s">
        <v>79</v>
      </c>
      <c r="AY518" s="158" t="s">
        <v>160</v>
      </c>
    </row>
    <row r="519" spans="2:65" s="13" customFormat="1">
      <c r="B519" s="157"/>
      <c r="D519" s="151" t="s">
        <v>170</v>
      </c>
      <c r="E519" s="158" t="s">
        <v>1</v>
      </c>
      <c r="F519" s="159" t="s">
        <v>632</v>
      </c>
      <c r="H519" s="160">
        <v>6.875</v>
      </c>
      <c r="I519" s="161"/>
      <c r="J519" s="161"/>
      <c r="M519" s="157"/>
      <c r="N519" s="162"/>
      <c r="X519" s="163"/>
      <c r="AT519" s="158" t="s">
        <v>170</v>
      </c>
      <c r="AU519" s="158" t="s">
        <v>89</v>
      </c>
      <c r="AV519" s="13" t="s">
        <v>89</v>
      </c>
      <c r="AW519" s="13" t="s">
        <v>5</v>
      </c>
      <c r="AX519" s="13" t="s">
        <v>79</v>
      </c>
      <c r="AY519" s="158" t="s">
        <v>160</v>
      </c>
    </row>
    <row r="520" spans="2:65" s="13" customFormat="1">
      <c r="B520" s="157"/>
      <c r="D520" s="151" t="s">
        <v>170</v>
      </c>
      <c r="E520" s="158" t="s">
        <v>1</v>
      </c>
      <c r="F520" s="159" t="s">
        <v>633</v>
      </c>
      <c r="H520" s="160">
        <v>125</v>
      </c>
      <c r="I520" s="161"/>
      <c r="J520" s="161"/>
      <c r="M520" s="157"/>
      <c r="N520" s="162"/>
      <c r="X520" s="163"/>
      <c r="AT520" s="158" t="s">
        <v>170</v>
      </c>
      <c r="AU520" s="158" t="s">
        <v>89</v>
      </c>
      <c r="AV520" s="13" t="s">
        <v>89</v>
      </c>
      <c r="AW520" s="13" t="s">
        <v>5</v>
      </c>
      <c r="AX520" s="13" t="s">
        <v>79</v>
      </c>
      <c r="AY520" s="158" t="s">
        <v>160</v>
      </c>
    </row>
    <row r="521" spans="2:65" s="14" customFormat="1">
      <c r="B521" s="164"/>
      <c r="D521" s="151" t="s">
        <v>170</v>
      </c>
      <c r="E521" s="165" t="s">
        <v>1</v>
      </c>
      <c r="F521" s="166" t="s">
        <v>173</v>
      </c>
      <c r="H521" s="167">
        <v>162.375</v>
      </c>
      <c r="I521" s="168"/>
      <c r="J521" s="168"/>
      <c r="M521" s="164"/>
      <c r="N521" s="169"/>
      <c r="X521" s="170"/>
      <c r="AT521" s="165" t="s">
        <v>170</v>
      </c>
      <c r="AU521" s="165" t="s">
        <v>89</v>
      </c>
      <c r="AV521" s="14" t="s">
        <v>161</v>
      </c>
      <c r="AW521" s="14" t="s">
        <v>5</v>
      </c>
      <c r="AX521" s="14" t="s">
        <v>79</v>
      </c>
      <c r="AY521" s="165" t="s">
        <v>160</v>
      </c>
    </row>
    <row r="522" spans="2:65" s="15" customFormat="1">
      <c r="B522" s="171"/>
      <c r="D522" s="151" t="s">
        <v>170</v>
      </c>
      <c r="E522" s="172" t="s">
        <v>1</v>
      </c>
      <c r="F522" s="173" t="s">
        <v>174</v>
      </c>
      <c r="H522" s="174">
        <v>162.375</v>
      </c>
      <c r="I522" s="175"/>
      <c r="J522" s="175"/>
      <c r="M522" s="171"/>
      <c r="N522" s="176"/>
      <c r="X522" s="177"/>
      <c r="AT522" s="172" t="s">
        <v>170</v>
      </c>
      <c r="AU522" s="172" t="s">
        <v>89</v>
      </c>
      <c r="AV522" s="15" t="s">
        <v>168</v>
      </c>
      <c r="AW522" s="15" t="s">
        <v>5</v>
      </c>
      <c r="AX522" s="15" t="s">
        <v>87</v>
      </c>
      <c r="AY522" s="172" t="s">
        <v>160</v>
      </c>
    </row>
    <row r="523" spans="2:65" s="1" customFormat="1" ht="33" customHeight="1">
      <c r="B523" s="32"/>
      <c r="C523" s="136" t="s">
        <v>634</v>
      </c>
      <c r="D523" s="136" t="s">
        <v>163</v>
      </c>
      <c r="E523" s="137" t="s">
        <v>635</v>
      </c>
      <c r="F523" s="138" t="s">
        <v>636</v>
      </c>
      <c r="G523" s="139" t="s">
        <v>166</v>
      </c>
      <c r="H523" s="140">
        <v>105.45</v>
      </c>
      <c r="I523" s="141">
        <v>0</v>
      </c>
      <c r="J523" s="141">
        <v>0</v>
      </c>
      <c r="K523" s="142">
        <f>ROUND(P523*H523,2)</f>
        <v>0</v>
      </c>
      <c r="L523" s="138" t="s">
        <v>167</v>
      </c>
      <c r="M523" s="32"/>
      <c r="N523" s="143" t="s">
        <v>1</v>
      </c>
      <c r="O523" s="144" t="s">
        <v>42</v>
      </c>
      <c r="P523" s="145">
        <f>I523+J523</f>
        <v>0</v>
      </c>
      <c r="Q523" s="145">
        <f>ROUND(I523*H523,2)</f>
        <v>0</v>
      </c>
      <c r="R523" s="145">
        <f>ROUND(J523*H523,2)</f>
        <v>0</v>
      </c>
      <c r="T523" s="146">
        <f>S523*H523</f>
        <v>0</v>
      </c>
      <c r="U523" s="146">
        <v>7.0499999999999998E-3</v>
      </c>
      <c r="V523" s="146">
        <f>U523*H523</f>
        <v>0.74342249999999999</v>
      </c>
      <c r="W523" s="146">
        <v>0</v>
      </c>
      <c r="X523" s="147">
        <f>W523*H523</f>
        <v>0</v>
      </c>
      <c r="AR523" s="148" t="s">
        <v>245</v>
      </c>
      <c r="AT523" s="148" t="s">
        <v>163</v>
      </c>
      <c r="AU523" s="148" t="s">
        <v>89</v>
      </c>
      <c r="AY523" s="17" t="s">
        <v>160</v>
      </c>
      <c r="BE523" s="149">
        <f>IF(O523="základní",K523,0)</f>
        <v>0</v>
      </c>
      <c r="BF523" s="149">
        <f>IF(O523="snížená",K523,0)</f>
        <v>0</v>
      </c>
      <c r="BG523" s="149">
        <f>IF(O523="zákl. přenesená",K523,0)</f>
        <v>0</v>
      </c>
      <c r="BH523" s="149">
        <f>IF(O523="sníž. přenesená",K523,0)</f>
        <v>0</v>
      </c>
      <c r="BI523" s="149">
        <f>IF(O523="nulová",K523,0)</f>
        <v>0</v>
      </c>
      <c r="BJ523" s="17" t="s">
        <v>87</v>
      </c>
      <c r="BK523" s="149">
        <f>ROUND(P523*H523,2)</f>
        <v>0</v>
      </c>
      <c r="BL523" s="17" t="s">
        <v>245</v>
      </c>
      <c r="BM523" s="148" t="s">
        <v>637</v>
      </c>
    </row>
    <row r="524" spans="2:65" s="13" customFormat="1">
      <c r="B524" s="157"/>
      <c r="D524" s="151" t="s">
        <v>170</v>
      </c>
      <c r="E524" s="158" t="s">
        <v>1</v>
      </c>
      <c r="F524" s="159" t="s">
        <v>638</v>
      </c>
      <c r="H524" s="160">
        <v>105.45</v>
      </c>
      <c r="I524" s="161"/>
      <c r="J524" s="161"/>
      <c r="M524" s="157"/>
      <c r="N524" s="162"/>
      <c r="X524" s="163"/>
      <c r="AT524" s="158" t="s">
        <v>170</v>
      </c>
      <c r="AU524" s="158" t="s">
        <v>89</v>
      </c>
      <c r="AV524" s="13" t="s">
        <v>89</v>
      </c>
      <c r="AW524" s="13" t="s">
        <v>5</v>
      </c>
      <c r="AX524" s="13" t="s">
        <v>79</v>
      </c>
      <c r="AY524" s="158" t="s">
        <v>160</v>
      </c>
    </row>
    <row r="525" spans="2:65" s="14" customFormat="1">
      <c r="B525" s="164"/>
      <c r="D525" s="151" t="s">
        <v>170</v>
      </c>
      <c r="E525" s="165" t="s">
        <v>1</v>
      </c>
      <c r="F525" s="166" t="s">
        <v>173</v>
      </c>
      <c r="H525" s="167">
        <v>105.45</v>
      </c>
      <c r="I525" s="168"/>
      <c r="J525" s="168"/>
      <c r="M525" s="164"/>
      <c r="N525" s="169"/>
      <c r="X525" s="170"/>
      <c r="AT525" s="165" t="s">
        <v>170</v>
      </c>
      <c r="AU525" s="165" t="s">
        <v>89</v>
      </c>
      <c r="AV525" s="14" t="s">
        <v>161</v>
      </c>
      <c r="AW525" s="14" t="s">
        <v>5</v>
      </c>
      <c r="AX525" s="14" t="s">
        <v>79</v>
      </c>
      <c r="AY525" s="165" t="s">
        <v>160</v>
      </c>
    </row>
    <row r="526" spans="2:65" s="15" customFormat="1">
      <c r="B526" s="171"/>
      <c r="D526" s="151" t="s">
        <v>170</v>
      </c>
      <c r="E526" s="172" t="s">
        <v>1</v>
      </c>
      <c r="F526" s="173" t="s">
        <v>174</v>
      </c>
      <c r="H526" s="174">
        <v>105.45</v>
      </c>
      <c r="I526" s="175"/>
      <c r="J526" s="175"/>
      <c r="M526" s="171"/>
      <c r="N526" s="176"/>
      <c r="X526" s="177"/>
      <c r="AT526" s="172" t="s">
        <v>170</v>
      </c>
      <c r="AU526" s="172" t="s">
        <v>89</v>
      </c>
      <c r="AV526" s="15" t="s">
        <v>168</v>
      </c>
      <c r="AW526" s="15" t="s">
        <v>5</v>
      </c>
      <c r="AX526" s="15" t="s">
        <v>87</v>
      </c>
      <c r="AY526" s="172" t="s">
        <v>160</v>
      </c>
    </row>
    <row r="527" spans="2:65" s="1" customFormat="1" ht="48.95" customHeight="1">
      <c r="B527" s="32"/>
      <c r="C527" s="178" t="s">
        <v>639</v>
      </c>
      <c r="D527" s="178" t="s">
        <v>217</v>
      </c>
      <c r="E527" s="179" t="s">
        <v>640</v>
      </c>
      <c r="F527" s="180" t="s">
        <v>641</v>
      </c>
      <c r="G527" s="181" t="s">
        <v>187</v>
      </c>
      <c r="H527" s="182">
        <v>105.45</v>
      </c>
      <c r="I527" s="183">
        <v>0</v>
      </c>
      <c r="J527" s="184"/>
      <c r="K527" s="185">
        <f>ROUND(P527*H527,2)</f>
        <v>0</v>
      </c>
      <c r="L527" s="180" t="s">
        <v>167</v>
      </c>
      <c r="M527" s="186"/>
      <c r="N527" s="187" t="s">
        <v>1</v>
      </c>
      <c r="O527" s="144" t="s">
        <v>42</v>
      </c>
      <c r="P527" s="145">
        <f>I527+J527</f>
        <v>0</v>
      </c>
      <c r="Q527" s="145">
        <f>ROUND(I527*H527,2)</f>
        <v>0</v>
      </c>
      <c r="R527" s="145">
        <f>ROUND(J527*H527,2)</f>
        <v>0</v>
      </c>
      <c r="T527" s="146">
        <f>S527*H527</f>
        <v>0</v>
      </c>
      <c r="U527" s="146">
        <v>3.0000000000000001E-3</v>
      </c>
      <c r="V527" s="146">
        <f>U527*H527</f>
        <v>0.31635000000000002</v>
      </c>
      <c r="W527" s="146">
        <v>0</v>
      </c>
      <c r="X527" s="147">
        <f>W527*H527</f>
        <v>0</v>
      </c>
      <c r="AR527" s="148" t="s">
        <v>334</v>
      </c>
      <c r="AT527" s="148" t="s">
        <v>217</v>
      </c>
      <c r="AU527" s="148" t="s">
        <v>89</v>
      </c>
      <c r="AY527" s="17" t="s">
        <v>160</v>
      </c>
      <c r="BE527" s="149">
        <f>IF(O527="základní",K527,0)</f>
        <v>0</v>
      </c>
      <c r="BF527" s="149">
        <f>IF(O527="snížená",K527,0)</f>
        <v>0</v>
      </c>
      <c r="BG527" s="149">
        <f>IF(O527="zákl. přenesená",K527,0)</f>
        <v>0</v>
      </c>
      <c r="BH527" s="149">
        <f>IF(O527="sníž. přenesená",K527,0)</f>
        <v>0</v>
      </c>
      <c r="BI527" s="149">
        <f>IF(O527="nulová",K527,0)</f>
        <v>0</v>
      </c>
      <c r="BJ527" s="17" t="s">
        <v>87</v>
      </c>
      <c r="BK527" s="149">
        <f>ROUND(P527*H527,2)</f>
        <v>0</v>
      </c>
      <c r="BL527" s="17" t="s">
        <v>245</v>
      </c>
      <c r="BM527" s="148" t="s">
        <v>642</v>
      </c>
    </row>
    <row r="528" spans="2:65" s="1" customFormat="1" ht="33" customHeight="1">
      <c r="B528" s="32"/>
      <c r="C528" s="136" t="s">
        <v>643</v>
      </c>
      <c r="D528" s="136" t="s">
        <v>163</v>
      </c>
      <c r="E528" s="137" t="s">
        <v>644</v>
      </c>
      <c r="F528" s="138" t="s">
        <v>645</v>
      </c>
      <c r="G528" s="139" t="s">
        <v>166</v>
      </c>
      <c r="H528" s="140">
        <v>105.45</v>
      </c>
      <c r="I528" s="141">
        <v>0</v>
      </c>
      <c r="J528" s="141">
        <v>0</v>
      </c>
      <c r="K528" s="142">
        <f>ROUND(P528*H528,2)</f>
        <v>0</v>
      </c>
      <c r="L528" s="138" t="s">
        <v>167</v>
      </c>
      <c r="M528" s="32"/>
      <c r="N528" s="143" t="s">
        <v>1</v>
      </c>
      <c r="O528" s="144" t="s">
        <v>42</v>
      </c>
      <c r="P528" s="145">
        <f>I528+J528</f>
        <v>0</v>
      </c>
      <c r="Q528" s="145">
        <f>ROUND(I528*H528,2)</f>
        <v>0</v>
      </c>
      <c r="R528" s="145">
        <f>ROUND(J528*H528,2)</f>
        <v>0</v>
      </c>
      <c r="T528" s="146">
        <f>S528*H528</f>
        <v>0</v>
      </c>
      <c r="U528" s="146">
        <v>4.0000000000000003E-5</v>
      </c>
      <c r="V528" s="146">
        <f>U528*H528</f>
        <v>4.2180000000000004E-3</v>
      </c>
      <c r="W528" s="146">
        <v>0</v>
      </c>
      <c r="X528" s="147">
        <f>W528*H528</f>
        <v>0</v>
      </c>
      <c r="AR528" s="148" t="s">
        <v>245</v>
      </c>
      <c r="AT528" s="148" t="s">
        <v>163</v>
      </c>
      <c r="AU528" s="148" t="s">
        <v>89</v>
      </c>
      <c r="AY528" s="17" t="s">
        <v>160</v>
      </c>
      <c r="BE528" s="149">
        <f>IF(O528="základní",K528,0)</f>
        <v>0</v>
      </c>
      <c r="BF528" s="149">
        <f>IF(O528="snížená",K528,0)</f>
        <v>0</v>
      </c>
      <c r="BG528" s="149">
        <f>IF(O528="zákl. přenesená",K528,0)</f>
        <v>0</v>
      </c>
      <c r="BH528" s="149">
        <f>IF(O528="sníž. přenesená",K528,0)</f>
        <v>0</v>
      </c>
      <c r="BI528" s="149">
        <f>IF(O528="nulová",K528,0)</f>
        <v>0</v>
      </c>
      <c r="BJ528" s="17" t="s">
        <v>87</v>
      </c>
      <c r="BK528" s="149">
        <f>ROUND(P528*H528,2)</f>
        <v>0</v>
      </c>
      <c r="BL528" s="17" t="s">
        <v>245</v>
      </c>
      <c r="BM528" s="148" t="s">
        <v>646</v>
      </c>
    </row>
    <row r="529" spans="2:65" s="13" customFormat="1">
      <c r="B529" s="157"/>
      <c r="D529" s="151" t="s">
        <v>170</v>
      </c>
      <c r="E529" s="158" t="s">
        <v>1</v>
      </c>
      <c r="F529" s="159" t="s">
        <v>638</v>
      </c>
      <c r="H529" s="160">
        <v>105.45</v>
      </c>
      <c r="I529" s="161"/>
      <c r="J529" s="161"/>
      <c r="M529" s="157"/>
      <c r="N529" s="162"/>
      <c r="X529" s="163"/>
      <c r="AT529" s="158" t="s">
        <v>170</v>
      </c>
      <c r="AU529" s="158" t="s">
        <v>89</v>
      </c>
      <c r="AV529" s="13" t="s">
        <v>89</v>
      </c>
      <c r="AW529" s="13" t="s">
        <v>5</v>
      </c>
      <c r="AX529" s="13" t="s">
        <v>79</v>
      </c>
      <c r="AY529" s="158" t="s">
        <v>160</v>
      </c>
    </row>
    <row r="530" spans="2:65" s="14" customFormat="1">
      <c r="B530" s="164"/>
      <c r="D530" s="151" t="s">
        <v>170</v>
      </c>
      <c r="E530" s="165" t="s">
        <v>1</v>
      </c>
      <c r="F530" s="166" t="s">
        <v>173</v>
      </c>
      <c r="H530" s="167">
        <v>105.45</v>
      </c>
      <c r="I530" s="168"/>
      <c r="J530" s="168"/>
      <c r="M530" s="164"/>
      <c r="N530" s="169"/>
      <c r="X530" s="170"/>
      <c r="AT530" s="165" t="s">
        <v>170</v>
      </c>
      <c r="AU530" s="165" t="s">
        <v>89</v>
      </c>
      <c r="AV530" s="14" t="s">
        <v>161</v>
      </c>
      <c r="AW530" s="14" t="s">
        <v>5</v>
      </c>
      <c r="AX530" s="14" t="s">
        <v>79</v>
      </c>
      <c r="AY530" s="165" t="s">
        <v>160</v>
      </c>
    </row>
    <row r="531" spans="2:65" s="15" customFormat="1">
      <c r="B531" s="171"/>
      <c r="D531" s="151" t="s">
        <v>170</v>
      </c>
      <c r="E531" s="172" t="s">
        <v>1</v>
      </c>
      <c r="F531" s="173" t="s">
        <v>174</v>
      </c>
      <c r="H531" s="174">
        <v>105.45</v>
      </c>
      <c r="I531" s="175"/>
      <c r="J531" s="175"/>
      <c r="M531" s="171"/>
      <c r="N531" s="176"/>
      <c r="X531" s="177"/>
      <c r="AT531" s="172" t="s">
        <v>170</v>
      </c>
      <c r="AU531" s="172" t="s">
        <v>89</v>
      </c>
      <c r="AV531" s="15" t="s">
        <v>168</v>
      </c>
      <c r="AW531" s="15" t="s">
        <v>5</v>
      </c>
      <c r="AX531" s="15" t="s">
        <v>87</v>
      </c>
      <c r="AY531" s="172" t="s">
        <v>160</v>
      </c>
    </row>
    <row r="532" spans="2:65" s="1" customFormat="1" ht="24.2" customHeight="1">
      <c r="B532" s="32"/>
      <c r="C532" s="136" t="s">
        <v>647</v>
      </c>
      <c r="D532" s="136" t="s">
        <v>163</v>
      </c>
      <c r="E532" s="137" t="s">
        <v>648</v>
      </c>
      <c r="F532" s="138" t="s">
        <v>649</v>
      </c>
      <c r="G532" s="139" t="s">
        <v>546</v>
      </c>
      <c r="H532" s="188">
        <v>0</v>
      </c>
      <c r="I532" s="141">
        <v>0</v>
      </c>
      <c r="J532" s="141">
        <v>0</v>
      </c>
      <c r="K532" s="142">
        <f>ROUND(P532*H532,2)</f>
        <v>0</v>
      </c>
      <c r="L532" s="138" t="s">
        <v>167</v>
      </c>
      <c r="M532" s="32"/>
      <c r="N532" s="143" t="s">
        <v>1</v>
      </c>
      <c r="O532" s="144" t="s">
        <v>42</v>
      </c>
      <c r="P532" s="145">
        <f>I532+J532</f>
        <v>0</v>
      </c>
      <c r="Q532" s="145">
        <f>ROUND(I532*H532,2)</f>
        <v>0</v>
      </c>
      <c r="R532" s="145">
        <f>ROUND(J532*H532,2)</f>
        <v>0</v>
      </c>
      <c r="T532" s="146">
        <f>S532*H532</f>
        <v>0</v>
      </c>
      <c r="U532" s="146">
        <v>0</v>
      </c>
      <c r="V532" s="146">
        <f>U532*H532</f>
        <v>0</v>
      </c>
      <c r="W532" s="146">
        <v>0</v>
      </c>
      <c r="X532" s="147">
        <f>W532*H532</f>
        <v>0</v>
      </c>
      <c r="AR532" s="148" t="s">
        <v>245</v>
      </c>
      <c r="AT532" s="148" t="s">
        <v>163</v>
      </c>
      <c r="AU532" s="148" t="s">
        <v>89</v>
      </c>
      <c r="AY532" s="17" t="s">
        <v>160</v>
      </c>
      <c r="BE532" s="149">
        <f>IF(O532="základní",K532,0)</f>
        <v>0</v>
      </c>
      <c r="BF532" s="149">
        <f>IF(O532="snížená",K532,0)</f>
        <v>0</v>
      </c>
      <c r="BG532" s="149">
        <f>IF(O532="zákl. přenesená",K532,0)</f>
        <v>0</v>
      </c>
      <c r="BH532" s="149">
        <f>IF(O532="sníž. přenesená",K532,0)</f>
        <v>0</v>
      </c>
      <c r="BI532" s="149">
        <f>IF(O532="nulová",K532,0)</f>
        <v>0</v>
      </c>
      <c r="BJ532" s="17" t="s">
        <v>87</v>
      </c>
      <c r="BK532" s="149">
        <f>ROUND(P532*H532,2)</f>
        <v>0</v>
      </c>
      <c r="BL532" s="17" t="s">
        <v>245</v>
      </c>
      <c r="BM532" s="148" t="s">
        <v>650</v>
      </c>
    </row>
    <row r="533" spans="2:65" s="11" customFormat="1" ht="22.7" customHeight="1">
      <c r="B533" s="123"/>
      <c r="D533" s="124" t="s">
        <v>78</v>
      </c>
      <c r="E533" s="134" t="s">
        <v>651</v>
      </c>
      <c r="F533" s="134" t="s">
        <v>652</v>
      </c>
      <c r="I533" s="126"/>
      <c r="J533" s="126"/>
      <c r="K533" s="135">
        <f>BK533</f>
        <v>0</v>
      </c>
      <c r="M533" s="123"/>
      <c r="N533" s="128"/>
      <c r="Q533" s="129">
        <f>SUM(Q534:Q550)</f>
        <v>0</v>
      </c>
      <c r="R533" s="129">
        <f>SUM(R534:R550)</f>
        <v>0</v>
      </c>
      <c r="T533" s="130">
        <f>SUM(T534:T550)</f>
        <v>0</v>
      </c>
      <c r="V533" s="130">
        <f>SUM(V534:V550)</f>
        <v>1.0244400000000001E-2</v>
      </c>
      <c r="X533" s="131">
        <f>SUM(X534:X550)</f>
        <v>5.4007800000000009E-2</v>
      </c>
      <c r="AR533" s="124" t="s">
        <v>89</v>
      </c>
      <c r="AT533" s="132" t="s">
        <v>78</v>
      </c>
      <c r="AU533" s="132" t="s">
        <v>87</v>
      </c>
      <c r="AY533" s="124" t="s">
        <v>160</v>
      </c>
      <c r="BK533" s="133">
        <f>SUM(BK534:BK550)</f>
        <v>0</v>
      </c>
    </row>
    <row r="534" spans="2:65" s="1" customFormat="1" ht="24.2" customHeight="1">
      <c r="B534" s="32"/>
      <c r="C534" s="136" t="s">
        <v>653</v>
      </c>
      <c r="D534" s="136" t="s">
        <v>163</v>
      </c>
      <c r="E534" s="137" t="s">
        <v>654</v>
      </c>
      <c r="F534" s="138" t="s">
        <v>655</v>
      </c>
      <c r="G534" s="139" t="s">
        <v>248</v>
      </c>
      <c r="H534" s="140">
        <v>32.340000000000003</v>
      </c>
      <c r="I534" s="141">
        <v>0</v>
      </c>
      <c r="J534" s="141">
        <v>0</v>
      </c>
      <c r="K534" s="142">
        <f>ROUND(P534*H534,2)</f>
        <v>0</v>
      </c>
      <c r="L534" s="138" t="s">
        <v>167</v>
      </c>
      <c r="M534" s="32"/>
      <c r="N534" s="143" t="s">
        <v>1</v>
      </c>
      <c r="O534" s="144" t="s">
        <v>42</v>
      </c>
      <c r="P534" s="145">
        <f>I534+J534</f>
        <v>0</v>
      </c>
      <c r="Q534" s="145">
        <f>ROUND(I534*H534,2)</f>
        <v>0</v>
      </c>
      <c r="R534" s="145">
        <f>ROUND(J534*H534,2)</f>
        <v>0</v>
      </c>
      <c r="T534" s="146">
        <f>S534*H534</f>
        <v>0</v>
      </c>
      <c r="U534" s="146">
        <v>0</v>
      </c>
      <c r="V534" s="146">
        <f>U534*H534</f>
        <v>0</v>
      </c>
      <c r="W534" s="146">
        <v>1.67E-3</v>
      </c>
      <c r="X534" s="147">
        <f>W534*H534</f>
        <v>5.4007800000000009E-2</v>
      </c>
      <c r="AR534" s="148" t="s">
        <v>245</v>
      </c>
      <c r="AT534" s="148" t="s">
        <v>163</v>
      </c>
      <c r="AU534" s="148" t="s">
        <v>89</v>
      </c>
      <c r="AY534" s="17" t="s">
        <v>160</v>
      </c>
      <c r="BE534" s="149">
        <f>IF(O534="základní",K534,0)</f>
        <v>0</v>
      </c>
      <c r="BF534" s="149">
        <f>IF(O534="snížená",K534,0)</f>
        <v>0</v>
      </c>
      <c r="BG534" s="149">
        <f>IF(O534="zákl. přenesená",K534,0)</f>
        <v>0</v>
      </c>
      <c r="BH534" s="149">
        <f>IF(O534="sníž. přenesená",K534,0)</f>
        <v>0</v>
      </c>
      <c r="BI534" s="149">
        <f>IF(O534="nulová",K534,0)</f>
        <v>0</v>
      </c>
      <c r="BJ534" s="17" t="s">
        <v>87</v>
      </c>
      <c r="BK534" s="149">
        <f>ROUND(P534*H534,2)</f>
        <v>0</v>
      </c>
      <c r="BL534" s="17" t="s">
        <v>245</v>
      </c>
      <c r="BM534" s="148" t="s">
        <v>656</v>
      </c>
    </row>
    <row r="535" spans="2:65" s="12" customFormat="1">
      <c r="B535" s="150"/>
      <c r="D535" s="151" t="s">
        <v>170</v>
      </c>
      <c r="E535" s="152" t="s">
        <v>1</v>
      </c>
      <c r="F535" s="153" t="s">
        <v>171</v>
      </c>
      <c r="H535" s="152" t="s">
        <v>1</v>
      </c>
      <c r="I535" s="154"/>
      <c r="J535" s="154"/>
      <c r="M535" s="150"/>
      <c r="N535" s="155"/>
      <c r="X535" s="156"/>
      <c r="AT535" s="152" t="s">
        <v>170</v>
      </c>
      <c r="AU535" s="152" t="s">
        <v>89</v>
      </c>
      <c r="AV535" s="12" t="s">
        <v>87</v>
      </c>
      <c r="AW535" s="12" t="s">
        <v>5</v>
      </c>
      <c r="AX535" s="12" t="s">
        <v>79</v>
      </c>
      <c r="AY535" s="152" t="s">
        <v>160</v>
      </c>
    </row>
    <row r="536" spans="2:65" s="13" customFormat="1">
      <c r="B536" s="157"/>
      <c r="D536" s="151" t="s">
        <v>170</v>
      </c>
      <c r="E536" s="158" t="s">
        <v>1</v>
      </c>
      <c r="F536" s="159" t="s">
        <v>194</v>
      </c>
      <c r="H536" s="160">
        <v>6</v>
      </c>
      <c r="I536" s="161"/>
      <c r="J536" s="161"/>
      <c r="M536" s="157"/>
      <c r="N536" s="162"/>
      <c r="X536" s="163"/>
      <c r="AT536" s="158" t="s">
        <v>170</v>
      </c>
      <c r="AU536" s="158" t="s">
        <v>89</v>
      </c>
      <c r="AV536" s="13" t="s">
        <v>89</v>
      </c>
      <c r="AW536" s="13" t="s">
        <v>5</v>
      </c>
      <c r="AX536" s="13" t="s">
        <v>79</v>
      </c>
      <c r="AY536" s="158" t="s">
        <v>160</v>
      </c>
    </row>
    <row r="537" spans="2:65" s="14" customFormat="1">
      <c r="B537" s="164"/>
      <c r="D537" s="151" t="s">
        <v>170</v>
      </c>
      <c r="E537" s="165" t="s">
        <v>1</v>
      </c>
      <c r="F537" s="166" t="s">
        <v>173</v>
      </c>
      <c r="H537" s="167">
        <v>6</v>
      </c>
      <c r="I537" s="168"/>
      <c r="J537" s="168"/>
      <c r="M537" s="164"/>
      <c r="N537" s="169"/>
      <c r="X537" s="170"/>
      <c r="AT537" s="165" t="s">
        <v>170</v>
      </c>
      <c r="AU537" s="165" t="s">
        <v>89</v>
      </c>
      <c r="AV537" s="14" t="s">
        <v>161</v>
      </c>
      <c r="AW537" s="14" t="s">
        <v>5</v>
      </c>
      <c r="AX537" s="14" t="s">
        <v>79</v>
      </c>
      <c r="AY537" s="165" t="s">
        <v>160</v>
      </c>
    </row>
    <row r="538" spans="2:65" s="12" customFormat="1">
      <c r="B538" s="150"/>
      <c r="D538" s="151" t="s">
        <v>170</v>
      </c>
      <c r="E538" s="152" t="s">
        <v>1</v>
      </c>
      <c r="F538" s="153" t="s">
        <v>189</v>
      </c>
      <c r="H538" s="152" t="s">
        <v>1</v>
      </c>
      <c r="I538" s="154"/>
      <c r="J538" s="154"/>
      <c r="M538" s="150"/>
      <c r="N538" s="155"/>
      <c r="X538" s="156"/>
      <c r="AT538" s="152" t="s">
        <v>170</v>
      </c>
      <c r="AU538" s="152" t="s">
        <v>89</v>
      </c>
      <c r="AV538" s="12" t="s">
        <v>87</v>
      </c>
      <c r="AW538" s="12" t="s">
        <v>5</v>
      </c>
      <c r="AX538" s="12" t="s">
        <v>79</v>
      </c>
      <c r="AY538" s="152" t="s">
        <v>160</v>
      </c>
    </row>
    <row r="539" spans="2:65" s="13" customFormat="1">
      <c r="B539" s="157"/>
      <c r="D539" s="151" t="s">
        <v>170</v>
      </c>
      <c r="E539" s="158" t="s">
        <v>1</v>
      </c>
      <c r="F539" s="159" t="s">
        <v>657</v>
      </c>
      <c r="H539" s="160">
        <v>26.34</v>
      </c>
      <c r="I539" s="161"/>
      <c r="J539" s="161"/>
      <c r="M539" s="157"/>
      <c r="N539" s="162"/>
      <c r="X539" s="163"/>
      <c r="AT539" s="158" t="s">
        <v>170</v>
      </c>
      <c r="AU539" s="158" t="s">
        <v>89</v>
      </c>
      <c r="AV539" s="13" t="s">
        <v>89</v>
      </c>
      <c r="AW539" s="13" t="s">
        <v>5</v>
      </c>
      <c r="AX539" s="13" t="s">
        <v>79</v>
      </c>
      <c r="AY539" s="158" t="s">
        <v>160</v>
      </c>
    </row>
    <row r="540" spans="2:65" s="14" customFormat="1">
      <c r="B540" s="164"/>
      <c r="D540" s="151" t="s">
        <v>170</v>
      </c>
      <c r="E540" s="165" t="s">
        <v>1</v>
      </c>
      <c r="F540" s="166" t="s">
        <v>173</v>
      </c>
      <c r="H540" s="167">
        <v>26.34</v>
      </c>
      <c r="I540" s="168"/>
      <c r="J540" s="168"/>
      <c r="M540" s="164"/>
      <c r="N540" s="169"/>
      <c r="X540" s="170"/>
      <c r="AT540" s="165" t="s">
        <v>170</v>
      </c>
      <c r="AU540" s="165" t="s">
        <v>89</v>
      </c>
      <c r="AV540" s="14" t="s">
        <v>161</v>
      </c>
      <c r="AW540" s="14" t="s">
        <v>5</v>
      </c>
      <c r="AX540" s="14" t="s">
        <v>79</v>
      </c>
      <c r="AY540" s="165" t="s">
        <v>160</v>
      </c>
    </row>
    <row r="541" spans="2:65" s="15" customFormat="1">
      <c r="B541" s="171"/>
      <c r="D541" s="151" t="s">
        <v>170</v>
      </c>
      <c r="E541" s="172" t="s">
        <v>1</v>
      </c>
      <c r="F541" s="173" t="s">
        <v>174</v>
      </c>
      <c r="H541" s="174">
        <v>32.340000000000003</v>
      </c>
      <c r="I541" s="175"/>
      <c r="J541" s="175"/>
      <c r="M541" s="171"/>
      <c r="N541" s="176"/>
      <c r="X541" s="177"/>
      <c r="AT541" s="172" t="s">
        <v>170</v>
      </c>
      <c r="AU541" s="172" t="s">
        <v>89</v>
      </c>
      <c r="AV541" s="15" t="s">
        <v>168</v>
      </c>
      <c r="AW541" s="15" t="s">
        <v>5</v>
      </c>
      <c r="AX541" s="15" t="s">
        <v>87</v>
      </c>
      <c r="AY541" s="172" t="s">
        <v>160</v>
      </c>
    </row>
    <row r="542" spans="2:65" s="1" customFormat="1" ht="33" customHeight="1">
      <c r="B542" s="32"/>
      <c r="C542" s="136" t="s">
        <v>658</v>
      </c>
      <c r="D542" s="136" t="s">
        <v>163</v>
      </c>
      <c r="E542" s="137" t="s">
        <v>659</v>
      </c>
      <c r="F542" s="138" t="s">
        <v>660</v>
      </c>
      <c r="G542" s="139" t="s">
        <v>248</v>
      </c>
      <c r="H542" s="140">
        <v>4.4400000000000004</v>
      </c>
      <c r="I542" s="141">
        <v>0</v>
      </c>
      <c r="J542" s="141">
        <v>0</v>
      </c>
      <c r="K542" s="142">
        <f>ROUND(P542*H542,2)</f>
        <v>0</v>
      </c>
      <c r="L542" s="138" t="s">
        <v>167</v>
      </c>
      <c r="M542" s="32"/>
      <c r="N542" s="143" t="s">
        <v>1</v>
      </c>
      <c r="O542" s="144" t="s">
        <v>42</v>
      </c>
      <c r="P542" s="145">
        <f>I542+J542</f>
        <v>0</v>
      </c>
      <c r="Q542" s="145">
        <f>ROUND(I542*H542,2)</f>
        <v>0</v>
      </c>
      <c r="R542" s="145">
        <f>ROUND(J542*H542,2)</f>
        <v>0</v>
      </c>
      <c r="T542" s="146">
        <f>S542*H542</f>
        <v>0</v>
      </c>
      <c r="U542" s="146">
        <v>1.2600000000000001E-3</v>
      </c>
      <c r="V542" s="146">
        <f>U542*H542</f>
        <v>5.5944000000000011E-3</v>
      </c>
      <c r="W542" s="146">
        <v>0</v>
      </c>
      <c r="X542" s="147">
        <f>W542*H542</f>
        <v>0</v>
      </c>
      <c r="AR542" s="148" t="s">
        <v>245</v>
      </c>
      <c r="AT542" s="148" t="s">
        <v>163</v>
      </c>
      <c r="AU542" s="148" t="s">
        <v>89</v>
      </c>
      <c r="AY542" s="17" t="s">
        <v>160</v>
      </c>
      <c r="BE542" s="149">
        <f>IF(O542="základní",K542,0)</f>
        <v>0</v>
      </c>
      <c r="BF542" s="149">
        <f>IF(O542="snížená",K542,0)</f>
        <v>0</v>
      </c>
      <c r="BG542" s="149">
        <f>IF(O542="zákl. přenesená",K542,0)</f>
        <v>0</v>
      </c>
      <c r="BH542" s="149">
        <f>IF(O542="sníž. přenesená",K542,0)</f>
        <v>0</v>
      </c>
      <c r="BI542" s="149">
        <f>IF(O542="nulová",K542,0)</f>
        <v>0</v>
      </c>
      <c r="BJ542" s="17" t="s">
        <v>87</v>
      </c>
      <c r="BK542" s="149">
        <f>ROUND(P542*H542,2)</f>
        <v>0</v>
      </c>
      <c r="BL542" s="17" t="s">
        <v>245</v>
      </c>
      <c r="BM542" s="148" t="s">
        <v>661</v>
      </c>
    </row>
    <row r="543" spans="2:65" s="13" customFormat="1">
      <c r="B543" s="157"/>
      <c r="D543" s="151" t="s">
        <v>170</v>
      </c>
      <c r="E543" s="158" t="s">
        <v>1</v>
      </c>
      <c r="F543" s="159" t="s">
        <v>662</v>
      </c>
      <c r="H543" s="160">
        <v>4.4400000000000004</v>
      </c>
      <c r="I543" s="161"/>
      <c r="J543" s="161"/>
      <c r="M543" s="157"/>
      <c r="N543" s="162"/>
      <c r="X543" s="163"/>
      <c r="AT543" s="158" t="s">
        <v>170</v>
      </c>
      <c r="AU543" s="158" t="s">
        <v>89</v>
      </c>
      <c r="AV543" s="13" t="s">
        <v>89</v>
      </c>
      <c r="AW543" s="13" t="s">
        <v>5</v>
      </c>
      <c r="AX543" s="13" t="s">
        <v>79</v>
      </c>
      <c r="AY543" s="158" t="s">
        <v>160</v>
      </c>
    </row>
    <row r="544" spans="2:65" s="14" customFormat="1">
      <c r="B544" s="164"/>
      <c r="D544" s="151" t="s">
        <v>170</v>
      </c>
      <c r="E544" s="165" t="s">
        <v>1</v>
      </c>
      <c r="F544" s="166" t="s">
        <v>173</v>
      </c>
      <c r="H544" s="167">
        <v>4.4400000000000004</v>
      </c>
      <c r="I544" s="168"/>
      <c r="J544" s="168"/>
      <c r="M544" s="164"/>
      <c r="N544" s="169"/>
      <c r="X544" s="170"/>
      <c r="AT544" s="165" t="s">
        <v>170</v>
      </c>
      <c r="AU544" s="165" t="s">
        <v>89</v>
      </c>
      <c r="AV544" s="14" t="s">
        <v>161</v>
      </c>
      <c r="AW544" s="14" t="s">
        <v>5</v>
      </c>
      <c r="AX544" s="14" t="s">
        <v>79</v>
      </c>
      <c r="AY544" s="165" t="s">
        <v>160</v>
      </c>
    </row>
    <row r="545" spans="2:65" s="15" customFormat="1">
      <c r="B545" s="171"/>
      <c r="D545" s="151" t="s">
        <v>170</v>
      </c>
      <c r="E545" s="172" t="s">
        <v>1</v>
      </c>
      <c r="F545" s="173" t="s">
        <v>174</v>
      </c>
      <c r="H545" s="174">
        <v>4.4400000000000004</v>
      </c>
      <c r="I545" s="175"/>
      <c r="J545" s="175"/>
      <c r="M545" s="171"/>
      <c r="N545" s="176"/>
      <c r="X545" s="177"/>
      <c r="AT545" s="172" t="s">
        <v>170</v>
      </c>
      <c r="AU545" s="172" t="s">
        <v>89</v>
      </c>
      <c r="AV545" s="15" t="s">
        <v>168</v>
      </c>
      <c r="AW545" s="15" t="s">
        <v>5</v>
      </c>
      <c r="AX545" s="15" t="s">
        <v>87</v>
      </c>
      <c r="AY545" s="172" t="s">
        <v>160</v>
      </c>
    </row>
    <row r="546" spans="2:65" s="1" customFormat="1" ht="33" customHeight="1">
      <c r="B546" s="32"/>
      <c r="C546" s="136" t="s">
        <v>663</v>
      </c>
      <c r="D546" s="136" t="s">
        <v>163</v>
      </c>
      <c r="E546" s="137" t="s">
        <v>664</v>
      </c>
      <c r="F546" s="138" t="s">
        <v>665</v>
      </c>
      <c r="G546" s="139" t="s">
        <v>248</v>
      </c>
      <c r="H546" s="140">
        <v>3</v>
      </c>
      <c r="I546" s="141">
        <v>0</v>
      </c>
      <c r="J546" s="141">
        <v>0</v>
      </c>
      <c r="K546" s="142">
        <f>ROUND(P546*H546,2)</f>
        <v>0</v>
      </c>
      <c r="L546" s="138" t="s">
        <v>167</v>
      </c>
      <c r="M546" s="32"/>
      <c r="N546" s="143" t="s">
        <v>1</v>
      </c>
      <c r="O546" s="144" t="s">
        <v>42</v>
      </c>
      <c r="P546" s="145">
        <f>I546+J546</f>
        <v>0</v>
      </c>
      <c r="Q546" s="145">
        <f>ROUND(I546*H546,2)</f>
        <v>0</v>
      </c>
      <c r="R546" s="145">
        <f>ROUND(J546*H546,2)</f>
        <v>0</v>
      </c>
      <c r="T546" s="146">
        <f>S546*H546</f>
        <v>0</v>
      </c>
      <c r="U546" s="146">
        <v>1.5499999999999999E-3</v>
      </c>
      <c r="V546" s="146">
        <f>U546*H546</f>
        <v>4.6499999999999996E-3</v>
      </c>
      <c r="W546" s="146">
        <v>0</v>
      </c>
      <c r="X546" s="147">
        <f>W546*H546</f>
        <v>0</v>
      </c>
      <c r="AR546" s="148" t="s">
        <v>245</v>
      </c>
      <c r="AT546" s="148" t="s">
        <v>163</v>
      </c>
      <c r="AU546" s="148" t="s">
        <v>89</v>
      </c>
      <c r="AY546" s="17" t="s">
        <v>160</v>
      </c>
      <c r="BE546" s="149">
        <f>IF(O546="základní",K546,0)</f>
        <v>0</v>
      </c>
      <c r="BF546" s="149">
        <f>IF(O546="snížená",K546,0)</f>
        <v>0</v>
      </c>
      <c r="BG546" s="149">
        <f>IF(O546="zákl. přenesená",K546,0)</f>
        <v>0</v>
      </c>
      <c r="BH546" s="149">
        <f>IF(O546="sníž. přenesená",K546,0)</f>
        <v>0</v>
      </c>
      <c r="BI546" s="149">
        <f>IF(O546="nulová",K546,0)</f>
        <v>0</v>
      </c>
      <c r="BJ546" s="17" t="s">
        <v>87</v>
      </c>
      <c r="BK546" s="149">
        <f>ROUND(P546*H546,2)</f>
        <v>0</v>
      </c>
      <c r="BL546" s="17" t="s">
        <v>245</v>
      </c>
      <c r="BM546" s="148" t="s">
        <v>666</v>
      </c>
    </row>
    <row r="547" spans="2:65" s="13" customFormat="1">
      <c r="B547" s="157"/>
      <c r="D547" s="151" t="s">
        <v>170</v>
      </c>
      <c r="E547" s="158" t="s">
        <v>1</v>
      </c>
      <c r="F547" s="159" t="s">
        <v>667</v>
      </c>
      <c r="H547" s="160">
        <v>3</v>
      </c>
      <c r="I547" s="161"/>
      <c r="J547" s="161"/>
      <c r="M547" s="157"/>
      <c r="N547" s="162"/>
      <c r="X547" s="163"/>
      <c r="AT547" s="158" t="s">
        <v>170</v>
      </c>
      <c r="AU547" s="158" t="s">
        <v>89</v>
      </c>
      <c r="AV547" s="13" t="s">
        <v>89</v>
      </c>
      <c r="AW547" s="13" t="s">
        <v>5</v>
      </c>
      <c r="AX547" s="13" t="s">
        <v>79</v>
      </c>
      <c r="AY547" s="158" t="s">
        <v>160</v>
      </c>
    </row>
    <row r="548" spans="2:65" s="14" customFormat="1">
      <c r="B548" s="164"/>
      <c r="D548" s="151" t="s">
        <v>170</v>
      </c>
      <c r="E548" s="165" t="s">
        <v>1</v>
      </c>
      <c r="F548" s="166" t="s">
        <v>173</v>
      </c>
      <c r="H548" s="167">
        <v>3</v>
      </c>
      <c r="I548" s="168"/>
      <c r="J548" s="168"/>
      <c r="M548" s="164"/>
      <c r="N548" s="169"/>
      <c r="X548" s="170"/>
      <c r="AT548" s="165" t="s">
        <v>170</v>
      </c>
      <c r="AU548" s="165" t="s">
        <v>89</v>
      </c>
      <c r="AV548" s="14" t="s">
        <v>161</v>
      </c>
      <c r="AW548" s="14" t="s">
        <v>5</v>
      </c>
      <c r="AX548" s="14" t="s">
        <v>79</v>
      </c>
      <c r="AY548" s="165" t="s">
        <v>160</v>
      </c>
    </row>
    <row r="549" spans="2:65" s="15" customFormat="1">
      <c r="B549" s="171"/>
      <c r="D549" s="151" t="s">
        <v>170</v>
      </c>
      <c r="E549" s="172" t="s">
        <v>1</v>
      </c>
      <c r="F549" s="173" t="s">
        <v>174</v>
      </c>
      <c r="H549" s="174">
        <v>3</v>
      </c>
      <c r="I549" s="175"/>
      <c r="J549" s="175"/>
      <c r="M549" s="171"/>
      <c r="N549" s="176"/>
      <c r="X549" s="177"/>
      <c r="AT549" s="172" t="s">
        <v>170</v>
      </c>
      <c r="AU549" s="172" t="s">
        <v>89</v>
      </c>
      <c r="AV549" s="15" t="s">
        <v>168</v>
      </c>
      <c r="AW549" s="15" t="s">
        <v>5</v>
      </c>
      <c r="AX549" s="15" t="s">
        <v>87</v>
      </c>
      <c r="AY549" s="172" t="s">
        <v>160</v>
      </c>
    </row>
    <row r="550" spans="2:65" s="1" customFormat="1" ht="33" customHeight="1">
      <c r="B550" s="32"/>
      <c r="C550" s="136" t="s">
        <v>668</v>
      </c>
      <c r="D550" s="136" t="s">
        <v>163</v>
      </c>
      <c r="E550" s="137" t="s">
        <v>669</v>
      </c>
      <c r="F550" s="138" t="s">
        <v>670</v>
      </c>
      <c r="G550" s="139" t="s">
        <v>546</v>
      </c>
      <c r="H550" s="188">
        <v>0</v>
      </c>
      <c r="I550" s="141">
        <v>0</v>
      </c>
      <c r="J550" s="141">
        <v>0</v>
      </c>
      <c r="K550" s="142">
        <f>ROUND(P550*H550,2)</f>
        <v>0</v>
      </c>
      <c r="L550" s="138" t="s">
        <v>167</v>
      </c>
      <c r="M550" s="32"/>
      <c r="N550" s="143" t="s">
        <v>1</v>
      </c>
      <c r="O550" s="144" t="s">
        <v>42</v>
      </c>
      <c r="P550" s="145">
        <f>I550+J550</f>
        <v>0</v>
      </c>
      <c r="Q550" s="145">
        <f>ROUND(I550*H550,2)</f>
        <v>0</v>
      </c>
      <c r="R550" s="145">
        <f>ROUND(J550*H550,2)</f>
        <v>0</v>
      </c>
      <c r="T550" s="146">
        <f>S550*H550</f>
        <v>0</v>
      </c>
      <c r="U550" s="146">
        <v>0</v>
      </c>
      <c r="V550" s="146">
        <f>U550*H550</f>
        <v>0</v>
      </c>
      <c r="W550" s="146">
        <v>0</v>
      </c>
      <c r="X550" s="147">
        <f>W550*H550</f>
        <v>0</v>
      </c>
      <c r="AR550" s="148" t="s">
        <v>245</v>
      </c>
      <c r="AT550" s="148" t="s">
        <v>163</v>
      </c>
      <c r="AU550" s="148" t="s">
        <v>89</v>
      </c>
      <c r="AY550" s="17" t="s">
        <v>160</v>
      </c>
      <c r="BE550" s="149">
        <f>IF(O550="základní",K550,0)</f>
        <v>0</v>
      </c>
      <c r="BF550" s="149">
        <f>IF(O550="snížená",K550,0)</f>
        <v>0</v>
      </c>
      <c r="BG550" s="149">
        <f>IF(O550="zákl. přenesená",K550,0)</f>
        <v>0</v>
      </c>
      <c r="BH550" s="149">
        <f>IF(O550="sníž. přenesená",K550,0)</f>
        <v>0</v>
      </c>
      <c r="BI550" s="149">
        <f>IF(O550="nulová",K550,0)</f>
        <v>0</v>
      </c>
      <c r="BJ550" s="17" t="s">
        <v>87</v>
      </c>
      <c r="BK550" s="149">
        <f>ROUND(P550*H550,2)</f>
        <v>0</v>
      </c>
      <c r="BL550" s="17" t="s">
        <v>245</v>
      </c>
      <c r="BM550" s="148" t="s">
        <v>671</v>
      </c>
    </row>
    <row r="551" spans="2:65" s="11" customFormat="1" ht="22.7" customHeight="1">
      <c r="B551" s="123"/>
      <c r="D551" s="124" t="s">
        <v>78</v>
      </c>
      <c r="E551" s="134" t="s">
        <v>672</v>
      </c>
      <c r="F551" s="134" t="s">
        <v>673</v>
      </c>
      <c r="I551" s="126"/>
      <c r="J551" s="126"/>
      <c r="K551" s="135">
        <f>BK551</f>
        <v>0</v>
      </c>
      <c r="M551" s="123"/>
      <c r="N551" s="128"/>
      <c r="Q551" s="129">
        <f>SUM(Q552:Q635)</f>
        <v>0</v>
      </c>
      <c r="R551" s="129">
        <f>SUM(R552:R635)</f>
        <v>0</v>
      </c>
      <c r="T551" s="130">
        <f>SUM(T552:T635)</f>
        <v>0</v>
      </c>
      <c r="V551" s="130">
        <f>SUM(V552:V635)</f>
        <v>3.6959108299999999</v>
      </c>
      <c r="X551" s="131">
        <f>SUM(X552:X635)</f>
        <v>0</v>
      </c>
      <c r="AR551" s="124" t="s">
        <v>89</v>
      </c>
      <c r="AT551" s="132" t="s">
        <v>78</v>
      </c>
      <c r="AU551" s="132" t="s">
        <v>87</v>
      </c>
      <c r="AY551" s="124" t="s">
        <v>160</v>
      </c>
      <c r="BK551" s="133">
        <f>SUM(BK552:BK635)</f>
        <v>0</v>
      </c>
    </row>
    <row r="552" spans="2:65" s="1" customFormat="1" ht="24.2" customHeight="1">
      <c r="B552" s="32"/>
      <c r="C552" s="136" t="s">
        <v>674</v>
      </c>
      <c r="D552" s="136" t="s">
        <v>163</v>
      </c>
      <c r="E552" s="137" t="s">
        <v>675</v>
      </c>
      <c r="F552" s="138" t="s">
        <v>676</v>
      </c>
      <c r="G552" s="139" t="s">
        <v>166</v>
      </c>
      <c r="H552" s="140">
        <v>3.4039999999999999</v>
      </c>
      <c r="I552" s="141">
        <v>0</v>
      </c>
      <c r="J552" s="141">
        <v>0</v>
      </c>
      <c r="K552" s="142">
        <f>ROUND(P552*H552,2)</f>
        <v>0</v>
      </c>
      <c r="L552" s="138" t="s">
        <v>167</v>
      </c>
      <c r="M552" s="32"/>
      <c r="N552" s="143" t="s">
        <v>1</v>
      </c>
      <c r="O552" s="144" t="s">
        <v>42</v>
      </c>
      <c r="P552" s="145">
        <f>I552+J552</f>
        <v>0</v>
      </c>
      <c r="Q552" s="145">
        <f>ROUND(I552*H552,2)</f>
        <v>0</v>
      </c>
      <c r="R552" s="145">
        <f>ROUND(J552*H552,2)</f>
        <v>0</v>
      </c>
      <c r="T552" s="146">
        <f>S552*H552</f>
        <v>0</v>
      </c>
      <c r="U552" s="146">
        <v>2.5000000000000001E-4</v>
      </c>
      <c r="V552" s="146">
        <f>U552*H552</f>
        <v>8.5099999999999998E-4</v>
      </c>
      <c r="W552" s="146">
        <v>0</v>
      </c>
      <c r="X552" s="147">
        <f>W552*H552</f>
        <v>0</v>
      </c>
      <c r="AR552" s="148" t="s">
        <v>245</v>
      </c>
      <c r="AT552" s="148" t="s">
        <v>163</v>
      </c>
      <c r="AU552" s="148" t="s">
        <v>89</v>
      </c>
      <c r="AY552" s="17" t="s">
        <v>160</v>
      </c>
      <c r="BE552" s="149">
        <f>IF(O552="základní",K552,0)</f>
        <v>0</v>
      </c>
      <c r="BF552" s="149">
        <f>IF(O552="snížená",K552,0)</f>
        <v>0</v>
      </c>
      <c r="BG552" s="149">
        <f>IF(O552="zákl. přenesená",K552,0)</f>
        <v>0</v>
      </c>
      <c r="BH552" s="149">
        <f>IF(O552="sníž. přenesená",K552,0)</f>
        <v>0</v>
      </c>
      <c r="BI552" s="149">
        <f>IF(O552="nulová",K552,0)</f>
        <v>0</v>
      </c>
      <c r="BJ552" s="17" t="s">
        <v>87</v>
      </c>
      <c r="BK552" s="149">
        <f>ROUND(P552*H552,2)</f>
        <v>0</v>
      </c>
      <c r="BL552" s="17" t="s">
        <v>245</v>
      </c>
      <c r="BM552" s="148" t="s">
        <v>677</v>
      </c>
    </row>
    <row r="553" spans="2:65" s="13" customFormat="1">
      <c r="B553" s="157"/>
      <c r="D553" s="151" t="s">
        <v>170</v>
      </c>
      <c r="E553" s="158" t="s">
        <v>1</v>
      </c>
      <c r="F553" s="159" t="s">
        <v>678</v>
      </c>
      <c r="H553" s="160">
        <v>3.4039999999999999</v>
      </c>
      <c r="I553" s="161"/>
      <c r="J553" s="161"/>
      <c r="M553" s="157"/>
      <c r="N553" s="162"/>
      <c r="X553" s="163"/>
      <c r="AT553" s="158" t="s">
        <v>170</v>
      </c>
      <c r="AU553" s="158" t="s">
        <v>89</v>
      </c>
      <c r="AV553" s="13" t="s">
        <v>89</v>
      </c>
      <c r="AW553" s="13" t="s">
        <v>5</v>
      </c>
      <c r="AX553" s="13" t="s">
        <v>79</v>
      </c>
      <c r="AY553" s="158" t="s">
        <v>160</v>
      </c>
    </row>
    <row r="554" spans="2:65" s="14" customFormat="1">
      <c r="B554" s="164"/>
      <c r="D554" s="151" t="s">
        <v>170</v>
      </c>
      <c r="E554" s="165" t="s">
        <v>1</v>
      </c>
      <c r="F554" s="166" t="s">
        <v>173</v>
      </c>
      <c r="H554" s="167">
        <v>3.4039999999999999</v>
      </c>
      <c r="I554" s="168"/>
      <c r="J554" s="168"/>
      <c r="M554" s="164"/>
      <c r="N554" s="169"/>
      <c r="X554" s="170"/>
      <c r="AT554" s="165" t="s">
        <v>170</v>
      </c>
      <c r="AU554" s="165" t="s">
        <v>89</v>
      </c>
      <c r="AV554" s="14" t="s">
        <v>161</v>
      </c>
      <c r="AW554" s="14" t="s">
        <v>5</v>
      </c>
      <c r="AX554" s="14" t="s">
        <v>79</v>
      </c>
      <c r="AY554" s="165" t="s">
        <v>160</v>
      </c>
    </row>
    <row r="555" spans="2:65" s="15" customFormat="1">
      <c r="B555" s="171"/>
      <c r="D555" s="151" t="s">
        <v>170</v>
      </c>
      <c r="E555" s="172" t="s">
        <v>1</v>
      </c>
      <c r="F555" s="173" t="s">
        <v>174</v>
      </c>
      <c r="H555" s="174">
        <v>3.4039999999999999</v>
      </c>
      <c r="I555" s="175"/>
      <c r="J555" s="175"/>
      <c r="M555" s="171"/>
      <c r="N555" s="176"/>
      <c r="X555" s="177"/>
      <c r="AT555" s="172" t="s">
        <v>170</v>
      </c>
      <c r="AU555" s="172" t="s">
        <v>89</v>
      </c>
      <c r="AV555" s="15" t="s">
        <v>168</v>
      </c>
      <c r="AW555" s="15" t="s">
        <v>5</v>
      </c>
      <c r="AX555" s="15" t="s">
        <v>87</v>
      </c>
      <c r="AY555" s="172" t="s">
        <v>160</v>
      </c>
    </row>
    <row r="556" spans="2:65" s="1" customFormat="1" ht="24.2" customHeight="1">
      <c r="B556" s="32"/>
      <c r="C556" s="178" t="s">
        <v>679</v>
      </c>
      <c r="D556" s="178" t="s">
        <v>217</v>
      </c>
      <c r="E556" s="179" t="s">
        <v>680</v>
      </c>
      <c r="F556" s="180" t="s">
        <v>681</v>
      </c>
      <c r="G556" s="181" t="s">
        <v>166</v>
      </c>
      <c r="H556" s="182">
        <v>3.4039999999999999</v>
      </c>
      <c r="I556" s="183">
        <v>0</v>
      </c>
      <c r="J556" s="184"/>
      <c r="K556" s="185">
        <f>ROUND(P556*H556,2)</f>
        <v>0</v>
      </c>
      <c r="L556" s="180" t="s">
        <v>167</v>
      </c>
      <c r="M556" s="186"/>
      <c r="N556" s="187" t="s">
        <v>1</v>
      </c>
      <c r="O556" s="144" t="s">
        <v>42</v>
      </c>
      <c r="P556" s="145">
        <f>I556+J556</f>
        <v>0</v>
      </c>
      <c r="Q556" s="145">
        <f>ROUND(I556*H556,2)</f>
        <v>0</v>
      </c>
      <c r="R556" s="145">
        <f>ROUND(J556*H556,2)</f>
        <v>0</v>
      </c>
      <c r="T556" s="146">
        <f>S556*H556</f>
        <v>0</v>
      </c>
      <c r="U556" s="146">
        <v>2.9170000000000001E-2</v>
      </c>
      <c r="V556" s="146">
        <f>U556*H556</f>
        <v>9.9294679999999996E-2</v>
      </c>
      <c r="W556" s="146">
        <v>0</v>
      </c>
      <c r="X556" s="147">
        <f>W556*H556</f>
        <v>0</v>
      </c>
      <c r="AR556" s="148" t="s">
        <v>334</v>
      </c>
      <c r="AT556" s="148" t="s">
        <v>217</v>
      </c>
      <c r="AU556" s="148" t="s">
        <v>89</v>
      </c>
      <c r="AY556" s="17" t="s">
        <v>160</v>
      </c>
      <c r="BE556" s="149">
        <f>IF(O556="základní",K556,0)</f>
        <v>0</v>
      </c>
      <c r="BF556" s="149">
        <f>IF(O556="snížená",K556,0)</f>
        <v>0</v>
      </c>
      <c r="BG556" s="149">
        <f>IF(O556="zákl. přenesená",K556,0)</f>
        <v>0</v>
      </c>
      <c r="BH556" s="149">
        <f>IF(O556="sníž. přenesená",K556,0)</f>
        <v>0</v>
      </c>
      <c r="BI556" s="149">
        <f>IF(O556="nulová",K556,0)</f>
        <v>0</v>
      </c>
      <c r="BJ556" s="17" t="s">
        <v>87</v>
      </c>
      <c r="BK556" s="149">
        <f>ROUND(P556*H556,2)</f>
        <v>0</v>
      </c>
      <c r="BL556" s="17" t="s">
        <v>245</v>
      </c>
      <c r="BM556" s="148" t="s">
        <v>682</v>
      </c>
    </row>
    <row r="557" spans="2:65" s="1" customFormat="1" ht="33" customHeight="1">
      <c r="B557" s="32"/>
      <c r="C557" s="136" t="s">
        <v>683</v>
      </c>
      <c r="D557" s="136" t="s">
        <v>163</v>
      </c>
      <c r="E557" s="137" t="s">
        <v>684</v>
      </c>
      <c r="F557" s="138" t="s">
        <v>685</v>
      </c>
      <c r="G557" s="139" t="s">
        <v>166</v>
      </c>
      <c r="H557" s="140">
        <v>55.16</v>
      </c>
      <c r="I557" s="141">
        <v>0</v>
      </c>
      <c r="J557" s="141">
        <v>0</v>
      </c>
      <c r="K557" s="142">
        <f>ROUND(P557*H557,2)</f>
        <v>0</v>
      </c>
      <c r="L557" s="138" t="s">
        <v>167</v>
      </c>
      <c r="M557" s="32"/>
      <c r="N557" s="143" t="s">
        <v>1</v>
      </c>
      <c r="O557" s="144" t="s">
        <v>42</v>
      </c>
      <c r="P557" s="145">
        <f>I557+J557</f>
        <v>0</v>
      </c>
      <c r="Q557" s="145">
        <f>ROUND(I557*H557,2)</f>
        <v>0</v>
      </c>
      <c r="R557" s="145">
        <f>ROUND(J557*H557,2)</f>
        <v>0</v>
      </c>
      <c r="T557" s="146">
        <f>S557*H557</f>
        <v>0</v>
      </c>
      <c r="U557" s="146">
        <v>2.7E-4</v>
      </c>
      <c r="V557" s="146">
        <f>U557*H557</f>
        <v>1.4893199999999999E-2</v>
      </c>
      <c r="W557" s="146">
        <v>0</v>
      </c>
      <c r="X557" s="147">
        <f>W557*H557</f>
        <v>0</v>
      </c>
      <c r="AR557" s="148" t="s">
        <v>245</v>
      </c>
      <c r="AT557" s="148" t="s">
        <v>163</v>
      </c>
      <c r="AU557" s="148" t="s">
        <v>89</v>
      </c>
      <c r="AY557" s="17" t="s">
        <v>160</v>
      </c>
      <c r="BE557" s="149">
        <f>IF(O557="základní",K557,0)</f>
        <v>0</v>
      </c>
      <c r="BF557" s="149">
        <f>IF(O557="snížená",K557,0)</f>
        <v>0</v>
      </c>
      <c r="BG557" s="149">
        <f>IF(O557="zákl. přenesená",K557,0)</f>
        <v>0</v>
      </c>
      <c r="BH557" s="149">
        <f>IF(O557="sníž. přenesená",K557,0)</f>
        <v>0</v>
      </c>
      <c r="BI557" s="149">
        <f>IF(O557="nulová",K557,0)</f>
        <v>0</v>
      </c>
      <c r="BJ557" s="17" t="s">
        <v>87</v>
      </c>
      <c r="BK557" s="149">
        <f>ROUND(P557*H557,2)</f>
        <v>0</v>
      </c>
      <c r="BL557" s="17" t="s">
        <v>245</v>
      </c>
      <c r="BM557" s="148" t="s">
        <v>686</v>
      </c>
    </row>
    <row r="558" spans="2:65" s="13" customFormat="1">
      <c r="B558" s="157"/>
      <c r="D558" s="151" t="s">
        <v>170</v>
      </c>
      <c r="E558" s="158" t="s">
        <v>1</v>
      </c>
      <c r="F558" s="159" t="s">
        <v>687</v>
      </c>
      <c r="H558" s="160">
        <v>55.16</v>
      </c>
      <c r="I558" s="161"/>
      <c r="J558" s="161"/>
      <c r="M558" s="157"/>
      <c r="N558" s="162"/>
      <c r="X558" s="163"/>
      <c r="AT558" s="158" t="s">
        <v>170</v>
      </c>
      <c r="AU558" s="158" t="s">
        <v>89</v>
      </c>
      <c r="AV558" s="13" t="s">
        <v>89</v>
      </c>
      <c r="AW558" s="13" t="s">
        <v>5</v>
      </c>
      <c r="AX558" s="13" t="s">
        <v>79</v>
      </c>
      <c r="AY558" s="158" t="s">
        <v>160</v>
      </c>
    </row>
    <row r="559" spans="2:65" s="14" customFormat="1">
      <c r="B559" s="164"/>
      <c r="D559" s="151" t="s">
        <v>170</v>
      </c>
      <c r="E559" s="165" t="s">
        <v>1</v>
      </c>
      <c r="F559" s="166" t="s">
        <v>173</v>
      </c>
      <c r="H559" s="167">
        <v>55.16</v>
      </c>
      <c r="I559" s="168"/>
      <c r="J559" s="168"/>
      <c r="M559" s="164"/>
      <c r="N559" s="169"/>
      <c r="X559" s="170"/>
      <c r="AT559" s="165" t="s">
        <v>170</v>
      </c>
      <c r="AU559" s="165" t="s">
        <v>89</v>
      </c>
      <c r="AV559" s="14" t="s">
        <v>161</v>
      </c>
      <c r="AW559" s="14" t="s">
        <v>5</v>
      </c>
      <c r="AX559" s="14" t="s">
        <v>79</v>
      </c>
      <c r="AY559" s="165" t="s">
        <v>160</v>
      </c>
    </row>
    <row r="560" spans="2:65" s="15" customFormat="1">
      <c r="B560" s="171"/>
      <c r="D560" s="151" t="s">
        <v>170</v>
      </c>
      <c r="E560" s="172" t="s">
        <v>1</v>
      </c>
      <c r="F560" s="173" t="s">
        <v>174</v>
      </c>
      <c r="H560" s="174">
        <v>55.16</v>
      </c>
      <c r="I560" s="175"/>
      <c r="J560" s="175"/>
      <c r="M560" s="171"/>
      <c r="N560" s="176"/>
      <c r="X560" s="177"/>
      <c r="AT560" s="172" t="s">
        <v>170</v>
      </c>
      <c r="AU560" s="172" t="s">
        <v>89</v>
      </c>
      <c r="AV560" s="15" t="s">
        <v>168</v>
      </c>
      <c r="AW560" s="15" t="s">
        <v>5</v>
      </c>
      <c r="AX560" s="15" t="s">
        <v>87</v>
      </c>
      <c r="AY560" s="172" t="s">
        <v>160</v>
      </c>
    </row>
    <row r="561" spans="2:65" s="1" customFormat="1" ht="24.2" customHeight="1">
      <c r="B561" s="32"/>
      <c r="C561" s="178" t="s">
        <v>688</v>
      </c>
      <c r="D561" s="178" t="s">
        <v>217</v>
      </c>
      <c r="E561" s="179" t="s">
        <v>689</v>
      </c>
      <c r="F561" s="180" t="s">
        <v>690</v>
      </c>
      <c r="G561" s="181" t="s">
        <v>166</v>
      </c>
      <c r="H561" s="182">
        <v>55.16</v>
      </c>
      <c r="I561" s="183">
        <v>0</v>
      </c>
      <c r="J561" s="184"/>
      <c r="K561" s="185">
        <f>ROUND(P561*H561,2)</f>
        <v>0</v>
      </c>
      <c r="L561" s="180" t="s">
        <v>167</v>
      </c>
      <c r="M561" s="186"/>
      <c r="N561" s="187" t="s">
        <v>1</v>
      </c>
      <c r="O561" s="144" t="s">
        <v>42</v>
      </c>
      <c r="P561" s="145">
        <f>I561+J561</f>
        <v>0</v>
      </c>
      <c r="Q561" s="145">
        <f>ROUND(I561*H561,2)</f>
        <v>0</v>
      </c>
      <c r="R561" s="145">
        <f>ROUND(J561*H561,2)</f>
        <v>0</v>
      </c>
      <c r="T561" s="146">
        <f>S561*H561</f>
        <v>0</v>
      </c>
      <c r="U561" s="146">
        <v>4.3999999999999997E-2</v>
      </c>
      <c r="V561" s="146">
        <f>U561*H561</f>
        <v>2.4270399999999999</v>
      </c>
      <c r="W561" s="146">
        <v>0</v>
      </c>
      <c r="X561" s="147">
        <f>W561*H561</f>
        <v>0</v>
      </c>
      <c r="AR561" s="148" t="s">
        <v>334</v>
      </c>
      <c r="AT561" s="148" t="s">
        <v>217</v>
      </c>
      <c r="AU561" s="148" t="s">
        <v>89</v>
      </c>
      <c r="AY561" s="17" t="s">
        <v>160</v>
      </c>
      <c r="BE561" s="149">
        <f>IF(O561="základní",K561,0)</f>
        <v>0</v>
      </c>
      <c r="BF561" s="149">
        <f>IF(O561="snížená",K561,0)</f>
        <v>0</v>
      </c>
      <c r="BG561" s="149">
        <f>IF(O561="zákl. přenesená",K561,0)</f>
        <v>0</v>
      </c>
      <c r="BH561" s="149">
        <f>IF(O561="sníž. přenesená",K561,0)</f>
        <v>0</v>
      </c>
      <c r="BI561" s="149">
        <f>IF(O561="nulová",K561,0)</f>
        <v>0</v>
      </c>
      <c r="BJ561" s="17" t="s">
        <v>87</v>
      </c>
      <c r="BK561" s="149">
        <f>ROUND(P561*H561,2)</f>
        <v>0</v>
      </c>
      <c r="BL561" s="17" t="s">
        <v>245</v>
      </c>
      <c r="BM561" s="148" t="s">
        <v>691</v>
      </c>
    </row>
    <row r="562" spans="2:65" s="1" customFormat="1" ht="24.2" customHeight="1">
      <c r="B562" s="32"/>
      <c r="C562" s="136" t="s">
        <v>692</v>
      </c>
      <c r="D562" s="136" t="s">
        <v>163</v>
      </c>
      <c r="E562" s="137" t="s">
        <v>693</v>
      </c>
      <c r="F562" s="138" t="s">
        <v>694</v>
      </c>
      <c r="G562" s="139" t="s">
        <v>166</v>
      </c>
      <c r="H562" s="140">
        <v>13.558999999999999</v>
      </c>
      <c r="I562" s="141">
        <v>0</v>
      </c>
      <c r="J562" s="141">
        <v>0</v>
      </c>
      <c r="K562" s="142">
        <f>ROUND(P562*H562,2)</f>
        <v>0</v>
      </c>
      <c r="L562" s="138" t="s">
        <v>167</v>
      </c>
      <c r="M562" s="32"/>
      <c r="N562" s="143" t="s">
        <v>1</v>
      </c>
      <c r="O562" s="144" t="s">
        <v>42</v>
      </c>
      <c r="P562" s="145">
        <f>I562+J562</f>
        <v>0</v>
      </c>
      <c r="Q562" s="145">
        <f>ROUND(I562*H562,2)</f>
        <v>0</v>
      </c>
      <c r="R562" s="145">
        <f>ROUND(J562*H562,2)</f>
        <v>0</v>
      </c>
      <c r="T562" s="146">
        <f>S562*H562</f>
        <v>0</v>
      </c>
      <c r="U562" s="146">
        <v>2.5999999999999998E-4</v>
      </c>
      <c r="V562" s="146">
        <f>U562*H562</f>
        <v>3.5253399999999996E-3</v>
      </c>
      <c r="W562" s="146">
        <v>0</v>
      </c>
      <c r="X562" s="147">
        <f>W562*H562</f>
        <v>0</v>
      </c>
      <c r="AR562" s="148" t="s">
        <v>245</v>
      </c>
      <c r="AT562" s="148" t="s">
        <v>163</v>
      </c>
      <c r="AU562" s="148" t="s">
        <v>89</v>
      </c>
      <c r="AY562" s="17" t="s">
        <v>160</v>
      </c>
      <c r="BE562" s="149">
        <f>IF(O562="základní",K562,0)</f>
        <v>0</v>
      </c>
      <c r="BF562" s="149">
        <f>IF(O562="snížená",K562,0)</f>
        <v>0</v>
      </c>
      <c r="BG562" s="149">
        <f>IF(O562="zákl. přenesená",K562,0)</f>
        <v>0</v>
      </c>
      <c r="BH562" s="149">
        <f>IF(O562="sníž. přenesená",K562,0)</f>
        <v>0</v>
      </c>
      <c r="BI562" s="149">
        <f>IF(O562="nulová",K562,0)</f>
        <v>0</v>
      </c>
      <c r="BJ562" s="17" t="s">
        <v>87</v>
      </c>
      <c r="BK562" s="149">
        <f>ROUND(P562*H562,2)</f>
        <v>0</v>
      </c>
      <c r="BL562" s="17" t="s">
        <v>245</v>
      </c>
      <c r="BM562" s="148" t="s">
        <v>695</v>
      </c>
    </row>
    <row r="563" spans="2:65" s="13" customFormat="1">
      <c r="B563" s="157"/>
      <c r="D563" s="151" t="s">
        <v>170</v>
      </c>
      <c r="E563" s="158" t="s">
        <v>1</v>
      </c>
      <c r="F563" s="159" t="s">
        <v>696</v>
      </c>
      <c r="H563" s="160">
        <v>7.859</v>
      </c>
      <c r="I563" s="161"/>
      <c r="J563" s="161"/>
      <c r="M563" s="157"/>
      <c r="N563" s="162"/>
      <c r="X563" s="163"/>
      <c r="AT563" s="158" t="s">
        <v>170</v>
      </c>
      <c r="AU563" s="158" t="s">
        <v>89</v>
      </c>
      <c r="AV563" s="13" t="s">
        <v>89</v>
      </c>
      <c r="AW563" s="13" t="s">
        <v>5</v>
      </c>
      <c r="AX563" s="13" t="s">
        <v>79</v>
      </c>
      <c r="AY563" s="158" t="s">
        <v>160</v>
      </c>
    </row>
    <row r="564" spans="2:65" s="13" customFormat="1">
      <c r="B564" s="157"/>
      <c r="D564" s="151" t="s">
        <v>170</v>
      </c>
      <c r="E564" s="158" t="s">
        <v>1</v>
      </c>
      <c r="F564" s="159" t="s">
        <v>697</v>
      </c>
      <c r="H564" s="160">
        <v>5.7</v>
      </c>
      <c r="I564" s="161"/>
      <c r="J564" s="161"/>
      <c r="M564" s="157"/>
      <c r="N564" s="162"/>
      <c r="X564" s="163"/>
      <c r="AT564" s="158" t="s">
        <v>170</v>
      </c>
      <c r="AU564" s="158" t="s">
        <v>89</v>
      </c>
      <c r="AV564" s="13" t="s">
        <v>89</v>
      </c>
      <c r="AW564" s="13" t="s">
        <v>5</v>
      </c>
      <c r="AX564" s="13" t="s">
        <v>79</v>
      </c>
      <c r="AY564" s="158" t="s">
        <v>160</v>
      </c>
    </row>
    <row r="565" spans="2:65" s="14" customFormat="1">
      <c r="B565" s="164"/>
      <c r="D565" s="151" t="s">
        <v>170</v>
      </c>
      <c r="E565" s="165" t="s">
        <v>1</v>
      </c>
      <c r="F565" s="166" t="s">
        <v>173</v>
      </c>
      <c r="H565" s="167">
        <v>13.558999999999999</v>
      </c>
      <c r="I565" s="168"/>
      <c r="J565" s="168"/>
      <c r="M565" s="164"/>
      <c r="N565" s="169"/>
      <c r="X565" s="170"/>
      <c r="AT565" s="165" t="s">
        <v>170</v>
      </c>
      <c r="AU565" s="165" t="s">
        <v>89</v>
      </c>
      <c r="AV565" s="14" t="s">
        <v>161</v>
      </c>
      <c r="AW565" s="14" t="s">
        <v>5</v>
      </c>
      <c r="AX565" s="14" t="s">
        <v>79</v>
      </c>
      <c r="AY565" s="165" t="s">
        <v>160</v>
      </c>
    </row>
    <row r="566" spans="2:65" s="15" customFormat="1">
      <c r="B566" s="171"/>
      <c r="D566" s="151" t="s">
        <v>170</v>
      </c>
      <c r="E566" s="172" t="s">
        <v>1</v>
      </c>
      <c r="F566" s="173" t="s">
        <v>174</v>
      </c>
      <c r="H566" s="174">
        <v>13.558999999999999</v>
      </c>
      <c r="I566" s="175"/>
      <c r="J566" s="175"/>
      <c r="M566" s="171"/>
      <c r="N566" s="176"/>
      <c r="X566" s="177"/>
      <c r="AT566" s="172" t="s">
        <v>170</v>
      </c>
      <c r="AU566" s="172" t="s">
        <v>89</v>
      </c>
      <c r="AV566" s="15" t="s">
        <v>168</v>
      </c>
      <c r="AW566" s="15" t="s">
        <v>5</v>
      </c>
      <c r="AX566" s="15" t="s">
        <v>87</v>
      </c>
      <c r="AY566" s="172" t="s">
        <v>160</v>
      </c>
    </row>
    <row r="567" spans="2:65" s="1" customFormat="1" ht="24.2" customHeight="1">
      <c r="B567" s="32"/>
      <c r="C567" s="178" t="s">
        <v>698</v>
      </c>
      <c r="D567" s="178" t="s">
        <v>217</v>
      </c>
      <c r="E567" s="179" t="s">
        <v>699</v>
      </c>
      <c r="F567" s="180" t="s">
        <v>700</v>
      </c>
      <c r="G567" s="181" t="s">
        <v>166</v>
      </c>
      <c r="H567" s="182">
        <v>13.558999999999999</v>
      </c>
      <c r="I567" s="183">
        <v>0</v>
      </c>
      <c r="J567" s="184"/>
      <c r="K567" s="185">
        <f>ROUND(P567*H567,2)</f>
        <v>0</v>
      </c>
      <c r="L567" s="180" t="s">
        <v>167</v>
      </c>
      <c r="M567" s="186"/>
      <c r="N567" s="187" t="s">
        <v>1</v>
      </c>
      <c r="O567" s="144" t="s">
        <v>42</v>
      </c>
      <c r="P567" s="145">
        <f>I567+J567</f>
        <v>0</v>
      </c>
      <c r="Q567" s="145">
        <f>ROUND(I567*H567,2)</f>
        <v>0</v>
      </c>
      <c r="R567" s="145">
        <f>ROUND(J567*H567,2)</f>
        <v>0</v>
      </c>
      <c r="T567" s="146">
        <f>S567*H567</f>
        <v>0</v>
      </c>
      <c r="U567" s="146">
        <v>3.9579999999999997E-2</v>
      </c>
      <c r="V567" s="146">
        <f>U567*H567</f>
        <v>0.53666521999999994</v>
      </c>
      <c r="W567" s="146">
        <v>0</v>
      </c>
      <c r="X567" s="147">
        <f>W567*H567</f>
        <v>0</v>
      </c>
      <c r="AR567" s="148" t="s">
        <v>334</v>
      </c>
      <c r="AT567" s="148" t="s">
        <v>217</v>
      </c>
      <c r="AU567" s="148" t="s">
        <v>89</v>
      </c>
      <c r="AY567" s="17" t="s">
        <v>160</v>
      </c>
      <c r="BE567" s="149">
        <f>IF(O567="základní",K567,0)</f>
        <v>0</v>
      </c>
      <c r="BF567" s="149">
        <f>IF(O567="snížená",K567,0)</f>
        <v>0</v>
      </c>
      <c r="BG567" s="149">
        <f>IF(O567="zákl. přenesená",K567,0)</f>
        <v>0</v>
      </c>
      <c r="BH567" s="149">
        <f>IF(O567="sníž. přenesená",K567,0)</f>
        <v>0</v>
      </c>
      <c r="BI567" s="149">
        <f>IF(O567="nulová",K567,0)</f>
        <v>0</v>
      </c>
      <c r="BJ567" s="17" t="s">
        <v>87</v>
      </c>
      <c r="BK567" s="149">
        <f>ROUND(P567*H567,2)</f>
        <v>0</v>
      </c>
      <c r="BL567" s="17" t="s">
        <v>245</v>
      </c>
      <c r="BM567" s="148" t="s">
        <v>701</v>
      </c>
    </row>
    <row r="568" spans="2:65" s="1" customFormat="1" ht="24.2" customHeight="1">
      <c r="B568" s="32"/>
      <c r="C568" s="136" t="s">
        <v>702</v>
      </c>
      <c r="D568" s="136" t="s">
        <v>163</v>
      </c>
      <c r="E568" s="137" t="s">
        <v>703</v>
      </c>
      <c r="F568" s="138" t="s">
        <v>704</v>
      </c>
      <c r="G568" s="139" t="s">
        <v>166</v>
      </c>
      <c r="H568" s="140">
        <v>7.859</v>
      </c>
      <c r="I568" s="141">
        <v>0</v>
      </c>
      <c r="J568" s="141">
        <v>0</v>
      </c>
      <c r="K568" s="142">
        <f>ROUND(P568*H568,2)</f>
        <v>0</v>
      </c>
      <c r="L568" s="138" t="s">
        <v>167</v>
      </c>
      <c r="M568" s="32"/>
      <c r="N568" s="143" t="s">
        <v>1</v>
      </c>
      <c r="O568" s="144" t="s">
        <v>42</v>
      </c>
      <c r="P568" s="145">
        <f>I568+J568</f>
        <v>0</v>
      </c>
      <c r="Q568" s="145">
        <f>ROUND(I568*H568,2)</f>
        <v>0</v>
      </c>
      <c r="R568" s="145">
        <f>ROUND(J568*H568,2)</f>
        <v>0</v>
      </c>
      <c r="T568" s="146">
        <f>S568*H568</f>
        <v>0</v>
      </c>
      <c r="U568" s="146">
        <v>2.5000000000000001E-4</v>
      </c>
      <c r="V568" s="146">
        <f>U568*H568</f>
        <v>1.9647499999999999E-3</v>
      </c>
      <c r="W568" s="146">
        <v>0</v>
      </c>
      <c r="X568" s="147">
        <f>W568*H568</f>
        <v>0</v>
      </c>
      <c r="AR568" s="148" t="s">
        <v>245</v>
      </c>
      <c r="AT568" s="148" t="s">
        <v>163</v>
      </c>
      <c r="AU568" s="148" t="s">
        <v>89</v>
      </c>
      <c r="AY568" s="17" t="s">
        <v>160</v>
      </c>
      <c r="BE568" s="149">
        <f>IF(O568="základní",K568,0)</f>
        <v>0</v>
      </c>
      <c r="BF568" s="149">
        <f>IF(O568="snížená",K568,0)</f>
        <v>0</v>
      </c>
      <c r="BG568" s="149">
        <f>IF(O568="zákl. přenesená",K568,0)</f>
        <v>0</v>
      </c>
      <c r="BH568" s="149">
        <f>IF(O568="sníž. přenesená",K568,0)</f>
        <v>0</v>
      </c>
      <c r="BI568" s="149">
        <f>IF(O568="nulová",K568,0)</f>
        <v>0</v>
      </c>
      <c r="BJ568" s="17" t="s">
        <v>87</v>
      </c>
      <c r="BK568" s="149">
        <f>ROUND(P568*H568,2)</f>
        <v>0</v>
      </c>
      <c r="BL568" s="17" t="s">
        <v>245</v>
      </c>
      <c r="BM568" s="148" t="s">
        <v>705</v>
      </c>
    </row>
    <row r="569" spans="2:65" s="13" customFormat="1">
      <c r="B569" s="157"/>
      <c r="D569" s="151" t="s">
        <v>170</v>
      </c>
      <c r="E569" s="158" t="s">
        <v>1</v>
      </c>
      <c r="F569" s="159" t="s">
        <v>706</v>
      </c>
      <c r="H569" s="160">
        <v>7.859</v>
      </c>
      <c r="I569" s="161"/>
      <c r="J569" s="161"/>
      <c r="M569" s="157"/>
      <c r="N569" s="162"/>
      <c r="X569" s="163"/>
      <c r="AT569" s="158" t="s">
        <v>170</v>
      </c>
      <c r="AU569" s="158" t="s">
        <v>89</v>
      </c>
      <c r="AV569" s="13" t="s">
        <v>89</v>
      </c>
      <c r="AW569" s="13" t="s">
        <v>5</v>
      </c>
      <c r="AX569" s="13" t="s">
        <v>79</v>
      </c>
      <c r="AY569" s="158" t="s">
        <v>160</v>
      </c>
    </row>
    <row r="570" spans="2:65" s="14" customFormat="1">
      <c r="B570" s="164"/>
      <c r="D570" s="151" t="s">
        <v>170</v>
      </c>
      <c r="E570" s="165" t="s">
        <v>1</v>
      </c>
      <c r="F570" s="166" t="s">
        <v>173</v>
      </c>
      <c r="H570" s="167">
        <v>7.859</v>
      </c>
      <c r="I570" s="168"/>
      <c r="J570" s="168"/>
      <c r="M570" s="164"/>
      <c r="N570" s="169"/>
      <c r="X570" s="170"/>
      <c r="AT570" s="165" t="s">
        <v>170</v>
      </c>
      <c r="AU570" s="165" t="s">
        <v>89</v>
      </c>
      <c r="AV570" s="14" t="s">
        <v>161</v>
      </c>
      <c r="AW570" s="14" t="s">
        <v>5</v>
      </c>
      <c r="AX570" s="14" t="s">
        <v>79</v>
      </c>
      <c r="AY570" s="165" t="s">
        <v>160</v>
      </c>
    </row>
    <row r="571" spans="2:65" s="15" customFormat="1">
      <c r="B571" s="171"/>
      <c r="D571" s="151" t="s">
        <v>170</v>
      </c>
      <c r="E571" s="172" t="s">
        <v>1</v>
      </c>
      <c r="F571" s="173" t="s">
        <v>174</v>
      </c>
      <c r="H571" s="174">
        <v>7.859</v>
      </c>
      <c r="I571" s="175"/>
      <c r="J571" s="175"/>
      <c r="M571" s="171"/>
      <c r="N571" s="176"/>
      <c r="X571" s="177"/>
      <c r="AT571" s="172" t="s">
        <v>170</v>
      </c>
      <c r="AU571" s="172" t="s">
        <v>89</v>
      </c>
      <c r="AV571" s="15" t="s">
        <v>168</v>
      </c>
      <c r="AW571" s="15" t="s">
        <v>5</v>
      </c>
      <c r="AX571" s="15" t="s">
        <v>87</v>
      </c>
      <c r="AY571" s="172" t="s">
        <v>160</v>
      </c>
    </row>
    <row r="572" spans="2:65" s="1" customFormat="1" ht="24.2" customHeight="1">
      <c r="B572" s="32"/>
      <c r="C572" s="178" t="s">
        <v>707</v>
      </c>
      <c r="D572" s="178" t="s">
        <v>217</v>
      </c>
      <c r="E572" s="179" t="s">
        <v>708</v>
      </c>
      <c r="F572" s="180" t="s">
        <v>709</v>
      </c>
      <c r="G572" s="181" t="s">
        <v>166</v>
      </c>
      <c r="H572" s="182">
        <v>7.859</v>
      </c>
      <c r="I572" s="183">
        <v>0</v>
      </c>
      <c r="J572" s="184"/>
      <c r="K572" s="185">
        <f>ROUND(P572*H572,2)</f>
        <v>0</v>
      </c>
      <c r="L572" s="180" t="s">
        <v>167</v>
      </c>
      <c r="M572" s="186"/>
      <c r="N572" s="187" t="s">
        <v>1</v>
      </c>
      <c r="O572" s="144" t="s">
        <v>42</v>
      </c>
      <c r="P572" s="145">
        <f>I572+J572</f>
        <v>0</v>
      </c>
      <c r="Q572" s="145">
        <f>ROUND(I572*H572,2)</f>
        <v>0</v>
      </c>
      <c r="R572" s="145">
        <f>ROUND(J572*H572,2)</f>
        <v>0</v>
      </c>
      <c r="T572" s="146">
        <f>S572*H572</f>
        <v>0</v>
      </c>
      <c r="U572" s="146">
        <v>3.7960000000000001E-2</v>
      </c>
      <c r="V572" s="146">
        <f>U572*H572</f>
        <v>0.29832764000000001</v>
      </c>
      <c r="W572" s="146">
        <v>0</v>
      </c>
      <c r="X572" s="147">
        <f>W572*H572</f>
        <v>0</v>
      </c>
      <c r="AR572" s="148" t="s">
        <v>334</v>
      </c>
      <c r="AT572" s="148" t="s">
        <v>217</v>
      </c>
      <c r="AU572" s="148" t="s">
        <v>89</v>
      </c>
      <c r="AY572" s="17" t="s">
        <v>160</v>
      </c>
      <c r="BE572" s="149">
        <f>IF(O572="základní",K572,0)</f>
        <v>0</v>
      </c>
      <c r="BF572" s="149">
        <f>IF(O572="snížená",K572,0)</f>
        <v>0</v>
      </c>
      <c r="BG572" s="149">
        <f>IF(O572="zákl. přenesená",K572,0)</f>
        <v>0</v>
      </c>
      <c r="BH572" s="149">
        <f>IF(O572="sníž. přenesená",K572,0)</f>
        <v>0</v>
      </c>
      <c r="BI572" s="149">
        <f>IF(O572="nulová",K572,0)</f>
        <v>0</v>
      </c>
      <c r="BJ572" s="17" t="s">
        <v>87</v>
      </c>
      <c r="BK572" s="149">
        <f>ROUND(P572*H572,2)</f>
        <v>0</v>
      </c>
      <c r="BL572" s="17" t="s">
        <v>245</v>
      </c>
      <c r="BM572" s="148" t="s">
        <v>710</v>
      </c>
    </row>
    <row r="573" spans="2:65" s="1" customFormat="1" ht="24.2" customHeight="1">
      <c r="B573" s="32"/>
      <c r="C573" s="136" t="s">
        <v>711</v>
      </c>
      <c r="D573" s="136" t="s">
        <v>163</v>
      </c>
      <c r="E573" s="137" t="s">
        <v>712</v>
      </c>
      <c r="F573" s="138" t="s">
        <v>713</v>
      </c>
      <c r="G573" s="139" t="s">
        <v>248</v>
      </c>
      <c r="H573" s="140">
        <v>123.3</v>
      </c>
      <c r="I573" s="141">
        <v>0</v>
      </c>
      <c r="J573" s="141">
        <v>0</v>
      </c>
      <c r="K573" s="142">
        <f>ROUND(P573*H573,2)</f>
        <v>0</v>
      </c>
      <c r="L573" s="138" t="s">
        <v>167</v>
      </c>
      <c r="M573" s="32"/>
      <c r="N573" s="143" t="s">
        <v>1</v>
      </c>
      <c r="O573" s="144" t="s">
        <v>42</v>
      </c>
      <c r="P573" s="145">
        <f>I573+J573</f>
        <v>0</v>
      </c>
      <c r="Q573" s="145">
        <f>ROUND(I573*H573,2)</f>
        <v>0</v>
      </c>
      <c r="R573" s="145">
        <f>ROUND(J573*H573,2)</f>
        <v>0</v>
      </c>
      <c r="T573" s="146">
        <f>S573*H573</f>
        <v>0</v>
      </c>
      <c r="U573" s="146">
        <v>1.4999999999999999E-4</v>
      </c>
      <c r="V573" s="146">
        <f>U573*H573</f>
        <v>1.8494999999999998E-2</v>
      </c>
      <c r="W573" s="146">
        <v>0</v>
      </c>
      <c r="X573" s="147">
        <f>W573*H573</f>
        <v>0</v>
      </c>
      <c r="AR573" s="148" t="s">
        <v>245</v>
      </c>
      <c r="AT573" s="148" t="s">
        <v>163</v>
      </c>
      <c r="AU573" s="148" t="s">
        <v>89</v>
      </c>
      <c r="AY573" s="17" t="s">
        <v>160</v>
      </c>
      <c r="BE573" s="149">
        <f>IF(O573="základní",K573,0)</f>
        <v>0</v>
      </c>
      <c r="BF573" s="149">
        <f>IF(O573="snížená",K573,0)</f>
        <v>0</v>
      </c>
      <c r="BG573" s="149">
        <f>IF(O573="zákl. přenesená",K573,0)</f>
        <v>0</v>
      </c>
      <c r="BH573" s="149">
        <f>IF(O573="sníž. přenesená",K573,0)</f>
        <v>0</v>
      </c>
      <c r="BI573" s="149">
        <f>IF(O573="nulová",K573,0)</f>
        <v>0</v>
      </c>
      <c r="BJ573" s="17" t="s">
        <v>87</v>
      </c>
      <c r="BK573" s="149">
        <f>ROUND(P573*H573,2)</f>
        <v>0</v>
      </c>
      <c r="BL573" s="17" t="s">
        <v>245</v>
      </c>
      <c r="BM573" s="148" t="s">
        <v>714</v>
      </c>
    </row>
    <row r="574" spans="2:65" s="13" customFormat="1">
      <c r="B574" s="157"/>
      <c r="D574" s="151" t="s">
        <v>170</v>
      </c>
      <c r="E574" s="158" t="s">
        <v>1</v>
      </c>
      <c r="F574" s="159" t="s">
        <v>715</v>
      </c>
      <c r="H574" s="160">
        <v>123.3</v>
      </c>
      <c r="I574" s="161"/>
      <c r="J574" s="161"/>
      <c r="M574" s="157"/>
      <c r="N574" s="162"/>
      <c r="X574" s="163"/>
      <c r="AT574" s="158" t="s">
        <v>170</v>
      </c>
      <c r="AU574" s="158" t="s">
        <v>89</v>
      </c>
      <c r="AV574" s="13" t="s">
        <v>89</v>
      </c>
      <c r="AW574" s="13" t="s">
        <v>5</v>
      </c>
      <c r="AX574" s="13" t="s">
        <v>79</v>
      </c>
      <c r="AY574" s="158" t="s">
        <v>160</v>
      </c>
    </row>
    <row r="575" spans="2:65" s="14" customFormat="1">
      <c r="B575" s="164"/>
      <c r="D575" s="151" t="s">
        <v>170</v>
      </c>
      <c r="E575" s="165" t="s">
        <v>1</v>
      </c>
      <c r="F575" s="166" t="s">
        <v>173</v>
      </c>
      <c r="H575" s="167">
        <v>123.3</v>
      </c>
      <c r="I575" s="168"/>
      <c r="J575" s="168"/>
      <c r="M575" s="164"/>
      <c r="N575" s="169"/>
      <c r="X575" s="170"/>
      <c r="AT575" s="165" t="s">
        <v>170</v>
      </c>
      <c r="AU575" s="165" t="s">
        <v>89</v>
      </c>
      <c r="AV575" s="14" t="s">
        <v>161</v>
      </c>
      <c r="AW575" s="14" t="s">
        <v>5</v>
      </c>
      <c r="AX575" s="14" t="s">
        <v>79</v>
      </c>
      <c r="AY575" s="165" t="s">
        <v>160</v>
      </c>
    </row>
    <row r="576" spans="2:65" s="15" customFormat="1">
      <c r="B576" s="171"/>
      <c r="D576" s="151" t="s">
        <v>170</v>
      </c>
      <c r="E576" s="172" t="s">
        <v>1</v>
      </c>
      <c r="F576" s="173" t="s">
        <v>174</v>
      </c>
      <c r="H576" s="174">
        <v>123.3</v>
      </c>
      <c r="I576" s="175"/>
      <c r="J576" s="175"/>
      <c r="M576" s="171"/>
      <c r="N576" s="176"/>
      <c r="X576" s="177"/>
      <c r="AT576" s="172" t="s">
        <v>170</v>
      </c>
      <c r="AU576" s="172" t="s">
        <v>89</v>
      </c>
      <c r="AV576" s="15" t="s">
        <v>168</v>
      </c>
      <c r="AW576" s="15" t="s">
        <v>5</v>
      </c>
      <c r="AX576" s="15" t="s">
        <v>87</v>
      </c>
      <c r="AY576" s="172" t="s">
        <v>160</v>
      </c>
    </row>
    <row r="577" spans="2:65" s="1" customFormat="1" ht="24.2" customHeight="1">
      <c r="B577" s="32"/>
      <c r="C577" s="136" t="s">
        <v>716</v>
      </c>
      <c r="D577" s="136" t="s">
        <v>163</v>
      </c>
      <c r="E577" s="137" t="s">
        <v>717</v>
      </c>
      <c r="F577" s="138" t="s">
        <v>718</v>
      </c>
      <c r="G577" s="139" t="s">
        <v>248</v>
      </c>
      <c r="H577" s="140">
        <v>123.3</v>
      </c>
      <c r="I577" s="141">
        <v>0</v>
      </c>
      <c r="J577" s="141">
        <v>0</v>
      </c>
      <c r="K577" s="142">
        <f>ROUND(P577*H577,2)</f>
        <v>0</v>
      </c>
      <c r="L577" s="138" t="s">
        <v>167</v>
      </c>
      <c r="M577" s="32"/>
      <c r="N577" s="143" t="s">
        <v>1</v>
      </c>
      <c r="O577" s="144" t="s">
        <v>42</v>
      </c>
      <c r="P577" s="145">
        <f>I577+J577</f>
        <v>0</v>
      </c>
      <c r="Q577" s="145">
        <f>ROUND(I577*H577,2)</f>
        <v>0</v>
      </c>
      <c r="R577" s="145">
        <f>ROUND(J577*H577,2)</f>
        <v>0</v>
      </c>
      <c r="T577" s="146">
        <f>S577*H577</f>
        <v>0</v>
      </c>
      <c r="U577" s="146">
        <v>2.7999999999999998E-4</v>
      </c>
      <c r="V577" s="146">
        <f>U577*H577</f>
        <v>3.4523999999999999E-2</v>
      </c>
      <c r="W577" s="146">
        <v>0</v>
      </c>
      <c r="X577" s="147">
        <f>W577*H577</f>
        <v>0</v>
      </c>
      <c r="AR577" s="148" t="s">
        <v>245</v>
      </c>
      <c r="AT577" s="148" t="s">
        <v>163</v>
      </c>
      <c r="AU577" s="148" t="s">
        <v>89</v>
      </c>
      <c r="AY577" s="17" t="s">
        <v>160</v>
      </c>
      <c r="BE577" s="149">
        <f>IF(O577="základní",K577,0)</f>
        <v>0</v>
      </c>
      <c r="BF577" s="149">
        <f>IF(O577="snížená",K577,0)</f>
        <v>0</v>
      </c>
      <c r="BG577" s="149">
        <f>IF(O577="zákl. přenesená",K577,0)</f>
        <v>0</v>
      </c>
      <c r="BH577" s="149">
        <f>IF(O577="sníž. přenesená",K577,0)</f>
        <v>0</v>
      </c>
      <c r="BI577" s="149">
        <f>IF(O577="nulová",K577,0)</f>
        <v>0</v>
      </c>
      <c r="BJ577" s="17" t="s">
        <v>87</v>
      </c>
      <c r="BK577" s="149">
        <f>ROUND(P577*H577,2)</f>
        <v>0</v>
      </c>
      <c r="BL577" s="17" t="s">
        <v>245</v>
      </c>
      <c r="BM577" s="148" t="s">
        <v>719</v>
      </c>
    </row>
    <row r="578" spans="2:65" s="1" customFormat="1" ht="24.2" customHeight="1">
      <c r="B578" s="32"/>
      <c r="C578" s="136" t="s">
        <v>720</v>
      </c>
      <c r="D578" s="136" t="s">
        <v>163</v>
      </c>
      <c r="E578" s="137" t="s">
        <v>721</v>
      </c>
      <c r="F578" s="138" t="s">
        <v>722</v>
      </c>
      <c r="G578" s="139" t="s">
        <v>187</v>
      </c>
      <c r="H578" s="140">
        <v>3</v>
      </c>
      <c r="I578" s="141">
        <v>0</v>
      </c>
      <c r="J578" s="141">
        <v>0</v>
      </c>
      <c r="K578" s="142">
        <f>ROUND(P578*H578,2)</f>
        <v>0</v>
      </c>
      <c r="L578" s="138" t="s">
        <v>167</v>
      </c>
      <c r="M578" s="32"/>
      <c r="N578" s="143" t="s">
        <v>1</v>
      </c>
      <c r="O578" s="144" t="s">
        <v>42</v>
      </c>
      <c r="P578" s="145">
        <f>I578+J578</f>
        <v>0</v>
      </c>
      <c r="Q578" s="145">
        <f>ROUND(I578*H578,2)</f>
        <v>0</v>
      </c>
      <c r="R578" s="145">
        <f>ROUND(J578*H578,2)</f>
        <v>0</v>
      </c>
      <c r="T578" s="146">
        <f>S578*H578</f>
        <v>0</v>
      </c>
      <c r="U578" s="146">
        <v>0</v>
      </c>
      <c r="V578" s="146">
        <f>U578*H578</f>
        <v>0</v>
      </c>
      <c r="W578" s="146">
        <v>0</v>
      </c>
      <c r="X578" s="147">
        <f>W578*H578</f>
        <v>0</v>
      </c>
      <c r="AR578" s="148" t="s">
        <v>245</v>
      </c>
      <c r="AT578" s="148" t="s">
        <v>163</v>
      </c>
      <c r="AU578" s="148" t="s">
        <v>89</v>
      </c>
      <c r="AY578" s="17" t="s">
        <v>160</v>
      </c>
      <c r="BE578" s="149">
        <f>IF(O578="základní",K578,0)</f>
        <v>0</v>
      </c>
      <c r="BF578" s="149">
        <f>IF(O578="snížená",K578,0)</f>
        <v>0</v>
      </c>
      <c r="BG578" s="149">
        <f>IF(O578="zákl. přenesená",K578,0)</f>
        <v>0</v>
      </c>
      <c r="BH578" s="149">
        <f>IF(O578="sníž. přenesená",K578,0)</f>
        <v>0</v>
      </c>
      <c r="BI578" s="149">
        <f>IF(O578="nulová",K578,0)</f>
        <v>0</v>
      </c>
      <c r="BJ578" s="17" t="s">
        <v>87</v>
      </c>
      <c r="BK578" s="149">
        <f>ROUND(P578*H578,2)</f>
        <v>0</v>
      </c>
      <c r="BL578" s="17" t="s">
        <v>245</v>
      </c>
      <c r="BM578" s="148" t="s">
        <v>723</v>
      </c>
    </row>
    <row r="579" spans="2:65" s="13" customFormat="1">
      <c r="B579" s="157"/>
      <c r="D579" s="151" t="s">
        <v>170</v>
      </c>
      <c r="E579" s="158" t="s">
        <v>1</v>
      </c>
      <c r="F579" s="159" t="s">
        <v>362</v>
      </c>
      <c r="H579" s="160">
        <v>1</v>
      </c>
      <c r="I579" s="161"/>
      <c r="J579" s="161"/>
      <c r="M579" s="157"/>
      <c r="N579" s="162"/>
      <c r="X579" s="163"/>
      <c r="AT579" s="158" t="s">
        <v>170</v>
      </c>
      <c r="AU579" s="158" t="s">
        <v>89</v>
      </c>
      <c r="AV579" s="13" t="s">
        <v>89</v>
      </c>
      <c r="AW579" s="13" t="s">
        <v>5</v>
      </c>
      <c r="AX579" s="13" t="s">
        <v>79</v>
      </c>
      <c r="AY579" s="158" t="s">
        <v>160</v>
      </c>
    </row>
    <row r="580" spans="2:65" s="13" customFormat="1">
      <c r="B580" s="157"/>
      <c r="D580" s="151" t="s">
        <v>170</v>
      </c>
      <c r="E580" s="158" t="s">
        <v>1</v>
      </c>
      <c r="F580" s="159" t="s">
        <v>329</v>
      </c>
      <c r="H580" s="160">
        <v>1</v>
      </c>
      <c r="I580" s="161"/>
      <c r="J580" s="161"/>
      <c r="M580" s="157"/>
      <c r="N580" s="162"/>
      <c r="X580" s="163"/>
      <c r="AT580" s="158" t="s">
        <v>170</v>
      </c>
      <c r="AU580" s="158" t="s">
        <v>89</v>
      </c>
      <c r="AV580" s="13" t="s">
        <v>89</v>
      </c>
      <c r="AW580" s="13" t="s">
        <v>5</v>
      </c>
      <c r="AX580" s="13" t="s">
        <v>79</v>
      </c>
      <c r="AY580" s="158" t="s">
        <v>160</v>
      </c>
    </row>
    <row r="581" spans="2:65" s="13" customFormat="1">
      <c r="B581" s="157"/>
      <c r="D581" s="151" t="s">
        <v>170</v>
      </c>
      <c r="E581" s="158" t="s">
        <v>1</v>
      </c>
      <c r="F581" s="159" t="s">
        <v>332</v>
      </c>
      <c r="H581" s="160">
        <v>1</v>
      </c>
      <c r="I581" s="161"/>
      <c r="J581" s="161"/>
      <c r="M581" s="157"/>
      <c r="N581" s="162"/>
      <c r="X581" s="163"/>
      <c r="AT581" s="158" t="s">
        <v>170</v>
      </c>
      <c r="AU581" s="158" t="s">
        <v>89</v>
      </c>
      <c r="AV581" s="13" t="s">
        <v>89</v>
      </c>
      <c r="AW581" s="13" t="s">
        <v>5</v>
      </c>
      <c r="AX581" s="13" t="s">
        <v>79</v>
      </c>
      <c r="AY581" s="158" t="s">
        <v>160</v>
      </c>
    </row>
    <row r="582" spans="2:65" s="14" customFormat="1">
      <c r="B582" s="164"/>
      <c r="D582" s="151" t="s">
        <v>170</v>
      </c>
      <c r="E582" s="165" t="s">
        <v>1</v>
      </c>
      <c r="F582" s="166" t="s">
        <v>173</v>
      </c>
      <c r="H582" s="167">
        <v>3</v>
      </c>
      <c r="I582" s="168"/>
      <c r="J582" s="168"/>
      <c r="M582" s="164"/>
      <c r="N582" s="169"/>
      <c r="X582" s="170"/>
      <c r="AT582" s="165" t="s">
        <v>170</v>
      </c>
      <c r="AU582" s="165" t="s">
        <v>89</v>
      </c>
      <c r="AV582" s="14" t="s">
        <v>161</v>
      </c>
      <c r="AW582" s="14" t="s">
        <v>5</v>
      </c>
      <c r="AX582" s="14" t="s">
        <v>79</v>
      </c>
      <c r="AY582" s="165" t="s">
        <v>160</v>
      </c>
    </row>
    <row r="583" spans="2:65" s="15" customFormat="1">
      <c r="B583" s="171"/>
      <c r="D583" s="151" t="s">
        <v>170</v>
      </c>
      <c r="E583" s="172" t="s">
        <v>1</v>
      </c>
      <c r="F583" s="173" t="s">
        <v>174</v>
      </c>
      <c r="H583" s="174">
        <v>3</v>
      </c>
      <c r="I583" s="175"/>
      <c r="J583" s="175"/>
      <c r="M583" s="171"/>
      <c r="N583" s="176"/>
      <c r="X583" s="177"/>
      <c r="AT583" s="172" t="s">
        <v>170</v>
      </c>
      <c r="AU583" s="172" t="s">
        <v>89</v>
      </c>
      <c r="AV583" s="15" t="s">
        <v>168</v>
      </c>
      <c r="AW583" s="15" t="s">
        <v>5</v>
      </c>
      <c r="AX583" s="15" t="s">
        <v>87</v>
      </c>
      <c r="AY583" s="172" t="s">
        <v>160</v>
      </c>
    </row>
    <row r="584" spans="2:65" s="1" customFormat="1" ht="24.2" customHeight="1">
      <c r="B584" s="32"/>
      <c r="C584" s="178" t="s">
        <v>724</v>
      </c>
      <c r="D584" s="178" t="s">
        <v>217</v>
      </c>
      <c r="E584" s="179" t="s">
        <v>725</v>
      </c>
      <c r="F584" s="180" t="s">
        <v>726</v>
      </c>
      <c r="G584" s="181" t="s">
        <v>484</v>
      </c>
      <c r="H584" s="182">
        <v>1</v>
      </c>
      <c r="I584" s="183">
        <v>0</v>
      </c>
      <c r="J584" s="184"/>
      <c r="K584" s="185">
        <f>ROUND(P584*H584,2)</f>
        <v>0</v>
      </c>
      <c r="L584" s="180" t="s">
        <v>1</v>
      </c>
      <c r="M584" s="186"/>
      <c r="N584" s="187" t="s">
        <v>1</v>
      </c>
      <c r="O584" s="144" t="s">
        <v>42</v>
      </c>
      <c r="P584" s="145">
        <f>I584+J584</f>
        <v>0</v>
      </c>
      <c r="Q584" s="145">
        <f>ROUND(I584*H584,2)</f>
        <v>0</v>
      </c>
      <c r="R584" s="145">
        <f>ROUND(J584*H584,2)</f>
        <v>0</v>
      </c>
      <c r="T584" s="146">
        <f>S584*H584</f>
        <v>0</v>
      </c>
      <c r="U584" s="146">
        <v>0</v>
      </c>
      <c r="V584" s="146">
        <f>U584*H584</f>
        <v>0</v>
      </c>
      <c r="W584" s="146">
        <v>0</v>
      </c>
      <c r="X584" s="147">
        <f>W584*H584</f>
        <v>0</v>
      </c>
      <c r="AR584" s="148" t="s">
        <v>334</v>
      </c>
      <c r="AT584" s="148" t="s">
        <v>217</v>
      </c>
      <c r="AU584" s="148" t="s">
        <v>89</v>
      </c>
      <c r="AY584" s="17" t="s">
        <v>160</v>
      </c>
      <c r="BE584" s="149">
        <f>IF(O584="základní",K584,0)</f>
        <v>0</v>
      </c>
      <c r="BF584" s="149">
        <f>IF(O584="snížená",K584,0)</f>
        <v>0</v>
      </c>
      <c r="BG584" s="149">
        <f>IF(O584="zákl. přenesená",K584,0)</f>
        <v>0</v>
      </c>
      <c r="BH584" s="149">
        <f>IF(O584="sníž. přenesená",K584,0)</f>
        <v>0</v>
      </c>
      <c r="BI584" s="149">
        <f>IF(O584="nulová",K584,0)</f>
        <v>0</v>
      </c>
      <c r="BJ584" s="17" t="s">
        <v>87</v>
      </c>
      <c r="BK584" s="149">
        <f>ROUND(P584*H584,2)</f>
        <v>0</v>
      </c>
      <c r="BL584" s="17" t="s">
        <v>245</v>
      </c>
      <c r="BM584" s="148" t="s">
        <v>727</v>
      </c>
    </row>
    <row r="585" spans="2:65" s="1" customFormat="1" ht="24.2" customHeight="1">
      <c r="B585" s="32"/>
      <c r="C585" s="178" t="s">
        <v>728</v>
      </c>
      <c r="D585" s="178" t="s">
        <v>217</v>
      </c>
      <c r="E585" s="179" t="s">
        <v>729</v>
      </c>
      <c r="F585" s="180" t="s">
        <v>730</v>
      </c>
      <c r="G585" s="181" t="s">
        <v>484</v>
      </c>
      <c r="H585" s="182">
        <v>1</v>
      </c>
      <c r="I585" s="183">
        <v>0</v>
      </c>
      <c r="J585" s="184"/>
      <c r="K585" s="185">
        <f>ROUND(P585*H585,2)</f>
        <v>0</v>
      </c>
      <c r="L585" s="180" t="s">
        <v>1</v>
      </c>
      <c r="M585" s="186"/>
      <c r="N585" s="187" t="s">
        <v>1</v>
      </c>
      <c r="O585" s="144" t="s">
        <v>42</v>
      </c>
      <c r="P585" s="145">
        <f>I585+J585</f>
        <v>0</v>
      </c>
      <c r="Q585" s="145">
        <f>ROUND(I585*H585,2)</f>
        <v>0</v>
      </c>
      <c r="R585" s="145">
        <f>ROUND(J585*H585,2)</f>
        <v>0</v>
      </c>
      <c r="T585" s="146">
        <f>S585*H585</f>
        <v>0</v>
      </c>
      <c r="U585" s="146">
        <v>0</v>
      </c>
      <c r="V585" s="146">
        <f>U585*H585</f>
        <v>0</v>
      </c>
      <c r="W585" s="146">
        <v>0</v>
      </c>
      <c r="X585" s="147">
        <f>W585*H585</f>
        <v>0</v>
      </c>
      <c r="AR585" s="148" t="s">
        <v>334</v>
      </c>
      <c r="AT585" s="148" t="s">
        <v>217</v>
      </c>
      <c r="AU585" s="148" t="s">
        <v>89</v>
      </c>
      <c r="AY585" s="17" t="s">
        <v>160</v>
      </c>
      <c r="BE585" s="149">
        <f>IF(O585="základní",K585,0)</f>
        <v>0</v>
      </c>
      <c r="BF585" s="149">
        <f>IF(O585="snížená",K585,0)</f>
        <v>0</v>
      </c>
      <c r="BG585" s="149">
        <f>IF(O585="zákl. přenesená",K585,0)</f>
        <v>0</v>
      </c>
      <c r="BH585" s="149">
        <f>IF(O585="sníž. přenesená",K585,0)</f>
        <v>0</v>
      </c>
      <c r="BI585" s="149">
        <f>IF(O585="nulová",K585,0)</f>
        <v>0</v>
      </c>
      <c r="BJ585" s="17" t="s">
        <v>87</v>
      </c>
      <c r="BK585" s="149">
        <f>ROUND(P585*H585,2)</f>
        <v>0</v>
      </c>
      <c r="BL585" s="17" t="s">
        <v>245</v>
      </c>
      <c r="BM585" s="148" t="s">
        <v>731</v>
      </c>
    </row>
    <row r="586" spans="2:65" s="1" customFormat="1" ht="24.2" customHeight="1">
      <c r="B586" s="32"/>
      <c r="C586" s="178" t="s">
        <v>732</v>
      </c>
      <c r="D586" s="178" t="s">
        <v>217</v>
      </c>
      <c r="E586" s="179" t="s">
        <v>733</v>
      </c>
      <c r="F586" s="180" t="s">
        <v>730</v>
      </c>
      <c r="G586" s="181" t="s">
        <v>484</v>
      </c>
      <c r="H586" s="182">
        <v>1</v>
      </c>
      <c r="I586" s="183">
        <v>0</v>
      </c>
      <c r="J586" s="184"/>
      <c r="K586" s="185">
        <f>ROUND(P586*H586,2)</f>
        <v>0</v>
      </c>
      <c r="L586" s="180" t="s">
        <v>1</v>
      </c>
      <c r="M586" s="186"/>
      <c r="N586" s="187" t="s">
        <v>1</v>
      </c>
      <c r="O586" s="144" t="s">
        <v>42</v>
      </c>
      <c r="P586" s="145">
        <f>I586+J586</f>
        <v>0</v>
      </c>
      <c r="Q586" s="145">
        <f>ROUND(I586*H586,2)</f>
        <v>0</v>
      </c>
      <c r="R586" s="145">
        <f>ROUND(J586*H586,2)</f>
        <v>0</v>
      </c>
      <c r="T586" s="146">
        <f>S586*H586</f>
        <v>0</v>
      </c>
      <c r="U586" s="146">
        <v>0</v>
      </c>
      <c r="V586" s="146">
        <f>U586*H586</f>
        <v>0</v>
      </c>
      <c r="W586" s="146">
        <v>0</v>
      </c>
      <c r="X586" s="147">
        <f>W586*H586</f>
        <v>0</v>
      </c>
      <c r="AR586" s="148" t="s">
        <v>334</v>
      </c>
      <c r="AT586" s="148" t="s">
        <v>217</v>
      </c>
      <c r="AU586" s="148" t="s">
        <v>89</v>
      </c>
      <c r="AY586" s="17" t="s">
        <v>160</v>
      </c>
      <c r="BE586" s="149">
        <f>IF(O586="základní",K586,0)</f>
        <v>0</v>
      </c>
      <c r="BF586" s="149">
        <f>IF(O586="snížená",K586,0)</f>
        <v>0</v>
      </c>
      <c r="BG586" s="149">
        <f>IF(O586="zákl. přenesená",K586,0)</f>
        <v>0</v>
      </c>
      <c r="BH586" s="149">
        <f>IF(O586="sníž. přenesená",K586,0)</f>
        <v>0</v>
      </c>
      <c r="BI586" s="149">
        <f>IF(O586="nulová",K586,0)</f>
        <v>0</v>
      </c>
      <c r="BJ586" s="17" t="s">
        <v>87</v>
      </c>
      <c r="BK586" s="149">
        <f>ROUND(P586*H586,2)</f>
        <v>0</v>
      </c>
      <c r="BL586" s="17" t="s">
        <v>245</v>
      </c>
      <c r="BM586" s="148" t="s">
        <v>734</v>
      </c>
    </row>
    <row r="587" spans="2:65" s="1" customFormat="1" ht="24.2" customHeight="1">
      <c r="B587" s="32"/>
      <c r="C587" s="136" t="s">
        <v>735</v>
      </c>
      <c r="D587" s="136" t="s">
        <v>163</v>
      </c>
      <c r="E587" s="137" t="s">
        <v>736</v>
      </c>
      <c r="F587" s="138" t="s">
        <v>737</v>
      </c>
      <c r="G587" s="139" t="s">
        <v>187</v>
      </c>
      <c r="H587" s="140">
        <v>9</v>
      </c>
      <c r="I587" s="141">
        <v>0</v>
      </c>
      <c r="J587" s="141">
        <v>0</v>
      </c>
      <c r="K587" s="142">
        <f>ROUND(P587*H587,2)</f>
        <v>0</v>
      </c>
      <c r="L587" s="138" t="s">
        <v>167</v>
      </c>
      <c r="M587" s="32"/>
      <c r="N587" s="143" t="s">
        <v>1</v>
      </c>
      <c r="O587" s="144" t="s">
        <v>42</v>
      </c>
      <c r="P587" s="145">
        <f>I587+J587</f>
        <v>0</v>
      </c>
      <c r="Q587" s="145">
        <f>ROUND(I587*H587,2)</f>
        <v>0</v>
      </c>
      <c r="R587" s="145">
        <f>ROUND(J587*H587,2)</f>
        <v>0</v>
      </c>
      <c r="T587" s="146">
        <f>S587*H587</f>
        <v>0</v>
      </c>
      <c r="U587" s="146">
        <v>0</v>
      </c>
      <c r="V587" s="146">
        <f>U587*H587</f>
        <v>0</v>
      </c>
      <c r="W587" s="146">
        <v>0</v>
      </c>
      <c r="X587" s="147">
        <f>W587*H587</f>
        <v>0</v>
      </c>
      <c r="AR587" s="148" t="s">
        <v>245</v>
      </c>
      <c r="AT587" s="148" t="s">
        <v>163</v>
      </c>
      <c r="AU587" s="148" t="s">
        <v>89</v>
      </c>
      <c r="AY587" s="17" t="s">
        <v>160</v>
      </c>
      <c r="BE587" s="149">
        <f>IF(O587="základní",K587,0)</f>
        <v>0</v>
      </c>
      <c r="BF587" s="149">
        <f>IF(O587="snížená",K587,0)</f>
        <v>0</v>
      </c>
      <c r="BG587" s="149">
        <f>IF(O587="zákl. přenesená",K587,0)</f>
        <v>0</v>
      </c>
      <c r="BH587" s="149">
        <f>IF(O587="sníž. přenesená",K587,0)</f>
        <v>0</v>
      </c>
      <c r="BI587" s="149">
        <f>IF(O587="nulová",K587,0)</f>
        <v>0</v>
      </c>
      <c r="BJ587" s="17" t="s">
        <v>87</v>
      </c>
      <c r="BK587" s="149">
        <f>ROUND(P587*H587,2)</f>
        <v>0</v>
      </c>
      <c r="BL587" s="17" t="s">
        <v>245</v>
      </c>
      <c r="BM587" s="148" t="s">
        <v>738</v>
      </c>
    </row>
    <row r="588" spans="2:65" s="13" customFormat="1">
      <c r="B588" s="157"/>
      <c r="D588" s="151" t="s">
        <v>170</v>
      </c>
      <c r="E588" s="158" t="s">
        <v>1</v>
      </c>
      <c r="F588" s="159" t="s">
        <v>323</v>
      </c>
      <c r="H588" s="160">
        <v>1</v>
      </c>
      <c r="I588" s="161"/>
      <c r="J588" s="161"/>
      <c r="M588" s="157"/>
      <c r="N588" s="162"/>
      <c r="X588" s="163"/>
      <c r="AT588" s="158" t="s">
        <v>170</v>
      </c>
      <c r="AU588" s="158" t="s">
        <v>89</v>
      </c>
      <c r="AV588" s="13" t="s">
        <v>89</v>
      </c>
      <c r="AW588" s="13" t="s">
        <v>5</v>
      </c>
      <c r="AX588" s="13" t="s">
        <v>79</v>
      </c>
      <c r="AY588" s="158" t="s">
        <v>160</v>
      </c>
    </row>
    <row r="589" spans="2:65" s="13" customFormat="1">
      <c r="B589" s="157"/>
      <c r="D589" s="151" t="s">
        <v>170</v>
      </c>
      <c r="E589" s="158" t="s">
        <v>1</v>
      </c>
      <c r="F589" s="159" t="s">
        <v>324</v>
      </c>
      <c r="H589" s="160">
        <v>1</v>
      </c>
      <c r="I589" s="161"/>
      <c r="J589" s="161"/>
      <c r="M589" s="157"/>
      <c r="N589" s="162"/>
      <c r="X589" s="163"/>
      <c r="AT589" s="158" t="s">
        <v>170</v>
      </c>
      <c r="AU589" s="158" t="s">
        <v>89</v>
      </c>
      <c r="AV589" s="13" t="s">
        <v>89</v>
      </c>
      <c r="AW589" s="13" t="s">
        <v>5</v>
      </c>
      <c r="AX589" s="13" t="s">
        <v>79</v>
      </c>
      <c r="AY589" s="158" t="s">
        <v>160</v>
      </c>
    </row>
    <row r="590" spans="2:65" s="13" customFormat="1">
      <c r="B590" s="157"/>
      <c r="D590" s="151" t="s">
        <v>170</v>
      </c>
      <c r="E590" s="158" t="s">
        <v>1</v>
      </c>
      <c r="F590" s="159" t="s">
        <v>325</v>
      </c>
      <c r="H590" s="160">
        <v>1</v>
      </c>
      <c r="I590" s="161"/>
      <c r="J590" s="161"/>
      <c r="M590" s="157"/>
      <c r="N590" s="162"/>
      <c r="X590" s="163"/>
      <c r="AT590" s="158" t="s">
        <v>170</v>
      </c>
      <c r="AU590" s="158" t="s">
        <v>89</v>
      </c>
      <c r="AV590" s="13" t="s">
        <v>89</v>
      </c>
      <c r="AW590" s="13" t="s">
        <v>5</v>
      </c>
      <c r="AX590" s="13" t="s">
        <v>79</v>
      </c>
      <c r="AY590" s="158" t="s">
        <v>160</v>
      </c>
    </row>
    <row r="591" spans="2:65" s="13" customFormat="1">
      <c r="B591" s="157"/>
      <c r="D591" s="151" t="s">
        <v>170</v>
      </c>
      <c r="E591" s="158" t="s">
        <v>1</v>
      </c>
      <c r="F591" s="159" t="s">
        <v>326</v>
      </c>
      <c r="H591" s="160">
        <v>1</v>
      </c>
      <c r="I591" s="161"/>
      <c r="J591" s="161"/>
      <c r="M591" s="157"/>
      <c r="N591" s="162"/>
      <c r="X591" s="163"/>
      <c r="AT591" s="158" t="s">
        <v>170</v>
      </c>
      <c r="AU591" s="158" t="s">
        <v>89</v>
      </c>
      <c r="AV591" s="13" t="s">
        <v>89</v>
      </c>
      <c r="AW591" s="13" t="s">
        <v>5</v>
      </c>
      <c r="AX591" s="13" t="s">
        <v>79</v>
      </c>
      <c r="AY591" s="158" t="s">
        <v>160</v>
      </c>
    </row>
    <row r="592" spans="2:65" s="13" customFormat="1">
      <c r="B592" s="157"/>
      <c r="D592" s="151" t="s">
        <v>170</v>
      </c>
      <c r="E592" s="158" t="s">
        <v>1</v>
      </c>
      <c r="F592" s="159" t="s">
        <v>328</v>
      </c>
      <c r="H592" s="160">
        <v>1</v>
      </c>
      <c r="I592" s="161"/>
      <c r="J592" s="161"/>
      <c r="M592" s="157"/>
      <c r="N592" s="162"/>
      <c r="X592" s="163"/>
      <c r="AT592" s="158" t="s">
        <v>170</v>
      </c>
      <c r="AU592" s="158" t="s">
        <v>89</v>
      </c>
      <c r="AV592" s="13" t="s">
        <v>89</v>
      </c>
      <c r="AW592" s="13" t="s">
        <v>5</v>
      </c>
      <c r="AX592" s="13" t="s">
        <v>79</v>
      </c>
      <c r="AY592" s="158" t="s">
        <v>160</v>
      </c>
    </row>
    <row r="593" spans="2:65" s="13" customFormat="1">
      <c r="B593" s="157"/>
      <c r="D593" s="151" t="s">
        <v>170</v>
      </c>
      <c r="E593" s="158" t="s">
        <v>1</v>
      </c>
      <c r="F593" s="159" t="s">
        <v>330</v>
      </c>
      <c r="H593" s="160">
        <v>2</v>
      </c>
      <c r="I593" s="161"/>
      <c r="J593" s="161"/>
      <c r="M593" s="157"/>
      <c r="N593" s="162"/>
      <c r="X593" s="163"/>
      <c r="AT593" s="158" t="s">
        <v>170</v>
      </c>
      <c r="AU593" s="158" t="s">
        <v>89</v>
      </c>
      <c r="AV593" s="13" t="s">
        <v>89</v>
      </c>
      <c r="AW593" s="13" t="s">
        <v>5</v>
      </c>
      <c r="AX593" s="13" t="s">
        <v>79</v>
      </c>
      <c r="AY593" s="158" t="s">
        <v>160</v>
      </c>
    </row>
    <row r="594" spans="2:65" s="13" customFormat="1">
      <c r="B594" s="157"/>
      <c r="D594" s="151" t="s">
        <v>170</v>
      </c>
      <c r="E594" s="158" t="s">
        <v>1</v>
      </c>
      <c r="F594" s="159" t="s">
        <v>331</v>
      </c>
      <c r="H594" s="160">
        <v>1</v>
      </c>
      <c r="I594" s="161"/>
      <c r="J594" s="161"/>
      <c r="M594" s="157"/>
      <c r="N594" s="162"/>
      <c r="X594" s="163"/>
      <c r="AT594" s="158" t="s">
        <v>170</v>
      </c>
      <c r="AU594" s="158" t="s">
        <v>89</v>
      </c>
      <c r="AV594" s="13" t="s">
        <v>89</v>
      </c>
      <c r="AW594" s="13" t="s">
        <v>5</v>
      </c>
      <c r="AX594" s="13" t="s">
        <v>79</v>
      </c>
      <c r="AY594" s="158" t="s">
        <v>160</v>
      </c>
    </row>
    <row r="595" spans="2:65" s="13" customFormat="1">
      <c r="B595" s="157"/>
      <c r="D595" s="151" t="s">
        <v>170</v>
      </c>
      <c r="E595" s="158" t="s">
        <v>1</v>
      </c>
      <c r="F595" s="159" t="s">
        <v>333</v>
      </c>
      <c r="H595" s="160">
        <v>1</v>
      </c>
      <c r="I595" s="161"/>
      <c r="J595" s="161"/>
      <c r="M595" s="157"/>
      <c r="N595" s="162"/>
      <c r="X595" s="163"/>
      <c r="AT595" s="158" t="s">
        <v>170</v>
      </c>
      <c r="AU595" s="158" t="s">
        <v>89</v>
      </c>
      <c r="AV595" s="13" t="s">
        <v>89</v>
      </c>
      <c r="AW595" s="13" t="s">
        <v>5</v>
      </c>
      <c r="AX595" s="13" t="s">
        <v>79</v>
      </c>
      <c r="AY595" s="158" t="s">
        <v>160</v>
      </c>
    </row>
    <row r="596" spans="2:65" s="14" customFormat="1">
      <c r="B596" s="164"/>
      <c r="D596" s="151" t="s">
        <v>170</v>
      </c>
      <c r="E596" s="165" t="s">
        <v>1</v>
      </c>
      <c r="F596" s="166" t="s">
        <v>173</v>
      </c>
      <c r="H596" s="167">
        <v>9</v>
      </c>
      <c r="I596" s="168"/>
      <c r="J596" s="168"/>
      <c r="M596" s="164"/>
      <c r="N596" s="169"/>
      <c r="X596" s="170"/>
      <c r="AT596" s="165" t="s">
        <v>170</v>
      </c>
      <c r="AU596" s="165" t="s">
        <v>89</v>
      </c>
      <c r="AV596" s="14" t="s">
        <v>161</v>
      </c>
      <c r="AW596" s="14" t="s">
        <v>5</v>
      </c>
      <c r="AX596" s="14" t="s">
        <v>79</v>
      </c>
      <c r="AY596" s="165" t="s">
        <v>160</v>
      </c>
    </row>
    <row r="597" spans="2:65" s="15" customFormat="1">
      <c r="B597" s="171"/>
      <c r="D597" s="151" t="s">
        <v>170</v>
      </c>
      <c r="E597" s="172" t="s">
        <v>1</v>
      </c>
      <c r="F597" s="173" t="s">
        <v>174</v>
      </c>
      <c r="H597" s="174">
        <v>9</v>
      </c>
      <c r="I597" s="175"/>
      <c r="J597" s="175"/>
      <c r="M597" s="171"/>
      <c r="N597" s="176"/>
      <c r="X597" s="177"/>
      <c r="AT597" s="172" t="s">
        <v>170</v>
      </c>
      <c r="AU597" s="172" t="s">
        <v>89</v>
      </c>
      <c r="AV597" s="15" t="s">
        <v>168</v>
      </c>
      <c r="AW597" s="15" t="s">
        <v>5</v>
      </c>
      <c r="AX597" s="15" t="s">
        <v>87</v>
      </c>
      <c r="AY597" s="172" t="s">
        <v>160</v>
      </c>
    </row>
    <row r="598" spans="2:65" s="1" customFormat="1" ht="24.2" customHeight="1">
      <c r="B598" s="32"/>
      <c r="C598" s="178" t="s">
        <v>739</v>
      </c>
      <c r="D598" s="178" t="s">
        <v>217</v>
      </c>
      <c r="E598" s="179" t="s">
        <v>740</v>
      </c>
      <c r="F598" s="180" t="s">
        <v>741</v>
      </c>
      <c r="G598" s="181" t="s">
        <v>484</v>
      </c>
      <c r="H598" s="182">
        <v>1</v>
      </c>
      <c r="I598" s="183">
        <v>0</v>
      </c>
      <c r="J598" s="184"/>
      <c r="K598" s="185">
        <f t="shared" ref="K598:K606" si="14">ROUND(P598*H598,2)</f>
        <v>0</v>
      </c>
      <c r="L598" s="180" t="s">
        <v>1</v>
      </c>
      <c r="M598" s="186"/>
      <c r="N598" s="187" t="s">
        <v>1</v>
      </c>
      <c r="O598" s="144" t="s">
        <v>42</v>
      </c>
      <c r="P598" s="145">
        <f t="shared" ref="P598:P606" si="15">I598+J598</f>
        <v>0</v>
      </c>
      <c r="Q598" s="145">
        <f t="shared" ref="Q598:Q606" si="16">ROUND(I598*H598,2)</f>
        <v>0</v>
      </c>
      <c r="R598" s="145">
        <f t="shared" ref="R598:R606" si="17">ROUND(J598*H598,2)</f>
        <v>0</v>
      </c>
      <c r="T598" s="146">
        <f t="shared" ref="T598:T606" si="18">S598*H598</f>
        <v>0</v>
      </c>
      <c r="U598" s="146">
        <v>0</v>
      </c>
      <c r="V598" s="146">
        <f t="shared" ref="V598:V606" si="19">U598*H598</f>
        <v>0</v>
      </c>
      <c r="W598" s="146">
        <v>0</v>
      </c>
      <c r="X598" s="147">
        <f t="shared" ref="X598:X606" si="20">W598*H598</f>
        <v>0</v>
      </c>
      <c r="AR598" s="148" t="s">
        <v>334</v>
      </c>
      <c r="AT598" s="148" t="s">
        <v>217</v>
      </c>
      <c r="AU598" s="148" t="s">
        <v>89</v>
      </c>
      <c r="AY598" s="17" t="s">
        <v>160</v>
      </c>
      <c r="BE598" s="149">
        <f t="shared" ref="BE598:BE606" si="21">IF(O598="základní",K598,0)</f>
        <v>0</v>
      </c>
      <c r="BF598" s="149">
        <f t="shared" ref="BF598:BF606" si="22">IF(O598="snížená",K598,0)</f>
        <v>0</v>
      </c>
      <c r="BG598" s="149">
        <f t="shared" ref="BG598:BG606" si="23">IF(O598="zákl. přenesená",K598,0)</f>
        <v>0</v>
      </c>
      <c r="BH598" s="149">
        <f t="shared" ref="BH598:BH606" si="24">IF(O598="sníž. přenesená",K598,0)</f>
        <v>0</v>
      </c>
      <c r="BI598" s="149">
        <f t="shared" ref="BI598:BI606" si="25">IF(O598="nulová",K598,0)</f>
        <v>0</v>
      </c>
      <c r="BJ598" s="17" t="s">
        <v>87</v>
      </c>
      <c r="BK598" s="149">
        <f t="shared" ref="BK598:BK606" si="26">ROUND(P598*H598,2)</f>
        <v>0</v>
      </c>
      <c r="BL598" s="17" t="s">
        <v>245</v>
      </c>
      <c r="BM598" s="148" t="s">
        <v>742</v>
      </c>
    </row>
    <row r="599" spans="2:65" s="1" customFormat="1" ht="24.2" customHeight="1">
      <c r="B599" s="32"/>
      <c r="C599" s="178" t="s">
        <v>743</v>
      </c>
      <c r="D599" s="178" t="s">
        <v>217</v>
      </c>
      <c r="E599" s="179" t="s">
        <v>744</v>
      </c>
      <c r="F599" s="180" t="s">
        <v>745</v>
      </c>
      <c r="G599" s="181" t="s">
        <v>484</v>
      </c>
      <c r="H599" s="182">
        <v>1</v>
      </c>
      <c r="I599" s="183">
        <v>0</v>
      </c>
      <c r="J599" s="184"/>
      <c r="K599" s="185">
        <f t="shared" si="14"/>
        <v>0</v>
      </c>
      <c r="L599" s="180" t="s">
        <v>1</v>
      </c>
      <c r="M599" s="186"/>
      <c r="N599" s="187" t="s">
        <v>1</v>
      </c>
      <c r="O599" s="144" t="s">
        <v>42</v>
      </c>
      <c r="P599" s="145">
        <f t="shared" si="15"/>
        <v>0</v>
      </c>
      <c r="Q599" s="145">
        <f t="shared" si="16"/>
        <v>0</v>
      </c>
      <c r="R599" s="145">
        <f t="shared" si="17"/>
        <v>0</v>
      </c>
      <c r="T599" s="146">
        <f t="shared" si="18"/>
        <v>0</v>
      </c>
      <c r="U599" s="146">
        <v>0</v>
      </c>
      <c r="V599" s="146">
        <f t="shared" si="19"/>
        <v>0</v>
      </c>
      <c r="W599" s="146">
        <v>0</v>
      </c>
      <c r="X599" s="147">
        <f t="shared" si="20"/>
        <v>0</v>
      </c>
      <c r="AR599" s="148" t="s">
        <v>334</v>
      </c>
      <c r="AT599" s="148" t="s">
        <v>217</v>
      </c>
      <c r="AU599" s="148" t="s">
        <v>89</v>
      </c>
      <c r="AY599" s="17" t="s">
        <v>160</v>
      </c>
      <c r="BE599" s="149">
        <f t="shared" si="21"/>
        <v>0</v>
      </c>
      <c r="BF599" s="149">
        <f t="shared" si="22"/>
        <v>0</v>
      </c>
      <c r="BG599" s="149">
        <f t="shared" si="23"/>
        <v>0</v>
      </c>
      <c r="BH599" s="149">
        <f t="shared" si="24"/>
        <v>0</v>
      </c>
      <c r="BI599" s="149">
        <f t="shared" si="25"/>
        <v>0</v>
      </c>
      <c r="BJ599" s="17" t="s">
        <v>87</v>
      </c>
      <c r="BK599" s="149">
        <f t="shared" si="26"/>
        <v>0</v>
      </c>
      <c r="BL599" s="17" t="s">
        <v>245</v>
      </c>
      <c r="BM599" s="148" t="s">
        <v>746</v>
      </c>
    </row>
    <row r="600" spans="2:65" s="1" customFormat="1" ht="24.2" customHeight="1">
      <c r="B600" s="32"/>
      <c r="C600" s="178" t="s">
        <v>747</v>
      </c>
      <c r="D600" s="178" t="s">
        <v>217</v>
      </c>
      <c r="E600" s="179" t="s">
        <v>748</v>
      </c>
      <c r="F600" s="180" t="s">
        <v>749</v>
      </c>
      <c r="G600" s="181" t="s">
        <v>484</v>
      </c>
      <c r="H600" s="182">
        <v>1</v>
      </c>
      <c r="I600" s="183">
        <v>0</v>
      </c>
      <c r="J600" s="184"/>
      <c r="K600" s="185">
        <f t="shared" si="14"/>
        <v>0</v>
      </c>
      <c r="L600" s="180" t="s">
        <v>1</v>
      </c>
      <c r="M600" s="186"/>
      <c r="N600" s="187" t="s">
        <v>1</v>
      </c>
      <c r="O600" s="144" t="s">
        <v>42</v>
      </c>
      <c r="P600" s="145">
        <f t="shared" si="15"/>
        <v>0</v>
      </c>
      <c r="Q600" s="145">
        <f t="shared" si="16"/>
        <v>0</v>
      </c>
      <c r="R600" s="145">
        <f t="shared" si="17"/>
        <v>0</v>
      </c>
      <c r="T600" s="146">
        <f t="shared" si="18"/>
        <v>0</v>
      </c>
      <c r="U600" s="146">
        <v>0</v>
      </c>
      <c r="V600" s="146">
        <f t="shared" si="19"/>
        <v>0</v>
      </c>
      <c r="W600" s="146">
        <v>0</v>
      </c>
      <c r="X600" s="147">
        <f t="shared" si="20"/>
        <v>0</v>
      </c>
      <c r="AR600" s="148" t="s">
        <v>334</v>
      </c>
      <c r="AT600" s="148" t="s">
        <v>217</v>
      </c>
      <c r="AU600" s="148" t="s">
        <v>89</v>
      </c>
      <c r="AY600" s="17" t="s">
        <v>160</v>
      </c>
      <c r="BE600" s="149">
        <f t="shared" si="21"/>
        <v>0</v>
      </c>
      <c r="BF600" s="149">
        <f t="shared" si="22"/>
        <v>0</v>
      </c>
      <c r="BG600" s="149">
        <f t="shared" si="23"/>
        <v>0</v>
      </c>
      <c r="BH600" s="149">
        <f t="shared" si="24"/>
        <v>0</v>
      </c>
      <c r="BI600" s="149">
        <f t="shared" si="25"/>
        <v>0</v>
      </c>
      <c r="BJ600" s="17" t="s">
        <v>87</v>
      </c>
      <c r="BK600" s="149">
        <f t="shared" si="26"/>
        <v>0</v>
      </c>
      <c r="BL600" s="17" t="s">
        <v>245</v>
      </c>
      <c r="BM600" s="148" t="s">
        <v>750</v>
      </c>
    </row>
    <row r="601" spans="2:65" s="1" customFormat="1" ht="24.2" customHeight="1">
      <c r="B601" s="32"/>
      <c r="C601" s="178" t="s">
        <v>751</v>
      </c>
      <c r="D601" s="178" t="s">
        <v>217</v>
      </c>
      <c r="E601" s="179" t="s">
        <v>752</v>
      </c>
      <c r="F601" s="180" t="s">
        <v>753</v>
      </c>
      <c r="G601" s="181" t="s">
        <v>484</v>
      </c>
      <c r="H601" s="182">
        <v>1</v>
      </c>
      <c r="I601" s="183">
        <v>0</v>
      </c>
      <c r="J601" s="184"/>
      <c r="K601" s="185">
        <f t="shared" si="14"/>
        <v>0</v>
      </c>
      <c r="L601" s="180" t="s">
        <v>1</v>
      </c>
      <c r="M601" s="186"/>
      <c r="N601" s="187" t="s">
        <v>1</v>
      </c>
      <c r="O601" s="144" t="s">
        <v>42</v>
      </c>
      <c r="P601" s="145">
        <f t="shared" si="15"/>
        <v>0</v>
      </c>
      <c r="Q601" s="145">
        <f t="shared" si="16"/>
        <v>0</v>
      </c>
      <c r="R601" s="145">
        <f t="shared" si="17"/>
        <v>0</v>
      </c>
      <c r="T601" s="146">
        <f t="shared" si="18"/>
        <v>0</v>
      </c>
      <c r="U601" s="146">
        <v>0</v>
      </c>
      <c r="V601" s="146">
        <f t="shared" si="19"/>
        <v>0</v>
      </c>
      <c r="W601" s="146">
        <v>0</v>
      </c>
      <c r="X601" s="147">
        <f t="shared" si="20"/>
        <v>0</v>
      </c>
      <c r="AR601" s="148" t="s">
        <v>334</v>
      </c>
      <c r="AT601" s="148" t="s">
        <v>217</v>
      </c>
      <c r="AU601" s="148" t="s">
        <v>89</v>
      </c>
      <c r="AY601" s="17" t="s">
        <v>160</v>
      </c>
      <c r="BE601" s="149">
        <f t="shared" si="21"/>
        <v>0</v>
      </c>
      <c r="BF601" s="149">
        <f t="shared" si="22"/>
        <v>0</v>
      </c>
      <c r="BG601" s="149">
        <f t="shared" si="23"/>
        <v>0</v>
      </c>
      <c r="BH601" s="149">
        <f t="shared" si="24"/>
        <v>0</v>
      </c>
      <c r="BI601" s="149">
        <f t="shared" si="25"/>
        <v>0</v>
      </c>
      <c r="BJ601" s="17" t="s">
        <v>87</v>
      </c>
      <c r="BK601" s="149">
        <f t="shared" si="26"/>
        <v>0</v>
      </c>
      <c r="BL601" s="17" t="s">
        <v>245</v>
      </c>
      <c r="BM601" s="148" t="s">
        <v>754</v>
      </c>
    </row>
    <row r="602" spans="2:65" s="1" customFormat="1" ht="24.2" customHeight="1">
      <c r="B602" s="32"/>
      <c r="C602" s="178" t="s">
        <v>755</v>
      </c>
      <c r="D602" s="178" t="s">
        <v>217</v>
      </c>
      <c r="E602" s="179" t="s">
        <v>756</v>
      </c>
      <c r="F602" s="180" t="s">
        <v>753</v>
      </c>
      <c r="G602" s="181" t="s">
        <v>484</v>
      </c>
      <c r="H602" s="182">
        <v>1</v>
      </c>
      <c r="I602" s="183">
        <v>0</v>
      </c>
      <c r="J602" s="184"/>
      <c r="K602" s="185">
        <f t="shared" si="14"/>
        <v>0</v>
      </c>
      <c r="L602" s="180" t="s">
        <v>1</v>
      </c>
      <c r="M602" s="186"/>
      <c r="N602" s="187" t="s">
        <v>1</v>
      </c>
      <c r="O602" s="144" t="s">
        <v>42</v>
      </c>
      <c r="P602" s="145">
        <f t="shared" si="15"/>
        <v>0</v>
      </c>
      <c r="Q602" s="145">
        <f t="shared" si="16"/>
        <v>0</v>
      </c>
      <c r="R602" s="145">
        <f t="shared" si="17"/>
        <v>0</v>
      </c>
      <c r="T602" s="146">
        <f t="shared" si="18"/>
        <v>0</v>
      </c>
      <c r="U602" s="146">
        <v>0</v>
      </c>
      <c r="V602" s="146">
        <f t="shared" si="19"/>
        <v>0</v>
      </c>
      <c r="W602" s="146">
        <v>0</v>
      </c>
      <c r="X602" s="147">
        <f t="shared" si="20"/>
        <v>0</v>
      </c>
      <c r="AR602" s="148" t="s">
        <v>334</v>
      </c>
      <c r="AT602" s="148" t="s">
        <v>217</v>
      </c>
      <c r="AU602" s="148" t="s">
        <v>89</v>
      </c>
      <c r="AY602" s="17" t="s">
        <v>160</v>
      </c>
      <c r="BE602" s="149">
        <f t="shared" si="21"/>
        <v>0</v>
      </c>
      <c r="BF602" s="149">
        <f t="shared" si="22"/>
        <v>0</v>
      </c>
      <c r="BG602" s="149">
        <f t="shared" si="23"/>
        <v>0</v>
      </c>
      <c r="BH602" s="149">
        <f t="shared" si="24"/>
        <v>0</v>
      </c>
      <c r="BI602" s="149">
        <f t="shared" si="25"/>
        <v>0</v>
      </c>
      <c r="BJ602" s="17" t="s">
        <v>87</v>
      </c>
      <c r="BK602" s="149">
        <f t="shared" si="26"/>
        <v>0</v>
      </c>
      <c r="BL602" s="17" t="s">
        <v>245</v>
      </c>
      <c r="BM602" s="148" t="s">
        <v>757</v>
      </c>
    </row>
    <row r="603" spans="2:65" s="1" customFormat="1" ht="24.2" customHeight="1">
      <c r="B603" s="32"/>
      <c r="C603" s="178" t="s">
        <v>758</v>
      </c>
      <c r="D603" s="178" t="s">
        <v>217</v>
      </c>
      <c r="E603" s="179" t="s">
        <v>759</v>
      </c>
      <c r="F603" s="180" t="s">
        <v>753</v>
      </c>
      <c r="G603" s="181" t="s">
        <v>484</v>
      </c>
      <c r="H603" s="182">
        <v>2</v>
      </c>
      <c r="I603" s="183">
        <v>0</v>
      </c>
      <c r="J603" s="184"/>
      <c r="K603" s="185">
        <f t="shared" si="14"/>
        <v>0</v>
      </c>
      <c r="L603" s="180" t="s">
        <v>1</v>
      </c>
      <c r="M603" s="186"/>
      <c r="N603" s="187" t="s">
        <v>1</v>
      </c>
      <c r="O603" s="144" t="s">
        <v>42</v>
      </c>
      <c r="P603" s="145">
        <f t="shared" si="15"/>
        <v>0</v>
      </c>
      <c r="Q603" s="145">
        <f t="shared" si="16"/>
        <v>0</v>
      </c>
      <c r="R603" s="145">
        <f t="shared" si="17"/>
        <v>0</v>
      </c>
      <c r="T603" s="146">
        <f t="shared" si="18"/>
        <v>0</v>
      </c>
      <c r="U603" s="146">
        <v>0</v>
      </c>
      <c r="V603" s="146">
        <f t="shared" si="19"/>
        <v>0</v>
      </c>
      <c r="W603" s="146">
        <v>0</v>
      </c>
      <c r="X603" s="147">
        <f t="shared" si="20"/>
        <v>0</v>
      </c>
      <c r="AR603" s="148" t="s">
        <v>334</v>
      </c>
      <c r="AT603" s="148" t="s">
        <v>217</v>
      </c>
      <c r="AU603" s="148" t="s">
        <v>89</v>
      </c>
      <c r="AY603" s="17" t="s">
        <v>160</v>
      </c>
      <c r="BE603" s="149">
        <f t="shared" si="21"/>
        <v>0</v>
      </c>
      <c r="BF603" s="149">
        <f t="shared" si="22"/>
        <v>0</v>
      </c>
      <c r="BG603" s="149">
        <f t="shared" si="23"/>
        <v>0</v>
      </c>
      <c r="BH603" s="149">
        <f t="shared" si="24"/>
        <v>0</v>
      </c>
      <c r="BI603" s="149">
        <f t="shared" si="25"/>
        <v>0</v>
      </c>
      <c r="BJ603" s="17" t="s">
        <v>87</v>
      </c>
      <c r="BK603" s="149">
        <f t="shared" si="26"/>
        <v>0</v>
      </c>
      <c r="BL603" s="17" t="s">
        <v>245</v>
      </c>
      <c r="BM603" s="148" t="s">
        <v>760</v>
      </c>
    </row>
    <row r="604" spans="2:65" s="1" customFormat="1" ht="24.2" customHeight="1">
      <c r="B604" s="32"/>
      <c r="C604" s="178" t="s">
        <v>761</v>
      </c>
      <c r="D604" s="178" t="s">
        <v>217</v>
      </c>
      <c r="E604" s="179" t="s">
        <v>762</v>
      </c>
      <c r="F604" s="180" t="s">
        <v>753</v>
      </c>
      <c r="G604" s="181" t="s">
        <v>484</v>
      </c>
      <c r="H604" s="182">
        <v>1</v>
      </c>
      <c r="I604" s="183">
        <v>0</v>
      </c>
      <c r="J604" s="184"/>
      <c r="K604" s="185">
        <f t="shared" si="14"/>
        <v>0</v>
      </c>
      <c r="L604" s="180" t="s">
        <v>1</v>
      </c>
      <c r="M604" s="186"/>
      <c r="N604" s="187" t="s">
        <v>1</v>
      </c>
      <c r="O604" s="144" t="s">
        <v>42</v>
      </c>
      <c r="P604" s="145">
        <f t="shared" si="15"/>
        <v>0</v>
      </c>
      <c r="Q604" s="145">
        <f t="shared" si="16"/>
        <v>0</v>
      </c>
      <c r="R604" s="145">
        <f t="shared" si="17"/>
        <v>0</v>
      </c>
      <c r="T604" s="146">
        <f t="shared" si="18"/>
        <v>0</v>
      </c>
      <c r="U604" s="146">
        <v>0</v>
      </c>
      <c r="V604" s="146">
        <f t="shared" si="19"/>
        <v>0</v>
      </c>
      <c r="W604" s="146">
        <v>0</v>
      </c>
      <c r="X604" s="147">
        <f t="shared" si="20"/>
        <v>0</v>
      </c>
      <c r="AR604" s="148" t="s">
        <v>334</v>
      </c>
      <c r="AT604" s="148" t="s">
        <v>217</v>
      </c>
      <c r="AU604" s="148" t="s">
        <v>89</v>
      </c>
      <c r="AY604" s="17" t="s">
        <v>160</v>
      </c>
      <c r="BE604" s="149">
        <f t="shared" si="21"/>
        <v>0</v>
      </c>
      <c r="BF604" s="149">
        <f t="shared" si="22"/>
        <v>0</v>
      </c>
      <c r="BG604" s="149">
        <f t="shared" si="23"/>
        <v>0</v>
      </c>
      <c r="BH604" s="149">
        <f t="shared" si="24"/>
        <v>0</v>
      </c>
      <c r="BI604" s="149">
        <f t="shared" si="25"/>
        <v>0</v>
      </c>
      <c r="BJ604" s="17" t="s">
        <v>87</v>
      </c>
      <c r="BK604" s="149">
        <f t="shared" si="26"/>
        <v>0</v>
      </c>
      <c r="BL604" s="17" t="s">
        <v>245</v>
      </c>
      <c r="BM604" s="148" t="s">
        <v>763</v>
      </c>
    </row>
    <row r="605" spans="2:65" s="1" customFormat="1" ht="24.2" customHeight="1">
      <c r="B605" s="32"/>
      <c r="C605" s="178" t="s">
        <v>764</v>
      </c>
      <c r="D605" s="178" t="s">
        <v>217</v>
      </c>
      <c r="E605" s="179" t="s">
        <v>765</v>
      </c>
      <c r="F605" s="180" t="s">
        <v>766</v>
      </c>
      <c r="G605" s="181" t="s">
        <v>484</v>
      </c>
      <c r="H605" s="182">
        <v>1</v>
      </c>
      <c r="I605" s="183">
        <v>0</v>
      </c>
      <c r="J605" s="184"/>
      <c r="K605" s="185">
        <f t="shared" si="14"/>
        <v>0</v>
      </c>
      <c r="L605" s="180" t="s">
        <v>1</v>
      </c>
      <c r="M605" s="186"/>
      <c r="N605" s="187" t="s">
        <v>1</v>
      </c>
      <c r="O605" s="144" t="s">
        <v>42</v>
      </c>
      <c r="P605" s="145">
        <f t="shared" si="15"/>
        <v>0</v>
      </c>
      <c r="Q605" s="145">
        <f t="shared" si="16"/>
        <v>0</v>
      </c>
      <c r="R605" s="145">
        <f t="shared" si="17"/>
        <v>0</v>
      </c>
      <c r="T605" s="146">
        <f t="shared" si="18"/>
        <v>0</v>
      </c>
      <c r="U605" s="146">
        <v>0</v>
      </c>
      <c r="V605" s="146">
        <f t="shared" si="19"/>
        <v>0</v>
      </c>
      <c r="W605" s="146">
        <v>0</v>
      </c>
      <c r="X605" s="147">
        <f t="shared" si="20"/>
        <v>0</v>
      </c>
      <c r="AR605" s="148" t="s">
        <v>334</v>
      </c>
      <c r="AT605" s="148" t="s">
        <v>217</v>
      </c>
      <c r="AU605" s="148" t="s">
        <v>89</v>
      </c>
      <c r="AY605" s="17" t="s">
        <v>160</v>
      </c>
      <c r="BE605" s="149">
        <f t="shared" si="21"/>
        <v>0</v>
      </c>
      <c r="BF605" s="149">
        <f t="shared" si="22"/>
        <v>0</v>
      </c>
      <c r="BG605" s="149">
        <f t="shared" si="23"/>
        <v>0</v>
      </c>
      <c r="BH605" s="149">
        <f t="shared" si="24"/>
        <v>0</v>
      </c>
      <c r="BI605" s="149">
        <f t="shared" si="25"/>
        <v>0</v>
      </c>
      <c r="BJ605" s="17" t="s">
        <v>87</v>
      </c>
      <c r="BK605" s="149">
        <f t="shared" si="26"/>
        <v>0</v>
      </c>
      <c r="BL605" s="17" t="s">
        <v>245</v>
      </c>
      <c r="BM605" s="148" t="s">
        <v>767</v>
      </c>
    </row>
    <row r="606" spans="2:65" s="1" customFormat="1" ht="24.2" customHeight="1">
      <c r="B606" s="32"/>
      <c r="C606" s="136" t="s">
        <v>768</v>
      </c>
      <c r="D606" s="136" t="s">
        <v>163</v>
      </c>
      <c r="E606" s="137" t="s">
        <v>769</v>
      </c>
      <c r="F606" s="138" t="s">
        <v>770</v>
      </c>
      <c r="G606" s="139" t="s">
        <v>187</v>
      </c>
      <c r="H606" s="140">
        <v>1</v>
      </c>
      <c r="I606" s="141">
        <v>0</v>
      </c>
      <c r="J606" s="141">
        <v>0</v>
      </c>
      <c r="K606" s="142">
        <f t="shared" si="14"/>
        <v>0</v>
      </c>
      <c r="L606" s="138" t="s">
        <v>167</v>
      </c>
      <c r="M606" s="32"/>
      <c r="N606" s="143" t="s">
        <v>1</v>
      </c>
      <c r="O606" s="144" t="s">
        <v>42</v>
      </c>
      <c r="P606" s="145">
        <f t="shared" si="15"/>
        <v>0</v>
      </c>
      <c r="Q606" s="145">
        <f t="shared" si="16"/>
        <v>0</v>
      </c>
      <c r="R606" s="145">
        <f t="shared" si="17"/>
        <v>0</v>
      </c>
      <c r="T606" s="146">
        <f t="shared" si="18"/>
        <v>0</v>
      </c>
      <c r="U606" s="146">
        <v>0</v>
      </c>
      <c r="V606" s="146">
        <f t="shared" si="19"/>
        <v>0</v>
      </c>
      <c r="W606" s="146">
        <v>0</v>
      </c>
      <c r="X606" s="147">
        <f t="shared" si="20"/>
        <v>0</v>
      </c>
      <c r="AR606" s="148" t="s">
        <v>245</v>
      </c>
      <c r="AT606" s="148" t="s">
        <v>163</v>
      </c>
      <c r="AU606" s="148" t="s">
        <v>89</v>
      </c>
      <c r="AY606" s="17" t="s">
        <v>160</v>
      </c>
      <c r="BE606" s="149">
        <f t="shared" si="21"/>
        <v>0</v>
      </c>
      <c r="BF606" s="149">
        <f t="shared" si="22"/>
        <v>0</v>
      </c>
      <c r="BG606" s="149">
        <f t="shared" si="23"/>
        <v>0</v>
      </c>
      <c r="BH606" s="149">
        <f t="shared" si="24"/>
        <v>0</v>
      </c>
      <c r="BI606" s="149">
        <f t="shared" si="25"/>
        <v>0</v>
      </c>
      <c r="BJ606" s="17" t="s">
        <v>87</v>
      </c>
      <c r="BK606" s="149">
        <f t="shared" si="26"/>
        <v>0</v>
      </c>
      <c r="BL606" s="17" t="s">
        <v>245</v>
      </c>
      <c r="BM606" s="148" t="s">
        <v>771</v>
      </c>
    </row>
    <row r="607" spans="2:65" s="13" customFormat="1">
      <c r="B607" s="157"/>
      <c r="D607" s="151" t="s">
        <v>170</v>
      </c>
      <c r="E607" s="158" t="s">
        <v>1</v>
      </c>
      <c r="F607" s="159" t="s">
        <v>362</v>
      </c>
      <c r="H607" s="160">
        <v>1</v>
      </c>
      <c r="I607" s="161"/>
      <c r="J607" s="161"/>
      <c r="M607" s="157"/>
      <c r="N607" s="162"/>
      <c r="X607" s="163"/>
      <c r="AT607" s="158" t="s">
        <v>170</v>
      </c>
      <c r="AU607" s="158" t="s">
        <v>89</v>
      </c>
      <c r="AV607" s="13" t="s">
        <v>89</v>
      </c>
      <c r="AW607" s="13" t="s">
        <v>5</v>
      </c>
      <c r="AX607" s="13" t="s">
        <v>79</v>
      </c>
      <c r="AY607" s="158" t="s">
        <v>160</v>
      </c>
    </row>
    <row r="608" spans="2:65" s="14" customFormat="1">
      <c r="B608" s="164"/>
      <c r="D608" s="151" t="s">
        <v>170</v>
      </c>
      <c r="E608" s="165" t="s">
        <v>1</v>
      </c>
      <c r="F608" s="166" t="s">
        <v>173</v>
      </c>
      <c r="H608" s="167">
        <v>1</v>
      </c>
      <c r="I608" s="168"/>
      <c r="J608" s="168"/>
      <c r="M608" s="164"/>
      <c r="N608" s="169"/>
      <c r="X608" s="170"/>
      <c r="AT608" s="165" t="s">
        <v>170</v>
      </c>
      <c r="AU608" s="165" t="s">
        <v>89</v>
      </c>
      <c r="AV608" s="14" t="s">
        <v>161</v>
      </c>
      <c r="AW608" s="14" t="s">
        <v>5</v>
      </c>
      <c r="AX608" s="14" t="s">
        <v>79</v>
      </c>
      <c r="AY608" s="165" t="s">
        <v>160</v>
      </c>
    </row>
    <row r="609" spans="2:65" s="15" customFormat="1">
      <c r="B609" s="171"/>
      <c r="D609" s="151" t="s">
        <v>170</v>
      </c>
      <c r="E609" s="172" t="s">
        <v>1</v>
      </c>
      <c r="F609" s="173" t="s">
        <v>174</v>
      </c>
      <c r="H609" s="174">
        <v>1</v>
      </c>
      <c r="I609" s="175"/>
      <c r="J609" s="175"/>
      <c r="M609" s="171"/>
      <c r="N609" s="176"/>
      <c r="X609" s="177"/>
      <c r="AT609" s="172" t="s">
        <v>170</v>
      </c>
      <c r="AU609" s="172" t="s">
        <v>89</v>
      </c>
      <c r="AV609" s="15" t="s">
        <v>168</v>
      </c>
      <c r="AW609" s="15" t="s">
        <v>5</v>
      </c>
      <c r="AX609" s="15" t="s">
        <v>87</v>
      </c>
      <c r="AY609" s="172" t="s">
        <v>160</v>
      </c>
    </row>
    <row r="610" spans="2:65" s="1" customFormat="1" ht="24.2" customHeight="1">
      <c r="B610" s="32"/>
      <c r="C610" s="178" t="s">
        <v>772</v>
      </c>
      <c r="D610" s="178" t="s">
        <v>217</v>
      </c>
      <c r="E610" s="179" t="s">
        <v>773</v>
      </c>
      <c r="F610" s="180" t="s">
        <v>774</v>
      </c>
      <c r="G610" s="181" t="s">
        <v>484</v>
      </c>
      <c r="H610" s="182">
        <v>1</v>
      </c>
      <c r="I610" s="183">
        <v>0</v>
      </c>
      <c r="J610" s="184"/>
      <c r="K610" s="185">
        <f>ROUND(P610*H610,2)</f>
        <v>0</v>
      </c>
      <c r="L610" s="180" t="s">
        <v>1</v>
      </c>
      <c r="M610" s="186"/>
      <c r="N610" s="187" t="s">
        <v>1</v>
      </c>
      <c r="O610" s="144" t="s">
        <v>42</v>
      </c>
      <c r="P610" s="145">
        <f>I610+J610</f>
        <v>0</v>
      </c>
      <c r="Q610" s="145">
        <f>ROUND(I610*H610,2)</f>
        <v>0</v>
      </c>
      <c r="R610" s="145">
        <f>ROUND(J610*H610,2)</f>
        <v>0</v>
      </c>
      <c r="T610" s="146">
        <f>S610*H610</f>
        <v>0</v>
      </c>
      <c r="U610" s="146">
        <v>0</v>
      </c>
      <c r="V610" s="146">
        <f>U610*H610</f>
        <v>0</v>
      </c>
      <c r="W610" s="146">
        <v>0</v>
      </c>
      <c r="X610" s="147">
        <f>W610*H610</f>
        <v>0</v>
      </c>
      <c r="AR610" s="148" t="s">
        <v>334</v>
      </c>
      <c r="AT610" s="148" t="s">
        <v>217</v>
      </c>
      <c r="AU610" s="148" t="s">
        <v>89</v>
      </c>
      <c r="AY610" s="17" t="s">
        <v>160</v>
      </c>
      <c r="BE610" s="149">
        <f>IF(O610="základní",K610,0)</f>
        <v>0</v>
      </c>
      <c r="BF610" s="149">
        <f>IF(O610="snížená",K610,0)</f>
        <v>0</v>
      </c>
      <c r="BG610" s="149">
        <f>IF(O610="zákl. přenesená",K610,0)</f>
        <v>0</v>
      </c>
      <c r="BH610" s="149">
        <f>IF(O610="sníž. přenesená",K610,0)</f>
        <v>0</v>
      </c>
      <c r="BI610" s="149">
        <f>IF(O610="nulová",K610,0)</f>
        <v>0</v>
      </c>
      <c r="BJ610" s="17" t="s">
        <v>87</v>
      </c>
      <c r="BK610" s="149">
        <f>ROUND(P610*H610,2)</f>
        <v>0</v>
      </c>
      <c r="BL610" s="17" t="s">
        <v>245</v>
      </c>
      <c r="BM610" s="148" t="s">
        <v>775</v>
      </c>
    </row>
    <row r="611" spans="2:65" s="1" customFormat="1" ht="24.2" customHeight="1">
      <c r="B611" s="32"/>
      <c r="C611" s="136" t="s">
        <v>776</v>
      </c>
      <c r="D611" s="136" t="s">
        <v>163</v>
      </c>
      <c r="E611" s="137" t="s">
        <v>777</v>
      </c>
      <c r="F611" s="138" t="s">
        <v>778</v>
      </c>
      <c r="G611" s="139" t="s">
        <v>248</v>
      </c>
      <c r="H611" s="140">
        <v>28.24</v>
      </c>
      <c r="I611" s="141">
        <v>0</v>
      </c>
      <c r="J611" s="141">
        <v>0</v>
      </c>
      <c r="K611" s="142">
        <f>ROUND(P611*H611,2)</f>
        <v>0</v>
      </c>
      <c r="L611" s="138" t="s">
        <v>167</v>
      </c>
      <c r="M611" s="32"/>
      <c r="N611" s="143" t="s">
        <v>1</v>
      </c>
      <c r="O611" s="144" t="s">
        <v>42</v>
      </c>
      <c r="P611" s="145">
        <f>I611+J611</f>
        <v>0</v>
      </c>
      <c r="Q611" s="145">
        <f>ROUND(I611*H611,2)</f>
        <v>0</v>
      </c>
      <c r="R611" s="145">
        <f>ROUND(J611*H611,2)</f>
        <v>0</v>
      </c>
      <c r="T611" s="146">
        <f>S611*H611</f>
        <v>0</v>
      </c>
      <c r="U611" s="146">
        <v>0</v>
      </c>
      <c r="V611" s="146">
        <f>U611*H611</f>
        <v>0</v>
      </c>
      <c r="W611" s="146">
        <v>0</v>
      </c>
      <c r="X611" s="147">
        <f>W611*H611</f>
        <v>0</v>
      </c>
      <c r="AR611" s="148" t="s">
        <v>245</v>
      </c>
      <c r="AT611" s="148" t="s">
        <v>163</v>
      </c>
      <c r="AU611" s="148" t="s">
        <v>89</v>
      </c>
      <c r="AY611" s="17" t="s">
        <v>160</v>
      </c>
      <c r="BE611" s="149">
        <f>IF(O611="základní",K611,0)</f>
        <v>0</v>
      </c>
      <c r="BF611" s="149">
        <f>IF(O611="snížená",K611,0)</f>
        <v>0</v>
      </c>
      <c r="BG611" s="149">
        <f>IF(O611="zákl. přenesená",K611,0)</f>
        <v>0</v>
      </c>
      <c r="BH611" s="149">
        <f>IF(O611="sníž. přenesená",K611,0)</f>
        <v>0</v>
      </c>
      <c r="BI611" s="149">
        <f>IF(O611="nulová",K611,0)</f>
        <v>0</v>
      </c>
      <c r="BJ611" s="17" t="s">
        <v>87</v>
      </c>
      <c r="BK611" s="149">
        <f>ROUND(P611*H611,2)</f>
        <v>0</v>
      </c>
      <c r="BL611" s="17" t="s">
        <v>245</v>
      </c>
      <c r="BM611" s="148" t="s">
        <v>779</v>
      </c>
    </row>
    <row r="612" spans="2:65" s="13" customFormat="1">
      <c r="B612" s="157"/>
      <c r="D612" s="151" t="s">
        <v>170</v>
      </c>
      <c r="E612" s="158" t="s">
        <v>1</v>
      </c>
      <c r="F612" s="159" t="s">
        <v>662</v>
      </c>
      <c r="H612" s="160">
        <v>4.4400000000000004</v>
      </c>
      <c r="I612" s="161"/>
      <c r="J612" s="161"/>
      <c r="M612" s="157"/>
      <c r="N612" s="162"/>
      <c r="X612" s="163"/>
      <c r="AT612" s="158" t="s">
        <v>170</v>
      </c>
      <c r="AU612" s="158" t="s">
        <v>89</v>
      </c>
      <c r="AV612" s="13" t="s">
        <v>89</v>
      </c>
      <c r="AW612" s="13" t="s">
        <v>5</v>
      </c>
      <c r="AX612" s="13" t="s">
        <v>79</v>
      </c>
      <c r="AY612" s="158" t="s">
        <v>160</v>
      </c>
    </row>
    <row r="613" spans="2:65" s="13" customFormat="1">
      <c r="B613" s="157"/>
      <c r="D613" s="151" t="s">
        <v>170</v>
      </c>
      <c r="E613" s="158" t="s">
        <v>1</v>
      </c>
      <c r="F613" s="159" t="s">
        <v>780</v>
      </c>
      <c r="H613" s="160">
        <v>0.55000000000000004</v>
      </c>
      <c r="I613" s="161"/>
      <c r="J613" s="161"/>
      <c r="M613" s="157"/>
      <c r="N613" s="162"/>
      <c r="X613" s="163"/>
      <c r="AT613" s="158" t="s">
        <v>170</v>
      </c>
      <c r="AU613" s="158" t="s">
        <v>89</v>
      </c>
      <c r="AV613" s="13" t="s">
        <v>89</v>
      </c>
      <c r="AW613" s="13" t="s">
        <v>5</v>
      </c>
      <c r="AX613" s="13" t="s">
        <v>79</v>
      </c>
      <c r="AY613" s="158" t="s">
        <v>160</v>
      </c>
    </row>
    <row r="614" spans="2:65" s="13" customFormat="1">
      <c r="B614" s="157"/>
      <c r="D614" s="151" t="s">
        <v>170</v>
      </c>
      <c r="E614" s="158" t="s">
        <v>1</v>
      </c>
      <c r="F614" s="159" t="s">
        <v>781</v>
      </c>
      <c r="H614" s="160">
        <v>23.25</v>
      </c>
      <c r="I614" s="161"/>
      <c r="J614" s="161"/>
      <c r="M614" s="157"/>
      <c r="N614" s="162"/>
      <c r="X614" s="163"/>
      <c r="AT614" s="158" t="s">
        <v>170</v>
      </c>
      <c r="AU614" s="158" t="s">
        <v>89</v>
      </c>
      <c r="AV614" s="13" t="s">
        <v>89</v>
      </c>
      <c r="AW614" s="13" t="s">
        <v>5</v>
      </c>
      <c r="AX614" s="13" t="s">
        <v>79</v>
      </c>
      <c r="AY614" s="158" t="s">
        <v>160</v>
      </c>
    </row>
    <row r="615" spans="2:65" s="14" customFormat="1">
      <c r="B615" s="164"/>
      <c r="D615" s="151" t="s">
        <v>170</v>
      </c>
      <c r="E615" s="165" t="s">
        <v>1</v>
      </c>
      <c r="F615" s="166" t="s">
        <v>173</v>
      </c>
      <c r="H615" s="167">
        <v>28.24</v>
      </c>
      <c r="I615" s="168"/>
      <c r="J615" s="168"/>
      <c r="M615" s="164"/>
      <c r="N615" s="169"/>
      <c r="X615" s="170"/>
      <c r="AT615" s="165" t="s">
        <v>170</v>
      </c>
      <c r="AU615" s="165" t="s">
        <v>89</v>
      </c>
      <c r="AV615" s="14" t="s">
        <v>161</v>
      </c>
      <c r="AW615" s="14" t="s">
        <v>5</v>
      </c>
      <c r="AX615" s="14" t="s">
        <v>79</v>
      </c>
      <c r="AY615" s="165" t="s">
        <v>160</v>
      </c>
    </row>
    <row r="616" spans="2:65" s="15" customFormat="1">
      <c r="B616" s="171"/>
      <c r="D616" s="151" t="s">
        <v>170</v>
      </c>
      <c r="E616" s="172" t="s">
        <v>1</v>
      </c>
      <c r="F616" s="173" t="s">
        <v>174</v>
      </c>
      <c r="H616" s="174">
        <v>28.24</v>
      </c>
      <c r="I616" s="175"/>
      <c r="J616" s="175"/>
      <c r="M616" s="171"/>
      <c r="N616" s="176"/>
      <c r="X616" s="177"/>
      <c r="AT616" s="172" t="s">
        <v>170</v>
      </c>
      <c r="AU616" s="172" t="s">
        <v>89</v>
      </c>
      <c r="AV616" s="15" t="s">
        <v>168</v>
      </c>
      <c r="AW616" s="15" t="s">
        <v>5</v>
      </c>
      <c r="AX616" s="15" t="s">
        <v>87</v>
      </c>
      <c r="AY616" s="172" t="s">
        <v>160</v>
      </c>
    </row>
    <row r="617" spans="2:65" s="1" customFormat="1" ht="24.2" customHeight="1">
      <c r="B617" s="32"/>
      <c r="C617" s="178" t="s">
        <v>782</v>
      </c>
      <c r="D617" s="178" t="s">
        <v>217</v>
      </c>
      <c r="E617" s="179" t="s">
        <v>783</v>
      </c>
      <c r="F617" s="180" t="s">
        <v>784</v>
      </c>
      <c r="G617" s="181" t="s">
        <v>248</v>
      </c>
      <c r="H617" s="182">
        <v>4.99</v>
      </c>
      <c r="I617" s="183">
        <v>0</v>
      </c>
      <c r="J617" s="184"/>
      <c r="K617" s="185">
        <f>ROUND(P617*H617,2)</f>
        <v>0</v>
      </c>
      <c r="L617" s="180" t="s">
        <v>167</v>
      </c>
      <c r="M617" s="186"/>
      <c r="N617" s="187" t="s">
        <v>1</v>
      </c>
      <c r="O617" s="144" t="s">
        <v>42</v>
      </c>
      <c r="P617" s="145">
        <f>I617+J617</f>
        <v>0</v>
      </c>
      <c r="Q617" s="145">
        <f>ROUND(I617*H617,2)</f>
        <v>0</v>
      </c>
      <c r="R617" s="145">
        <f>ROUND(J617*H617,2)</f>
        <v>0</v>
      </c>
      <c r="T617" s="146">
        <f>S617*H617</f>
        <v>0</v>
      </c>
      <c r="U617" s="146">
        <v>3.0000000000000001E-3</v>
      </c>
      <c r="V617" s="146">
        <f>U617*H617</f>
        <v>1.4970000000000001E-2</v>
      </c>
      <c r="W617" s="146">
        <v>0</v>
      </c>
      <c r="X617" s="147">
        <f>W617*H617</f>
        <v>0</v>
      </c>
      <c r="AR617" s="148" t="s">
        <v>334</v>
      </c>
      <c r="AT617" s="148" t="s">
        <v>217</v>
      </c>
      <c r="AU617" s="148" t="s">
        <v>89</v>
      </c>
      <c r="AY617" s="17" t="s">
        <v>160</v>
      </c>
      <c r="BE617" s="149">
        <f>IF(O617="základní",K617,0)</f>
        <v>0</v>
      </c>
      <c r="BF617" s="149">
        <f>IF(O617="snížená",K617,0)</f>
        <v>0</v>
      </c>
      <c r="BG617" s="149">
        <f>IF(O617="zákl. přenesená",K617,0)</f>
        <v>0</v>
      </c>
      <c r="BH617" s="149">
        <f>IF(O617="sníž. přenesená",K617,0)</f>
        <v>0</v>
      </c>
      <c r="BI617" s="149">
        <f>IF(O617="nulová",K617,0)</f>
        <v>0</v>
      </c>
      <c r="BJ617" s="17" t="s">
        <v>87</v>
      </c>
      <c r="BK617" s="149">
        <f>ROUND(P617*H617,2)</f>
        <v>0</v>
      </c>
      <c r="BL617" s="17" t="s">
        <v>245</v>
      </c>
      <c r="BM617" s="148" t="s">
        <v>785</v>
      </c>
    </row>
    <row r="618" spans="2:65" s="1" customFormat="1" ht="21.75" customHeight="1">
      <c r="B618" s="32"/>
      <c r="C618" s="178" t="s">
        <v>786</v>
      </c>
      <c r="D618" s="178" t="s">
        <v>217</v>
      </c>
      <c r="E618" s="179" t="s">
        <v>787</v>
      </c>
      <c r="F618" s="180" t="s">
        <v>788</v>
      </c>
      <c r="G618" s="181" t="s">
        <v>248</v>
      </c>
      <c r="H618" s="182">
        <v>23.25</v>
      </c>
      <c r="I618" s="183">
        <v>0</v>
      </c>
      <c r="J618" s="184"/>
      <c r="K618" s="185">
        <f>ROUND(P618*H618,2)</f>
        <v>0</v>
      </c>
      <c r="L618" s="180" t="s">
        <v>1</v>
      </c>
      <c r="M618" s="186"/>
      <c r="N618" s="187" t="s">
        <v>1</v>
      </c>
      <c r="O618" s="144" t="s">
        <v>42</v>
      </c>
      <c r="P618" s="145">
        <f>I618+J618</f>
        <v>0</v>
      </c>
      <c r="Q618" s="145">
        <f>ROUND(I618*H618,2)</f>
        <v>0</v>
      </c>
      <c r="R618" s="145">
        <f>ROUND(J618*H618,2)</f>
        <v>0</v>
      </c>
      <c r="T618" s="146">
        <f>S618*H618</f>
        <v>0</v>
      </c>
      <c r="U618" s="146">
        <v>3.0000000000000001E-3</v>
      </c>
      <c r="V618" s="146">
        <f>U618*H618</f>
        <v>6.9750000000000006E-2</v>
      </c>
      <c r="W618" s="146">
        <v>0</v>
      </c>
      <c r="X618" s="147">
        <f>W618*H618</f>
        <v>0</v>
      </c>
      <c r="AR618" s="148" t="s">
        <v>334</v>
      </c>
      <c r="AT618" s="148" t="s">
        <v>217</v>
      </c>
      <c r="AU618" s="148" t="s">
        <v>89</v>
      </c>
      <c r="AY618" s="17" t="s">
        <v>160</v>
      </c>
      <c r="BE618" s="149">
        <f>IF(O618="základní",K618,0)</f>
        <v>0</v>
      </c>
      <c r="BF618" s="149">
        <f>IF(O618="snížená",K618,0)</f>
        <v>0</v>
      </c>
      <c r="BG618" s="149">
        <f>IF(O618="zákl. přenesená",K618,0)</f>
        <v>0</v>
      </c>
      <c r="BH618" s="149">
        <f>IF(O618="sníž. přenesená",K618,0)</f>
        <v>0</v>
      </c>
      <c r="BI618" s="149">
        <f>IF(O618="nulová",K618,0)</f>
        <v>0</v>
      </c>
      <c r="BJ618" s="17" t="s">
        <v>87</v>
      </c>
      <c r="BK618" s="149">
        <f>ROUND(P618*H618,2)</f>
        <v>0</v>
      </c>
      <c r="BL618" s="17" t="s">
        <v>245</v>
      </c>
      <c r="BM618" s="148" t="s">
        <v>789</v>
      </c>
    </row>
    <row r="619" spans="2:65" s="13" customFormat="1">
      <c r="B619" s="157"/>
      <c r="D619" s="151" t="s">
        <v>170</v>
      </c>
      <c r="E619" s="158" t="s">
        <v>1</v>
      </c>
      <c r="F619" s="159" t="s">
        <v>781</v>
      </c>
      <c r="H619" s="160">
        <v>23.25</v>
      </c>
      <c r="I619" s="161"/>
      <c r="J619" s="161"/>
      <c r="M619" s="157"/>
      <c r="N619" s="162"/>
      <c r="X619" s="163"/>
      <c r="AT619" s="158" t="s">
        <v>170</v>
      </c>
      <c r="AU619" s="158" t="s">
        <v>89</v>
      </c>
      <c r="AV619" s="13" t="s">
        <v>89</v>
      </c>
      <c r="AW619" s="13" t="s">
        <v>5</v>
      </c>
      <c r="AX619" s="13" t="s">
        <v>79</v>
      </c>
      <c r="AY619" s="158" t="s">
        <v>160</v>
      </c>
    </row>
    <row r="620" spans="2:65" s="14" customFormat="1">
      <c r="B620" s="164"/>
      <c r="D620" s="151" t="s">
        <v>170</v>
      </c>
      <c r="E620" s="165" t="s">
        <v>1</v>
      </c>
      <c r="F620" s="166" t="s">
        <v>173</v>
      </c>
      <c r="H620" s="167">
        <v>23.25</v>
      </c>
      <c r="I620" s="168"/>
      <c r="J620" s="168"/>
      <c r="M620" s="164"/>
      <c r="N620" s="169"/>
      <c r="X620" s="170"/>
      <c r="AT620" s="165" t="s">
        <v>170</v>
      </c>
      <c r="AU620" s="165" t="s">
        <v>89</v>
      </c>
      <c r="AV620" s="14" t="s">
        <v>161</v>
      </c>
      <c r="AW620" s="14" t="s">
        <v>5</v>
      </c>
      <c r="AX620" s="14" t="s">
        <v>79</v>
      </c>
      <c r="AY620" s="165" t="s">
        <v>160</v>
      </c>
    </row>
    <row r="621" spans="2:65" s="15" customFormat="1">
      <c r="B621" s="171"/>
      <c r="D621" s="151" t="s">
        <v>170</v>
      </c>
      <c r="E621" s="172" t="s">
        <v>1</v>
      </c>
      <c r="F621" s="173" t="s">
        <v>174</v>
      </c>
      <c r="H621" s="174">
        <v>23.25</v>
      </c>
      <c r="I621" s="175"/>
      <c r="J621" s="175"/>
      <c r="M621" s="171"/>
      <c r="N621" s="176"/>
      <c r="X621" s="177"/>
      <c r="AT621" s="172" t="s">
        <v>170</v>
      </c>
      <c r="AU621" s="172" t="s">
        <v>89</v>
      </c>
      <c r="AV621" s="15" t="s">
        <v>168</v>
      </c>
      <c r="AW621" s="15" t="s">
        <v>5</v>
      </c>
      <c r="AX621" s="15" t="s">
        <v>87</v>
      </c>
      <c r="AY621" s="172" t="s">
        <v>160</v>
      </c>
    </row>
    <row r="622" spans="2:65" s="1" customFormat="1" ht="24.2" customHeight="1">
      <c r="B622" s="32"/>
      <c r="C622" s="178" t="s">
        <v>790</v>
      </c>
      <c r="D622" s="178" t="s">
        <v>217</v>
      </c>
      <c r="E622" s="179" t="s">
        <v>791</v>
      </c>
      <c r="F622" s="180" t="s">
        <v>792</v>
      </c>
      <c r="G622" s="181" t="s">
        <v>187</v>
      </c>
      <c r="H622" s="182">
        <v>10</v>
      </c>
      <c r="I622" s="183">
        <v>0</v>
      </c>
      <c r="J622" s="184"/>
      <c r="K622" s="185">
        <f>ROUND(P622*H622,2)</f>
        <v>0</v>
      </c>
      <c r="L622" s="180" t="s">
        <v>167</v>
      </c>
      <c r="M622" s="186"/>
      <c r="N622" s="187" t="s">
        <v>1</v>
      </c>
      <c r="O622" s="144" t="s">
        <v>42</v>
      </c>
      <c r="P622" s="145">
        <f>I622+J622</f>
        <v>0</v>
      </c>
      <c r="Q622" s="145">
        <f>ROUND(I622*H622,2)</f>
        <v>0</v>
      </c>
      <c r="R622" s="145">
        <f>ROUND(J622*H622,2)</f>
        <v>0</v>
      </c>
      <c r="T622" s="146">
        <f>S622*H622</f>
        <v>0</v>
      </c>
      <c r="U622" s="146">
        <v>6.0000000000000002E-5</v>
      </c>
      <c r="V622" s="146">
        <f>U622*H622</f>
        <v>6.0000000000000006E-4</v>
      </c>
      <c r="W622" s="146">
        <v>0</v>
      </c>
      <c r="X622" s="147">
        <f>W622*H622</f>
        <v>0</v>
      </c>
      <c r="AR622" s="148" t="s">
        <v>334</v>
      </c>
      <c r="AT622" s="148" t="s">
        <v>217</v>
      </c>
      <c r="AU622" s="148" t="s">
        <v>89</v>
      </c>
      <c r="AY622" s="17" t="s">
        <v>160</v>
      </c>
      <c r="BE622" s="149">
        <f>IF(O622="základní",K622,0)</f>
        <v>0</v>
      </c>
      <c r="BF622" s="149">
        <f>IF(O622="snížená",K622,0)</f>
        <v>0</v>
      </c>
      <c r="BG622" s="149">
        <f>IF(O622="zákl. přenesená",K622,0)</f>
        <v>0</v>
      </c>
      <c r="BH622" s="149">
        <f>IF(O622="sníž. přenesená",K622,0)</f>
        <v>0</v>
      </c>
      <c r="BI622" s="149">
        <f>IF(O622="nulová",K622,0)</f>
        <v>0</v>
      </c>
      <c r="BJ622" s="17" t="s">
        <v>87</v>
      </c>
      <c r="BK622" s="149">
        <f>ROUND(P622*H622,2)</f>
        <v>0</v>
      </c>
      <c r="BL622" s="17" t="s">
        <v>245</v>
      </c>
      <c r="BM622" s="148" t="s">
        <v>793</v>
      </c>
    </row>
    <row r="623" spans="2:65" s="1" customFormat="1" ht="24.2" customHeight="1">
      <c r="B623" s="32"/>
      <c r="C623" s="136" t="s">
        <v>794</v>
      </c>
      <c r="D623" s="136" t="s">
        <v>163</v>
      </c>
      <c r="E623" s="137" t="s">
        <v>795</v>
      </c>
      <c r="F623" s="138" t="s">
        <v>796</v>
      </c>
      <c r="G623" s="139" t="s">
        <v>248</v>
      </c>
      <c r="H623" s="140">
        <v>22.05</v>
      </c>
      <c r="I623" s="141">
        <v>0</v>
      </c>
      <c r="J623" s="141">
        <v>0</v>
      </c>
      <c r="K623" s="142">
        <f>ROUND(P623*H623,2)</f>
        <v>0</v>
      </c>
      <c r="L623" s="138" t="s">
        <v>167</v>
      </c>
      <c r="M623" s="32"/>
      <c r="N623" s="143" t="s">
        <v>1</v>
      </c>
      <c r="O623" s="144" t="s">
        <v>42</v>
      </c>
      <c r="P623" s="145">
        <f>I623+J623</f>
        <v>0</v>
      </c>
      <c r="Q623" s="145">
        <f>ROUND(I623*H623,2)</f>
        <v>0</v>
      </c>
      <c r="R623" s="145">
        <f>ROUND(J623*H623,2)</f>
        <v>0</v>
      </c>
      <c r="T623" s="146">
        <f>S623*H623</f>
        <v>0</v>
      </c>
      <c r="U623" s="146">
        <v>0</v>
      </c>
      <c r="V623" s="146">
        <f>U623*H623</f>
        <v>0</v>
      </c>
      <c r="W623" s="146">
        <v>0</v>
      </c>
      <c r="X623" s="147">
        <f>W623*H623</f>
        <v>0</v>
      </c>
      <c r="AR623" s="148" t="s">
        <v>245</v>
      </c>
      <c r="AT623" s="148" t="s">
        <v>163</v>
      </c>
      <c r="AU623" s="148" t="s">
        <v>89</v>
      </c>
      <c r="AY623" s="17" t="s">
        <v>160</v>
      </c>
      <c r="BE623" s="149">
        <f>IF(O623="základní",K623,0)</f>
        <v>0</v>
      </c>
      <c r="BF623" s="149">
        <f>IF(O623="snížená",K623,0)</f>
        <v>0</v>
      </c>
      <c r="BG623" s="149">
        <f>IF(O623="zákl. přenesená",K623,0)</f>
        <v>0</v>
      </c>
      <c r="BH623" s="149">
        <f>IF(O623="sníž. přenesená",K623,0)</f>
        <v>0</v>
      </c>
      <c r="BI623" s="149">
        <f>IF(O623="nulová",K623,0)</f>
        <v>0</v>
      </c>
      <c r="BJ623" s="17" t="s">
        <v>87</v>
      </c>
      <c r="BK623" s="149">
        <f>ROUND(P623*H623,2)</f>
        <v>0</v>
      </c>
      <c r="BL623" s="17" t="s">
        <v>245</v>
      </c>
      <c r="BM623" s="148" t="s">
        <v>797</v>
      </c>
    </row>
    <row r="624" spans="2:65" s="13" customFormat="1">
      <c r="B624" s="157"/>
      <c r="D624" s="151" t="s">
        <v>170</v>
      </c>
      <c r="E624" s="158" t="s">
        <v>1</v>
      </c>
      <c r="F624" s="159" t="s">
        <v>798</v>
      </c>
      <c r="H624" s="160">
        <v>2.35</v>
      </c>
      <c r="I624" s="161"/>
      <c r="J624" s="161"/>
      <c r="M624" s="157"/>
      <c r="N624" s="162"/>
      <c r="X624" s="163"/>
      <c r="AT624" s="158" t="s">
        <v>170</v>
      </c>
      <c r="AU624" s="158" t="s">
        <v>89</v>
      </c>
      <c r="AV624" s="13" t="s">
        <v>89</v>
      </c>
      <c r="AW624" s="13" t="s">
        <v>5</v>
      </c>
      <c r="AX624" s="13" t="s">
        <v>79</v>
      </c>
      <c r="AY624" s="158" t="s">
        <v>160</v>
      </c>
    </row>
    <row r="625" spans="2:65" s="13" customFormat="1">
      <c r="B625" s="157"/>
      <c r="D625" s="151" t="s">
        <v>170</v>
      </c>
      <c r="E625" s="158" t="s">
        <v>1</v>
      </c>
      <c r="F625" s="159" t="s">
        <v>799</v>
      </c>
      <c r="H625" s="160">
        <v>19.7</v>
      </c>
      <c r="I625" s="161"/>
      <c r="J625" s="161"/>
      <c r="M625" s="157"/>
      <c r="N625" s="162"/>
      <c r="X625" s="163"/>
      <c r="AT625" s="158" t="s">
        <v>170</v>
      </c>
      <c r="AU625" s="158" t="s">
        <v>89</v>
      </c>
      <c r="AV625" s="13" t="s">
        <v>89</v>
      </c>
      <c r="AW625" s="13" t="s">
        <v>5</v>
      </c>
      <c r="AX625" s="13" t="s">
        <v>79</v>
      </c>
      <c r="AY625" s="158" t="s">
        <v>160</v>
      </c>
    </row>
    <row r="626" spans="2:65" s="14" customFormat="1">
      <c r="B626" s="164"/>
      <c r="D626" s="151" t="s">
        <v>170</v>
      </c>
      <c r="E626" s="165" t="s">
        <v>1</v>
      </c>
      <c r="F626" s="166" t="s">
        <v>173</v>
      </c>
      <c r="H626" s="167">
        <v>22.05</v>
      </c>
      <c r="I626" s="168"/>
      <c r="J626" s="168"/>
      <c r="M626" s="164"/>
      <c r="N626" s="169"/>
      <c r="X626" s="170"/>
      <c r="AT626" s="165" t="s">
        <v>170</v>
      </c>
      <c r="AU626" s="165" t="s">
        <v>89</v>
      </c>
      <c r="AV626" s="14" t="s">
        <v>161</v>
      </c>
      <c r="AW626" s="14" t="s">
        <v>5</v>
      </c>
      <c r="AX626" s="14" t="s">
        <v>79</v>
      </c>
      <c r="AY626" s="165" t="s">
        <v>160</v>
      </c>
    </row>
    <row r="627" spans="2:65" s="15" customFormat="1">
      <c r="B627" s="171"/>
      <c r="D627" s="151" t="s">
        <v>170</v>
      </c>
      <c r="E627" s="172" t="s">
        <v>1</v>
      </c>
      <c r="F627" s="173" t="s">
        <v>174</v>
      </c>
      <c r="H627" s="174">
        <v>22.05</v>
      </c>
      <c r="I627" s="175"/>
      <c r="J627" s="175"/>
      <c r="M627" s="171"/>
      <c r="N627" s="176"/>
      <c r="X627" s="177"/>
      <c r="AT627" s="172" t="s">
        <v>170</v>
      </c>
      <c r="AU627" s="172" t="s">
        <v>89</v>
      </c>
      <c r="AV627" s="15" t="s">
        <v>168</v>
      </c>
      <c r="AW627" s="15" t="s">
        <v>5</v>
      </c>
      <c r="AX627" s="15" t="s">
        <v>87</v>
      </c>
      <c r="AY627" s="172" t="s">
        <v>160</v>
      </c>
    </row>
    <row r="628" spans="2:65" s="1" customFormat="1" ht="24.2" customHeight="1">
      <c r="B628" s="32"/>
      <c r="C628" s="178" t="s">
        <v>800</v>
      </c>
      <c r="D628" s="178" t="s">
        <v>217</v>
      </c>
      <c r="E628" s="179" t="s">
        <v>801</v>
      </c>
      <c r="F628" s="180" t="s">
        <v>802</v>
      </c>
      <c r="G628" s="181" t="s">
        <v>248</v>
      </c>
      <c r="H628" s="182">
        <v>2.35</v>
      </c>
      <c r="I628" s="183">
        <v>0</v>
      </c>
      <c r="J628" s="184"/>
      <c r="K628" s="185">
        <f>ROUND(P628*H628,2)</f>
        <v>0</v>
      </c>
      <c r="L628" s="180" t="s">
        <v>167</v>
      </c>
      <c r="M628" s="186"/>
      <c r="N628" s="187" t="s">
        <v>1</v>
      </c>
      <c r="O628" s="144" t="s">
        <v>42</v>
      </c>
      <c r="P628" s="145">
        <f>I628+J628</f>
        <v>0</v>
      </c>
      <c r="Q628" s="145">
        <f>ROUND(I628*H628,2)</f>
        <v>0</v>
      </c>
      <c r="R628" s="145">
        <f>ROUND(J628*H628,2)</f>
        <v>0</v>
      </c>
      <c r="T628" s="146">
        <f>S628*H628</f>
        <v>0</v>
      </c>
      <c r="U628" s="146">
        <v>7.0000000000000001E-3</v>
      </c>
      <c r="V628" s="146">
        <f>U628*H628</f>
        <v>1.6449999999999999E-2</v>
      </c>
      <c r="W628" s="146">
        <v>0</v>
      </c>
      <c r="X628" s="147">
        <f>W628*H628</f>
        <v>0</v>
      </c>
      <c r="AR628" s="148" t="s">
        <v>334</v>
      </c>
      <c r="AT628" s="148" t="s">
        <v>217</v>
      </c>
      <c r="AU628" s="148" t="s">
        <v>89</v>
      </c>
      <c r="AY628" s="17" t="s">
        <v>160</v>
      </c>
      <c r="BE628" s="149">
        <f>IF(O628="základní",K628,0)</f>
        <v>0</v>
      </c>
      <c r="BF628" s="149">
        <f>IF(O628="snížená",K628,0)</f>
        <v>0</v>
      </c>
      <c r="BG628" s="149">
        <f>IF(O628="zákl. přenesená",K628,0)</f>
        <v>0</v>
      </c>
      <c r="BH628" s="149">
        <f>IF(O628="sníž. přenesená",K628,0)</f>
        <v>0</v>
      </c>
      <c r="BI628" s="149">
        <f>IF(O628="nulová",K628,0)</f>
        <v>0</v>
      </c>
      <c r="BJ628" s="17" t="s">
        <v>87</v>
      </c>
      <c r="BK628" s="149">
        <f>ROUND(P628*H628,2)</f>
        <v>0</v>
      </c>
      <c r="BL628" s="17" t="s">
        <v>245</v>
      </c>
      <c r="BM628" s="148" t="s">
        <v>803</v>
      </c>
    </row>
    <row r="629" spans="2:65" s="1" customFormat="1" ht="24.2" customHeight="1">
      <c r="B629" s="32"/>
      <c r="C629" s="178" t="s">
        <v>804</v>
      </c>
      <c r="D629" s="178" t="s">
        <v>217</v>
      </c>
      <c r="E629" s="179" t="s">
        <v>805</v>
      </c>
      <c r="F629" s="180" t="s">
        <v>806</v>
      </c>
      <c r="G629" s="181" t="s">
        <v>248</v>
      </c>
      <c r="H629" s="182">
        <v>19.7</v>
      </c>
      <c r="I629" s="183">
        <v>0</v>
      </c>
      <c r="J629" s="184"/>
      <c r="K629" s="185">
        <f>ROUND(P629*H629,2)</f>
        <v>0</v>
      </c>
      <c r="L629" s="180" t="s">
        <v>1</v>
      </c>
      <c r="M629" s="186"/>
      <c r="N629" s="187" t="s">
        <v>1</v>
      </c>
      <c r="O629" s="144" t="s">
        <v>42</v>
      </c>
      <c r="P629" s="145">
        <f>I629+J629</f>
        <v>0</v>
      </c>
      <c r="Q629" s="145">
        <f>ROUND(I629*H629,2)</f>
        <v>0</v>
      </c>
      <c r="R629" s="145">
        <f>ROUND(J629*H629,2)</f>
        <v>0</v>
      </c>
      <c r="T629" s="146">
        <f>S629*H629</f>
        <v>0</v>
      </c>
      <c r="U629" s="146">
        <v>8.0000000000000002E-3</v>
      </c>
      <c r="V629" s="146">
        <f>U629*H629</f>
        <v>0.15759999999999999</v>
      </c>
      <c r="W629" s="146">
        <v>0</v>
      </c>
      <c r="X629" s="147">
        <f>W629*H629</f>
        <v>0</v>
      </c>
      <c r="AR629" s="148" t="s">
        <v>334</v>
      </c>
      <c r="AT629" s="148" t="s">
        <v>217</v>
      </c>
      <c r="AU629" s="148" t="s">
        <v>89</v>
      </c>
      <c r="AY629" s="17" t="s">
        <v>160</v>
      </c>
      <c r="BE629" s="149">
        <f>IF(O629="základní",K629,0)</f>
        <v>0</v>
      </c>
      <c r="BF629" s="149">
        <f>IF(O629="snížená",K629,0)</f>
        <v>0</v>
      </c>
      <c r="BG629" s="149">
        <f>IF(O629="zákl. přenesená",K629,0)</f>
        <v>0</v>
      </c>
      <c r="BH629" s="149">
        <f>IF(O629="sníž. přenesená",K629,0)</f>
        <v>0</v>
      </c>
      <c r="BI629" s="149">
        <f>IF(O629="nulová",K629,0)</f>
        <v>0</v>
      </c>
      <c r="BJ629" s="17" t="s">
        <v>87</v>
      </c>
      <c r="BK629" s="149">
        <f>ROUND(P629*H629,2)</f>
        <v>0</v>
      </c>
      <c r="BL629" s="17" t="s">
        <v>245</v>
      </c>
      <c r="BM629" s="148" t="s">
        <v>807</v>
      </c>
    </row>
    <row r="630" spans="2:65" s="13" customFormat="1">
      <c r="B630" s="157"/>
      <c r="D630" s="151" t="s">
        <v>170</v>
      </c>
      <c r="E630" s="158" t="s">
        <v>1</v>
      </c>
      <c r="F630" s="159" t="s">
        <v>808</v>
      </c>
      <c r="H630" s="160">
        <v>19.7</v>
      </c>
      <c r="I630" s="161"/>
      <c r="J630" s="161"/>
      <c r="M630" s="157"/>
      <c r="N630" s="162"/>
      <c r="X630" s="163"/>
      <c r="AT630" s="158" t="s">
        <v>170</v>
      </c>
      <c r="AU630" s="158" t="s">
        <v>89</v>
      </c>
      <c r="AV630" s="13" t="s">
        <v>89</v>
      </c>
      <c r="AW630" s="13" t="s">
        <v>5</v>
      </c>
      <c r="AX630" s="13" t="s">
        <v>79</v>
      </c>
      <c r="AY630" s="158" t="s">
        <v>160</v>
      </c>
    </row>
    <row r="631" spans="2:65" s="14" customFormat="1">
      <c r="B631" s="164"/>
      <c r="D631" s="151" t="s">
        <v>170</v>
      </c>
      <c r="E631" s="165" t="s">
        <v>1</v>
      </c>
      <c r="F631" s="166" t="s">
        <v>173</v>
      </c>
      <c r="H631" s="167">
        <v>19.7</v>
      </c>
      <c r="I631" s="168"/>
      <c r="J631" s="168"/>
      <c r="M631" s="164"/>
      <c r="N631" s="169"/>
      <c r="X631" s="170"/>
      <c r="AT631" s="165" t="s">
        <v>170</v>
      </c>
      <c r="AU631" s="165" t="s">
        <v>89</v>
      </c>
      <c r="AV631" s="14" t="s">
        <v>161</v>
      </c>
      <c r="AW631" s="14" t="s">
        <v>5</v>
      </c>
      <c r="AX631" s="14" t="s">
        <v>79</v>
      </c>
      <c r="AY631" s="165" t="s">
        <v>160</v>
      </c>
    </row>
    <row r="632" spans="2:65" s="15" customFormat="1">
      <c r="B632" s="171"/>
      <c r="D632" s="151" t="s">
        <v>170</v>
      </c>
      <c r="E632" s="172" t="s">
        <v>1</v>
      </c>
      <c r="F632" s="173" t="s">
        <v>174</v>
      </c>
      <c r="H632" s="174">
        <v>19.7</v>
      </c>
      <c r="I632" s="175"/>
      <c r="J632" s="175"/>
      <c r="M632" s="171"/>
      <c r="N632" s="176"/>
      <c r="X632" s="177"/>
      <c r="AT632" s="172" t="s">
        <v>170</v>
      </c>
      <c r="AU632" s="172" t="s">
        <v>89</v>
      </c>
      <c r="AV632" s="15" t="s">
        <v>168</v>
      </c>
      <c r="AW632" s="15" t="s">
        <v>5</v>
      </c>
      <c r="AX632" s="15" t="s">
        <v>87</v>
      </c>
      <c r="AY632" s="172" t="s">
        <v>160</v>
      </c>
    </row>
    <row r="633" spans="2:65" s="1" customFormat="1" ht="24.2" customHeight="1">
      <c r="B633" s="32"/>
      <c r="C633" s="178" t="s">
        <v>809</v>
      </c>
      <c r="D633" s="178" t="s">
        <v>217</v>
      </c>
      <c r="E633" s="179" t="s">
        <v>791</v>
      </c>
      <c r="F633" s="180" t="s">
        <v>792</v>
      </c>
      <c r="G633" s="181" t="s">
        <v>187</v>
      </c>
      <c r="H633" s="182">
        <v>16</v>
      </c>
      <c r="I633" s="183">
        <v>0</v>
      </c>
      <c r="J633" s="184"/>
      <c r="K633" s="185">
        <f>ROUND(P633*H633,2)</f>
        <v>0</v>
      </c>
      <c r="L633" s="180" t="s">
        <v>167</v>
      </c>
      <c r="M633" s="186"/>
      <c r="N633" s="187" t="s">
        <v>1</v>
      </c>
      <c r="O633" s="144" t="s">
        <v>42</v>
      </c>
      <c r="P633" s="145">
        <f>I633+J633</f>
        <v>0</v>
      </c>
      <c r="Q633" s="145">
        <f>ROUND(I633*H633,2)</f>
        <v>0</v>
      </c>
      <c r="R633" s="145">
        <f>ROUND(J633*H633,2)</f>
        <v>0</v>
      </c>
      <c r="T633" s="146">
        <f>S633*H633</f>
        <v>0</v>
      </c>
      <c r="U633" s="146">
        <v>6.0000000000000002E-5</v>
      </c>
      <c r="V633" s="146">
        <f>U633*H633</f>
        <v>9.6000000000000002E-4</v>
      </c>
      <c r="W633" s="146">
        <v>0</v>
      </c>
      <c r="X633" s="147">
        <f>W633*H633</f>
        <v>0</v>
      </c>
      <c r="AR633" s="148" t="s">
        <v>334</v>
      </c>
      <c r="AT633" s="148" t="s">
        <v>217</v>
      </c>
      <c r="AU633" s="148" t="s">
        <v>89</v>
      </c>
      <c r="AY633" s="17" t="s">
        <v>160</v>
      </c>
      <c r="BE633" s="149">
        <f>IF(O633="základní",K633,0)</f>
        <v>0</v>
      </c>
      <c r="BF633" s="149">
        <f>IF(O633="snížená",K633,0)</f>
        <v>0</v>
      </c>
      <c r="BG633" s="149">
        <f>IF(O633="zákl. přenesená",K633,0)</f>
        <v>0</v>
      </c>
      <c r="BH633" s="149">
        <f>IF(O633="sníž. přenesená",K633,0)</f>
        <v>0</v>
      </c>
      <c r="BI633" s="149">
        <f>IF(O633="nulová",K633,0)</f>
        <v>0</v>
      </c>
      <c r="BJ633" s="17" t="s">
        <v>87</v>
      </c>
      <c r="BK633" s="149">
        <f>ROUND(P633*H633,2)</f>
        <v>0</v>
      </c>
      <c r="BL633" s="17" t="s">
        <v>245</v>
      </c>
      <c r="BM633" s="148" t="s">
        <v>810</v>
      </c>
    </row>
    <row r="634" spans="2:65" s="1" customFormat="1" ht="24.2" customHeight="1">
      <c r="B634" s="32"/>
      <c r="C634" s="136" t="s">
        <v>811</v>
      </c>
      <c r="D634" s="136" t="s">
        <v>163</v>
      </c>
      <c r="E634" s="137" t="s">
        <v>812</v>
      </c>
      <c r="F634" s="138" t="s">
        <v>813</v>
      </c>
      <c r="G634" s="139" t="s">
        <v>546</v>
      </c>
      <c r="H634" s="188">
        <v>0</v>
      </c>
      <c r="I634" s="141">
        <v>0</v>
      </c>
      <c r="J634" s="141">
        <v>0</v>
      </c>
      <c r="K634" s="142">
        <f>ROUND(P634*H634,2)</f>
        <v>0</v>
      </c>
      <c r="L634" s="138" t="s">
        <v>167</v>
      </c>
      <c r="M634" s="32"/>
      <c r="N634" s="143" t="s">
        <v>1</v>
      </c>
      <c r="O634" s="144" t="s">
        <v>42</v>
      </c>
      <c r="P634" s="145">
        <f>I634+J634</f>
        <v>0</v>
      </c>
      <c r="Q634" s="145">
        <f>ROUND(I634*H634,2)</f>
        <v>0</v>
      </c>
      <c r="R634" s="145">
        <f>ROUND(J634*H634,2)</f>
        <v>0</v>
      </c>
      <c r="T634" s="146">
        <f>S634*H634</f>
        <v>0</v>
      </c>
      <c r="U634" s="146">
        <v>0</v>
      </c>
      <c r="V634" s="146">
        <f>U634*H634</f>
        <v>0</v>
      </c>
      <c r="W634" s="146">
        <v>0</v>
      </c>
      <c r="X634" s="147">
        <f>W634*H634</f>
        <v>0</v>
      </c>
      <c r="AR634" s="148" t="s">
        <v>245</v>
      </c>
      <c r="AT634" s="148" t="s">
        <v>163</v>
      </c>
      <c r="AU634" s="148" t="s">
        <v>89</v>
      </c>
      <c r="AY634" s="17" t="s">
        <v>160</v>
      </c>
      <c r="BE634" s="149">
        <f>IF(O634="základní",K634,0)</f>
        <v>0</v>
      </c>
      <c r="BF634" s="149">
        <f>IF(O634="snížená",K634,0)</f>
        <v>0</v>
      </c>
      <c r="BG634" s="149">
        <f>IF(O634="zákl. přenesená",K634,0)</f>
        <v>0</v>
      </c>
      <c r="BH634" s="149">
        <f>IF(O634="sníž. přenesená",K634,0)</f>
        <v>0</v>
      </c>
      <c r="BI634" s="149">
        <f>IF(O634="nulová",K634,0)</f>
        <v>0</v>
      </c>
      <c r="BJ634" s="17" t="s">
        <v>87</v>
      </c>
      <c r="BK634" s="149">
        <f>ROUND(P634*H634,2)</f>
        <v>0</v>
      </c>
      <c r="BL634" s="17" t="s">
        <v>245</v>
      </c>
      <c r="BM634" s="148" t="s">
        <v>814</v>
      </c>
    </row>
    <row r="635" spans="2:65" s="1" customFormat="1" ht="21.75" customHeight="1">
      <c r="B635" s="32"/>
      <c r="C635" s="136" t="s">
        <v>815</v>
      </c>
      <c r="D635" s="136" t="s">
        <v>163</v>
      </c>
      <c r="E635" s="137" t="s">
        <v>816</v>
      </c>
      <c r="F635" s="138" t="s">
        <v>817</v>
      </c>
      <c r="G635" s="139" t="s">
        <v>484</v>
      </c>
      <c r="H635" s="140">
        <v>2</v>
      </c>
      <c r="I635" s="141">
        <v>0</v>
      </c>
      <c r="J635" s="141">
        <v>0</v>
      </c>
      <c r="K635" s="142">
        <f>ROUND(P635*H635,2)</f>
        <v>0</v>
      </c>
      <c r="L635" s="138" t="s">
        <v>1</v>
      </c>
      <c r="M635" s="32"/>
      <c r="N635" s="143" t="s">
        <v>1</v>
      </c>
      <c r="O635" s="144" t="s">
        <v>42</v>
      </c>
      <c r="P635" s="145">
        <f>I635+J635</f>
        <v>0</v>
      </c>
      <c r="Q635" s="145">
        <f>ROUND(I635*H635,2)</f>
        <v>0</v>
      </c>
      <c r="R635" s="145">
        <f>ROUND(J635*H635,2)</f>
        <v>0</v>
      </c>
      <c r="T635" s="146">
        <f>S635*H635</f>
        <v>0</v>
      </c>
      <c r="U635" s="146">
        <v>0</v>
      </c>
      <c r="V635" s="146">
        <f>U635*H635</f>
        <v>0</v>
      </c>
      <c r="W635" s="146">
        <v>0</v>
      </c>
      <c r="X635" s="147">
        <f>W635*H635</f>
        <v>0</v>
      </c>
      <c r="AR635" s="148" t="s">
        <v>245</v>
      </c>
      <c r="AT635" s="148" t="s">
        <v>163</v>
      </c>
      <c r="AU635" s="148" t="s">
        <v>89</v>
      </c>
      <c r="AY635" s="17" t="s">
        <v>160</v>
      </c>
      <c r="BE635" s="149">
        <f>IF(O635="základní",K635,0)</f>
        <v>0</v>
      </c>
      <c r="BF635" s="149">
        <f>IF(O635="snížená",K635,0)</f>
        <v>0</v>
      </c>
      <c r="BG635" s="149">
        <f>IF(O635="zákl. přenesená",K635,0)</f>
        <v>0</v>
      </c>
      <c r="BH635" s="149">
        <f>IF(O635="sníž. přenesená",K635,0)</f>
        <v>0</v>
      </c>
      <c r="BI635" s="149">
        <f>IF(O635="nulová",K635,0)</f>
        <v>0</v>
      </c>
      <c r="BJ635" s="17" t="s">
        <v>87</v>
      </c>
      <c r="BK635" s="149">
        <f>ROUND(P635*H635,2)</f>
        <v>0</v>
      </c>
      <c r="BL635" s="17" t="s">
        <v>245</v>
      </c>
      <c r="BM635" s="148" t="s">
        <v>818</v>
      </c>
    </row>
    <row r="636" spans="2:65" s="11" customFormat="1" ht="22.7" customHeight="1">
      <c r="B636" s="123"/>
      <c r="D636" s="124" t="s">
        <v>78</v>
      </c>
      <c r="E636" s="134" t="s">
        <v>819</v>
      </c>
      <c r="F636" s="134" t="s">
        <v>820</v>
      </c>
      <c r="I636" s="126"/>
      <c r="J636" s="126"/>
      <c r="K636" s="135">
        <f>BK636</f>
        <v>0</v>
      </c>
      <c r="M636" s="123"/>
      <c r="N636" s="128"/>
      <c r="Q636" s="129">
        <f>SUM(Q637:Q702)</f>
        <v>0</v>
      </c>
      <c r="R636" s="129">
        <f>SUM(R637:R702)</f>
        <v>0</v>
      </c>
      <c r="T636" s="130">
        <f>SUM(T637:T702)</f>
        <v>0</v>
      </c>
      <c r="V636" s="130">
        <f>SUM(V637:V702)</f>
        <v>1.2435249099999999</v>
      </c>
      <c r="X636" s="131">
        <f>SUM(X637:X702)</f>
        <v>1.3352999999999999</v>
      </c>
      <c r="AR636" s="124" t="s">
        <v>89</v>
      </c>
      <c r="AT636" s="132" t="s">
        <v>78</v>
      </c>
      <c r="AU636" s="132" t="s">
        <v>87</v>
      </c>
      <c r="AY636" s="124" t="s">
        <v>160</v>
      </c>
      <c r="BK636" s="133">
        <f>SUM(BK637:BK702)</f>
        <v>0</v>
      </c>
    </row>
    <row r="637" spans="2:65" s="1" customFormat="1" ht="24.2" customHeight="1">
      <c r="B637" s="32"/>
      <c r="C637" s="136" t="s">
        <v>821</v>
      </c>
      <c r="D637" s="136" t="s">
        <v>163</v>
      </c>
      <c r="E637" s="137" t="s">
        <v>822</v>
      </c>
      <c r="F637" s="138" t="s">
        <v>823</v>
      </c>
      <c r="G637" s="139" t="s">
        <v>248</v>
      </c>
      <c r="H637" s="140">
        <v>3.5</v>
      </c>
      <c r="I637" s="141">
        <v>0</v>
      </c>
      <c r="J637" s="141">
        <v>0</v>
      </c>
      <c r="K637" s="142">
        <f>ROUND(P637*H637,2)</f>
        <v>0</v>
      </c>
      <c r="L637" s="138" t="s">
        <v>1</v>
      </c>
      <c r="M637" s="32"/>
      <c r="N637" s="143" t="s">
        <v>1</v>
      </c>
      <c r="O637" s="144" t="s">
        <v>42</v>
      </c>
      <c r="P637" s="145">
        <f>I637+J637</f>
        <v>0</v>
      </c>
      <c r="Q637" s="145">
        <f>ROUND(I637*H637,2)</f>
        <v>0</v>
      </c>
      <c r="R637" s="145">
        <f>ROUND(J637*H637,2)</f>
        <v>0</v>
      </c>
      <c r="T637" s="146">
        <f>S637*H637</f>
        <v>0</v>
      </c>
      <c r="U637" s="146">
        <v>0</v>
      </c>
      <c r="V637" s="146">
        <f>U637*H637</f>
        <v>0</v>
      </c>
      <c r="W637" s="146">
        <v>0</v>
      </c>
      <c r="X637" s="147">
        <f>W637*H637</f>
        <v>0</v>
      </c>
      <c r="AR637" s="148" t="s">
        <v>245</v>
      </c>
      <c r="AT637" s="148" t="s">
        <v>163</v>
      </c>
      <c r="AU637" s="148" t="s">
        <v>89</v>
      </c>
      <c r="AY637" s="17" t="s">
        <v>160</v>
      </c>
      <c r="BE637" s="149">
        <f>IF(O637="základní",K637,0)</f>
        <v>0</v>
      </c>
      <c r="BF637" s="149">
        <f>IF(O637="snížená",K637,0)</f>
        <v>0</v>
      </c>
      <c r="BG637" s="149">
        <f>IF(O637="zákl. přenesená",K637,0)</f>
        <v>0</v>
      </c>
      <c r="BH637" s="149">
        <f>IF(O637="sníž. přenesená",K637,0)</f>
        <v>0</v>
      </c>
      <c r="BI637" s="149">
        <f>IF(O637="nulová",K637,0)</f>
        <v>0</v>
      </c>
      <c r="BJ637" s="17" t="s">
        <v>87</v>
      </c>
      <c r="BK637" s="149">
        <f>ROUND(P637*H637,2)</f>
        <v>0</v>
      </c>
      <c r="BL637" s="17" t="s">
        <v>245</v>
      </c>
      <c r="BM637" s="148" t="s">
        <v>824</v>
      </c>
    </row>
    <row r="638" spans="2:65" s="1" customFormat="1" ht="24.2" customHeight="1">
      <c r="B638" s="32"/>
      <c r="C638" s="178" t="s">
        <v>825</v>
      </c>
      <c r="D638" s="178" t="s">
        <v>217</v>
      </c>
      <c r="E638" s="179" t="s">
        <v>826</v>
      </c>
      <c r="F638" s="180" t="s">
        <v>827</v>
      </c>
      <c r="G638" s="181" t="s">
        <v>484</v>
      </c>
      <c r="H638" s="182">
        <v>1</v>
      </c>
      <c r="I638" s="183">
        <v>0</v>
      </c>
      <c r="J638" s="184"/>
      <c r="K638" s="185">
        <f>ROUND(P638*H638,2)</f>
        <v>0</v>
      </c>
      <c r="L638" s="180" t="s">
        <v>1</v>
      </c>
      <c r="M638" s="186"/>
      <c r="N638" s="187" t="s">
        <v>1</v>
      </c>
      <c r="O638" s="144" t="s">
        <v>42</v>
      </c>
      <c r="P638" s="145">
        <f>I638+J638</f>
        <v>0</v>
      </c>
      <c r="Q638" s="145">
        <f>ROUND(I638*H638,2)</f>
        <v>0</v>
      </c>
      <c r="R638" s="145">
        <f>ROUND(J638*H638,2)</f>
        <v>0</v>
      </c>
      <c r="T638" s="146">
        <f>S638*H638</f>
        <v>0</v>
      </c>
      <c r="U638" s="146">
        <v>0</v>
      </c>
      <c r="V638" s="146">
        <f>U638*H638</f>
        <v>0</v>
      </c>
      <c r="W638" s="146">
        <v>0</v>
      </c>
      <c r="X638" s="147">
        <f>W638*H638</f>
        <v>0</v>
      </c>
      <c r="AR638" s="148" t="s">
        <v>334</v>
      </c>
      <c r="AT638" s="148" t="s">
        <v>217</v>
      </c>
      <c r="AU638" s="148" t="s">
        <v>89</v>
      </c>
      <c r="AY638" s="17" t="s">
        <v>160</v>
      </c>
      <c r="BE638" s="149">
        <f>IF(O638="základní",K638,0)</f>
        <v>0</v>
      </c>
      <c r="BF638" s="149">
        <f>IF(O638="snížená",K638,0)</f>
        <v>0</v>
      </c>
      <c r="BG638" s="149">
        <f>IF(O638="zákl. přenesená",K638,0)</f>
        <v>0</v>
      </c>
      <c r="BH638" s="149">
        <f>IF(O638="sníž. přenesená",K638,0)</f>
        <v>0</v>
      </c>
      <c r="BI638" s="149">
        <f>IF(O638="nulová",K638,0)</f>
        <v>0</v>
      </c>
      <c r="BJ638" s="17" t="s">
        <v>87</v>
      </c>
      <c r="BK638" s="149">
        <f>ROUND(P638*H638,2)</f>
        <v>0</v>
      </c>
      <c r="BL638" s="17" t="s">
        <v>245</v>
      </c>
      <c r="BM638" s="148" t="s">
        <v>828</v>
      </c>
    </row>
    <row r="639" spans="2:65" s="1" customFormat="1" ht="24.2" customHeight="1">
      <c r="B639" s="32"/>
      <c r="C639" s="136" t="s">
        <v>829</v>
      </c>
      <c r="D639" s="136" t="s">
        <v>163</v>
      </c>
      <c r="E639" s="137" t="s">
        <v>830</v>
      </c>
      <c r="F639" s="138" t="s">
        <v>831</v>
      </c>
      <c r="G639" s="139" t="s">
        <v>248</v>
      </c>
      <c r="H639" s="140">
        <v>6.52</v>
      </c>
      <c r="I639" s="141">
        <v>0</v>
      </c>
      <c r="J639" s="141">
        <v>0</v>
      </c>
      <c r="K639" s="142">
        <f>ROUND(P639*H639,2)</f>
        <v>0</v>
      </c>
      <c r="L639" s="138" t="s">
        <v>167</v>
      </c>
      <c r="M639" s="32"/>
      <c r="N639" s="143" t="s">
        <v>1</v>
      </c>
      <c r="O639" s="144" t="s">
        <v>42</v>
      </c>
      <c r="P639" s="145">
        <f>I639+J639</f>
        <v>0</v>
      </c>
      <c r="Q639" s="145">
        <f>ROUND(I639*H639,2)</f>
        <v>0</v>
      </c>
      <c r="R639" s="145">
        <f>ROUND(J639*H639,2)</f>
        <v>0</v>
      </c>
      <c r="T639" s="146">
        <f>S639*H639</f>
        <v>0</v>
      </c>
      <c r="U639" s="146">
        <v>7.2000000000000005E-4</v>
      </c>
      <c r="V639" s="146">
        <f>U639*H639</f>
        <v>4.6943999999999996E-3</v>
      </c>
      <c r="W639" s="146">
        <v>0</v>
      </c>
      <c r="X639" s="147">
        <f>W639*H639</f>
        <v>0</v>
      </c>
      <c r="AR639" s="148" t="s">
        <v>245</v>
      </c>
      <c r="AT639" s="148" t="s">
        <v>163</v>
      </c>
      <c r="AU639" s="148" t="s">
        <v>89</v>
      </c>
      <c r="AY639" s="17" t="s">
        <v>160</v>
      </c>
      <c r="BE639" s="149">
        <f>IF(O639="základní",K639,0)</f>
        <v>0</v>
      </c>
      <c r="BF639" s="149">
        <f>IF(O639="snížená",K639,0)</f>
        <v>0</v>
      </c>
      <c r="BG639" s="149">
        <f>IF(O639="zákl. přenesená",K639,0)</f>
        <v>0</v>
      </c>
      <c r="BH639" s="149">
        <f>IF(O639="sníž. přenesená",K639,0)</f>
        <v>0</v>
      </c>
      <c r="BI639" s="149">
        <f>IF(O639="nulová",K639,0)</f>
        <v>0</v>
      </c>
      <c r="BJ639" s="17" t="s">
        <v>87</v>
      </c>
      <c r="BK639" s="149">
        <f>ROUND(P639*H639,2)</f>
        <v>0</v>
      </c>
      <c r="BL639" s="17" t="s">
        <v>245</v>
      </c>
      <c r="BM639" s="148" t="s">
        <v>832</v>
      </c>
    </row>
    <row r="640" spans="2:65" s="13" customFormat="1">
      <c r="B640" s="157"/>
      <c r="D640" s="151" t="s">
        <v>170</v>
      </c>
      <c r="E640" s="158" t="s">
        <v>1</v>
      </c>
      <c r="F640" s="159" t="s">
        <v>833</v>
      </c>
      <c r="H640" s="160">
        <v>6.52</v>
      </c>
      <c r="I640" s="161"/>
      <c r="J640" s="161"/>
      <c r="M640" s="157"/>
      <c r="N640" s="162"/>
      <c r="X640" s="163"/>
      <c r="AT640" s="158" t="s">
        <v>170</v>
      </c>
      <c r="AU640" s="158" t="s">
        <v>89</v>
      </c>
      <c r="AV640" s="13" t="s">
        <v>89</v>
      </c>
      <c r="AW640" s="13" t="s">
        <v>5</v>
      </c>
      <c r="AX640" s="13" t="s">
        <v>79</v>
      </c>
      <c r="AY640" s="158" t="s">
        <v>160</v>
      </c>
    </row>
    <row r="641" spans="2:65" s="14" customFormat="1">
      <c r="B641" s="164"/>
      <c r="D641" s="151" t="s">
        <v>170</v>
      </c>
      <c r="E641" s="165" t="s">
        <v>1</v>
      </c>
      <c r="F641" s="166" t="s">
        <v>173</v>
      </c>
      <c r="H641" s="167">
        <v>6.52</v>
      </c>
      <c r="I641" s="168"/>
      <c r="J641" s="168"/>
      <c r="M641" s="164"/>
      <c r="N641" s="169"/>
      <c r="X641" s="170"/>
      <c r="AT641" s="165" t="s">
        <v>170</v>
      </c>
      <c r="AU641" s="165" t="s">
        <v>89</v>
      </c>
      <c r="AV641" s="14" t="s">
        <v>161</v>
      </c>
      <c r="AW641" s="14" t="s">
        <v>5</v>
      </c>
      <c r="AX641" s="14" t="s">
        <v>79</v>
      </c>
      <c r="AY641" s="165" t="s">
        <v>160</v>
      </c>
    </row>
    <row r="642" spans="2:65" s="15" customFormat="1">
      <c r="B642" s="171"/>
      <c r="D642" s="151" t="s">
        <v>170</v>
      </c>
      <c r="E642" s="172" t="s">
        <v>1</v>
      </c>
      <c r="F642" s="173" t="s">
        <v>174</v>
      </c>
      <c r="H642" s="174">
        <v>6.52</v>
      </c>
      <c r="I642" s="175"/>
      <c r="J642" s="175"/>
      <c r="M642" s="171"/>
      <c r="N642" s="176"/>
      <c r="X642" s="177"/>
      <c r="AT642" s="172" t="s">
        <v>170</v>
      </c>
      <c r="AU642" s="172" t="s">
        <v>89</v>
      </c>
      <c r="AV642" s="15" t="s">
        <v>168</v>
      </c>
      <c r="AW642" s="15" t="s">
        <v>5</v>
      </c>
      <c r="AX642" s="15" t="s">
        <v>87</v>
      </c>
      <c r="AY642" s="172" t="s">
        <v>160</v>
      </c>
    </row>
    <row r="643" spans="2:65" s="1" customFormat="1" ht="24">
      <c r="B643" s="32"/>
      <c r="C643" s="178" t="s">
        <v>834</v>
      </c>
      <c r="D643" s="178" t="s">
        <v>217</v>
      </c>
      <c r="E643" s="179" t="s">
        <v>835</v>
      </c>
      <c r="F643" s="180" t="s">
        <v>836</v>
      </c>
      <c r="G643" s="181" t="s">
        <v>248</v>
      </c>
      <c r="H643" s="182">
        <v>6.52</v>
      </c>
      <c r="I643" s="183">
        <v>0</v>
      </c>
      <c r="J643" s="184"/>
      <c r="K643" s="185">
        <f>ROUND(P643*H643,2)</f>
        <v>0</v>
      </c>
      <c r="L643" s="180" t="s">
        <v>167</v>
      </c>
      <c r="M643" s="186"/>
      <c r="N643" s="187" t="s">
        <v>1</v>
      </c>
      <c r="O643" s="144" t="s">
        <v>42</v>
      </c>
      <c r="P643" s="145">
        <f>I643+J643</f>
        <v>0</v>
      </c>
      <c r="Q643" s="145">
        <f>ROUND(I643*H643,2)</f>
        <v>0</v>
      </c>
      <c r="R643" s="145">
        <f>ROUND(J643*H643,2)</f>
        <v>0</v>
      </c>
      <c r="T643" s="146">
        <f>S643*H643</f>
        <v>0</v>
      </c>
      <c r="U643" s="146">
        <v>0.03</v>
      </c>
      <c r="V643" s="146">
        <f>U643*H643</f>
        <v>0.19559999999999997</v>
      </c>
      <c r="W643" s="146">
        <v>0</v>
      </c>
      <c r="X643" s="147">
        <f>W643*H643</f>
        <v>0</v>
      </c>
      <c r="AR643" s="148" t="s">
        <v>334</v>
      </c>
      <c r="AT643" s="148" t="s">
        <v>217</v>
      </c>
      <c r="AU643" s="148" t="s">
        <v>89</v>
      </c>
      <c r="AY643" s="17" t="s">
        <v>160</v>
      </c>
      <c r="BE643" s="149">
        <f>IF(O643="základní",K643,0)</f>
        <v>0</v>
      </c>
      <c r="BF643" s="149">
        <f>IF(O643="snížená",K643,0)</f>
        <v>0</v>
      </c>
      <c r="BG643" s="149">
        <f>IF(O643="zákl. přenesená",K643,0)</f>
        <v>0</v>
      </c>
      <c r="BH643" s="149">
        <f>IF(O643="sníž. přenesená",K643,0)</f>
        <v>0</v>
      </c>
      <c r="BI643" s="149">
        <f>IF(O643="nulová",K643,0)</f>
        <v>0</v>
      </c>
      <c r="BJ643" s="17" t="s">
        <v>87</v>
      </c>
      <c r="BK643" s="149">
        <f>ROUND(P643*H643,2)</f>
        <v>0</v>
      </c>
      <c r="BL643" s="17" t="s">
        <v>245</v>
      </c>
      <c r="BM643" s="148" t="s">
        <v>837</v>
      </c>
    </row>
    <row r="644" spans="2:65" s="1" customFormat="1" ht="24.2" customHeight="1">
      <c r="B644" s="32"/>
      <c r="C644" s="136" t="s">
        <v>838</v>
      </c>
      <c r="D644" s="136" t="s">
        <v>163</v>
      </c>
      <c r="E644" s="137" t="s">
        <v>839</v>
      </c>
      <c r="F644" s="138" t="s">
        <v>840</v>
      </c>
      <c r="G644" s="139" t="s">
        <v>187</v>
      </c>
      <c r="H644" s="140">
        <v>1</v>
      </c>
      <c r="I644" s="141">
        <v>0</v>
      </c>
      <c r="J644" s="141">
        <v>0</v>
      </c>
      <c r="K644" s="142">
        <f>ROUND(P644*H644,2)</f>
        <v>0</v>
      </c>
      <c r="L644" s="138" t="s">
        <v>167</v>
      </c>
      <c r="M644" s="32"/>
      <c r="N644" s="143" t="s">
        <v>1</v>
      </c>
      <c r="O644" s="144" t="s">
        <v>42</v>
      </c>
      <c r="P644" s="145">
        <f>I644+J644</f>
        <v>0</v>
      </c>
      <c r="Q644" s="145">
        <f>ROUND(I644*H644,2)</f>
        <v>0</v>
      </c>
      <c r="R644" s="145">
        <f>ROUND(J644*H644,2)</f>
        <v>0</v>
      </c>
      <c r="T644" s="146">
        <f>S644*H644</f>
        <v>0</v>
      </c>
      <c r="U644" s="146">
        <v>0</v>
      </c>
      <c r="V644" s="146">
        <f>U644*H644</f>
        <v>0</v>
      </c>
      <c r="W644" s="146">
        <v>0</v>
      </c>
      <c r="X644" s="147">
        <f>W644*H644</f>
        <v>0</v>
      </c>
      <c r="AR644" s="148" t="s">
        <v>245</v>
      </c>
      <c r="AT644" s="148" t="s">
        <v>163</v>
      </c>
      <c r="AU644" s="148" t="s">
        <v>89</v>
      </c>
      <c r="AY644" s="17" t="s">
        <v>160</v>
      </c>
      <c r="BE644" s="149">
        <f>IF(O644="základní",K644,0)</f>
        <v>0</v>
      </c>
      <c r="BF644" s="149">
        <f>IF(O644="snížená",K644,0)</f>
        <v>0</v>
      </c>
      <c r="BG644" s="149">
        <f>IF(O644="zákl. přenesená",K644,0)</f>
        <v>0</v>
      </c>
      <c r="BH644" s="149">
        <f>IF(O644="sníž. přenesená",K644,0)</f>
        <v>0</v>
      </c>
      <c r="BI644" s="149">
        <f>IF(O644="nulová",K644,0)</f>
        <v>0</v>
      </c>
      <c r="BJ644" s="17" t="s">
        <v>87</v>
      </c>
      <c r="BK644" s="149">
        <f>ROUND(P644*H644,2)</f>
        <v>0</v>
      </c>
      <c r="BL644" s="17" t="s">
        <v>245</v>
      </c>
      <c r="BM644" s="148" t="s">
        <v>841</v>
      </c>
    </row>
    <row r="645" spans="2:65" s="13" customFormat="1">
      <c r="B645" s="157"/>
      <c r="D645" s="151" t="s">
        <v>170</v>
      </c>
      <c r="E645" s="158" t="s">
        <v>1</v>
      </c>
      <c r="F645" s="159" t="s">
        <v>842</v>
      </c>
      <c r="H645" s="160">
        <v>1</v>
      </c>
      <c r="I645" s="161"/>
      <c r="J645" s="161"/>
      <c r="M645" s="157"/>
      <c r="N645" s="162"/>
      <c r="X645" s="163"/>
      <c r="AT645" s="158" t="s">
        <v>170</v>
      </c>
      <c r="AU645" s="158" t="s">
        <v>89</v>
      </c>
      <c r="AV645" s="13" t="s">
        <v>89</v>
      </c>
      <c r="AW645" s="13" t="s">
        <v>5</v>
      </c>
      <c r="AX645" s="13" t="s">
        <v>79</v>
      </c>
      <c r="AY645" s="158" t="s">
        <v>160</v>
      </c>
    </row>
    <row r="646" spans="2:65" s="14" customFormat="1">
      <c r="B646" s="164"/>
      <c r="D646" s="151" t="s">
        <v>170</v>
      </c>
      <c r="E646" s="165" t="s">
        <v>1</v>
      </c>
      <c r="F646" s="166" t="s">
        <v>173</v>
      </c>
      <c r="H646" s="167">
        <v>1</v>
      </c>
      <c r="I646" s="168"/>
      <c r="J646" s="168"/>
      <c r="M646" s="164"/>
      <c r="N646" s="169"/>
      <c r="X646" s="170"/>
      <c r="AT646" s="165" t="s">
        <v>170</v>
      </c>
      <c r="AU646" s="165" t="s">
        <v>89</v>
      </c>
      <c r="AV646" s="14" t="s">
        <v>161</v>
      </c>
      <c r="AW646" s="14" t="s">
        <v>5</v>
      </c>
      <c r="AX646" s="14" t="s">
        <v>79</v>
      </c>
      <c r="AY646" s="165" t="s">
        <v>160</v>
      </c>
    </row>
    <row r="647" spans="2:65" s="15" customFormat="1">
      <c r="B647" s="171"/>
      <c r="D647" s="151" t="s">
        <v>170</v>
      </c>
      <c r="E647" s="172" t="s">
        <v>1</v>
      </c>
      <c r="F647" s="173" t="s">
        <v>174</v>
      </c>
      <c r="H647" s="174">
        <v>1</v>
      </c>
      <c r="I647" s="175"/>
      <c r="J647" s="175"/>
      <c r="M647" s="171"/>
      <c r="N647" s="176"/>
      <c r="X647" s="177"/>
      <c r="AT647" s="172" t="s">
        <v>170</v>
      </c>
      <c r="AU647" s="172" t="s">
        <v>89</v>
      </c>
      <c r="AV647" s="15" t="s">
        <v>168</v>
      </c>
      <c r="AW647" s="15" t="s">
        <v>5</v>
      </c>
      <c r="AX647" s="15" t="s">
        <v>87</v>
      </c>
      <c r="AY647" s="172" t="s">
        <v>160</v>
      </c>
    </row>
    <row r="648" spans="2:65" s="1" customFormat="1" ht="16.5" customHeight="1">
      <c r="B648" s="32"/>
      <c r="C648" s="178" t="s">
        <v>843</v>
      </c>
      <c r="D648" s="178" t="s">
        <v>217</v>
      </c>
      <c r="E648" s="179" t="s">
        <v>844</v>
      </c>
      <c r="F648" s="180" t="s">
        <v>845</v>
      </c>
      <c r="G648" s="181" t="s">
        <v>484</v>
      </c>
      <c r="H648" s="182">
        <v>1</v>
      </c>
      <c r="I648" s="183">
        <v>0</v>
      </c>
      <c r="J648" s="184"/>
      <c r="K648" s="185">
        <f>ROUND(P648*H648,2)</f>
        <v>0</v>
      </c>
      <c r="L648" s="180" t="s">
        <v>1</v>
      </c>
      <c r="M648" s="186"/>
      <c r="N648" s="187" t="s">
        <v>1</v>
      </c>
      <c r="O648" s="144" t="s">
        <v>42</v>
      </c>
      <c r="P648" s="145">
        <f>I648+J648</f>
        <v>0</v>
      </c>
      <c r="Q648" s="145">
        <f>ROUND(I648*H648,2)</f>
        <v>0</v>
      </c>
      <c r="R648" s="145">
        <f>ROUND(J648*H648,2)</f>
        <v>0</v>
      </c>
      <c r="T648" s="146">
        <f>S648*H648</f>
        <v>0</v>
      </c>
      <c r="U648" s="146">
        <v>0</v>
      </c>
      <c r="V648" s="146">
        <f>U648*H648</f>
        <v>0</v>
      </c>
      <c r="W648" s="146">
        <v>0</v>
      </c>
      <c r="X648" s="147">
        <f>W648*H648</f>
        <v>0</v>
      </c>
      <c r="AR648" s="148" t="s">
        <v>334</v>
      </c>
      <c r="AT648" s="148" t="s">
        <v>217</v>
      </c>
      <c r="AU648" s="148" t="s">
        <v>89</v>
      </c>
      <c r="AY648" s="17" t="s">
        <v>160</v>
      </c>
      <c r="BE648" s="149">
        <f>IF(O648="základní",K648,0)</f>
        <v>0</v>
      </c>
      <c r="BF648" s="149">
        <f>IF(O648="snížená",K648,0)</f>
        <v>0</v>
      </c>
      <c r="BG648" s="149">
        <f>IF(O648="zákl. přenesená",K648,0)</f>
        <v>0</v>
      </c>
      <c r="BH648" s="149">
        <f>IF(O648="sníž. přenesená",K648,0)</f>
        <v>0</v>
      </c>
      <c r="BI648" s="149">
        <f>IF(O648="nulová",K648,0)</f>
        <v>0</v>
      </c>
      <c r="BJ648" s="17" t="s">
        <v>87</v>
      </c>
      <c r="BK648" s="149">
        <f>ROUND(P648*H648,2)</f>
        <v>0</v>
      </c>
      <c r="BL648" s="17" t="s">
        <v>245</v>
      </c>
      <c r="BM648" s="148" t="s">
        <v>846</v>
      </c>
    </row>
    <row r="649" spans="2:65" s="1" customFormat="1" ht="24.2" customHeight="1">
      <c r="B649" s="32"/>
      <c r="C649" s="136" t="s">
        <v>847</v>
      </c>
      <c r="D649" s="136" t="s">
        <v>163</v>
      </c>
      <c r="E649" s="137" t="s">
        <v>848</v>
      </c>
      <c r="F649" s="138" t="s">
        <v>849</v>
      </c>
      <c r="G649" s="139" t="s">
        <v>187</v>
      </c>
      <c r="H649" s="140">
        <v>3</v>
      </c>
      <c r="I649" s="141">
        <v>0</v>
      </c>
      <c r="J649" s="141">
        <v>0</v>
      </c>
      <c r="K649" s="142">
        <f>ROUND(P649*H649,2)</f>
        <v>0</v>
      </c>
      <c r="L649" s="138" t="s">
        <v>167</v>
      </c>
      <c r="M649" s="32"/>
      <c r="N649" s="143" t="s">
        <v>1</v>
      </c>
      <c r="O649" s="144" t="s">
        <v>42</v>
      </c>
      <c r="P649" s="145">
        <f>I649+J649</f>
        <v>0</v>
      </c>
      <c r="Q649" s="145">
        <f>ROUND(I649*H649,2)</f>
        <v>0</v>
      </c>
      <c r="R649" s="145">
        <f>ROUND(J649*H649,2)</f>
        <v>0</v>
      </c>
      <c r="T649" s="146">
        <f>S649*H649</f>
        <v>0</v>
      </c>
      <c r="U649" s="146">
        <v>0</v>
      </c>
      <c r="V649" s="146">
        <f>U649*H649</f>
        <v>0</v>
      </c>
      <c r="W649" s="146">
        <v>0</v>
      </c>
      <c r="X649" s="147">
        <f>W649*H649</f>
        <v>0</v>
      </c>
      <c r="AR649" s="148" t="s">
        <v>245</v>
      </c>
      <c r="AT649" s="148" t="s">
        <v>163</v>
      </c>
      <c r="AU649" s="148" t="s">
        <v>89</v>
      </c>
      <c r="AY649" s="17" t="s">
        <v>160</v>
      </c>
      <c r="BE649" s="149">
        <f>IF(O649="základní",K649,0)</f>
        <v>0</v>
      </c>
      <c r="BF649" s="149">
        <f>IF(O649="snížená",K649,0)</f>
        <v>0</v>
      </c>
      <c r="BG649" s="149">
        <f>IF(O649="zákl. přenesená",K649,0)</f>
        <v>0</v>
      </c>
      <c r="BH649" s="149">
        <f>IF(O649="sníž. přenesená",K649,0)</f>
        <v>0</v>
      </c>
      <c r="BI649" s="149">
        <f>IF(O649="nulová",K649,0)</f>
        <v>0</v>
      </c>
      <c r="BJ649" s="17" t="s">
        <v>87</v>
      </c>
      <c r="BK649" s="149">
        <f>ROUND(P649*H649,2)</f>
        <v>0</v>
      </c>
      <c r="BL649" s="17" t="s">
        <v>245</v>
      </c>
      <c r="BM649" s="148" t="s">
        <v>850</v>
      </c>
    </row>
    <row r="650" spans="2:65" s="13" customFormat="1">
      <c r="B650" s="157"/>
      <c r="D650" s="151" t="s">
        <v>170</v>
      </c>
      <c r="E650" s="158" t="s">
        <v>1</v>
      </c>
      <c r="F650" s="159" t="s">
        <v>851</v>
      </c>
      <c r="H650" s="160">
        <v>1</v>
      </c>
      <c r="I650" s="161"/>
      <c r="J650" s="161"/>
      <c r="M650" s="157"/>
      <c r="N650" s="162"/>
      <c r="X650" s="163"/>
      <c r="AT650" s="158" t="s">
        <v>170</v>
      </c>
      <c r="AU650" s="158" t="s">
        <v>89</v>
      </c>
      <c r="AV650" s="13" t="s">
        <v>89</v>
      </c>
      <c r="AW650" s="13" t="s">
        <v>5</v>
      </c>
      <c r="AX650" s="13" t="s">
        <v>79</v>
      </c>
      <c r="AY650" s="158" t="s">
        <v>160</v>
      </c>
    </row>
    <row r="651" spans="2:65" s="13" customFormat="1">
      <c r="B651" s="157"/>
      <c r="D651" s="151" t="s">
        <v>170</v>
      </c>
      <c r="E651" s="158" t="s">
        <v>1</v>
      </c>
      <c r="F651" s="159" t="s">
        <v>852</v>
      </c>
      <c r="H651" s="160">
        <v>1</v>
      </c>
      <c r="I651" s="161"/>
      <c r="J651" s="161"/>
      <c r="M651" s="157"/>
      <c r="N651" s="162"/>
      <c r="X651" s="163"/>
      <c r="AT651" s="158" t="s">
        <v>170</v>
      </c>
      <c r="AU651" s="158" t="s">
        <v>89</v>
      </c>
      <c r="AV651" s="13" t="s">
        <v>89</v>
      </c>
      <c r="AW651" s="13" t="s">
        <v>5</v>
      </c>
      <c r="AX651" s="13" t="s">
        <v>79</v>
      </c>
      <c r="AY651" s="158" t="s">
        <v>160</v>
      </c>
    </row>
    <row r="652" spans="2:65" s="13" customFormat="1">
      <c r="B652" s="157"/>
      <c r="D652" s="151" t="s">
        <v>170</v>
      </c>
      <c r="E652" s="158" t="s">
        <v>1</v>
      </c>
      <c r="F652" s="159" t="s">
        <v>853</v>
      </c>
      <c r="H652" s="160">
        <v>1</v>
      </c>
      <c r="I652" s="161"/>
      <c r="J652" s="161"/>
      <c r="M652" s="157"/>
      <c r="N652" s="162"/>
      <c r="X652" s="163"/>
      <c r="AT652" s="158" t="s">
        <v>170</v>
      </c>
      <c r="AU652" s="158" t="s">
        <v>89</v>
      </c>
      <c r="AV652" s="13" t="s">
        <v>89</v>
      </c>
      <c r="AW652" s="13" t="s">
        <v>5</v>
      </c>
      <c r="AX652" s="13" t="s">
        <v>79</v>
      </c>
      <c r="AY652" s="158" t="s">
        <v>160</v>
      </c>
    </row>
    <row r="653" spans="2:65" s="14" customFormat="1">
      <c r="B653" s="164"/>
      <c r="D653" s="151" t="s">
        <v>170</v>
      </c>
      <c r="E653" s="165" t="s">
        <v>1</v>
      </c>
      <c r="F653" s="166" t="s">
        <v>173</v>
      </c>
      <c r="H653" s="167">
        <v>3</v>
      </c>
      <c r="I653" s="168"/>
      <c r="J653" s="168"/>
      <c r="M653" s="164"/>
      <c r="N653" s="169"/>
      <c r="X653" s="170"/>
      <c r="AT653" s="165" t="s">
        <v>170</v>
      </c>
      <c r="AU653" s="165" t="s">
        <v>89</v>
      </c>
      <c r="AV653" s="14" t="s">
        <v>161</v>
      </c>
      <c r="AW653" s="14" t="s">
        <v>5</v>
      </c>
      <c r="AX653" s="14" t="s">
        <v>79</v>
      </c>
      <c r="AY653" s="165" t="s">
        <v>160</v>
      </c>
    </row>
    <row r="654" spans="2:65" s="15" customFormat="1">
      <c r="B654" s="171"/>
      <c r="D654" s="151" t="s">
        <v>170</v>
      </c>
      <c r="E654" s="172" t="s">
        <v>1</v>
      </c>
      <c r="F654" s="173" t="s">
        <v>174</v>
      </c>
      <c r="H654" s="174">
        <v>3</v>
      </c>
      <c r="I654" s="175"/>
      <c r="J654" s="175"/>
      <c r="M654" s="171"/>
      <c r="N654" s="176"/>
      <c r="X654" s="177"/>
      <c r="AT654" s="172" t="s">
        <v>170</v>
      </c>
      <c r="AU654" s="172" t="s">
        <v>89</v>
      </c>
      <c r="AV654" s="15" t="s">
        <v>168</v>
      </c>
      <c r="AW654" s="15" t="s">
        <v>5</v>
      </c>
      <c r="AX654" s="15" t="s">
        <v>87</v>
      </c>
      <c r="AY654" s="172" t="s">
        <v>160</v>
      </c>
    </row>
    <row r="655" spans="2:65" s="1" customFormat="1" ht="16.5" customHeight="1">
      <c r="B655" s="32"/>
      <c r="C655" s="178" t="s">
        <v>854</v>
      </c>
      <c r="D655" s="178" t="s">
        <v>217</v>
      </c>
      <c r="E655" s="179" t="s">
        <v>855</v>
      </c>
      <c r="F655" s="180" t="s">
        <v>856</v>
      </c>
      <c r="G655" s="181" t="s">
        <v>484</v>
      </c>
      <c r="H655" s="182">
        <v>1</v>
      </c>
      <c r="I655" s="183">
        <v>0</v>
      </c>
      <c r="J655" s="184"/>
      <c r="K655" s="185">
        <f>ROUND(P655*H655,2)</f>
        <v>0</v>
      </c>
      <c r="L655" s="180" t="s">
        <v>1</v>
      </c>
      <c r="M655" s="186"/>
      <c r="N655" s="187" t="s">
        <v>1</v>
      </c>
      <c r="O655" s="144" t="s">
        <v>42</v>
      </c>
      <c r="P655" s="145">
        <f>I655+J655</f>
        <v>0</v>
      </c>
      <c r="Q655" s="145">
        <f>ROUND(I655*H655,2)</f>
        <v>0</v>
      </c>
      <c r="R655" s="145">
        <f>ROUND(J655*H655,2)</f>
        <v>0</v>
      </c>
      <c r="T655" s="146">
        <f>S655*H655</f>
        <v>0</v>
      </c>
      <c r="U655" s="146">
        <v>0</v>
      </c>
      <c r="V655" s="146">
        <f>U655*H655</f>
        <v>0</v>
      </c>
      <c r="W655" s="146">
        <v>0</v>
      </c>
      <c r="X655" s="147">
        <f>W655*H655</f>
        <v>0</v>
      </c>
      <c r="AR655" s="148" t="s">
        <v>334</v>
      </c>
      <c r="AT655" s="148" t="s">
        <v>217</v>
      </c>
      <c r="AU655" s="148" t="s">
        <v>89</v>
      </c>
      <c r="AY655" s="17" t="s">
        <v>160</v>
      </c>
      <c r="BE655" s="149">
        <f>IF(O655="základní",K655,0)</f>
        <v>0</v>
      </c>
      <c r="BF655" s="149">
        <f>IF(O655="snížená",K655,0)</f>
        <v>0</v>
      </c>
      <c r="BG655" s="149">
        <f>IF(O655="zákl. přenesená",K655,0)</f>
        <v>0</v>
      </c>
      <c r="BH655" s="149">
        <f>IF(O655="sníž. přenesená",K655,0)</f>
        <v>0</v>
      </c>
      <c r="BI655" s="149">
        <f>IF(O655="nulová",K655,0)</f>
        <v>0</v>
      </c>
      <c r="BJ655" s="17" t="s">
        <v>87</v>
      </c>
      <c r="BK655" s="149">
        <f>ROUND(P655*H655,2)</f>
        <v>0</v>
      </c>
      <c r="BL655" s="17" t="s">
        <v>245</v>
      </c>
      <c r="BM655" s="148" t="s">
        <v>857</v>
      </c>
    </row>
    <row r="656" spans="2:65" s="1" customFormat="1" ht="16.5" customHeight="1">
      <c r="B656" s="32"/>
      <c r="C656" s="178" t="s">
        <v>858</v>
      </c>
      <c r="D656" s="178" t="s">
        <v>217</v>
      </c>
      <c r="E656" s="179" t="s">
        <v>859</v>
      </c>
      <c r="F656" s="180" t="s">
        <v>860</v>
      </c>
      <c r="G656" s="181" t="s">
        <v>484</v>
      </c>
      <c r="H656" s="182">
        <v>1</v>
      </c>
      <c r="I656" s="183">
        <v>0</v>
      </c>
      <c r="J656" s="184"/>
      <c r="K656" s="185">
        <f>ROUND(P656*H656,2)</f>
        <v>0</v>
      </c>
      <c r="L656" s="180" t="s">
        <v>1</v>
      </c>
      <c r="M656" s="186"/>
      <c r="N656" s="187" t="s">
        <v>1</v>
      </c>
      <c r="O656" s="144" t="s">
        <v>42</v>
      </c>
      <c r="P656" s="145">
        <f>I656+J656</f>
        <v>0</v>
      </c>
      <c r="Q656" s="145">
        <f>ROUND(I656*H656,2)</f>
        <v>0</v>
      </c>
      <c r="R656" s="145">
        <f>ROUND(J656*H656,2)</f>
        <v>0</v>
      </c>
      <c r="T656" s="146">
        <f>S656*H656</f>
        <v>0</v>
      </c>
      <c r="U656" s="146">
        <v>0</v>
      </c>
      <c r="V656" s="146">
        <f>U656*H656</f>
        <v>0</v>
      </c>
      <c r="W656" s="146">
        <v>0</v>
      </c>
      <c r="X656" s="147">
        <f>W656*H656</f>
        <v>0</v>
      </c>
      <c r="AR656" s="148" t="s">
        <v>334</v>
      </c>
      <c r="AT656" s="148" t="s">
        <v>217</v>
      </c>
      <c r="AU656" s="148" t="s">
        <v>89</v>
      </c>
      <c r="AY656" s="17" t="s">
        <v>160</v>
      </c>
      <c r="BE656" s="149">
        <f>IF(O656="základní",K656,0)</f>
        <v>0</v>
      </c>
      <c r="BF656" s="149">
        <f>IF(O656="snížená",K656,0)</f>
        <v>0</v>
      </c>
      <c r="BG656" s="149">
        <f>IF(O656="zákl. přenesená",K656,0)</f>
        <v>0</v>
      </c>
      <c r="BH656" s="149">
        <f>IF(O656="sníž. přenesená",K656,0)</f>
        <v>0</v>
      </c>
      <c r="BI656" s="149">
        <f>IF(O656="nulová",K656,0)</f>
        <v>0</v>
      </c>
      <c r="BJ656" s="17" t="s">
        <v>87</v>
      </c>
      <c r="BK656" s="149">
        <f>ROUND(P656*H656,2)</f>
        <v>0</v>
      </c>
      <c r="BL656" s="17" t="s">
        <v>245</v>
      </c>
      <c r="BM656" s="148" t="s">
        <v>861</v>
      </c>
    </row>
    <row r="657" spans="2:65" s="1" customFormat="1" ht="16.5" customHeight="1">
      <c r="B657" s="32"/>
      <c r="C657" s="178" t="s">
        <v>862</v>
      </c>
      <c r="D657" s="178" t="s">
        <v>217</v>
      </c>
      <c r="E657" s="179" t="s">
        <v>863</v>
      </c>
      <c r="F657" s="180" t="s">
        <v>864</v>
      </c>
      <c r="G657" s="181" t="s">
        <v>484</v>
      </c>
      <c r="H657" s="182">
        <v>1</v>
      </c>
      <c r="I657" s="183">
        <v>0</v>
      </c>
      <c r="J657" s="184"/>
      <c r="K657" s="185">
        <f>ROUND(P657*H657,2)</f>
        <v>0</v>
      </c>
      <c r="L657" s="180" t="s">
        <v>1</v>
      </c>
      <c r="M657" s="186"/>
      <c r="N657" s="187" t="s">
        <v>1</v>
      </c>
      <c r="O657" s="144" t="s">
        <v>42</v>
      </c>
      <c r="P657" s="145">
        <f>I657+J657</f>
        <v>0</v>
      </c>
      <c r="Q657" s="145">
        <f>ROUND(I657*H657,2)</f>
        <v>0</v>
      </c>
      <c r="R657" s="145">
        <f>ROUND(J657*H657,2)</f>
        <v>0</v>
      </c>
      <c r="T657" s="146">
        <f>S657*H657</f>
        <v>0</v>
      </c>
      <c r="U657" s="146">
        <v>0</v>
      </c>
      <c r="V657" s="146">
        <f>U657*H657</f>
        <v>0</v>
      </c>
      <c r="W657" s="146">
        <v>0</v>
      </c>
      <c r="X657" s="147">
        <f>W657*H657</f>
        <v>0</v>
      </c>
      <c r="AR657" s="148" t="s">
        <v>334</v>
      </c>
      <c r="AT657" s="148" t="s">
        <v>217</v>
      </c>
      <c r="AU657" s="148" t="s">
        <v>89</v>
      </c>
      <c r="AY657" s="17" t="s">
        <v>160</v>
      </c>
      <c r="BE657" s="149">
        <f>IF(O657="základní",K657,0)</f>
        <v>0</v>
      </c>
      <c r="BF657" s="149">
        <f>IF(O657="snížená",K657,0)</f>
        <v>0</v>
      </c>
      <c r="BG657" s="149">
        <f>IF(O657="zákl. přenesená",K657,0)</f>
        <v>0</v>
      </c>
      <c r="BH657" s="149">
        <f>IF(O657="sníž. přenesená",K657,0)</f>
        <v>0</v>
      </c>
      <c r="BI657" s="149">
        <f>IF(O657="nulová",K657,0)</f>
        <v>0</v>
      </c>
      <c r="BJ657" s="17" t="s">
        <v>87</v>
      </c>
      <c r="BK657" s="149">
        <f>ROUND(P657*H657,2)</f>
        <v>0</v>
      </c>
      <c r="BL657" s="17" t="s">
        <v>245</v>
      </c>
      <c r="BM657" s="148" t="s">
        <v>865</v>
      </c>
    </row>
    <row r="658" spans="2:65" s="1" customFormat="1" ht="24.2" customHeight="1">
      <c r="B658" s="32"/>
      <c r="C658" s="136" t="s">
        <v>866</v>
      </c>
      <c r="D658" s="136" t="s">
        <v>163</v>
      </c>
      <c r="E658" s="137" t="s">
        <v>867</v>
      </c>
      <c r="F658" s="138" t="s">
        <v>868</v>
      </c>
      <c r="G658" s="139" t="s">
        <v>166</v>
      </c>
      <c r="H658" s="140">
        <v>0.25</v>
      </c>
      <c r="I658" s="141">
        <v>0</v>
      </c>
      <c r="J658" s="141">
        <v>0</v>
      </c>
      <c r="K658" s="142">
        <f>ROUND(P658*H658,2)</f>
        <v>0</v>
      </c>
      <c r="L658" s="138" t="s">
        <v>167</v>
      </c>
      <c r="M658" s="32"/>
      <c r="N658" s="143" t="s">
        <v>1</v>
      </c>
      <c r="O658" s="144" t="s">
        <v>42</v>
      </c>
      <c r="P658" s="145">
        <f>I658+J658</f>
        <v>0</v>
      </c>
      <c r="Q658" s="145">
        <f>ROUND(I658*H658,2)</f>
        <v>0</v>
      </c>
      <c r="R658" s="145">
        <f>ROUND(J658*H658,2)</f>
        <v>0</v>
      </c>
      <c r="T658" s="146">
        <f>S658*H658</f>
        <v>0</v>
      </c>
      <c r="U658" s="146">
        <v>1.2E-4</v>
      </c>
      <c r="V658" s="146">
        <f>U658*H658</f>
        <v>3.0000000000000001E-5</v>
      </c>
      <c r="W658" s="146">
        <v>0</v>
      </c>
      <c r="X658" s="147">
        <f>W658*H658</f>
        <v>0</v>
      </c>
      <c r="AR658" s="148" t="s">
        <v>245</v>
      </c>
      <c r="AT658" s="148" t="s">
        <v>163</v>
      </c>
      <c r="AU658" s="148" t="s">
        <v>89</v>
      </c>
      <c r="AY658" s="17" t="s">
        <v>160</v>
      </c>
      <c r="BE658" s="149">
        <f>IF(O658="základní",K658,0)</f>
        <v>0</v>
      </c>
      <c r="BF658" s="149">
        <f>IF(O658="snížená",K658,0)</f>
        <v>0</v>
      </c>
      <c r="BG658" s="149">
        <f>IF(O658="zákl. přenesená",K658,0)</f>
        <v>0</v>
      </c>
      <c r="BH658" s="149">
        <f>IF(O658="sníž. přenesená",K658,0)</f>
        <v>0</v>
      </c>
      <c r="BI658" s="149">
        <f>IF(O658="nulová",K658,0)</f>
        <v>0</v>
      </c>
      <c r="BJ658" s="17" t="s">
        <v>87</v>
      </c>
      <c r="BK658" s="149">
        <f>ROUND(P658*H658,2)</f>
        <v>0</v>
      </c>
      <c r="BL658" s="17" t="s">
        <v>245</v>
      </c>
      <c r="BM658" s="148" t="s">
        <v>869</v>
      </c>
    </row>
    <row r="659" spans="2:65" s="13" customFormat="1">
      <c r="B659" s="157"/>
      <c r="D659" s="151" t="s">
        <v>170</v>
      </c>
      <c r="E659" s="158" t="s">
        <v>1</v>
      </c>
      <c r="F659" s="159" t="s">
        <v>870</v>
      </c>
      <c r="H659" s="160">
        <v>0.25</v>
      </c>
      <c r="I659" s="161"/>
      <c r="J659" s="161"/>
      <c r="M659" s="157"/>
      <c r="N659" s="162"/>
      <c r="X659" s="163"/>
      <c r="AT659" s="158" t="s">
        <v>170</v>
      </c>
      <c r="AU659" s="158" t="s">
        <v>89</v>
      </c>
      <c r="AV659" s="13" t="s">
        <v>89</v>
      </c>
      <c r="AW659" s="13" t="s">
        <v>5</v>
      </c>
      <c r="AX659" s="13" t="s">
        <v>79</v>
      </c>
      <c r="AY659" s="158" t="s">
        <v>160</v>
      </c>
    </row>
    <row r="660" spans="2:65" s="14" customFormat="1">
      <c r="B660" s="164"/>
      <c r="D660" s="151" t="s">
        <v>170</v>
      </c>
      <c r="E660" s="165" t="s">
        <v>1</v>
      </c>
      <c r="F660" s="166" t="s">
        <v>173</v>
      </c>
      <c r="H660" s="167">
        <v>0.25</v>
      </c>
      <c r="I660" s="168"/>
      <c r="J660" s="168"/>
      <c r="M660" s="164"/>
      <c r="N660" s="169"/>
      <c r="X660" s="170"/>
      <c r="AT660" s="165" t="s">
        <v>170</v>
      </c>
      <c r="AU660" s="165" t="s">
        <v>89</v>
      </c>
      <c r="AV660" s="14" t="s">
        <v>161</v>
      </c>
      <c r="AW660" s="14" t="s">
        <v>5</v>
      </c>
      <c r="AX660" s="14" t="s">
        <v>79</v>
      </c>
      <c r="AY660" s="165" t="s">
        <v>160</v>
      </c>
    </row>
    <row r="661" spans="2:65" s="15" customFormat="1">
      <c r="B661" s="171"/>
      <c r="D661" s="151" t="s">
        <v>170</v>
      </c>
      <c r="E661" s="172" t="s">
        <v>1</v>
      </c>
      <c r="F661" s="173" t="s">
        <v>174</v>
      </c>
      <c r="H661" s="174">
        <v>0.25</v>
      </c>
      <c r="I661" s="175"/>
      <c r="J661" s="175"/>
      <c r="M661" s="171"/>
      <c r="N661" s="176"/>
      <c r="X661" s="177"/>
      <c r="AT661" s="172" t="s">
        <v>170</v>
      </c>
      <c r="AU661" s="172" t="s">
        <v>89</v>
      </c>
      <c r="AV661" s="15" t="s">
        <v>168</v>
      </c>
      <c r="AW661" s="15" t="s">
        <v>5</v>
      </c>
      <c r="AX661" s="15" t="s">
        <v>87</v>
      </c>
      <c r="AY661" s="172" t="s">
        <v>160</v>
      </c>
    </row>
    <row r="662" spans="2:65" s="1" customFormat="1" ht="24.2" customHeight="1">
      <c r="B662" s="32"/>
      <c r="C662" s="178" t="s">
        <v>871</v>
      </c>
      <c r="D662" s="178" t="s">
        <v>217</v>
      </c>
      <c r="E662" s="179" t="s">
        <v>872</v>
      </c>
      <c r="F662" s="180" t="s">
        <v>873</v>
      </c>
      <c r="G662" s="181" t="s">
        <v>187</v>
      </c>
      <c r="H662" s="182">
        <v>0.25</v>
      </c>
      <c r="I662" s="183">
        <v>0</v>
      </c>
      <c r="J662" s="184"/>
      <c r="K662" s="185">
        <f>ROUND(P662*H662,2)</f>
        <v>0</v>
      </c>
      <c r="L662" s="180" t="s">
        <v>167</v>
      </c>
      <c r="M662" s="186"/>
      <c r="N662" s="187" t="s">
        <v>1</v>
      </c>
      <c r="O662" s="144" t="s">
        <v>42</v>
      </c>
      <c r="P662" s="145">
        <f>I662+J662</f>
        <v>0</v>
      </c>
      <c r="Q662" s="145">
        <f>ROUND(I662*H662,2)</f>
        <v>0</v>
      </c>
      <c r="R662" s="145">
        <f>ROUND(J662*H662,2)</f>
        <v>0</v>
      </c>
      <c r="T662" s="146">
        <f>S662*H662</f>
        <v>0</v>
      </c>
      <c r="U662" s="146">
        <v>1.75E-3</v>
      </c>
      <c r="V662" s="146">
        <f>U662*H662</f>
        <v>4.3750000000000001E-4</v>
      </c>
      <c r="W662" s="146">
        <v>0</v>
      </c>
      <c r="X662" s="147">
        <f>W662*H662</f>
        <v>0</v>
      </c>
      <c r="AR662" s="148" t="s">
        <v>334</v>
      </c>
      <c r="AT662" s="148" t="s">
        <v>217</v>
      </c>
      <c r="AU662" s="148" t="s">
        <v>89</v>
      </c>
      <c r="AY662" s="17" t="s">
        <v>160</v>
      </c>
      <c r="BE662" s="149">
        <f>IF(O662="základní",K662,0)</f>
        <v>0</v>
      </c>
      <c r="BF662" s="149">
        <f>IF(O662="snížená",K662,0)</f>
        <v>0</v>
      </c>
      <c r="BG662" s="149">
        <f>IF(O662="zákl. přenesená",K662,0)</f>
        <v>0</v>
      </c>
      <c r="BH662" s="149">
        <f>IF(O662="sníž. přenesená",K662,0)</f>
        <v>0</v>
      </c>
      <c r="BI662" s="149">
        <f>IF(O662="nulová",K662,0)</f>
        <v>0</v>
      </c>
      <c r="BJ662" s="17" t="s">
        <v>87</v>
      </c>
      <c r="BK662" s="149">
        <f>ROUND(P662*H662,2)</f>
        <v>0</v>
      </c>
      <c r="BL662" s="17" t="s">
        <v>245</v>
      </c>
      <c r="BM662" s="148" t="s">
        <v>874</v>
      </c>
    </row>
    <row r="663" spans="2:65" s="1" customFormat="1" ht="24.2" customHeight="1">
      <c r="B663" s="32"/>
      <c r="C663" s="136" t="s">
        <v>875</v>
      </c>
      <c r="D663" s="136" t="s">
        <v>163</v>
      </c>
      <c r="E663" s="137" t="s">
        <v>876</v>
      </c>
      <c r="F663" s="138" t="s">
        <v>877</v>
      </c>
      <c r="G663" s="139" t="s">
        <v>187</v>
      </c>
      <c r="H663" s="140">
        <v>3</v>
      </c>
      <c r="I663" s="141">
        <v>0</v>
      </c>
      <c r="J663" s="141">
        <v>0</v>
      </c>
      <c r="K663" s="142">
        <f>ROUND(P663*H663,2)</f>
        <v>0</v>
      </c>
      <c r="L663" s="138" t="s">
        <v>167</v>
      </c>
      <c r="M663" s="32"/>
      <c r="N663" s="143" t="s">
        <v>1</v>
      </c>
      <c r="O663" s="144" t="s">
        <v>42</v>
      </c>
      <c r="P663" s="145">
        <f>I663+J663</f>
        <v>0</v>
      </c>
      <c r="Q663" s="145">
        <f>ROUND(I663*H663,2)</f>
        <v>0</v>
      </c>
      <c r="R663" s="145">
        <f>ROUND(J663*H663,2)</f>
        <v>0</v>
      </c>
      <c r="T663" s="146">
        <f>S663*H663</f>
        <v>0</v>
      </c>
      <c r="U663" s="146">
        <v>1.0300000000000001E-3</v>
      </c>
      <c r="V663" s="146">
        <f>U663*H663</f>
        <v>3.0900000000000003E-3</v>
      </c>
      <c r="W663" s="146">
        <v>0</v>
      </c>
      <c r="X663" s="147">
        <f>W663*H663</f>
        <v>0</v>
      </c>
      <c r="AR663" s="148" t="s">
        <v>245</v>
      </c>
      <c r="AT663" s="148" t="s">
        <v>163</v>
      </c>
      <c r="AU663" s="148" t="s">
        <v>89</v>
      </c>
      <c r="AY663" s="17" t="s">
        <v>160</v>
      </c>
      <c r="BE663" s="149">
        <f>IF(O663="základní",K663,0)</f>
        <v>0</v>
      </c>
      <c r="BF663" s="149">
        <f>IF(O663="snížená",K663,0)</f>
        <v>0</v>
      </c>
      <c r="BG663" s="149">
        <f>IF(O663="zákl. přenesená",K663,0)</f>
        <v>0</v>
      </c>
      <c r="BH663" s="149">
        <f>IF(O663="sníž. přenesená",K663,0)</f>
        <v>0</v>
      </c>
      <c r="BI663" s="149">
        <f>IF(O663="nulová",K663,0)</f>
        <v>0</v>
      </c>
      <c r="BJ663" s="17" t="s">
        <v>87</v>
      </c>
      <c r="BK663" s="149">
        <f>ROUND(P663*H663,2)</f>
        <v>0</v>
      </c>
      <c r="BL663" s="17" t="s">
        <v>245</v>
      </c>
      <c r="BM663" s="148" t="s">
        <v>878</v>
      </c>
    </row>
    <row r="664" spans="2:65" s="13" customFormat="1">
      <c r="B664" s="157"/>
      <c r="D664" s="151" t="s">
        <v>170</v>
      </c>
      <c r="E664" s="158" t="s">
        <v>1</v>
      </c>
      <c r="F664" s="159" t="s">
        <v>879</v>
      </c>
      <c r="H664" s="160">
        <v>3</v>
      </c>
      <c r="I664" s="161"/>
      <c r="J664" s="161"/>
      <c r="M664" s="157"/>
      <c r="N664" s="162"/>
      <c r="X664" s="163"/>
      <c r="AT664" s="158" t="s">
        <v>170</v>
      </c>
      <c r="AU664" s="158" t="s">
        <v>89</v>
      </c>
      <c r="AV664" s="13" t="s">
        <v>89</v>
      </c>
      <c r="AW664" s="13" t="s">
        <v>5</v>
      </c>
      <c r="AX664" s="13" t="s">
        <v>79</v>
      </c>
      <c r="AY664" s="158" t="s">
        <v>160</v>
      </c>
    </row>
    <row r="665" spans="2:65" s="14" customFormat="1">
      <c r="B665" s="164"/>
      <c r="D665" s="151" t="s">
        <v>170</v>
      </c>
      <c r="E665" s="165" t="s">
        <v>1</v>
      </c>
      <c r="F665" s="166" t="s">
        <v>173</v>
      </c>
      <c r="H665" s="167">
        <v>3</v>
      </c>
      <c r="I665" s="168"/>
      <c r="J665" s="168"/>
      <c r="M665" s="164"/>
      <c r="N665" s="169"/>
      <c r="X665" s="170"/>
      <c r="AT665" s="165" t="s">
        <v>170</v>
      </c>
      <c r="AU665" s="165" t="s">
        <v>89</v>
      </c>
      <c r="AV665" s="14" t="s">
        <v>161</v>
      </c>
      <c r="AW665" s="14" t="s">
        <v>5</v>
      </c>
      <c r="AX665" s="14" t="s">
        <v>79</v>
      </c>
      <c r="AY665" s="165" t="s">
        <v>160</v>
      </c>
    </row>
    <row r="666" spans="2:65" s="15" customFormat="1">
      <c r="B666" s="171"/>
      <c r="D666" s="151" t="s">
        <v>170</v>
      </c>
      <c r="E666" s="172" t="s">
        <v>1</v>
      </c>
      <c r="F666" s="173" t="s">
        <v>174</v>
      </c>
      <c r="H666" s="174">
        <v>3</v>
      </c>
      <c r="I666" s="175"/>
      <c r="J666" s="175"/>
      <c r="M666" s="171"/>
      <c r="N666" s="176"/>
      <c r="X666" s="177"/>
      <c r="AT666" s="172" t="s">
        <v>170</v>
      </c>
      <c r="AU666" s="172" t="s">
        <v>89</v>
      </c>
      <c r="AV666" s="15" t="s">
        <v>168</v>
      </c>
      <c r="AW666" s="15" t="s">
        <v>5</v>
      </c>
      <c r="AX666" s="15" t="s">
        <v>87</v>
      </c>
      <c r="AY666" s="172" t="s">
        <v>160</v>
      </c>
    </row>
    <row r="667" spans="2:65" s="1" customFormat="1" ht="16.5" customHeight="1">
      <c r="B667" s="32"/>
      <c r="C667" s="178" t="s">
        <v>880</v>
      </c>
      <c r="D667" s="178" t="s">
        <v>217</v>
      </c>
      <c r="E667" s="179" t="s">
        <v>881</v>
      </c>
      <c r="F667" s="180" t="s">
        <v>882</v>
      </c>
      <c r="G667" s="181" t="s">
        <v>484</v>
      </c>
      <c r="H667" s="182">
        <v>3</v>
      </c>
      <c r="I667" s="183">
        <v>0</v>
      </c>
      <c r="J667" s="184"/>
      <c r="K667" s="185">
        <f>ROUND(P667*H667,2)</f>
        <v>0</v>
      </c>
      <c r="L667" s="180" t="s">
        <v>1</v>
      </c>
      <c r="M667" s="186"/>
      <c r="N667" s="187" t="s">
        <v>1</v>
      </c>
      <c r="O667" s="144" t="s">
        <v>42</v>
      </c>
      <c r="P667" s="145">
        <f>I667+J667</f>
        <v>0</v>
      </c>
      <c r="Q667" s="145">
        <f>ROUND(I667*H667,2)</f>
        <v>0</v>
      </c>
      <c r="R667" s="145">
        <f>ROUND(J667*H667,2)</f>
        <v>0</v>
      </c>
      <c r="T667" s="146">
        <f>S667*H667</f>
        <v>0</v>
      </c>
      <c r="U667" s="146">
        <v>0</v>
      </c>
      <c r="V667" s="146">
        <f>U667*H667</f>
        <v>0</v>
      </c>
      <c r="W667" s="146">
        <v>0</v>
      </c>
      <c r="X667" s="147">
        <f>W667*H667</f>
        <v>0</v>
      </c>
      <c r="AR667" s="148" t="s">
        <v>334</v>
      </c>
      <c r="AT667" s="148" t="s">
        <v>217</v>
      </c>
      <c r="AU667" s="148" t="s">
        <v>89</v>
      </c>
      <c r="AY667" s="17" t="s">
        <v>160</v>
      </c>
      <c r="BE667" s="149">
        <f>IF(O667="základní",K667,0)</f>
        <v>0</v>
      </c>
      <c r="BF667" s="149">
        <f>IF(O667="snížená",K667,0)</f>
        <v>0</v>
      </c>
      <c r="BG667" s="149">
        <f>IF(O667="zákl. přenesená",K667,0)</f>
        <v>0</v>
      </c>
      <c r="BH667" s="149">
        <f>IF(O667="sníž. přenesená",K667,0)</f>
        <v>0</v>
      </c>
      <c r="BI667" s="149">
        <f>IF(O667="nulová",K667,0)</f>
        <v>0</v>
      </c>
      <c r="BJ667" s="17" t="s">
        <v>87</v>
      </c>
      <c r="BK667" s="149">
        <f>ROUND(P667*H667,2)</f>
        <v>0</v>
      </c>
      <c r="BL667" s="17" t="s">
        <v>245</v>
      </c>
      <c r="BM667" s="148" t="s">
        <v>883</v>
      </c>
    </row>
    <row r="668" spans="2:65" s="1" customFormat="1" ht="24.2" customHeight="1">
      <c r="B668" s="32"/>
      <c r="C668" s="136" t="s">
        <v>884</v>
      </c>
      <c r="D668" s="136" t="s">
        <v>163</v>
      </c>
      <c r="E668" s="137" t="s">
        <v>885</v>
      </c>
      <c r="F668" s="138" t="s">
        <v>886</v>
      </c>
      <c r="G668" s="139" t="s">
        <v>166</v>
      </c>
      <c r="H668" s="140">
        <v>44.265000000000001</v>
      </c>
      <c r="I668" s="141">
        <v>0</v>
      </c>
      <c r="J668" s="141">
        <v>0</v>
      </c>
      <c r="K668" s="142">
        <f>ROUND(P668*H668,2)</f>
        <v>0</v>
      </c>
      <c r="L668" s="138" t="s">
        <v>167</v>
      </c>
      <c r="M668" s="32"/>
      <c r="N668" s="143" t="s">
        <v>1</v>
      </c>
      <c r="O668" s="144" t="s">
        <v>42</v>
      </c>
      <c r="P668" s="145">
        <f>I668+J668</f>
        <v>0</v>
      </c>
      <c r="Q668" s="145">
        <f>ROUND(I668*H668,2)</f>
        <v>0</v>
      </c>
      <c r="R668" s="145">
        <f>ROUND(J668*H668,2)</f>
        <v>0</v>
      </c>
      <c r="T668" s="146">
        <f>S668*H668</f>
        <v>0</v>
      </c>
      <c r="U668" s="146">
        <v>0</v>
      </c>
      <c r="V668" s="146">
        <f>U668*H668</f>
        <v>0</v>
      </c>
      <c r="W668" s="146">
        <v>0.02</v>
      </c>
      <c r="X668" s="147">
        <f>W668*H668</f>
        <v>0.88529999999999998</v>
      </c>
      <c r="AR668" s="148" t="s">
        <v>245</v>
      </c>
      <c r="AT668" s="148" t="s">
        <v>163</v>
      </c>
      <c r="AU668" s="148" t="s">
        <v>89</v>
      </c>
      <c r="AY668" s="17" t="s">
        <v>160</v>
      </c>
      <c r="BE668" s="149">
        <f>IF(O668="základní",K668,0)</f>
        <v>0</v>
      </c>
      <c r="BF668" s="149">
        <f>IF(O668="snížená",K668,0)</f>
        <v>0</v>
      </c>
      <c r="BG668" s="149">
        <f>IF(O668="zákl. přenesená",K668,0)</f>
        <v>0</v>
      </c>
      <c r="BH668" s="149">
        <f>IF(O668="sníž. přenesená",K668,0)</f>
        <v>0</v>
      </c>
      <c r="BI668" s="149">
        <f>IF(O668="nulová",K668,0)</f>
        <v>0</v>
      </c>
      <c r="BJ668" s="17" t="s">
        <v>87</v>
      </c>
      <c r="BK668" s="149">
        <f>ROUND(P668*H668,2)</f>
        <v>0</v>
      </c>
      <c r="BL668" s="17" t="s">
        <v>245</v>
      </c>
      <c r="BM668" s="148" t="s">
        <v>887</v>
      </c>
    </row>
    <row r="669" spans="2:65" s="12" customFormat="1">
      <c r="B669" s="150"/>
      <c r="D669" s="151" t="s">
        <v>170</v>
      </c>
      <c r="E669" s="152" t="s">
        <v>1</v>
      </c>
      <c r="F669" s="153" t="s">
        <v>171</v>
      </c>
      <c r="H669" s="152" t="s">
        <v>1</v>
      </c>
      <c r="I669" s="154"/>
      <c r="J669" s="154"/>
      <c r="M669" s="150"/>
      <c r="N669" s="155"/>
      <c r="X669" s="156"/>
      <c r="AT669" s="152" t="s">
        <v>170</v>
      </c>
      <c r="AU669" s="152" t="s">
        <v>89</v>
      </c>
      <c r="AV669" s="12" t="s">
        <v>87</v>
      </c>
      <c r="AW669" s="12" t="s">
        <v>5</v>
      </c>
      <c r="AX669" s="12" t="s">
        <v>79</v>
      </c>
      <c r="AY669" s="152" t="s">
        <v>160</v>
      </c>
    </row>
    <row r="670" spans="2:65" s="13" customFormat="1">
      <c r="B670" s="157"/>
      <c r="D670" s="151" t="s">
        <v>170</v>
      </c>
      <c r="E670" s="158" t="s">
        <v>1</v>
      </c>
      <c r="F670" s="159" t="s">
        <v>888</v>
      </c>
      <c r="H670" s="160">
        <v>20.943000000000001</v>
      </c>
      <c r="I670" s="161"/>
      <c r="J670" s="161"/>
      <c r="M670" s="157"/>
      <c r="N670" s="162"/>
      <c r="X670" s="163"/>
      <c r="AT670" s="158" t="s">
        <v>170</v>
      </c>
      <c r="AU670" s="158" t="s">
        <v>89</v>
      </c>
      <c r="AV670" s="13" t="s">
        <v>89</v>
      </c>
      <c r="AW670" s="13" t="s">
        <v>5</v>
      </c>
      <c r="AX670" s="13" t="s">
        <v>79</v>
      </c>
      <c r="AY670" s="158" t="s">
        <v>160</v>
      </c>
    </row>
    <row r="671" spans="2:65" s="13" customFormat="1">
      <c r="B671" s="157"/>
      <c r="D671" s="151" t="s">
        <v>170</v>
      </c>
      <c r="E671" s="158" t="s">
        <v>1</v>
      </c>
      <c r="F671" s="159" t="s">
        <v>889</v>
      </c>
      <c r="H671" s="160">
        <v>14.321999999999999</v>
      </c>
      <c r="I671" s="161"/>
      <c r="J671" s="161"/>
      <c r="M671" s="157"/>
      <c r="N671" s="162"/>
      <c r="X671" s="163"/>
      <c r="AT671" s="158" t="s">
        <v>170</v>
      </c>
      <c r="AU671" s="158" t="s">
        <v>89</v>
      </c>
      <c r="AV671" s="13" t="s">
        <v>89</v>
      </c>
      <c r="AW671" s="13" t="s">
        <v>5</v>
      </c>
      <c r="AX671" s="13" t="s">
        <v>79</v>
      </c>
      <c r="AY671" s="158" t="s">
        <v>160</v>
      </c>
    </row>
    <row r="672" spans="2:65" s="13" customFormat="1">
      <c r="B672" s="157"/>
      <c r="D672" s="151" t="s">
        <v>170</v>
      </c>
      <c r="E672" s="158" t="s">
        <v>1</v>
      </c>
      <c r="F672" s="159" t="s">
        <v>890</v>
      </c>
      <c r="H672" s="160">
        <v>3.5</v>
      </c>
      <c r="I672" s="161"/>
      <c r="J672" s="161"/>
      <c r="M672" s="157"/>
      <c r="N672" s="162"/>
      <c r="X672" s="163"/>
      <c r="AT672" s="158" t="s">
        <v>170</v>
      </c>
      <c r="AU672" s="158" t="s">
        <v>89</v>
      </c>
      <c r="AV672" s="13" t="s">
        <v>89</v>
      </c>
      <c r="AW672" s="13" t="s">
        <v>5</v>
      </c>
      <c r="AX672" s="13" t="s">
        <v>79</v>
      </c>
      <c r="AY672" s="158" t="s">
        <v>160</v>
      </c>
    </row>
    <row r="673" spans="2:65" s="13" customFormat="1">
      <c r="B673" s="157"/>
      <c r="D673" s="151" t="s">
        <v>170</v>
      </c>
      <c r="E673" s="158" t="s">
        <v>1</v>
      </c>
      <c r="F673" s="159" t="s">
        <v>891</v>
      </c>
      <c r="H673" s="160">
        <v>5.5</v>
      </c>
      <c r="I673" s="161"/>
      <c r="J673" s="161"/>
      <c r="M673" s="157"/>
      <c r="N673" s="162"/>
      <c r="X673" s="163"/>
      <c r="AT673" s="158" t="s">
        <v>170</v>
      </c>
      <c r="AU673" s="158" t="s">
        <v>89</v>
      </c>
      <c r="AV673" s="13" t="s">
        <v>89</v>
      </c>
      <c r="AW673" s="13" t="s">
        <v>5</v>
      </c>
      <c r="AX673" s="13" t="s">
        <v>79</v>
      </c>
      <c r="AY673" s="158" t="s">
        <v>160</v>
      </c>
    </row>
    <row r="674" spans="2:65" s="14" customFormat="1">
      <c r="B674" s="164"/>
      <c r="D674" s="151" t="s">
        <v>170</v>
      </c>
      <c r="E674" s="165" t="s">
        <v>1</v>
      </c>
      <c r="F674" s="166" t="s">
        <v>173</v>
      </c>
      <c r="H674" s="167">
        <v>44.265000000000001</v>
      </c>
      <c r="I674" s="168"/>
      <c r="J674" s="168"/>
      <c r="M674" s="164"/>
      <c r="N674" s="169"/>
      <c r="X674" s="170"/>
      <c r="AT674" s="165" t="s">
        <v>170</v>
      </c>
      <c r="AU674" s="165" t="s">
        <v>89</v>
      </c>
      <c r="AV674" s="14" t="s">
        <v>161</v>
      </c>
      <c r="AW674" s="14" t="s">
        <v>5</v>
      </c>
      <c r="AX674" s="14" t="s">
        <v>79</v>
      </c>
      <c r="AY674" s="165" t="s">
        <v>160</v>
      </c>
    </row>
    <row r="675" spans="2:65" s="15" customFormat="1">
      <c r="B675" s="171"/>
      <c r="D675" s="151" t="s">
        <v>170</v>
      </c>
      <c r="E675" s="172" t="s">
        <v>1</v>
      </c>
      <c r="F675" s="173" t="s">
        <v>174</v>
      </c>
      <c r="H675" s="174">
        <v>44.265000000000001</v>
      </c>
      <c r="I675" s="175"/>
      <c r="J675" s="175"/>
      <c r="M675" s="171"/>
      <c r="N675" s="176"/>
      <c r="X675" s="177"/>
      <c r="AT675" s="172" t="s">
        <v>170</v>
      </c>
      <c r="AU675" s="172" t="s">
        <v>89</v>
      </c>
      <c r="AV675" s="15" t="s">
        <v>168</v>
      </c>
      <c r="AW675" s="15" t="s">
        <v>5</v>
      </c>
      <c r="AX675" s="15" t="s">
        <v>87</v>
      </c>
      <c r="AY675" s="172" t="s">
        <v>160</v>
      </c>
    </row>
    <row r="676" spans="2:65" s="1" customFormat="1" ht="24.2" customHeight="1">
      <c r="B676" s="32"/>
      <c r="C676" s="136" t="s">
        <v>892</v>
      </c>
      <c r="D676" s="136" t="s">
        <v>163</v>
      </c>
      <c r="E676" s="137" t="s">
        <v>893</v>
      </c>
      <c r="F676" s="138" t="s">
        <v>894</v>
      </c>
      <c r="G676" s="139" t="s">
        <v>166</v>
      </c>
      <c r="H676" s="140">
        <v>10.987</v>
      </c>
      <c r="I676" s="141">
        <v>0</v>
      </c>
      <c r="J676" s="141">
        <v>0</v>
      </c>
      <c r="K676" s="142">
        <f>ROUND(P676*H676,2)</f>
        <v>0</v>
      </c>
      <c r="L676" s="138" t="s">
        <v>167</v>
      </c>
      <c r="M676" s="32"/>
      <c r="N676" s="143" t="s">
        <v>1</v>
      </c>
      <c r="O676" s="144" t="s">
        <v>42</v>
      </c>
      <c r="P676" s="145">
        <f>I676+J676</f>
        <v>0</v>
      </c>
      <c r="Q676" s="145">
        <f>ROUND(I676*H676,2)</f>
        <v>0</v>
      </c>
      <c r="R676" s="145">
        <f>ROUND(J676*H676,2)</f>
        <v>0</v>
      </c>
      <c r="T676" s="146">
        <f>S676*H676</f>
        <v>0</v>
      </c>
      <c r="U676" s="146">
        <v>5.0000000000000002E-5</v>
      </c>
      <c r="V676" s="146">
        <f>U676*H676</f>
        <v>5.4934999999999999E-4</v>
      </c>
      <c r="W676" s="146">
        <v>0</v>
      </c>
      <c r="X676" s="147">
        <f>W676*H676</f>
        <v>0</v>
      </c>
      <c r="AR676" s="148" t="s">
        <v>245</v>
      </c>
      <c r="AT676" s="148" t="s">
        <v>163</v>
      </c>
      <c r="AU676" s="148" t="s">
        <v>89</v>
      </c>
      <c r="AY676" s="17" t="s">
        <v>160</v>
      </c>
      <c r="BE676" s="149">
        <f>IF(O676="základní",K676,0)</f>
        <v>0</v>
      </c>
      <c r="BF676" s="149">
        <f>IF(O676="snížená",K676,0)</f>
        <v>0</v>
      </c>
      <c r="BG676" s="149">
        <f>IF(O676="zákl. přenesená",K676,0)</f>
        <v>0</v>
      </c>
      <c r="BH676" s="149">
        <f>IF(O676="sníž. přenesená",K676,0)</f>
        <v>0</v>
      </c>
      <c r="BI676" s="149">
        <f>IF(O676="nulová",K676,0)</f>
        <v>0</v>
      </c>
      <c r="BJ676" s="17" t="s">
        <v>87</v>
      </c>
      <c r="BK676" s="149">
        <f>ROUND(P676*H676,2)</f>
        <v>0</v>
      </c>
      <c r="BL676" s="17" t="s">
        <v>245</v>
      </c>
      <c r="BM676" s="148" t="s">
        <v>895</v>
      </c>
    </row>
    <row r="677" spans="2:65" s="13" customFormat="1">
      <c r="B677" s="157"/>
      <c r="D677" s="151" t="s">
        <v>170</v>
      </c>
      <c r="E677" s="158" t="s">
        <v>1</v>
      </c>
      <c r="F677" s="159" t="s">
        <v>896</v>
      </c>
      <c r="H677" s="160">
        <v>2.09</v>
      </c>
      <c r="I677" s="161"/>
      <c r="J677" s="161"/>
      <c r="M677" s="157"/>
      <c r="N677" s="162"/>
      <c r="X677" s="163"/>
      <c r="AT677" s="158" t="s">
        <v>170</v>
      </c>
      <c r="AU677" s="158" t="s">
        <v>89</v>
      </c>
      <c r="AV677" s="13" t="s">
        <v>89</v>
      </c>
      <c r="AW677" s="13" t="s">
        <v>5</v>
      </c>
      <c r="AX677" s="13" t="s">
        <v>79</v>
      </c>
      <c r="AY677" s="158" t="s">
        <v>160</v>
      </c>
    </row>
    <row r="678" spans="2:65" s="13" customFormat="1">
      <c r="B678" s="157"/>
      <c r="D678" s="151" t="s">
        <v>170</v>
      </c>
      <c r="E678" s="158" t="s">
        <v>1</v>
      </c>
      <c r="F678" s="159" t="s">
        <v>897</v>
      </c>
      <c r="H678" s="160">
        <v>5.7</v>
      </c>
      <c r="I678" s="161"/>
      <c r="J678" s="161"/>
      <c r="M678" s="157"/>
      <c r="N678" s="162"/>
      <c r="X678" s="163"/>
      <c r="AT678" s="158" t="s">
        <v>170</v>
      </c>
      <c r="AU678" s="158" t="s">
        <v>89</v>
      </c>
      <c r="AV678" s="13" t="s">
        <v>89</v>
      </c>
      <c r="AW678" s="13" t="s">
        <v>5</v>
      </c>
      <c r="AX678" s="13" t="s">
        <v>79</v>
      </c>
      <c r="AY678" s="158" t="s">
        <v>160</v>
      </c>
    </row>
    <row r="679" spans="2:65" s="13" customFormat="1">
      <c r="B679" s="157"/>
      <c r="D679" s="151" t="s">
        <v>170</v>
      </c>
      <c r="E679" s="158" t="s">
        <v>1</v>
      </c>
      <c r="F679" s="159" t="s">
        <v>898</v>
      </c>
      <c r="H679" s="160">
        <v>3.1970000000000001</v>
      </c>
      <c r="I679" s="161"/>
      <c r="J679" s="161"/>
      <c r="M679" s="157"/>
      <c r="N679" s="162"/>
      <c r="X679" s="163"/>
      <c r="AT679" s="158" t="s">
        <v>170</v>
      </c>
      <c r="AU679" s="158" t="s">
        <v>89</v>
      </c>
      <c r="AV679" s="13" t="s">
        <v>89</v>
      </c>
      <c r="AW679" s="13" t="s">
        <v>5</v>
      </c>
      <c r="AX679" s="13" t="s">
        <v>79</v>
      </c>
      <c r="AY679" s="158" t="s">
        <v>160</v>
      </c>
    </row>
    <row r="680" spans="2:65" s="14" customFormat="1">
      <c r="B680" s="164"/>
      <c r="D680" s="151" t="s">
        <v>170</v>
      </c>
      <c r="E680" s="165" t="s">
        <v>1</v>
      </c>
      <c r="F680" s="166" t="s">
        <v>173</v>
      </c>
      <c r="H680" s="167">
        <v>10.987</v>
      </c>
      <c r="I680" s="168"/>
      <c r="J680" s="168"/>
      <c r="M680" s="164"/>
      <c r="N680" s="169"/>
      <c r="X680" s="170"/>
      <c r="AT680" s="165" t="s">
        <v>170</v>
      </c>
      <c r="AU680" s="165" t="s">
        <v>89</v>
      </c>
      <c r="AV680" s="14" t="s">
        <v>161</v>
      </c>
      <c r="AW680" s="14" t="s">
        <v>5</v>
      </c>
      <c r="AX680" s="14" t="s">
        <v>79</v>
      </c>
      <c r="AY680" s="165" t="s">
        <v>160</v>
      </c>
    </row>
    <row r="681" spans="2:65" s="15" customFormat="1">
      <c r="B681" s="171"/>
      <c r="D681" s="151" t="s">
        <v>170</v>
      </c>
      <c r="E681" s="172" t="s">
        <v>1</v>
      </c>
      <c r="F681" s="173" t="s">
        <v>174</v>
      </c>
      <c r="H681" s="174">
        <v>10.987</v>
      </c>
      <c r="I681" s="175"/>
      <c r="J681" s="175"/>
      <c r="M681" s="171"/>
      <c r="N681" s="176"/>
      <c r="X681" s="177"/>
      <c r="AT681" s="172" t="s">
        <v>170</v>
      </c>
      <c r="AU681" s="172" t="s">
        <v>89</v>
      </c>
      <c r="AV681" s="15" t="s">
        <v>168</v>
      </c>
      <c r="AW681" s="15" t="s">
        <v>5</v>
      </c>
      <c r="AX681" s="15" t="s">
        <v>87</v>
      </c>
      <c r="AY681" s="172" t="s">
        <v>160</v>
      </c>
    </row>
    <row r="682" spans="2:65" s="1" customFormat="1" ht="24.2" customHeight="1">
      <c r="B682" s="32"/>
      <c r="C682" s="178" t="s">
        <v>899</v>
      </c>
      <c r="D682" s="178" t="s">
        <v>217</v>
      </c>
      <c r="E682" s="179" t="s">
        <v>900</v>
      </c>
      <c r="F682" s="180" t="s">
        <v>901</v>
      </c>
      <c r="G682" s="181" t="s">
        <v>166</v>
      </c>
      <c r="H682" s="182">
        <v>10.987</v>
      </c>
      <c r="I682" s="183">
        <v>0</v>
      </c>
      <c r="J682" s="184"/>
      <c r="K682" s="185">
        <f>ROUND(P682*H682,2)</f>
        <v>0</v>
      </c>
      <c r="L682" s="180" t="s">
        <v>167</v>
      </c>
      <c r="M682" s="186"/>
      <c r="N682" s="187" t="s">
        <v>1</v>
      </c>
      <c r="O682" s="144" t="s">
        <v>42</v>
      </c>
      <c r="P682" s="145">
        <f>I682+J682</f>
        <v>0</v>
      </c>
      <c r="Q682" s="145">
        <f>ROUND(I682*H682,2)</f>
        <v>0</v>
      </c>
      <c r="R682" s="145">
        <f>ROUND(J682*H682,2)</f>
        <v>0</v>
      </c>
      <c r="T682" s="146">
        <f>S682*H682</f>
        <v>0</v>
      </c>
      <c r="U682" s="146">
        <v>0.01</v>
      </c>
      <c r="V682" s="146">
        <f>U682*H682</f>
        <v>0.10987000000000001</v>
      </c>
      <c r="W682" s="146">
        <v>0</v>
      </c>
      <c r="X682" s="147">
        <f>W682*H682</f>
        <v>0</v>
      </c>
      <c r="AR682" s="148" t="s">
        <v>334</v>
      </c>
      <c r="AT682" s="148" t="s">
        <v>217</v>
      </c>
      <c r="AU682" s="148" t="s">
        <v>89</v>
      </c>
      <c r="AY682" s="17" t="s">
        <v>160</v>
      </c>
      <c r="BE682" s="149">
        <f>IF(O682="základní",K682,0)</f>
        <v>0</v>
      </c>
      <c r="BF682" s="149">
        <f>IF(O682="snížená",K682,0)</f>
        <v>0</v>
      </c>
      <c r="BG682" s="149">
        <f>IF(O682="zákl. přenesená",K682,0)</f>
        <v>0</v>
      </c>
      <c r="BH682" s="149">
        <f>IF(O682="sníž. přenesená",K682,0)</f>
        <v>0</v>
      </c>
      <c r="BI682" s="149">
        <f>IF(O682="nulová",K682,0)</f>
        <v>0</v>
      </c>
      <c r="BJ682" s="17" t="s">
        <v>87</v>
      </c>
      <c r="BK682" s="149">
        <f>ROUND(P682*H682,2)</f>
        <v>0</v>
      </c>
      <c r="BL682" s="17" t="s">
        <v>245</v>
      </c>
      <c r="BM682" s="148" t="s">
        <v>902</v>
      </c>
    </row>
    <row r="683" spans="2:65" s="1" customFormat="1" ht="24.2" customHeight="1">
      <c r="B683" s="32"/>
      <c r="C683" s="136" t="s">
        <v>903</v>
      </c>
      <c r="D683" s="136" t="s">
        <v>163</v>
      </c>
      <c r="E683" s="137" t="s">
        <v>904</v>
      </c>
      <c r="F683" s="138" t="s">
        <v>905</v>
      </c>
      <c r="G683" s="139" t="s">
        <v>166</v>
      </c>
      <c r="H683" s="140">
        <v>91.213999999999999</v>
      </c>
      <c r="I683" s="141">
        <v>0</v>
      </c>
      <c r="J683" s="141">
        <v>0</v>
      </c>
      <c r="K683" s="142">
        <f>ROUND(P683*H683,2)</f>
        <v>0</v>
      </c>
      <c r="L683" s="138" t="s">
        <v>167</v>
      </c>
      <c r="M683" s="32"/>
      <c r="N683" s="143" t="s">
        <v>1</v>
      </c>
      <c r="O683" s="144" t="s">
        <v>42</v>
      </c>
      <c r="P683" s="145">
        <f>I683+J683</f>
        <v>0</v>
      </c>
      <c r="Q683" s="145">
        <f>ROUND(I683*H683,2)</f>
        <v>0</v>
      </c>
      <c r="R683" s="145">
        <f>ROUND(J683*H683,2)</f>
        <v>0</v>
      </c>
      <c r="T683" s="146">
        <f>S683*H683</f>
        <v>0</v>
      </c>
      <c r="U683" s="146">
        <v>9.0000000000000006E-5</v>
      </c>
      <c r="V683" s="146">
        <f>U683*H683</f>
        <v>8.2092600000000012E-3</v>
      </c>
      <c r="W683" s="146">
        <v>0</v>
      </c>
      <c r="X683" s="147">
        <f>W683*H683</f>
        <v>0</v>
      </c>
      <c r="AR683" s="148" t="s">
        <v>245</v>
      </c>
      <c r="AT683" s="148" t="s">
        <v>163</v>
      </c>
      <c r="AU683" s="148" t="s">
        <v>89</v>
      </c>
      <c r="AY683" s="17" t="s">
        <v>160</v>
      </c>
      <c r="BE683" s="149">
        <f>IF(O683="základní",K683,0)</f>
        <v>0</v>
      </c>
      <c r="BF683" s="149">
        <f>IF(O683="snížená",K683,0)</f>
        <v>0</v>
      </c>
      <c r="BG683" s="149">
        <f>IF(O683="zákl. přenesená",K683,0)</f>
        <v>0</v>
      </c>
      <c r="BH683" s="149">
        <f>IF(O683="sníž. přenesená",K683,0)</f>
        <v>0</v>
      </c>
      <c r="BI683" s="149">
        <f>IF(O683="nulová",K683,0)</f>
        <v>0</v>
      </c>
      <c r="BJ683" s="17" t="s">
        <v>87</v>
      </c>
      <c r="BK683" s="149">
        <f>ROUND(P683*H683,2)</f>
        <v>0</v>
      </c>
      <c r="BL683" s="17" t="s">
        <v>245</v>
      </c>
      <c r="BM683" s="148" t="s">
        <v>906</v>
      </c>
    </row>
    <row r="684" spans="2:65" s="13" customFormat="1">
      <c r="B684" s="157"/>
      <c r="D684" s="151" t="s">
        <v>170</v>
      </c>
      <c r="E684" s="158" t="s">
        <v>1</v>
      </c>
      <c r="F684" s="159" t="s">
        <v>907</v>
      </c>
      <c r="H684" s="160">
        <v>48.284999999999997</v>
      </c>
      <c r="I684" s="161"/>
      <c r="J684" s="161"/>
      <c r="M684" s="157"/>
      <c r="N684" s="162"/>
      <c r="X684" s="163"/>
      <c r="AT684" s="158" t="s">
        <v>170</v>
      </c>
      <c r="AU684" s="158" t="s">
        <v>89</v>
      </c>
      <c r="AV684" s="13" t="s">
        <v>89</v>
      </c>
      <c r="AW684" s="13" t="s">
        <v>5</v>
      </c>
      <c r="AX684" s="13" t="s">
        <v>79</v>
      </c>
      <c r="AY684" s="158" t="s">
        <v>160</v>
      </c>
    </row>
    <row r="685" spans="2:65" s="13" customFormat="1">
      <c r="B685" s="157"/>
      <c r="D685" s="151" t="s">
        <v>170</v>
      </c>
      <c r="E685" s="158" t="s">
        <v>1</v>
      </c>
      <c r="F685" s="159" t="s">
        <v>908</v>
      </c>
      <c r="H685" s="160">
        <v>7.859</v>
      </c>
      <c r="I685" s="161"/>
      <c r="J685" s="161"/>
      <c r="M685" s="157"/>
      <c r="N685" s="162"/>
      <c r="X685" s="163"/>
      <c r="AT685" s="158" t="s">
        <v>170</v>
      </c>
      <c r="AU685" s="158" t="s">
        <v>89</v>
      </c>
      <c r="AV685" s="13" t="s">
        <v>89</v>
      </c>
      <c r="AW685" s="13" t="s">
        <v>5</v>
      </c>
      <c r="AX685" s="13" t="s">
        <v>79</v>
      </c>
      <c r="AY685" s="158" t="s">
        <v>160</v>
      </c>
    </row>
    <row r="686" spans="2:65" s="13" customFormat="1">
      <c r="B686" s="157"/>
      <c r="D686" s="151" t="s">
        <v>170</v>
      </c>
      <c r="E686" s="158" t="s">
        <v>1</v>
      </c>
      <c r="F686" s="159" t="s">
        <v>909</v>
      </c>
      <c r="H686" s="160">
        <v>35.07</v>
      </c>
      <c r="I686" s="161"/>
      <c r="J686" s="161"/>
      <c r="M686" s="157"/>
      <c r="N686" s="162"/>
      <c r="X686" s="163"/>
      <c r="AT686" s="158" t="s">
        <v>170</v>
      </c>
      <c r="AU686" s="158" t="s">
        <v>89</v>
      </c>
      <c r="AV686" s="13" t="s">
        <v>89</v>
      </c>
      <c r="AW686" s="13" t="s">
        <v>5</v>
      </c>
      <c r="AX686" s="13" t="s">
        <v>79</v>
      </c>
      <c r="AY686" s="158" t="s">
        <v>160</v>
      </c>
    </row>
    <row r="687" spans="2:65" s="14" customFormat="1">
      <c r="B687" s="164"/>
      <c r="D687" s="151" t="s">
        <v>170</v>
      </c>
      <c r="E687" s="165" t="s">
        <v>1</v>
      </c>
      <c r="F687" s="166" t="s">
        <v>173</v>
      </c>
      <c r="H687" s="167">
        <v>91.213999999999999</v>
      </c>
      <c r="I687" s="168"/>
      <c r="J687" s="168"/>
      <c r="M687" s="164"/>
      <c r="N687" s="169"/>
      <c r="X687" s="170"/>
      <c r="AT687" s="165" t="s">
        <v>170</v>
      </c>
      <c r="AU687" s="165" t="s">
        <v>89</v>
      </c>
      <c r="AV687" s="14" t="s">
        <v>161</v>
      </c>
      <c r="AW687" s="14" t="s">
        <v>5</v>
      </c>
      <c r="AX687" s="14" t="s">
        <v>79</v>
      </c>
      <c r="AY687" s="165" t="s">
        <v>160</v>
      </c>
    </row>
    <row r="688" spans="2:65" s="15" customFormat="1">
      <c r="B688" s="171"/>
      <c r="D688" s="151" t="s">
        <v>170</v>
      </c>
      <c r="E688" s="172" t="s">
        <v>1</v>
      </c>
      <c r="F688" s="173" t="s">
        <v>174</v>
      </c>
      <c r="H688" s="174">
        <v>91.213999999999999</v>
      </c>
      <c r="I688" s="175"/>
      <c r="J688" s="175"/>
      <c r="M688" s="171"/>
      <c r="N688" s="176"/>
      <c r="X688" s="177"/>
      <c r="AT688" s="172" t="s">
        <v>170</v>
      </c>
      <c r="AU688" s="172" t="s">
        <v>89</v>
      </c>
      <c r="AV688" s="15" t="s">
        <v>168</v>
      </c>
      <c r="AW688" s="15" t="s">
        <v>5</v>
      </c>
      <c r="AX688" s="15" t="s">
        <v>87</v>
      </c>
      <c r="AY688" s="172" t="s">
        <v>160</v>
      </c>
    </row>
    <row r="689" spans="2:65" s="1" customFormat="1" ht="24.2" customHeight="1">
      <c r="B689" s="32"/>
      <c r="C689" s="178" t="s">
        <v>910</v>
      </c>
      <c r="D689" s="178" t="s">
        <v>217</v>
      </c>
      <c r="E689" s="179" t="s">
        <v>911</v>
      </c>
      <c r="F689" s="180" t="s">
        <v>912</v>
      </c>
      <c r="G689" s="181" t="s">
        <v>166</v>
      </c>
      <c r="H689" s="182">
        <v>91.213999999999999</v>
      </c>
      <c r="I689" s="183">
        <v>0</v>
      </c>
      <c r="J689" s="184"/>
      <c r="K689" s="185">
        <f>ROUND(P689*H689,2)</f>
        <v>0</v>
      </c>
      <c r="L689" s="180" t="s">
        <v>167</v>
      </c>
      <c r="M689" s="186"/>
      <c r="N689" s="187" t="s">
        <v>1</v>
      </c>
      <c r="O689" s="144" t="s">
        <v>42</v>
      </c>
      <c r="P689" s="145">
        <f>I689+J689</f>
        <v>0</v>
      </c>
      <c r="Q689" s="145">
        <f>ROUND(I689*H689,2)</f>
        <v>0</v>
      </c>
      <c r="R689" s="145">
        <f>ROUND(J689*H689,2)</f>
        <v>0</v>
      </c>
      <c r="T689" s="146">
        <f>S689*H689</f>
        <v>0</v>
      </c>
      <c r="U689" s="146">
        <v>0.01</v>
      </c>
      <c r="V689" s="146">
        <f>U689*H689</f>
        <v>0.91213999999999995</v>
      </c>
      <c r="W689" s="146">
        <v>0</v>
      </c>
      <c r="X689" s="147">
        <f>W689*H689</f>
        <v>0</v>
      </c>
      <c r="AR689" s="148" t="s">
        <v>334</v>
      </c>
      <c r="AT689" s="148" t="s">
        <v>217</v>
      </c>
      <c r="AU689" s="148" t="s">
        <v>89</v>
      </c>
      <c r="AY689" s="17" t="s">
        <v>160</v>
      </c>
      <c r="BE689" s="149">
        <f>IF(O689="základní",K689,0)</f>
        <v>0</v>
      </c>
      <c r="BF689" s="149">
        <f>IF(O689="snížená",K689,0)</f>
        <v>0</v>
      </c>
      <c r="BG689" s="149">
        <f>IF(O689="zákl. přenesená",K689,0)</f>
        <v>0</v>
      </c>
      <c r="BH689" s="149">
        <f>IF(O689="sníž. přenesená",K689,0)</f>
        <v>0</v>
      </c>
      <c r="BI689" s="149">
        <f>IF(O689="nulová",K689,0)</f>
        <v>0</v>
      </c>
      <c r="BJ689" s="17" t="s">
        <v>87</v>
      </c>
      <c r="BK689" s="149">
        <f>ROUND(P689*H689,2)</f>
        <v>0</v>
      </c>
      <c r="BL689" s="17" t="s">
        <v>245</v>
      </c>
      <c r="BM689" s="148" t="s">
        <v>913</v>
      </c>
    </row>
    <row r="690" spans="2:65" s="1" customFormat="1" ht="24">
      <c r="B690" s="32"/>
      <c r="C690" s="136" t="s">
        <v>914</v>
      </c>
      <c r="D690" s="136" t="s">
        <v>163</v>
      </c>
      <c r="E690" s="137" t="s">
        <v>915</v>
      </c>
      <c r="F690" s="138" t="s">
        <v>916</v>
      </c>
      <c r="G690" s="139" t="s">
        <v>187</v>
      </c>
      <c r="H690" s="140">
        <v>70</v>
      </c>
      <c r="I690" s="141">
        <v>0</v>
      </c>
      <c r="J690" s="141">
        <v>0</v>
      </c>
      <c r="K690" s="142">
        <f>ROUND(P690*H690,2)</f>
        <v>0</v>
      </c>
      <c r="L690" s="138" t="s">
        <v>167</v>
      </c>
      <c r="M690" s="32"/>
      <c r="N690" s="143" t="s">
        <v>1</v>
      </c>
      <c r="O690" s="144" t="s">
        <v>42</v>
      </c>
      <c r="P690" s="145">
        <f>I690+J690</f>
        <v>0</v>
      </c>
      <c r="Q690" s="145">
        <f>ROUND(I690*H690,2)</f>
        <v>0</v>
      </c>
      <c r="R690" s="145">
        <f>ROUND(J690*H690,2)</f>
        <v>0</v>
      </c>
      <c r="T690" s="146">
        <f>S690*H690</f>
        <v>0</v>
      </c>
      <c r="U690" s="146">
        <v>0</v>
      </c>
      <c r="V690" s="146">
        <f>U690*H690</f>
        <v>0</v>
      </c>
      <c r="W690" s="146">
        <v>0</v>
      </c>
      <c r="X690" s="147">
        <f>W690*H690</f>
        <v>0</v>
      </c>
      <c r="AR690" s="148" t="s">
        <v>245</v>
      </c>
      <c r="AT690" s="148" t="s">
        <v>163</v>
      </c>
      <c r="AU690" s="148" t="s">
        <v>89</v>
      </c>
      <c r="AY690" s="17" t="s">
        <v>160</v>
      </c>
      <c r="BE690" s="149">
        <f>IF(O690="základní",K690,0)</f>
        <v>0</v>
      </c>
      <c r="BF690" s="149">
        <f>IF(O690="snížená",K690,0)</f>
        <v>0</v>
      </c>
      <c r="BG690" s="149">
        <f>IF(O690="zákl. přenesená",K690,0)</f>
        <v>0</v>
      </c>
      <c r="BH690" s="149">
        <f>IF(O690="sníž. přenesená",K690,0)</f>
        <v>0</v>
      </c>
      <c r="BI690" s="149">
        <f>IF(O690="nulová",K690,0)</f>
        <v>0</v>
      </c>
      <c r="BJ690" s="17" t="s">
        <v>87</v>
      </c>
      <c r="BK690" s="149">
        <f>ROUND(P690*H690,2)</f>
        <v>0</v>
      </c>
      <c r="BL690" s="17" t="s">
        <v>245</v>
      </c>
      <c r="BM690" s="148" t="s">
        <v>917</v>
      </c>
    </row>
    <row r="691" spans="2:65" s="13" customFormat="1">
      <c r="B691" s="157"/>
      <c r="D691" s="151" t="s">
        <v>170</v>
      </c>
      <c r="E691" s="158" t="s">
        <v>1</v>
      </c>
      <c r="F691" s="159" t="s">
        <v>918</v>
      </c>
      <c r="H691" s="160">
        <v>70</v>
      </c>
      <c r="I691" s="161"/>
      <c r="J691" s="161"/>
      <c r="M691" s="157"/>
      <c r="N691" s="162"/>
      <c r="X691" s="163"/>
      <c r="AT691" s="158" t="s">
        <v>170</v>
      </c>
      <c r="AU691" s="158" t="s">
        <v>89</v>
      </c>
      <c r="AV691" s="13" t="s">
        <v>89</v>
      </c>
      <c r="AW691" s="13" t="s">
        <v>5</v>
      </c>
      <c r="AX691" s="13" t="s">
        <v>79</v>
      </c>
      <c r="AY691" s="158" t="s">
        <v>160</v>
      </c>
    </row>
    <row r="692" spans="2:65" s="14" customFormat="1">
      <c r="B692" s="164"/>
      <c r="D692" s="151" t="s">
        <v>170</v>
      </c>
      <c r="E692" s="165" t="s">
        <v>1</v>
      </c>
      <c r="F692" s="166" t="s">
        <v>173</v>
      </c>
      <c r="H692" s="167">
        <v>70</v>
      </c>
      <c r="I692" s="168"/>
      <c r="J692" s="168"/>
      <c r="M692" s="164"/>
      <c r="N692" s="169"/>
      <c r="X692" s="170"/>
      <c r="AT692" s="165" t="s">
        <v>170</v>
      </c>
      <c r="AU692" s="165" t="s">
        <v>89</v>
      </c>
      <c r="AV692" s="14" t="s">
        <v>161</v>
      </c>
      <c r="AW692" s="14" t="s">
        <v>5</v>
      </c>
      <c r="AX692" s="14" t="s">
        <v>79</v>
      </c>
      <c r="AY692" s="165" t="s">
        <v>160</v>
      </c>
    </row>
    <row r="693" spans="2:65" s="15" customFormat="1">
      <c r="B693" s="171"/>
      <c r="D693" s="151" t="s">
        <v>170</v>
      </c>
      <c r="E693" s="172" t="s">
        <v>1</v>
      </c>
      <c r="F693" s="173" t="s">
        <v>174</v>
      </c>
      <c r="H693" s="174">
        <v>70</v>
      </c>
      <c r="I693" s="175"/>
      <c r="J693" s="175"/>
      <c r="M693" s="171"/>
      <c r="N693" s="176"/>
      <c r="X693" s="177"/>
      <c r="AT693" s="172" t="s">
        <v>170</v>
      </c>
      <c r="AU693" s="172" t="s">
        <v>89</v>
      </c>
      <c r="AV693" s="15" t="s">
        <v>168</v>
      </c>
      <c r="AW693" s="15" t="s">
        <v>5</v>
      </c>
      <c r="AX693" s="15" t="s">
        <v>87</v>
      </c>
      <c r="AY693" s="172" t="s">
        <v>160</v>
      </c>
    </row>
    <row r="694" spans="2:65" s="1" customFormat="1" ht="24">
      <c r="B694" s="32"/>
      <c r="C694" s="178" t="s">
        <v>919</v>
      </c>
      <c r="D694" s="178" t="s">
        <v>217</v>
      </c>
      <c r="E694" s="179" t="s">
        <v>920</v>
      </c>
      <c r="F694" s="180" t="s">
        <v>921</v>
      </c>
      <c r="G694" s="181" t="s">
        <v>187</v>
      </c>
      <c r="H694" s="182">
        <v>70</v>
      </c>
      <c r="I694" s="183">
        <v>0</v>
      </c>
      <c r="J694" s="184"/>
      <c r="K694" s="185">
        <f>ROUND(P694*H694,2)</f>
        <v>0</v>
      </c>
      <c r="L694" s="180" t="s">
        <v>167</v>
      </c>
      <c r="M694" s="186"/>
      <c r="N694" s="187" t="s">
        <v>1</v>
      </c>
      <c r="O694" s="144" t="s">
        <v>42</v>
      </c>
      <c r="P694" s="145">
        <f>I694+J694</f>
        <v>0</v>
      </c>
      <c r="Q694" s="145">
        <f>ROUND(I694*H694,2)</f>
        <v>0</v>
      </c>
      <c r="R694" s="145">
        <f>ROUND(J694*H694,2)</f>
        <v>0</v>
      </c>
      <c r="T694" s="146">
        <f>S694*H694</f>
        <v>0</v>
      </c>
      <c r="U694" s="146">
        <v>1.2E-4</v>
      </c>
      <c r="V694" s="146">
        <f>U694*H694</f>
        <v>8.3999999999999995E-3</v>
      </c>
      <c r="W694" s="146">
        <v>0</v>
      </c>
      <c r="X694" s="147">
        <f>W694*H694</f>
        <v>0</v>
      </c>
      <c r="AR694" s="148" t="s">
        <v>334</v>
      </c>
      <c r="AT694" s="148" t="s">
        <v>217</v>
      </c>
      <c r="AU694" s="148" t="s">
        <v>89</v>
      </c>
      <c r="AY694" s="17" t="s">
        <v>160</v>
      </c>
      <c r="BE694" s="149">
        <f>IF(O694="základní",K694,0)</f>
        <v>0</v>
      </c>
      <c r="BF694" s="149">
        <f>IF(O694="snížená",K694,0)</f>
        <v>0</v>
      </c>
      <c r="BG694" s="149">
        <f>IF(O694="zákl. přenesená",K694,0)</f>
        <v>0</v>
      </c>
      <c r="BH694" s="149">
        <f>IF(O694="sníž. přenesená",K694,0)</f>
        <v>0</v>
      </c>
      <c r="BI694" s="149">
        <f>IF(O694="nulová",K694,0)</f>
        <v>0</v>
      </c>
      <c r="BJ694" s="17" t="s">
        <v>87</v>
      </c>
      <c r="BK694" s="149">
        <f>ROUND(P694*H694,2)</f>
        <v>0</v>
      </c>
      <c r="BL694" s="17" t="s">
        <v>245</v>
      </c>
      <c r="BM694" s="148" t="s">
        <v>922</v>
      </c>
    </row>
    <row r="695" spans="2:65" s="1" customFormat="1" ht="33" customHeight="1">
      <c r="B695" s="32"/>
      <c r="C695" s="136" t="s">
        <v>923</v>
      </c>
      <c r="D695" s="136" t="s">
        <v>163</v>
      </c>
      <c r="E695" s="137" t="s">
        <v>924</v>
      </c>
      <c r="F695" s="138" t="s">
        <v>925</v>
      </c>
      <c r="G695" s="139" t="s">
        <v>187</v>
      </c>
      <c r="H695" s="140">
        <v>1</v>
      </c>
      <c r="I695" s="141">
        <v>0</v>
      </c>
      <c r="J695" s="141">
        <v>0</v>
      </c>
      <c r="K695" s="142">
        <f>ROUND(P695*H695,2)</f>
        <v>0</v>
      </c>
      <c r="L695" s="138" t="s">
        <v>167</v>
      </c>
      <c r="M695" s="32"/>
      <c r="N695" s="143" t="s">
        <v>1</v>
      </c>
      <c r="O695" s="144" t="s">
        <v>42</v>
      </c>
      <c r="P695" s="145">
        <f>I695+J695</f>
        <v>0</v>
      </c>
      <c r="Q695" s="145">
        <f>ROUND(I695*H695,2)</f>
        <v>0</v>
      </c>
      <c r="R695" s="145">
        <f>ROUND(J695*H695,2)</f>
        <v>0</v>
      </c>
      <c r="T695" s="146">
        <f>S695*H695</f>
        <v>0</v>
      </c>
      <c r="U695" s="146">
        <v>6.0000000000000002E-5</v>
      </c>
      <c r="V695" s="146">
        <f>U695*H695</f>
        <v>6.0000000000000002E-5</v>
      </c>
      <c r="W695" s="146">
        <v>0</v>
      </c>
      <c r="X695" s="147">
        <f>W695*H695</f>
        <v>0</v>
      </c>
      <c r="AR695" s="148" t="s">
        <v>245</v>
      </c>
      <c r="AT695" s="148" t="s">
        <v>163</v>
      </c>
      <c r="AU695" s="148" t="s">
        <v>89</v>
      </c>
      <c r="AY695" s="17" t="s">
        <v>160</v>
      </c>
      <c r="BE695" s="149">
        <f>IF(O695="základní",K695,0)</f>
        <v>0</v>
      </c>
      <c r="BF695" s="149">
        <f>IF(O695="snížená",K695,0)</f>
        <v>0</v>
      </c>
      <c r="BG695" s="149">
        <f>IF(O695="zákl. přenesená",K695,0)</f>
        <v>0</v>
      </c>
      <c r="BH695" s="149">
        <f>IF(O695="sníž. přenesená",K695,0)</f>
        <v>0</v>
      </c>
      <c r="BI695" s="149">
        <f>IF(O695="nulová",K695,0)</f>
        <v>0</v>
      </c>
      <c r="BJ695" s="17" t="s">
        <v>87</v>
      </c>
      <c r="BK695" s="149">
        <f>ROUND(P695*H695,2)</f>
        <v>0</v>
      </c>
      <c r="BL695" s="17" t="s">
        <v>245</v>
      </c>
      <c r="BM695" s="148" t="s">
        <v>926</v>
      </c>
    </row>
    <row r="696" spans="2:65" s="1" customFormat="1" ht="37.700000000000003" customHeight="1">
      <c r="B696" s="32"/>
      <c r="C696" s="178" t="s">
        <v>927</v>
      </c>
      <c r="D696" s="178" t="s">
        <v>217</v>
      </c>
      <c r="E696" s="179" t="s">
        <v>928</v>
      </c>
      <c r="F696" s="180" t="s">
        <v>929</v>
      </c>
      <c r="G696" s="181" t="s">
        <v>484</v>
      </c>
      <c r="H696" s="182">
        <v>1</v>
      </c>
      <c r="I696" s="183">
        <v>0</v>
      </c>
      <c r="J696" s="184"/>
      <c r="K696" s="185">
        <f>ROUND(P696*H696,2)</f>
        <v>0</v>
      </c>
      <c r="L696" s="180" t="s">
        <v>1</v>
      </c>
      <c r="M696" s="186"/>
      <c r="N696" s="187" t="s">
        <v>1</v>
      </c>
      <c r="O696" s="144" t="s">
        <v>42</v>
      </c>
      <c r="P696" s="145">
        <f>I696+J696</f>
        <v>0</v>
      </c>
      <c r="Q696" s="145">
        <f>ROUND(I696*H696,2)</f>
        <v>0</v>
      </c>
      <c r="R696" s="145">
        <f>ROUND(J696*H696,2)</f>
        <v>0</v>
      </c>
      <c r="T696" s="146">
        <f>S696*H696</f>
        <v>0</v>
      </c>
      <c r="U696" s="146">
        <v>0</v>
      </c>
      <c r="V696" s="146">
        <f>U696*H696</f>
        <v>0</v>
      </c>
      <c r="W696" s="146">
        <v>0</v>
      </c>
      <c r="X696" s="147">
        <f>W696*H696</f>
        <v>0</v>
      </c>
      <c r="AR696" s="148" t="s">
        <v>334</v>
      </c>
      <c r="AT696" s="148" t="s">
        <v>217</v>
      </c>
      <c r="AU696" s="148" t="s">
        <v>89</v>
      </c>
      <c r="AY696" s="17" t="s">
        <v>160</v>
      </c>
      <c r="BE696" s="149">
        <f>IF(O696="základní",K696,0)</f>
        <v>0</v>
      </c>
      <c r="BF696" s="149">
        <f>IF(O696="snížená",K696,0)</f>
        <v>0</v>
      </c>
      <c r="BG696" s="149">
        <f>IF(O696="zákl. přenesená",K696,0)</f>
        <v>0</v>
      </c>
      <c r="BH696" s="149">
        <f>IF(O696="sníž. přenesená",K696,0)</f>
        <v>0</v>
      </c>
      <c r="BI696" s="149">
        <f>IF(O696="nulová",K696,0)</f>
        <v>0</v>
      </c>
      <c r="BJ696" s="17" t="s">
        <v>87</v>
      </c>
      <c r="BK696" s="149">
        <f>ROUND(P696*H696,2)</f>
        <v>0</v>
      </c>
      <c r="BL696" s="17" t="s">
        <v>245</v>
      </c>
      <c r="BM696" s="148" t="s">
        <v>930</v>
      </c>
    </row>
    <row r="697" spans="2:65" s="1" customFormat="1" ht="24.2" customHeight="1">
      <c r="B697" s="32"/>
      <c r="C697" s="136" t="s">
        <v>931</v>
      </c>
      <c r="D697" s="136" t="s">
        <v>163</v>
      </c>
      <c r="E697" s="137" t="s">
        <v>932</v>
      </c>
      <c r="F697" s="138" t="s">
        <v>933</v>
      </c>
      <c r="G697" s="139" t="s">
        <v>248</v>
      </c>
      <c r="H697" s="140">
        <v>22.22</v>
      </c>
      <c r="I697" s="141">
        <v>0</v>
      </c>
      <c r="J697" s="141">
        <v>0</v>
      </c>
      <c r="K697" s="142">
        <f>ROUND(P697*H697,2)</f>
        <v>0</v>
      </c>
      <c r="L697" s="138" t="s">
        <v>167</v>
      </c>
      <c r="M697" s="32"/>
      <c r="N697" s="143" t="s">
        <v>1</v>
      </c>
      <c r="O697" s="144" t="s">
        <v>42</v>
      </c>
      <c r="P697" s="145">
        <f>I697+J697</f>
        <v>0</v>
      </c>
      <c r="Q697" s="145">
        <f>ROUND(I697*H697,2)</f>
        <v>0</v>
      </c>
      <c r="R697" s="145">
        <f>ROUND(J697*H697,2)</f>
        <v>0</v>
      </c>
      <c r="T697" s="146">
        <f>S697*H697</f>
        <v>0</v>
      </c>
      <c r="U697" s="146">
        <v>2.0000000000000002E-5</v>
      </c>
      <c r="V697" s="146">
        <f>U697*H697</f>
        <v>4.4440000000000001E-4</v>
      </c>
      <c r="W697" s="146">
        <v>0</v>
      </c>
      <c r="X697" s="147">
        <f>W697*H697</f>
        <v>0</v>
      </c>
      <c r="AR697" s="148" t="s">
        <v>245</v>
      </c>
      <c r="AT697" s="148" t="s">
        <v>163</v>
      </c>
      <c r="AU697" s="148" t="s">
        <v>89</v>
      </c>
      <c r="AY697" s="17" t="s">
        <v>160</v>
      </c>
      <c r="BE697" s="149">
        <f>IF(O697="základní",K697,0)</f>
        <v>0</v>
      </c>
      <c r="BF697" s="149">
        <f>IF(O697="snížená",K697,0)</f>
        <v>0</v>
      </c>
      <c r="BG697" s="149">
        <f>IF(O697="zákl. přenesená",K697,0)</f>
        <v>0</v>
      </c>
      <c r="BH697" s="149">
        <f>IF(O697="sníž. přenesená",K697,0)</f>
        <v>0</v>
      </c>
      <c r="BI697" s="149">
        <f>IF(O697="nulová",K697,0)</f>
        <v>0</v>
      </c>
      <c r="BJ697" s="17" t="s">
        <v>87</v>
      </c>
      <c r="BK697" s="149">
        <f>ROUND(P697*H697,2)</f>
        <v>0</v>
      </c>
      <c r="BL697" s="17" t="s">
        <v>245</v>
      </c>
      <c r="BM697" s="148" t="s">
        <v>934</v>
      </c>
    </row>
    <row r="698" spans="2:65" s="1" customFormat="1" ht="33" customHeight="1">
      <c r="B698" s="32"/>
      <c r="C698" s="136" t="s">
        <v>935</v>
      </c>
      <c r="D698" s="136" t="s">
        <v>163</v>
      </c>
      <c r="E698" s="137" t="s">
        <v>936</v>
      </c>
      <c r="F698" s="138" t="s">
        <v>937</v>
      </c>
      <c r="G698" s="139" t="s">
        <v>938</v>
      </c>
      <c r="H698" s="140">
        <v>450</v>
      </c>
      <c r="I698" s="141">
        <v>0</v>
      </c>
      <c r="J698" s="141">
        <v>0</v>
      </c>
      <c r="K698" s="142">
        <f>ROUND(P698*H698,2)</f>
        <v>0</v>
      </c>
      <c r="L698" s="138" t="s">
        <v>167</v>
      </c>
      <c r="M698" s="32"/>
      <c r="N698" s="143" t="s">
        <v>1</v>
      </c>
      <c r="O698" s="144" t="s">
        <v>42</v>
      </c>
      <c r="P698" s="145">
        <f>I698+J698</f>
        <v>0</v>
      </c>
      <c r="Q698" s="145">
        <f>ROUND(I698*H698,2)</f>
        <v>0</v>
      </c>
      <c r="R698" s="145">
        <f>ROUND(J698*H698,2)</f>
        <v>0</v>
      </c>
      <c r="T698" s="146">
        <f>S698*H698</f>
        <v>0</v>
      </c>
      <c r="U698" s="146">
        <v>0</v>
      </c>
      <c r="V698" s="146">
        <f>U698*H698</f>
        <v>0</v>
      </c>
      <c r="W698" s="146">
        <v>1E-3</v>
      </c>
      <c r="X698" s="147">
        <f>W698*H698</f>
        <v>0.45</v>
      </c>
      <c r="AR698" s="148" t="s">
        <v>245</v>
      </c>
      <c r="AT698" s="148" t="s">
        <v>163</v>
      </c>
      <c r="AU698" s="148" t="s">
        <v>89</v>
      </c>
      <c r="AY698" s="17" t="s">
        <v>160</v>
      </c>
      <c r="BE698" s="149">
        <f>IF(O698="základní",K698,0)</f>
        <v>0</v>
      </c>
      <c r="BF698" s="149">
        <f>IF(O698="snížená",K698,0)</f>
        <v>0</v>
      </c>
      <c r="BG698" s="149">
        <f>IF(O698="zákl. přenesená",K698,0)</f>
        <v>0</v>
      </c>
      <c r="BH698" s="149">
        <f>IF(O698="sníž. přenesená",K698,0)</f>
        <v>0</v>
      </c>
      <c r="BI698" s="149">
        <f>IF(O698="nulová",K698,0)</f>
        <v>0</v>
      </c>
      <c r="BJ698" s="17" t="s">
        <v>87</v>
      </c>
      <c r="BK698" s="149">
        <f>ROUND(P698*H698,2)</f>
        <v>0</v>
      </c>
      <c r="BL698" s="17" t="s">
        <v>245</v>
      </c>
      <c r="BM698" s="148" t="s">
        <v>939</v>
      </c>
    </row>
    <row r="699" spans="2:65" s="13" customFormat="1">
      <c r="B699" s="157"/>
      <c r="D699" s="151" t="s">
        <v>170</v>
      </c>
      <c r="E699" s="158" t="s">
        <v>1</v>
      </c>
      <c r="F699" s="159" t="s">
        <v>940</v>
      </c>
      <c r="H699" s="160">
        <v>450</v>
      </c>
      <c r="I699" s="161"/>
      <c r="J699" s="161"/>
      <c r="M699" s="157"/>
      <c r="N699" s="162"/>
      <c r="X699" s="163"/>
      <c r="AT699" s="158" t="s">
        <v>170</v>
      </c>
      <c r="AU699" s="158" t="s">
        <v>89</v>
      </c>
      <c r="AV699" s="13" t="s">
        <v>89</v>
      </c>
      <c r="AW699" s="13" t="s">
        <v>5</v>
      </c>
      <c r="AX699" s="13" t="s">
        <v>79</v>
      </c>
      <c r="AY699" s="158" t="s">
        <v>160</v>
      </c>
    </row>
    <row r="700" spans="2:65" s="14" customFormat="1">
      <c r="B700" s="164"/>
      <c r="D700" s="151" t="s">
        <v>170</v>
      </c>
      <c r="E700" s="165" t="s">
        <v>1</v>
      </c>
      <c r="F700" s="166" t="s">
        <v>173</v>
      </c>
      <c r="H700" s="167">
        <v>450</v>
      </c>
      <c r="I700" s="168"/>
      <c r="J700" s="168"/>
      <c r="M700" s="164"/>
      <c r="N700" s="169"/>
      <c r="X700" s="170"/>
      <c r="AT700" s="165" t="s">
        <v>170</v>
      </c>
      <c r="AU700" s="165" t="s">
        <v>89</v>
      </c>
      <c r="AV700" s="14" t="s">
        <v>161</v>
      </c>
      <c r="AW700" s="14" t="s">
        <v>5</v>
      </c>
      <c r="AX700" s="14" t="s">
        <v>79</v>
      </c>
      <c r="AY700" s="165" t="s">
        <v>160</v>
      </c>
    </row>
    <row r="701" spans="2:65" s="15" customFormat="1">
      <c r="B701" s="171"/>
      <c r="D701" s="151" t="s">
        <v>170</v>
      </c>
      <c r="E701" s="172" t="s">
        <v>1</v>
      </c>
      <c r="F701" s="173" t="s">
        <v>174</v>
      </c>
      <c r="H701" s="174">
        <v>450</v>
      </c>
      <c r="I701" s="175"/>
      <c r="J701" s="175"/>
      <c r="M701" s="171"/>
      <c r="N701" s="176"/>
      <c r="X701" s="177"/>
      <c r="AT701" s="172" t="s">
        <v>170</v>
      </c>
      <c r="AU701" s="172" t="s">
        <v>89</v>
      </c>
      <c r="AV701" s="15" t="s">
        <v>168</v>
      </c>
      <c r="AW701" s="15" t="s">
        <v>5</v>
      </c>
      <c r="AX701" s="15" t="s">
        <v>87</v>
      </c>
      <c r="AY701" s="172" t="s">
        <v>160</v>
      </c>
    </row>
    <row r="702" spans="2:65" s="1" customFormat="1" ht="33" customHeight="1">
      <c r="B702" s="32"/>
      <c r="C702" s="136" t="s">
        <v>941</v>
      </c>
      <c r="D702" s="136" t="s">
        <v>163</v>
      </c>
      <c r="E702" s="137" t="s">
        <v>942</v>
      </c>
      <c r="F702" s="138" t="s">
        <v>943</v>
      </c>
      <c r="G702" s="139" t="s">
        <v>546</v>
      </c>
      <c r="H702" s="188">
        <v>0</v>
      </c>
      <c r="I702" s="141">
        <v>0</v>
      </c>
      <c r="J702" s="141">
        <v>0</v>
      </c>
      <c r="K702" s="142">
        <f>ROUND(P702*H702,2)</f>
        <v>0</v>
      </c>
      <c r="L702" s="138" t="s">
        <v>167</v>
      </c>
      <c r="M702" s="32"/>
      <c r="N702" s="143" t="s">
        <v>1</v>
      </c>
      <c r="O702" s="144" t="s">
        <v>42</v>
      </c>
      <c r="P702" s="145">
        <f>I702+J702</f>
        <v>0</v>
      </c>
      <c r="Q702" s="145">
        <f>ROUND(I702*H702,2)</f>
        <v>0</v>
      </c>
      <c r="R702" s="145">
        <f>ROUND(J702*H702,2)</f>
        <v>0</v>
      </c>
      <c r="T702" s="146">
        <f>S702*H702</f>
        <v>0</v>
      </c>
      <c r="U702" s="146">
        <v>0</v>
      </c>
      <c r="V702" s="146">
        <f>U702*H702</f>
        <v>0</v>
      </c>
      <c r="W702" s="146">
        <v>0</v>
      </c>
      <c r="X702" s="147">
        <f>W702*H702</f>
        <v>0</v>
      </c>
      <c r="AR702" s="148" t="s">
        <v>245</v>
      </c>
      <c r="AT702" s="148" t="s">
        <v>163</v>
      </c>
      <c r="AU702" s="148" t="s">
        <v>89</v>
      </c>
      <c r="AY702" s="17" t="s">
        <v>160</v>
      </c>
      <c r="BE702" s="149">
        <f>IF(O702="základní",K702,0)</f>
        <v>0</v>
      </c>
      <c r="BF702" s="149">
        <f>IF(O702="snížená",K702,0)</f>
        <v>0</v>
      </c>
      <c r="BG702" s="149">
        <f>IF(O702="zákl. přenesená",K702,0)</f>
        <v>0</v>
      </c>
      <c r="BH702" s="149">
        <f>IF(O702="sníž. přenesená",K702,0)</f>
        <v>0</v>
      </c>
      <c r="BI702" s="149">
        <f>IF(O702="nulová",K702,0)</f>
        <v>0</v>
      </c>
      <c r="BJ702" s="17" t="s">
        <v>87</v>
      </c>
      <c r="BK702" s="149">
        <f>ROUND(P702*H702,2)</f>
        <v>0</v>
      </c>
      <c r="BL702" s="17" t="s">
        <v>245</v>
      </c>
      <c r="BM702" s="148" t="s">
        <v>944</v>
      </c>
    </row>
    <row r="703" spans="2:65" s="11" customFormat="1" ht="22.7" customHeight="1">
      <c r="B703" s="123"/>
      <c r="D703" s="124" t="s">
        <v>78</v>
      </c>
      <c r="E703" s="134" t="s">
        <v>945</v>
      </c>
      <c r="F703" s="134" t="s">
        <v>946</v>
      </c>
      <c r="I703" s="126"/>
      <c r="J703" s="126"/>
      <c r="K703" s="135">
        <f>BK703</f>
        <v>0</v>
      </c>
      <c r="M703" s="123"/>
      <c r="N703" s="128"/>
      <c r="Q703" s="129">
        <f>SUM(Q704:Q777)</f>
        <v>0</v>
      </c>
      <c r="R703" s="129">
        <f>SUM(R704:R777)</f>
        <v>0</v>
      </c>
      <c r="T703" s="130">
        <f>SUM(T704:T777)</f>
        <v>0</v>
      </c>
      <c r="V703" s="130">
        <f>SUM(V704:V777)</f>
        <v>2.4814923000000002</v>
      </c>
      <c r="X703" s="131">
        <f>SUM(X704:X777)</f>
        <v>1.2595199999999998</v>
      </c>
      <c r="AR703" s="124" t="s">
        <v>89</v>
      </c>
      <c r="AT703" s="132" t="s">
        <v>78</v>
      </c>
      <c r="AU703" s="132" t="s">
        <v>87</v>
      </c>
      <c r="AY703" s="124" t="s">
        <v>160</v>
      </c>
      <c r="BK703" s="133">
        <f>SUM(BK704:BK777)</f>
        <v>0</v>
      </c>
    </row>
    <row r="704" spans="2:65" s="1" customFormat="1" ht="24.2" customHeight="1">
      <c r="B704" s="32"/>
      <c r="C704" s="136" t="s">
        <v>947</v>
      </c>
      <c r="D704" s="136" t="s">
        <v>163</v>
      </c>
      <c r="E704" s="137" t="s">
        <v>948</v>
      </c>
      <c r="F704" s="138" t="s">
        <v>949</v>
      </c>
      <c r="G704" s="139" t="s">
        <v>166</v>
      </c>
      <c r="H704" s="140">
        <v>58</v>
      </c>
      <c r="I704" s="141">
        <v>0</v>
      </c>
      <c r="J704" s="141">
        <v>0</v>
      </c>
      <c r="K704" s="142">
        <f>ROUND(P704*H704,2)</f>
        <v>0</v>
      </c>
      <c r="L704" s="138" t="s">
        <v>167</v>
      </c>
      <c r="M704" s="32"/>
      <c r="N704" s="143" t="s">
        <v>1</v>
      </c>
      <c r="O704" s="144" t="s">
        <v>42</v>
      </c>
      <c r="P704" s="145">
        <f>I704+J704</f>
        <v>0</v>
      </c>
      <c r="Q704" s="145">
        <f>ROUND(I704*H704,2)</f>
        <v>0</v>
      </c>
      <c r="R704" s="145">
        <f>ROUND(J704*H704,2)</f>
        <v>0</v>
      </c>
      <c r="T704" s="146">
        <f>S704*H704</f>
        <v>0</v>
      </c>
      <c r="U704" s="146">
        <v>0</v>
      </c>
      <c r="V704" s="146">
        <f>U704*H704</f>
        <v>0</v>
      </c>
      <c r="W704" s="146">
        <v>0</v>
      </c>
      <c r="X704" s="147">
        <f>W704*H704</f>
        <v>0</v>
      </c>
      <c r="AR704" s="148" t="s">
        <v>245</v>
      </c>
      <c r="AT704" s="148" t="s">
        <v>163</v>
      </c>
      <c r="AU704" s="148" t="s">
        <v>89</v>
      </c>
      <c r="AY704" s="17" t="s">
        <v>160</v>
      </c>
      <c r="BE704" s="149">
        <f>IF(O704="základní",K704,0)</f>
        <v>0</v>
      </c>
      <c r="BF704" s="149">
        <f>IF(O704="snížená",K704,0)</f>
        <v>0</v>
      </c>
      <c r="BG704" s="149">
        <f>IF(O704="zákl. přenesená",K704,0)</f>
        <v>0</v>
      </c>
      <c r="BH704" s="149">
        <f>IF(O704="sníž. přenesená",K704,0)</f>
        <v>0</v>
      </c>
      <c r="BI704" s="149">
        <f>IF(O704="nulová",K704,0)</f>
        <v>0</v>
      </c>
      <c r="BJ704" s="17" t="s">
        <v>87</v>
      </c>
      <c r="BK704" s="149">
        <f>ROUND(P704*H704,2)</f>
        <v>0</v>
      </c>
      <c r="BL704" s="17" t="s">
        <v>245</v>
      </c>
      <c r="BM704" s="148" t="s">
        <v>950</v>
      </c>
    </row>
    <row r="705" spans="2:65" s="13" customFormat="1">
      <c r="B705" s="157"/>
      <c r="D705" s="151" t="s">
        <v>170</v>
      </c>
      <c r="E705" s="158" t="s">
        <v>1</v>
      </c>
      <c r="F705" s="159" t="s">
        <v>951</v>
      </c>
      <c r="H705" s="160">
        <v>55.45</v>
      </c>
      <c r="I705" s="161"/>
      <c r="J705" s="161"/>
      <c r="M705" s="157"/>
      <c r="N705" s="162"/>
      <c r="X705" s="163"/>
      <c r="AT705" s="158" t="s">
        <v>170</v>
      </c>
      <c r="AU705" s="158" t="s">
        <v>89</v>
      </c>
      <c r="AV705" s="13" t="s">
        <v>89</v>
      </c>
      <c r="AW705" s="13" t="s">
        <v>5</v>
      </c>
      <c r="AX705" s="13" t="s">
        <v>79</v>
      </c>
      <c r="AY705" s="158" t="s">
        <v>160</v>
      </c>
    </row>
    <row r="706" spans="2:65" s="13" customFormat="1">
      <c r="B706" s="157"/>
      <c r="D706" s="151" t="s">
        <v>170</v>
      </c>
      <c r="E706" s="158" t="s">
        <v>1</v>
      </c>
      <c r="F706" s="159" t="s">
        <v>952</v>
      </c>
      <c r="H706" s="160">
        <v>2.5499999999999998</v>
      </c>
      <c r="I706" s="161"/>
      <c r="J706" s="161"/>
      <c r="M706" s="157"/>
      <c r="N706" s="162"/>
      <c r="X706" s="163"/>
      <c r="AT706" s="158" t="s">
        <v>170</v>
      </c>
      <c r="AU706" s="158" t="s">
        <v>89</v>
      </c>
      <c r="AV706" s="13" t="s">
        <v>89</v>
      </c>
      <c r="AW706" s="13" t="s">
        <v>5</v>
      </c>
      <c r="AX706" s="13" t="s">
        <v>79</v>
      </c>
      <c r="AY706" s="158" t="s">
        <v>160</v>
      </c>
    </row>
    <row r="707" spans="2:65" s="14" customFormat="1">
      <c r="B707" s="164"/>
      <c r="D707" s="151" t="s">
        <v>170</v>
      </c>
      <c r="E707" s="165" t="s">
        <v>953</v>
      </c>
      <c r="F707" s="166" t="s">
        <v>173</v>
      </c>
      <c r="H707" s="167">
        <v>58</v>
      </c>
      <c r="I707" s="168"/>
      <c r="J707" s="168"/>
      <c r="M707" s="164"/>
      <c r="N707" s="169"/>
      <c r="X707" s="170"/>
      <c r="AT707" s="165" t="s">
        <v>170</v>
      </c>
      <c r="AU707" s="165" t="s">
        <v>89</v>
      </c>
      <c r="AV707" s="14" t="s">
        <v>161</v>
      </c>
      <c r="AW707" s="14" t="s">
        <v>5</v>
      </c>
      <c r="AX707" s="14" t="s">
        <v>79</v>
      </c>
      <c r="AY707" s="165" t="s">
        <v>160</v>
      </c>
    </row>
    <row r="708" spans="2:65" s="15" customFormat="1">
      <c r="B708" s="171"/>
      <c r="D708" s="151" t="s">
        <v>170</v>
      </c>
      <c r="E708" s="172" t="s">
        <v>1</v>
      </c>
      <c r="F708" s="173" t="s">
        <v>174</v>
      </c>
      <c r="H708" s="174">
        <v>58</v>
      </c>
      <c r="I708" s="175"/>
      <c r="J708" s="175"/>
      <c r="M708" s="171"/>
      <c r="N708" s="176"/>
      <c r="X708" s="177"/>
      <c r="AT708" s="172" t="s">
        <v>170</v>
      </c>
      <c r="AU708" s="172" t="s">
        <v>89</v>
      </c>
      <c r="AV708" s="15" t="s">
        <v>168</v>
      </c>
      <c r="AW708" s="15" t="s">
        <v>5</v>
      </c>
      <c r="AX708" s="15" t="s">
        <v>87</v>
      </c>
      <c r="AY708" s="172" t="s">
        <v>160</v>
      </c>
    </row>
    <row r="709" spans="2:65" s="1" customFormat="1" ht="24.2" customHeight="1">
      <c r="B709" s="32"/>
      <c r="C709" s="136" t="s">
        <v>954</v>
      </c>
      <c r="D709" s="136" t="s">
        <v>163</v>
      </c>
      <c r="E709" s="137" t="s">
        <v>955</v>
      </c>
      <c r="F709" s="138" t="s">
        <v>956</v>
      </c>
      <c r="G709" s="139" t="s">
        <v>166</v>
      </c>
      <c r="H709" s="140">
        <v>62.79</v>
      </c>
      <c r="I709" s="141">
        <v>0</v>
      </c>
      <c r="J709" s="141">
        <v>0</v>
      </c>
      <c r="K709" s="142">
        <f>ROUND(P709*H709,2)</f>
        <v>0</v>
      </c>
      <c r="L709" s="138" t="s">
        <v>167</v>
      </c>
      <c r="M709" s="32"/>
      <c r="N709" s="143" t="s">
        <v>1</v>
      </c>
      <c r="O709" s="144" t="s">
        <v>42</v>
      </c>
      <c r="P709" s="145">
        <f>I709+J709</f>
        <v>0</v>
      </c>
      <c r="Q709" s="145">
        <f>ROUND(I709*H709,2)</f>
        <v>0</v>
      </c>
      <c r="R709" s="145">
        <f>ROUND(J709*H709,2)</f>
        <v>0</v>
      </c>
      <c r="T709" s="146">
        <f>S709*H709</f>
        <v>0</v>
      </c>
      <c r="U709" s="146">
        <v>2.9999999999999997E-4</v>
      </c>
      <c r="V709" s="146">
        <f>U709*H709</f>
        <v>1.8837E-2</v>
      </c>
      <c r="W709" s="146">
        <v>0</v>
      </c>
      <c r="X709" s="147">
        <f>W709*H709</f>
        <v>0</v>
      </c>
      <c r="AR709" s="148" t="s">
        <v>245</v>
      </c>
      <c r="AT709" s="148" t="s">
        <v>163</v>
      </c>
      <c r="AU709" s="148" t="s">
        <v>89</v>
      </c>
      <c r="AY709" s="17" t="s">
        <v>160</v>
      </c>
      <c r="BE709" s="149">
        <f>IF(O709="základní",K709,0)</f>
        <v>0</v>
      </c>
      <c r="BF709" s="149">
        <f>IF(O709="snížená",K709,0)</f>
        <v>0</v>
      </c>
      <c r="BG709" s="149">
        <f>IF(O709="zákl. přenesená",K709,0)</f>
        <v>0</v>
      </c>
      <c r="BH709" s="149">
        <f>IF(O709="sníž. přenesená",K709,0)</f>
        <v>0</v>
      </c>
      <c r="BI709" s="149">
        <f>IF(O709="nulová",K709,0)</f>
        <v>0</v>
      </c>
      <c r="BJ709" s="17" t="s">
        <v>87</v>
      </c>
      <c r="BK709" s="149">
        <f>ROUND(P709*H709,2)</f>
        <v>0</v>
      </c>
      <c r="BL709" s="17" t="s">
        <v>245</v>
      </c>
      <c r="BM709" s="148" t="s">
        <v>957</v>
      </c>
    </row>
    <row r="710" spans="2:65" s="13" customFormat="1">
      <c r="B710" s="157"/>
      <c r="D710" s="151" t="s">
        <v>170</v>
      </c>
      <c r="E710" s="158" t="s">
        <v>1</v>
      </c>
      <c r="F710" s="159" t="s">
        <v>951</v>
      </c>
      <c r="H710" s="160">
        <v>55.45</v>
      </c>
      <c r="I710" s="161"/>
      <c r="J710" s="161"/>
      <c r="M710" s="157"/>
      <c r="N710" s="162"/>
      <c r="X710" s="163"/>
      <c r="AT710" s="158" t="s">
        <v>170</v>
      </c>
      <c r="AU710" s="158" t="s">
        <v>89</v>
      </c>
      <c r="AV710" s="13" t="s">
        <v>89</v>
      </c>
      <c r="AW710" s="13" t="s">
        <v>5</v>
      </c>
      <c r="AX710" s="13" t="s">
        <v>79</v>
      </c>
      <c r="AY710" s="158" t="s">
        <v>160</v>
      </c>
    </row>
    <row r="711" spans="2:65" s="13" customFormat="1">
      <c r="B711" s="157"/>
      <c r="D711" s="151" t="s">
        <v>170</v>
      </c>
      <c r="E711" s="158" t="s">
        <v>1</v>
      </c>
      <c r="F711" s="159" t="s">
        <v>952</v>
      </c>
      <c r="H711" s="160">
        <v>2.5499999999999998</v>
      </c>
      <c r="I711" s="161"/>
      <c r="J711" s="161"/>
      <c r="M711" s="157"/>
      <c r="N711" s="162"/>
      <c r="X711" s="163"/>
      <c r="AT711" s="158" t="s">
        <v>170</v>
      </c>
      <c r="AU711" s="158" t="s">
        <v>89</v>
      </c>
      <c r="AV711" s="13" t="s">
        <v>89</v>
      </c>
      <c r="AW711" s="13" t="s">
        <v>5</v>
      </c>
      <c r="AX711" s="13" t="s">
        <v>79</v>
      </c>
      <c r="AY711" s="158" t="s">
        <v>160</v>
      </c>
    </row>
    <row r="712" spans="2:65" s="14" customFormat="1">
      <c r="B712" s="164"/>
      <c r="D712" s="151" t="s">
        <v>170</v>
      </c>
      <c r="E712" s="165" t="s">
        <v>1</v>
      </c>
      <c r="F712" s="166" t="s">
        <v>173</v>
      </c>
      <c r="H712" s="167">
        <v>58</v>
      </c>
      <c r="I712" s="168"/>
      <c r="J712" s="168"/>
      <c r="M712" s="164"/>
      <c r="N712" s="169"/>
      <c r="X712" s="170"/>
      <c r="AT712" s="165" t="s">
        <v>170</v>
      </c>
      <c r="AU712" s="165" t="s">
        <v>89</v>
      </c>
      <c r="AV712" s="14" t="s">
        <v>161</v>
      </c>
      <c r="AW712" s="14" t="s">
        <v>5</v>
      </c>
      <c r="AX712" s="14" t="s">
        <v>79</v>
      </c>
      <c r="AY712" s="165" t="s">
        <v>160</v>
      </c>
    </row>
    <row r="713" spans="2:65" s="13" customFormat="1">
      <c r="B713" s="157"/>
      <c r="D713" s="151" t="s">
        <v>170</v>
      </c>
      <c r="E713" s="158" t="s">
        <v>1</v>
      </c>
      <c r="F713" s="159" t="s">
        <v>958</v>
      </c>
      <c r="H713" s="160">
        <v>4.79</v>
      </c>
      <c r="I713" s="161"/>
      <c r="J713" s="161"/>
      <c r="M713" s="157"/>
      <c r="N713" s="162"/>
      <c r="X713" s="163"/>
      <c r="AT713" s="158" t="s">
        <v>170</v>
      </c>
      <c r="AU713" s="158" t="s">
        <v>89</v>
      </c>
      <c r="AV713" s="13" t="s">
        <v>89</v>
      </c>
      <c r="AW713" s="13" t="s">
        <v>5</v>
      </c>
      <c r="AX713" s="13" t="s">
        <v>79</v>
      </c>
      <c r="AY713" s="158" t="s">
        <v>160</v>
      </c>
    </row>
    <row r="714" spans="2:65" s="14" customFormat="1">
      <c r="B714" s="164"/>
      <c r="D714" s="151" t="s">
        <v>170</v>
      </c>
      <c r="E714" s="165" t="s">
        <v>1</v>
      </c>
      <c r="F714" s="166" t="s">
        <v>173</v>
      </c>
      <c r="H714" s="167">
        <v>4.79</v>
      </c>
      <c r="I714" s="168"/>
      <c r="J714" s="168"/>
      <c r="M714" s="164"/>
      <c r="N714" s="169"/>
      <c r="X714" s="170"/>
      <c r="AT714" s="165" t="s">
        <v>170</v>
      </c>
      <c r="AU714" s="165" t="s">
        <v>89</v>
      </c>
      <c r="AV714" s="14" t="s">
        <v>161</v>
      </c>
      <c r="AW714" s="14" t="s">
        <v>5</v>
      </c>
      <c r="AX714" s="14" t="s">
        <v>79</v>
      </c>
      <c r="AY714" s="165" t="s">
        <v>160</v>
      </c>
    </row>
    <row r="715" spans="2:65" s="15" customFormat="1">
      <c r="B715" s="171"/>
      <c r="D715" s="151" t="s">
        <v>170</v>
      </c>
      <c r="E715" s="172" t="s">
        <v>1</v>
      </c>
      <c r="F715" s="173" t="s">
        <v>174</v>
      </c>
      <c r="H715" s="174">
        <v>62.79</v>
      </c>
      <c r="I715" s="175"/>
      <c r="J715" s="175"/>
      <c r="M715" s="171"/>
      <c r="N715" s="176"/>
      <c r="X715" s="177"/>
      <c r="AT715" s="172" t="s">
        <v>170</v>
      </c>
      <c r="AU715" s="172" t="s">
        <v>89</v>
      </c>
      <c r="AV715" s="15" t="s">
        <v>168</v>
      </c>
      <c r="AW715" s="15" t="s">
        <v>5</v>
      </c>
      <c r="AX715" s="15" t="s">
        <v>87</v>
      </c>
      <c r="AY715" s="172" t="s">
        <v>160</v>
      </c>
    </row>
    <row r="716" spans="2:65" s="1" customFormat="1" ht="24">
      <c r="B716" s="32"/>
      <c r="C716" s="136" t="s">
        <v>959</v>
      </c>
      <c r="D716" s="136" t="s">
        <v>163</v>
      </c>
      <c r="E716" s="137" t="s">
        <v>960</v>
      </c>
      <c r="F716" s="138" t="s">
        <v>961</v>
      </c>
      <c r="G716" s="139" t="s">
        <v>166</v>
      </c>
      <c r="H716" s="140">
        <v>58</v>
      </c>
      <c r="I716" s="141">
        <v>0</v>
      </c>
      <c r="J716" s="141">
        <v>0</v>
      </c>
      <c r="K716" s="142">
        <f>ROUND(P716*H716,2)</f>
        <v>0</v>
      </c>
      <c r="L716" s="138" t="s">
        <v>167</v>
      </c>
      <c r="M716" s="32"/>
      <c r="N716" s="143" t="s">
        <v>1</v>
      </c>
      <c r="O716" s="144" t="s">
        <v>42</v>
      </c>
      <c r="P716" s="145">
        <f>I716+J716</f>
        <v>0</v>
      </c>
      <c r="Q716" s="145">
        <f>ROUND(I716*H716,2)</f>
        <v>0</v>
      </c>
      <c r="R716" s="145">
        <f>ROUND(J716*H716,2)</f>
        <v>0</v>
      </c>
      <c r="T716" s="146">
        <f>S716*H716</f>
        <v>0</v>
      </c>
      <c r="U716" s="146">
        <v>0</v>
      </c>
      <c r="V716" s="146">
        <f>U716*H716</f>
        <v>0</v>
      </c>
      <c r="W716" s="146">
        <v>0</v>
      </c>
      <c r="X716" s="147">
        <f>W716*H716</f>
        <v>0</v>
      </c>
      <c r="AR716" s="148" t="s">
        <v>245</v>
      </c>
      <c r="AT716" s="148" t="s">
        <v>163</v>
      </c>
      <c r="AU716" s="148" t="s">
        <v>89</v>
      </c>
      <c r="AY716" s="17" t="s">
        <v>160</v>
      </c>
      <c r="BE716" s="149">
        <f>IF(O716="základní",K716,0)</f>
        <v>0</v>
      </c>
      <c r="BF716" s="149">
        <f>IF(O716="snížená",K716,0)</f>
        <v>0</v>
      </c>
      <c r="BG716" s="149">
        <f>IF(O716="zákl. přenesená",K716,0)</f>
        <v>0</v>
      </c>
      <c r="BH716" s="149">
        <f>IF(O716="sníž. přenesená",K716,0)</f>
        <v>0</v>
      </c>
      <c r="BI716" s="149">
        <f>IF(O716="nulová",K716,0)</f>
        <v>0</v>
      </c>
      <c r="BJ716" s="17" t="s">
        <v>87</v>
      </c>
      <c r="BK716" s="149">
        <f>ROUND(P716*H716,2)</f>
        <v>0</v>
      </c>
      <c r="BL716" s="17" t="s">
        <v>245</v>
      </c>
      <c r="BM716" s="148" t="s">
        <v>962</v>
      </c>
    </row>
    <row r="717" spans="2:65" s="13" customFormat="1">
      <c r="B717" s="157"/>
      <c r="D717" s="151" t="s">
        <v>170</v>
      </c>
      <c r="E717" s="158" t="s">
        <v>1</v>
      </c>
      <c r="F717" s="159" t="s">
        <v>951</v>
      </c>
      <c r="H717" s="160">
        <v>55.45</v>
      </c>
      <c r="I717" s="161"/>
      <c r="J717" s="161"/>
      <c r="M717" s="157"/>
      <c r="N717" s="162"/>
      <c r="X717" s="163"/>
      <c r="AT717" s="158" t="s">
        <v>170</v>
      </c>
      <c r="AU717" s="158" t="s">
        <v>89</v>
      </c>
      <c r="AV717" s="13" t="s">
        <v>89</v>
      </c>
      <c r="AW717" s="13" t="s">
        <v>5</v>
      </c>
      <c r="AX717" s="13" t="s">
        <v>79</v>
      </c>
      <c r="AY717" s="158" t="s">
        <v>160</v>
      </c>
    </row>
    <row r="718" spans="2:65" s="13" customFormat="1">
      <c r="B718" s="157"/>
      <c r="D718" s="151" t="s">
        <v>170</v>
      </c>
      <c r="E718" s="158" t="s">
        <v>1</v>
      </c>
      <c r="F718" s="159" t="s">
        <v>952</v>
      </c>
      <c r="H718" s="160">
        <v>2.5499999999999998</v>
      </c>
      <c r="I718" s="161"/>
      <c r="J718" s="161"/>
      <c r="M718" s="157"/>
      <c r="N718" s="162"/>
      <c r="X718" s="163"/>
      <c r="AT718" s="158" t="s">
        <v>170</v>
      </c>
      <c r="AU718" s="158" t="s">
        <v>89</v>
      </c>
      <c r="AV718" s="13" t="s">
        <v>89</v>
      </c>
      <c r="AW718" s="13" t="s">
        <v>5</v>
      </c>
      <c r="AX718" s="13" t="s">
        <v>79</v>
      </c>
      <c r="AY718" s="158" t="s">
        <v>160</v>
      </c>
    </row>
    <row r="719" spans="2:65" s="14" customFormat="1">
      <c r="B719" s="164"/>
      <c r="D719" s="151" t="s">
        <v>170</v>
      </c>
      <c r="E719" s="165" t="s">
        <v>1</v>
      </c>
      <c r="F719" s="166" t="s">
        <v>173</v>
      </c>
      <c r="H719" s="167">
        <v>58</v>
      </c>
      <c r="I719" s="168"/>
      <c r="J719" s="168"/>
      <c r="M719" s="164"/>
      <c r="N719" s="169"/>
      <c r="X719" s="170"/>
      <c r="AT719" s="165" t="s">
        <v>170</v>
      </c>
      <c r="AU719" s="165" t="s">
        <v>89</v>
      </c>
      <c r="AV719" s="14" t="s">
        <v>161</v>
      </c>
      <c r="AW719" s="14" t="s">
        <v>5</v>
      </c>
      <c r="AX719" s="14" t="s">
        <v>79</v>
      </c>
      <c r="AY719" s="165" t="s">
        <v>160</v>
      </c>
    </row>
    <row r="720" spans="2:65" s="15" customFormat="1">
      <c r="B720" s="171"/>
      <c r="D720" s="151" t="s">
        <v>170</v>
      </c>
      <c r="E720" s="172" t="s">
        <v>1</v>
      </c>
      <c r="F720" s="173" t="s">
        <v>174</v>
      </c>
      <c r="H720" s="174">
        <v>58</v>
      </c>
      <c r="I720" s="175"/>
      <c r="J720" s="175"/>
      <c r="M720" s="171"/>
      <c r="N720" s="176"/>
      <c r="X720" s="177"/>
      <c r="AT720" s="172" t="s">
        <v>170</v>
      </c>
      <c r="AU720" s="172" t="s">
        <v>89</v>
      </c>
      <c r="AV720" s="15" t="s">
        <v>168</v>
      </c>
      <c r="AW720" s="15" t="s">
        <v>5</v>
      </c>
      <c r="AX720" s="15" t="s">
        <v>87</v>
      </c>
      <c r="AY720" s="172" t="s">
        <v>160</v>
      </c>
    </row>
    <row r="721" spans="2:65" s="1" customFormat="1" ht="24">
      <c r="B721" s="32"/>
      <c r="C721" s="136" t="s">
        <v>963</v>
      </c>
      <c r="D721" s="136" t="s">
        <v>163</v>
      </c>
      <c r="E721" s="137" t="s">
        <v>964</v>
      </c>
      <c r="F721" s="138" t="s">
        <v>965</v>
      </c>
      <c r="G721" s="139" t="s">
        <v>166</v>
      </c>
      <c r="H721" s="140">
        <v>58</v>
      </c>
      <c r="I721" s="141">
        <v>0</v>
      </c>
      <c r="J721" s="141">
        <v>0</v>
      </c>
      <c r="K721" s="142">
        <f>ROUND(P721*H721,2)</f>
        <v>0</v>
      </c>
      <c r="L721" s="138" t="s">
        <v>167</v>
      </c>
      <c r="M721" s="32"/>
      <c r="N721" s="143" t="s">
        <v>1</v>
      </c>
      <c r="O721" s="144" t="s">
        <v>42</v>
      </c>
      <c r="P721" s="145">
        <f>I721+J721</f>
        <v>0</v>
      </c>
      <c r="Q721" s="145">
        <f>ROUND(I721*H721,2)</f>
        <v>0</v>
      </c>
      <c r="R721" s="145">
        <f>ROUND(J721*H721,2)</f>
        <v>0</v>
      </c>
      <c r="T721" s="146">
        <f>S721*H721</f>
        <v>0</v>
      </c>
      <c r="U721" s="146">
        <v>4.5500000000000002E-3</v>
      </c>
      <c r="V721" s="146">
        <f>U721*H721</f>
        <v>0.26390000000000002</v>
      </c>
      <c r="W721" s="146">
        <v>0</v>
      </c>
      <c r="X721" s="147">
        <f>W721*H721</f>
        <v>0</v>
      </c>
      <c r="AR721" s="148" t="s">
        <v>245</v>
      </c>
      <c r="AT721" s="148" t="s">
        <v>163</v>
      </c>
      <c r="AU721" s="148" t="s">
        <v>89</v>
      </c>
      <c r="AY721" s="17" t="s">
        <v>160</v>
      </c>
      <c r="BE721" s="149">
        <f>IF(O721="základní",K721,0)</f>
        <v>0</v>
      </c>
      <c r="BF721" s="149">
        <f>IF(O721="snížená",K721,0)</f>
        <v>0</v>
      </c>
      <c r="BG721" s="149">
        <f>IF(O721="zákl. přenesená",K721,0)</f>
        <v>0</v>
      </c>
      <c r="BH721" s="149">
        <f>IF(O721="sníž. přenesená",K721,0)</f>
        <v>0</v>
      </c>
      <c r="BI721" s="149">
        <f>IF(O721="nulová",K721,0)</f>
        <v>0</v>
      </c>
      <c r="BJ721" s="17" t="s">
        <v>87</v>
      </c>
      <c r="BK721" s="149">
        <f>ROUND(P721*H721,2)</f>
        <v>0</v>
      </c>
      <c r="BL721" s="17" t="s">
        <v>245</v>
      </c>
      <c r="BM721" s="148" t="s">
        <v>966</v>
      </c>
    </row>
    <row r="722" spans="2:65" s="1" customFormat="1" ht="24.2" customHeight="1">
      <c r="B722" s="32"/>
      <c r="C722" s="136" t="s">
        <v>967</v>
      </c>
      <c r="D722" s="136" t="s">
        <v>163</v>
      </c>
      <c r="E722" s="137" t="s">
        <v>968</v>
      </c>
      <c r="F722" s="138" t="s">
        <v>969</v>
      </c>
      <c r="G722" s="139" t="s">
        <v>248</v>
      </c>
      <c r="H722" s="140">
        <v>4.5</v>
      </c>
      <c r="I722" s="141">
        <v>0</v>
      </c>
      <c r="J722" s="141">
        <v>0</v>
      </c>
      <c r="K722" s="142">
        <f>ROUND(P722*H722,2)</f>
        <v>0</v>
      </c>
      <c r="L722" s="138" t="s">
        <v>167</v>
      </c>
      <c r="M722" s="32"/>
      <c r="N722" s="143" t="s">
        <v>1</v>
      </c>
      <c r="O722" s="144" t="s">
        <v>42</v>
      </c>
      <c r="P722" s="145">
        <f>I722+J722</f>
        <v>0</v>
      </c>
      <c r="Q722" s="145">
        <f>ROUND(I722*H722,2)</f>
        <v>0</v>
      </c>
      <c r="R722" s="145">
        <f>ROUND(J722*H722,2)</f>
        <v>0</v>
      </c>
      <c r="T722" s="146">
        <f>S722*H722</f>
        <v>0</v>
      </c>
      <c r="U722" s="146">
        <v>2.0000000000000001E-4</v>
      </c>
      <c r="V722" s="146">
        <f>U722*H722</f>
        <v>9.0000000000000008E-4</v>
      </c>
      <c r="W722" s="146">
        <v>0</v>
      </c>
      <c r="X722" s="147">
        <f>W722*H722</f>
        <v>0</v>
      </c>
      <c r="AR722" s="148" t="s">
        <v>245</v>
      </c>
      <c r="AT722" s="148" t="s">
        <v>163</v>
      </c>
      <c r="AU722" s="148" t="s">
        <v>89</v>
      </c>
      <c r="AY722" s="17" t="s">
        <v>160</v>
      </c>
      <c r="BE722" s="149">
        <f>IF(O722="základní",K722,0)</f>
        <v>0</v>
      </c>
      <c r="BF722" s="149">
        <f>IF(O722="snížená",K722,0)</f>
        <v>0</v>
      </c>
      <c r="BG722" s="149">
        <f>IF(O722="zákl. přenesená",K722,0)</f>
        <v>0</v>
      </c>
      <c r="BH722" s="149">
        <f>IF(O722="sníž. přenesená",K722,0)</f>
        <v>0</v>
      </c>
      <c r="BI722" s="149">
        <f>IF(O722="nulová",K722,0)</f>
        <v>0</v>
      </c>
      <c r="BJ722" s="17" t="s">
        <v>87</v>
      </c>
      <c r="BK722" s="149">
        <f>ROUND(P722*H722,2)</f>
        <v>0</v>
      </c>
      <c r="BL722" s="17" t="s">
        <v>245</v>
      </c>
      <c r="BM722" s="148" t="s">
        <v>970</v>
      </c>
    </row>
    <row r="723" spans="2:65" s="13" customFormat="1">
      <c r="B723" s="157"/>
      <c r="D723" s="151" t="s">
        <v>170</v>
      </c>
      <c r="E723" s="158" t="s">
        <v>1</v>
      </c>
      <c r="F723" s="159" t="s">
        <v>971</v>
      </c>
      <c r="H723" s="160">
        <v>4.5</v>
      </c>
      <c r="I723" s="161"/>
      <c r="J723" s="161"/>
      <c r="M723" s="157"/>
      <c r="N723" s="162"/>
      <c r="X723" s="163"/>
      <c r="AT723" s="158" t="s">
        <v>170</v>
      </c>
      <c r="AU723" s="158" t="s">
        <v>89</v>
      </c>
      <c r="AV723" s="13" t="s">
        <v>89</v>
      </c>
      <c r="AW723" s="13" t="s">
        <v>5</v>
      </c>
      <c r="AX723" s="13" t="s">
        <v>79</v>
      </c>
      <c r="AY723" s="158" t="s">
        <v>160</v>
      </c>
    </row>
    <row r="724" spans="2:65" s="14" customFormat="1">
      <c r="B724" s="164"/>
      <c r="D724" s="151" t="s">
        <v>170</v>
      </c>
      <c r="E724" s="165" t="s">
        <v>1</v>
      </c>
      <c r="F724" s="166" t="s">
        <v>173</v>
      </c>
      <c r="H724" s="167">
        <v>4.5</v>
      </c>
      <c r="I724" s="168"/>
      <c r="J724" s="168"/>
      <c r="M724" s="164"/>
      <c r="N724" s="169"/>
      <c r="X724" s="170"/>
      <c r="AT724" s="165" t="s">
        <v>170</v>
      </c>
      <c r="AU724" s="165" t="s">
        <v>89</v>
      </c>
      <c r="AV724" s="14" t="s">
        <v>161</v>
      </c>
      <c r="AW724" s="14" t="s">
        <v>5</v>
      </c>
      <c r="AX724" s="14" t="s">
        <v>79</v>
      </c>
      <c r="AY724" s="165" t="s">
        <v>160</v>
      </c>
    </row>
    <row r="725" spans="2:65" s="15" customFormat="1">
      <c r="B725" s="171"/>
      <c r="D725" s="151" t="s">
        <v>170</v>
      </c>
      <c r="E725" s="172" t="s">
        <v>1</v>
      </c>
      <c r="F725" s="173" t="s">
        <v>174</v>
      </c>
      <c r="H725" s="174">
        <v>4.5</v>
      </c>
      <c r="I725" s="175"/>
      <c r="J725" s="175"/>
      <c r="M725" s="171"/>
      <c r="N725" s="176"/>
      <c r="X725" s="177"/>
      <c r="AT725" s="172" t="s">
        <v>170</v>
      </c>
      <c r="AU725" s="172" t="s">
        <v>89</v>
      </c>
      <c r="AV725" s="15" t="s">
        <v>168</v>
      </c>
      <c r="AW725" s="15" t="s">
        <v>5</v>
      </c>
      <c r="AX725" s="15" t="s">
        <v>87</v>
      </c>
      <c r="AY725" s="172" t="s">
        <v>160</v>
      </c>
    </row>
    <row r="726" spans="2:65" s="1" customFormat="1" ht="24.2" customHeight="1">
      <c r="B726" s="32"/>
      <c r="C726" s="178" t="s">
        <v>972</v>
      </c>
      <c r="D726" s="178" t="s">
        <v>217</v>
      </c>
      <c r="E726" s="179" t="s">
        <v>973</v>
      </c>
      <c r="F726" s="180" t="s">
        <v>974</v>
      </c>
      <c r="G726" s="181" t="s">
        <v>248</v>
      </c>
      <c r="H726" s="182">
        <v>4.95</v>
      </c>
      <c r="I726" s="183">
        <v>0</v>
      </c>
      <c r="J726" s="184"/>
      <c r="K726" s="185">
        <f>ROUND(P726*H726,2)</f>
        <v>0</v>
      </c>
      <c r="L726" s="180" t="s">
        <v>167</v>
      </c>
      <c r="M726" s="186"/>
      <c r="N726" s="187" t="s">
        <v>1</v>
      </c>
      <c r="O726" s="144" t="s">
        <v>42</v>
      </c>
      <c r="P726" s="145">
        <f>I726+J726</f>
        <v>0</v>
      </c>
      <c r="Q726" s="145">
        <f>ROUND(I726*H726,2)</f>
        <v>0</v>
      </c>
      <c r="R726" s="145">
        <f>ROUND(J726*H726,2)</f>
        <v>0</v>
      </c>
      <c r="T726" s="146">
        <f>S726*H726</f>
        <v>0</v>
      </c>
      <c r="U726" s="146">
        <v>1.7000000000000001E-4</v>
      </c>
      <c r="V726" s="146">
        <f>U726*H726</f>
        <v>8.4150000000000013E-4</v>
      </c>
      <c r="W726" s="146">
        <v>0</v>
      </c>
      <c r="X726" s="147">
        <f>W726*H726</f>
        <v>0</v>
      </c>
      <c r="AR726" s="148" t="s">
        <v>334</v>
      </c>
      <c r="AT726" s="148" t="s">
        <v>217</v>
      </c>
      <c r="AU726" s="148" t="s">
        <v>89</v>
      </c>
      <c r="AY726" s="17" t="s">
        <v>160</v>
      </c>
      <c r="BE726" s="149">
        <f>IF(O726="základní",K726,0)</f>
        <v>0</v>
      </c>
      <c r="BF726" s="149">
        <f>IF(O726="snížená",K726,0)</f>
        <v>0</v>
      </c>
      <c r="BG726" s="149">
        <f>IF(O726="zákl. přenesená",K726,0)</f>
        <v>0</v>
      </c>
      <c r="BH726" s="149">
        <f>IF(O726="sníž. přenesená",K726,0)</f>
        <v>0</v>
      </c>
      <c r="BI726" s="149">
        <f>IF(O726="nulová",K726,0)</f>
        <v>0</v>
      </c>
      <c r="BJ726" s="17" t="s">
        <v>87</v>
      </c>
      <c r="BK726" s="149">
        <f>ROUND(P726*H726,2)</f>
        <v>0</v>
      </c>
      <c r="BL726" s="17" t="s">
        <v>245</v>
      </c>
      <c r="BM726" s="148" t="s">
        <v>975</v>
      </c>
    </row>
    <row r="727" spans="2:65" s="13" customFormat="1">
      <c r="B727" s="157"/>
      <c r="D727" s="151" t="s">
        <v>170</v>
      </c>
      <c r="F727" s="159" t="s">
        <v>976</v>
      </c>
      <c r="H727" s="160">
        <v>4.95</v>
      </c>
      <c r="I727" s="161"/>
      <c r="J727" s="161"/>
      <c r="M727" s="157"/>
      <c r="N727" s="162"/>
      <c r="X727" s="163"/>
      <c r="AT727" s="158" t="s">
        <v>170</v>
      </c>
      <c r="AU727" s="158" t="s">
        <v>89</v>
      </c>
      <c r="AV727" s="13" t="s">
        <v>89</v>
      </c>
      <c r="AW727" s="13" t="s">
        <v>4</v>
      </c>
      <c r="AX727" s="13" t="s">
        <v>87</v>
      </c>
      <c r="AY727" s="158" t="s">
        <v>160</v>
      </c>
    </row>
    <row r="728" spans="2:65" s="1" customFormat="1" ht="24.2" customHeight="1">
      <c r="B728" s="32"/>
      <c r="C728" s="136" t="s">
        <v>977</v>
      </c>
      <c r="D728" s="136" t="s">
        <v>163</v>
      </c>
      <c r="E728" s="137" t="s">
        <v>978</v>
      </c>
      <c r="F728" s="138" t="s">
        <v>979</v>
      </c>
      <c r="G728" s="139" t="s">
        <v>248</v>
      </c>
      <c r="H728" s="140">
        <v>30.2</v>
      </c>
      <c r="I728" s="141">
        <v>0</v>
      </c>
      <c r="J728" s="141">
        <v>0</v>
      </c>
      <c r="K728" s="142">
        <f>ROUND(P728*H728,2)</f>
        <v>0</v>
      </c>
      <c r="L728" s="138" t="s">
        <v>167</v>
      </c>
      <c r="M728" s="32"/>
      <c r="N728" s="143" t="s">
        <v>1</v>
      </c>
      <c r="O728" s="144" t="s">
        <v>42</v>
      </c>
      <c r="P728" s="145">
        <f>I728+J728</f>
        <v>0</v>
      </c>
      <c r="Q728" s="145">
        <f>ROUND(I728*H728,2)</f>
        <v>0</v>
      </c>
      <c r="R728" s="145">
        <f>ROUND(J728*H728,2)</f>
        <v>0</v>
      </c>
      <c r="T728" s="146">
        <f>S728*H728</f>
        <v>0</v>
      </c>
      <c r="U728" s="146">
        <v>0</v>
      </c>
      <c r="V728" s="146">
        <f>U728*H728</f>
        <v>0</v>
      </c>
      <c r="W728" s="146">
        <v>3.2499999999999999E-3</v>
      </c>
      <c r="X728" s="147">
        <f>W728*H728</f>
        <v>9.8149999999999987E-2</v>
      </c>
      <c r="AR728" s="148" t="s">
        <v>245</v>
      </c>
      <c r="AT728" s="148" t="s">
        <v>163</v>
      </c>
      <c r="AU728" s="148" t="s">
        <v>89</v>
      </c>
      <c r="AY728" s="17" t="s">
        <v>160</v>
      </c>
      <c r="BE728" s="149">
        <f>IF(O728="základní",K728,0)</f>
        <v>0</v>
      </c>
      <c r="BF728" s="149">
        <f>IF(O728="snížená",K728,0)</f>
        <v>0</v>
      </c>
      <c r="BG728" s="149">
        <f>IF(O728="zákl. přenesená",K728,0)</f>
        <v>0</v>
      </c>
      <c r="BH728" s="149">
        <f>IF(O728="sníž. přenesená",K728,0)</f>
        <v>0</v>
      </c>
      <c r="BI728" s="149">
        <f>IF(O728="nulová",K728,0)</f>
        <v>0</v>
      </c>
      <c r="BJ728" s="17" t="s">
        <v>87</v>
      </c>
      <c r="BK728" s="149">
        <f>ROUND(P728*H728,2)</f>
        <v>0</v>
      </c>
      <c r="BL728" s="17" t="s">
        <v>245</v>
      </c>
      <c r="BM728" s="148" t="s">
        <v>980</v>
      </c>
    </row>
    <row r="729" spans="2:65" s="12" customFormat="1">
      <c r="B729" s="150"/>
      <c r="D729" s="151" t="s">
        <v>170</v>
      </c>
      <c r="E729" s="152" t="s">
        <v>1</v>
      </c>
      <c r="F729" s="153" t="s">
        <v>171</v>
      </c>
      <c r="H729" s="152" t="s">
        <v>1</v>
      </c>
      <c r="I729" s="154"/>
      <c r="J729" s="154"/>
      <c r="M729" s="150"/>
      <c r="N729" s="155"/>
      <c r="X729" s="156"/>
      <c r="AT729" s="152" t="s">
        <v>170</v>
      </c>
      <c r="AU729" s="152" t="s">
        <v>89</v>
      </c>
      <c r="AV729" s="12" t="s">
        <v>87</v>
      </c>
      <c r="AW729" s="12" t="s">
        <v>5</v>
      </c>
      <c r="AX729" s="12" t="s">
        <v>79</v>
      </c>
      <c r="AY729" s="152" t="s">
        <v>160</v>
      </c>
    </row>
    <row r="730" spans="2:65" s="13" customFormat="1">
      <c r="B730" s="157"/>
      <c r="D730" s="151" t="s">
        <v>170</v>
      </c>
      <c r="E730" s="158" t="s">
        <v>1</v>
      </c>
      <c r="F730" s="159" t="s">
        <v>981</v>
      </c>
      <c r="H730" s="160">
        <v>30.2</v>
      </c>
      <c r="I730" s="161"/>
      <c r="J730" s="161"/>
      <c r="M730" s="157"/>
      <c r="N730" s="162"/>
      <c r="X730" s="163"/>
      <c r="AT730" s="158" t="s">
        <v>170</v>
      </c>
      <c r="AU730" s="158" t="s">
        <v>89</v>
      </c>
      <c r="AV730" s="13" t="s">
        <v>89</v>
      </c>
      <c r="AW730" s="13" t="s">
        <v>5</v>
      </c>
      <c r="AX730" s="13" t="s">
        <v>79</v>
      </c>
      <c r="AY730" s="158" t="s">
        <v>160</v>
      </c>
    </row>
    <row r="731" spans="2:65" s="14" customFormat="1">
      <c r="B731" s="164"/>
      <c r="D731" s="151" t="s">
        <v>170</v>
      </c>
      <c r="E731" s="165" t="s">
        <v>1</v>
      </c>
      <c r="F731" s="166" t="s">
        <v>173</v>
      </c>
      <c r="H731" s="167">
        <v>30.2</v>
      </c>
      <c r="I731" s="168"/>
      <c r="J731" s="168"/>
      <c r="M731" s="164"/>
      <c r="N731" s="169"/>
      <c r="X731" s="170"/>
      <c r="AT731" s="165" t="s">
        <v>170</v>
      </c>
      <c r="AU731" s="165" t="s">
        <v>89</v>
      </c>
      <c r="AV731" s="14" t="s">
        <v>161</v>
      </c>
      <c r="AW731" s="14" t="s">
        <v>5</v>
      </c>
      <c r="AX731" s="14" t="s">
        <v>79</v>
      </c>
      <c r="AY731" s="165" t="s">
        <v>160</v>
      </c>
    </row>
    <row r="732" spans="2:65" s="15" customFormat="1">
      <c r="B732" s="171"/>
      <c r="D732" s="151" t="s">
        <v>170</v>
      </c>
      <c r="E732" s="172" t="s">
        <v>1</v>
      </c>
      <c r="F732" s="173" t="s">
        <v>174</v>
      </c>
      <c r="H732" s="174">
        <v>30.2</v>
      </c>
      <c r="I732" s="175"/>
      <c r="J732" s="175"/>
      <c r="M732" s="171"/>
      <c r="N732" s="176"/>
      <c r="X732" s="177"/>
      <c r="AT732" s="172" t="s">
        <v>170</v>
      </c>
      <c r="AU732" s="172" t="s">
        <v>89</v>
      </c>
      <c r="AV732" s="15" t="s">
        <v>168</v>
      </c>
      <c r="AW732" s="15" t="s">
        <v>5</v>
      </c>
      <c r="AX732" s="15" t="s">
        <v>87</v>
      </c>
      <c r="AY732" s="172" t="s">
        <v>160</v>
      </c>
    </row>
    <row r="733" spans="2:65" s="1" customFormat="1" ht="33" customHeight="1">
      <c r="B733" s="32"/>
      <c r="C733" s="136" t="s">
        <v>982</v>
      </c>
      <c r="D733" s="136" t="s">
        <v>163</v>
      </c>
      <c r="E733" s="137" t="s">
        <v>983</v>
      </c>
      <c r="F733" s="138" t="s">
        <v>984</v>
      </c>
      <c r="G733" s="139" t="s">
        <v>248</v>
      </c>
      <c r="H733" s="140">
        <v>47.9</v>
      </c>
      <c r="I733" s="141">
        <v>0</v>
      </c>
      <c r="J733" s="141">
        <v>0</v>
      </c>
      <c r="K733" s="142">
        <f>ROUND(P733*H733,2)</f>
        <v>0</v>
      </c>
      <c r="L733" s="138" t="s">
        <v>167</v>
      </c>
      <c r="M733" s="32"/>
      <c r="N733" s="143" t="s">
        <v>1</v>
      </c>
      <c r="O733" s="144" t="s">
        <v>42</v>
      </c>
      <c r="P733" s="145">
        <f>I733+J733</f>
        <v>0</v>
      </c>
      <c r="Q733" s="145">
        <f>ROUND(I733*H733,2)</f>
        <v>0</v>
      </c>
      <c r="R733" s="145">
        <f>ROUND(J733*H733,2)</f>
        <v>0</v>
      </c>
      <c r="T733" s="146">
        <f>S733*H733</f>
        <v>0</v>
      </c>
      <c r="U733" s="146">
        <v>4.2999999999999999E-4</v>
      </c>
      <c r="V733" s="146">
        <f>U733*H733</f>
        <v>2.0596999999999997E-2</v>
      </c>
      <c r="W733" s="146">
        <v>0</v>
      </c>
      <c r="X733" s="147">
        <f>W733*H733</f>
        <v>0</v>
      </c>
      <c r="AR733" s="148" t="s">
        <v>245</v>
      </c>
      <c r="AT733" s="148" t="s">
        <v>163</v>
      </c>
      <c r="AU733" s="148" t="s">
        <v>89</v>
      </c>
      <c r="AY733" s="17" t="s">
        <v>160</v>
      </c>
      <c r="BE733" s="149">
        <f>IF(O733="základní",K733,0)</f>
        <v>0</v>
      </c>
      <c r="BF733" s="149">
        <f>IF(O733="snížená",K733,0)</f>
        <v>0</v>
      </c>
      <c r="BG733" s="149">
        <f>IF(O733="zákl. přenesená",K733,0)</f>
        <v>0</v>
      </c>
      <c r="BH733" s="149">
        <f>IF(O733="sníž. přenesená",K733,0)</f>
        <v>0</v>
      </c>
      <c r="BI733" s="149">
        <f>IF(O733="nulová",K733,0)</f>
        <v>0</v>
      </c>
      <c r="BJ733" s="17" t="s">
        <v>87</v>
      </c>
      <c r="BK733" s="149">
        <f>ROUND(P733*H733,2)</f>
        <v>0</v>
      </c>
      <c r="BL733" s="17" t="s">
        <v>245</v>
      </c>
      <c r="BM733" s="148" t="s">
        <v>985</v>
      </c>
    </row>
    <row r="734" spans="2:65" s="13" customFormat="1">
      <c r="B734" s="157"/>
      <c r="D734" s="151" t="s">
        <v>170</v>
      </c>
      <c r="E734" s="158" t="s">
        <v>1</v>
      </c>
      <c r="F734" s="159" t="s">
        <v>986</v>
      </c>
      <c r="H734" s="160">
        <v>47.9</v>
      </c>
      <c r="I734" s="161"/>
      <c r="J734" s="161"/>
      <c r="M734" s="157"/>
      <c r="N734" s="162"/>
      <c r="X734" s="163"/>
      <c r="AT734" s="158" t="s">
        <v>170</v>
      </c>
      <c r="AU734" s="158" t="s">
        <v>89</v>
      </c>
      <c r="AV734" s="13" t="s">
        <v>89</v>
      </c>
      <c r="AW734" s="13" t="s">
        <v>5</v>
      </c>
      <c r="AX734" s="13" t="s">
        <v>79</v>
      </c>
      <c r="AY734" s="158" t="s">
        <v>160</v>
      </c>
    </row>
    <row r="735" spans="2:65" s="14" customFormat="1">
      <c r="B735" s="164"/>
      <c r="D735" s="151" t="s">
        <v>170</v>
      </c>
      <c r="E735" s="165" t="s">
        <v>1</v>
      </c>
      <c r="F735" s="166" t="s">
        <v>173</v>
      </c>
      <c r="H735" s="167">
        <v>47.9</v>
      </c>
      <c r="I735" s="168"/>
      <c r="J735" s="168"/>
      <c r="M735" s="164"/>
      <c r="N735" s="169"/>
      <c r="X735" s="170"/>
      <c r="AT735" s="165" t="s">
        <v>170</v>
      </c>
      <c r="AU735" s="165" t="s">
        <v>89</v>
      </c>
      <c r="AV735" s="14" t="s">
        <v>161</v>
      </c>
      <c r="AW735" s="14" t="s">
        <v>5</v>
      </c>
      <c r="AX735" s="14" t="s">
        <v>79</v>
      </c>
      <c r="AY735" s="165" t="s">
        <v>160</v>
      </c>
    </row>
    <row r="736" spans="2:65" s="15" customFormat="1">
      <c r="B736" s="171"/>
      <c r="D736" s="151" t="s">
        <v>170</v>
      </c>
      <c r="E736" s="172" t="s">
        <v>1</v>
      </c>
      <c r="F736" s="173" t="s">
        <v>174</v>
      </c>
      <c r="H736" s="174">
        <v>47.9</v>
      </c>
      <c r="I736" s="175"/>
      <c r="J736" s="175"/>
      <c r="M736" s="171"/>
      <c r="N736" s="176"/>
      <c r="X736" s="177"/>
      <c r="AT736" s="172" t="s">
        <v>170</v>
      </c>
      <c r="AU736" s="172" t="s">
        <v>89</v>
      </c>
      <c r="AV736" s="15" t="s">
        <v>168</v>
      </c>
      <c r="AW736" s="15" t="s">
        <v>5</v>
      </c>
      <c r="AX736" s="15" t="s">
        <v>87</v>
      </c>
      <c r="AY736" s="172" t="s">
        <v>160</v>
      </c>
    </row>
    <row r="737" spans="2:65" s="1" customFormat="1" ht="24.2" customHeight="1">
      <c r="B737" s="32"/>
      <c r="C737" s="178" t="s">
        <v>987</v>
      </c>
      <c r="D737" s="178" t="s">
        <v>217</v>
      </c>
      <c r="E737" s="179" t="s">
        <v>988</v>
      </c>
      <c r="F737" s="180" t="s">
        <v>989</v>
      </c>
      <c r="G737" s="181" t="s">
        <v>248</v>
      </c>
      <c r="H737" s="182">
        <v>52.69</v>
      </c>
      <c r="I737" s="183">
        <v>0</v>
      </c>
      <c r="J737" s="184"/>
      <c r="K737" s="185">
        <f>ROUND(P737*H737,2)</f>
        <v>0</v>
      </c>
      <c r="L737" s="180" t="s">
        <v>167</v>
      </c>
      <c r="M737" s="186"/>
      <c r="N737" s="187" t="s">
        <v>1</v>
      </c>
      <c r="O737" s="144" t="s">
        <v>42</v>
      </c>
      <c r="P737" s="145">
        <f>I737+J737</f>
        <v>0</v>
      </c>
      <c r="Q737" s="145">
        <f>ROUND(I737*H737,2)</f>
        <v>0</v>
      </c>
      <c r="R737" s="145">
        <f>ROUND(J737*H737,2)</f>
        <v>0</v>
      </c>
      <c r="T737" s="146">
        <f>S737*H737</f>
        <v>0</v>
      </c>
      <c r="U737" s="146">
        <v>1.98E-3</v>
      </c>
      <c r="V737" s="146">
        <f>U737*H737</f>
        <v>0.10432619999999999</v>
      </c>
      <c r="W737" s="146">
        <v>0</v>
      </c>
      <c r="X737" s="147">
        <f>W737*H737</f>
        <v>0</v>
      </c>
      <c r="AR737" s="148" t="s">
        <v>334</v>
      </c>
      <c r="AT737" s="148" t="s">
        <v>217</v>
      </c>
      <c r="AU737" s="148" t="s">
        <v>89</v>
      </c>
      <c r="AY737" s="17" t="s">
        <v>160</v>
      </c>
      <c r="BE737" s="149">
        <f>IF(O737="základní",K737,0)</f>
        <v>0</v>
      </c>
      <c r="BF737" s="149">
        <f>IF(O737="snížená",K737,0)</f>
        <v>0</v>
      </c>
      <c r="BG737" s="149">
        <f>IF(O737="zákl. přenesená",K737,0)</f>
        <v>0</v>
      </c>
      <c r="BH737" s="149">
        <f>IF(O737="sníž. přenesená",K737,0)</f>
        <v>0</v>
      </c>
      <c r="BI737" s="149">
        <f>IF(O737="nulová",K737,0)</f>
        <v>0</v>
      </c>
      <c r="BJ737" s="17" t="s">
        <v>87</v>
      </c>
      <c r="BK737" s="149">
        <f>ROUND(P737*H737,2)</f>
        <v>0</v>
      </c>
      <c r="BL737" s="17" t="s">
        <v>245</v>
      </c>
      <c r="BM737" s="148" t="s">
        <v>990</v>
      </c>
    </row>
    <row r="738" spans="2:65" s="13" customFormat="1">
      <c r="B738" s="157"/>
      <c r="D738" s="151" t="s">
        <v>170</v>
      </c>
      <c r="F738" s="159" t="s">
        <v>991</v>
      </c>
      <c r="H738" s="160">
        <v>52.69</v>
      </c>
      <c r="I738" s="161"/>
      <c r="J738" s="161"/>
      <c r="M738" s="157"/>
      <c r="N738" s="162"/>
      <c r="X738" s="163"/>
      <c r="AT738" s="158" t="s">
        <v>170</v>
      </c>
      <c r="AU738" s="158" t="s">
        <v>89</v>
      </c>
      <c r="AV738" s="13" t="s">
        <v>89</v>
      </c>
      <c r="AW738" s="13" t="s">
        <v>4</v>
      </c>
      <c r="AX738" s="13" t="s">
        <v>87</v>
      </c>
      <c r="AY738" s="158" t="s">
        <v>160</v>
      </c>
    </row>
    <row r="739" spans="2:65" s="1" customFormat="1" ht="24.2" customHeight="1">
      <c r="B739" s="32"/>
      <c r="C739" s="136" t="s">
        <v>992</v>
      </c>
      <c r="D739" s="136" t="s">
        <v>163</v>
      </c>
      <c r="E739" s="137" t="s">
        <v>993</v>
      </c>
      <c r="F739" s="138" t="s">
        <v>994</v>
      </c>
      <c r="G739" s="139" t="s">
        <v>166</v>
      </c>
      <c r="H739" s="140">
        <v>2.5499999999999998</v>
      </c>
      <c r="I739" s="141">
        <v>0</v>
      </c>
      <c r="J739" s="141">
        <v>0</v>
      </c>
      <c r="K739" s="142">
        <f>ROUND(P739*H739,2)</f>
        <v>0</v>
      </c>
      <c r="L739" s="138" t="s">
        <v>167</v>
      </c>
      <c r="M739" s="32"/>
      <c r="N739" s="143" t="s">
        <v>1</v>
      </c>
      <c r="O739" s="144" t="s">
        <v>42</v>
      </c>
      <c r="P739" s="145">
        <f>I739+J739</f>
        <v>0</v>
      </c>
      <c r="Q739" s="145">
        <f>ROUND(I739*H739,2)</f>
        <v>0</v>
      </c>
      <c r="R739" s="145">
        <f>ROUND(J739*H739,2)</f>
        <v>0</v>
      </c>
      <c r="T739" s="146">
        <f>S739*H739</f>
        <v>0</v>
      </c>
      <c r="U739" s="146">
        <v>5.7000000000000002E-3</v>
      </c>
      <c r="V739" s="146">
        <f>U739*H739</f>
        <v>1.4534999999999999E-2</v>
      </c>
      <c r="W739" s="146">
        <v>0</v>
      </c>
      <c r="X739" s="147">
        <f>W739*H739</f>
        <v>0</v>
      </c>
      <c r="AR739" s="148" t="s">
        <v>245</v>
      </c>
      <c r="AT739" s="148" t="s">
        <v>163</v>
      </c>
      <c r="AU739" s="148" t="s">
        <v>89</v>
      </c>
      <c r="AY739" s="17" t="s">
        <v>160</v>
      </c>
      <c r="BE739" s="149">
        <f>IF(O739="základní",K739,0)</f>
        <v>0</v>
      </c>
      <c r="BF739" s="149">
        <f>IF(O739="snížená",K739,0)</f>
        <v>0</v>
      </c>
      <c r="BG739" s="149">
        <f>IF(O739="zákl. přenesená",K739,0)</f>
        <v>0</v>
      </c>
      <c r="BH739" s="149">
        <f>IF(O739="sníž. přenesená",K739,0)</f>
        <v>0</v>
      </c>
      <c r="BI739" s="149">
        <f>IF(O739="nulová",K739,0)</f>
        <v>0</v>
      </c>
      <c r="BJ739" s="17" t="s">
        <v>87</v>
      </c>
      <c r="BK739" s="149">
        <f>ROUND(P739*H739,2)</f>
        <v>0</v>
      </c>
      <c r="BL739" s="17" t="s">
        <v>245</v>
      </c>
      <c r="BM739" s="148" t="s">
        <v>995</v>
      </c>
    </row>
    <row r="740" spans="2:65" s="13" customFormat="1">
      <c r="B740" s="157"/>
      <c r="D740" s="151" t="s">
        <v>170</v>
      </c>
      <c r="E740" s="158" t="s">
        <v>1</v>
      </c>
      <c r="F740" s="159" t="s">
        <v>952</v>
      </c>
      <c r="H740" s="160">
        <v>2.5499999999999998</v>
      </c>
      <c r="I740" s="161"/>
      <c r="J740" s="161"/>
      <c r="M740" s="157"/>
      <c r="N740" s="162"/>
      <c r="X740" s="163"/>
      <c r="AT740" s="158" t="s">
        <v>170</v>
      </c>
      <c r="AU740" s="158" t="s">
        <v>89</v>
      </c>
      <c r="AV740" s="13" t="s">
        <v>89</v>
      </c>
      <c r="AW740" s="13" t="s">
        <v>5</v>
      </c>
      <c r="AX740" s="13" t="s">
        <v>79</v>
      </c>
      <c r="AY740" s="158" t="s">
        <v>160</v>
      </c>
    </row>
    <row r="741" spans="2:65" s="14" customFormat="1">
      <c r="B741" s="164"/>
      <c r="D741" s="151" t="s">
        <v>170</v>
      </c>
      <c r="E741" s="165" t="s">
        <v>1</v>
      </c>
      <c r="F741" s="166" t="s">
        <v>173</v>
      </c>
      <c r="H741" s="167">
        <v>2.5499999999999998</v>
      </c>
      <c r="I741" s="168"/>
      <c r="J741" s="168"/>
      <c r="M741" s="164"/>
      <c r="N741" s="169"/>
      <c r="X741" s="170"/>
      <c r="AT741" s="165" t="s">
        <v>170</v>
      </c>
      <c r="AU741" s="165" t="s">
        <v>89</v>
      </c>
      <c r="AV741" s="14" t="s">
        <v>161</v>
      </c>
      <c r="AW741" s="14" t="s">
        <v>5</v>
      </c>
      <c r="AX741" s="14" t="s">
        <v>79</v>
      </c>
      <c r="AY741" s="165" t="s">
        <v>160</v>
      </c>
    </row>
    <row r="742" spans="2:65" s="15" customFormat="1">
      <c r="B742" s="171"/>
      <c r="D742" s="151" t="s">
        <v>170</v>
      </c>
      <c r="E742" s="172" t="s">
        <v>1</v>
      </c>
      <c r="F742" s="173" t="s">
        <v>174</v>
      </c>
      <c r="H742" s="174">
        <v>2.5499999999999998</v>
      </c>
      <c r="I742" s="175"/>
      <c r="J742" s="175"/>
      <c r="M742" s="171"/>
      <c r="N742" s="176"/>
      <c r="X742" s="177"/>
      <c r="AT742" s="172" t="s">
        <v>170</v>
      </c>
      <c r="AU742" s="172" t="s">
        <v>89</v>
      </c>
      <c r="AV742" s="15" t="s">
        <v>168</v>
      </c>
      <c r="AW742" s="15" t="s">
        <v>5</v>
      </c>
      <c r="AX742" s="15" t="s">
        <v>87</v>
      </c>
      <c r="AY742" s="172" t="s">
        <v>160</v>
      </c>
    </row>
    <row r="743" spans="2:65" s="1" customFormat="1" ht="16.5" customHeight="1">
      <c r="B743" s="32"/>
      <c r="C743" s="178" t="s">
        <v>996</v>
      </c>
      <c r="D743" s="178" t="s">
        <v>217</v>
      </c>
      <c r="E743" s="179" t="s">
        <v>997</v>
      </c>
      <c r="F743" s="180" t="s">
        <v>998</v>
      </c>
      <c r="G743" s="181" t="s">
        <v>166</v>
      </c>
      <c r="H743" s="182">
        <v>2.5499999999999998</v>
      </c>
      <c r="I743" s="183">
        <v>0</v>
      </c>
      <c r="J743" s="184"/>
      <c r="K743" s="185">
        <f>ROUND(P743*H743,2)</f>
        <v>0</v>
      </c>
      <c r="L743" s="180" t="s">
        <v>1</v>
      </c>
      <c r="M743" s="186"/>
      <c r="N743" s="187" t="s">
        <v>1</v>
      </c>
      <c r="O743" s="144" t="s">
        <v>42</v>
      </c>
      <c r="P743" s="145">
        <f>I743+J743</f>
        <v>0</v>
      </c>
      <c r="Q743" s="145">
        <f>ROUND(I743*H743,2)</f>
        <v>0</v>
      </c>
      <c r="R743" s="145">
        <f>ROUND(J743*H743,2)</f>
        <v>0</v>
      </c>
      <c r="T743" s="146">
        <f>S743*H743</f>
        <v>0</v>
      </c>
      <c r="U743" s="146">
        <v>4.9000000000000002E-2</v>
      </c>
      <c r="V743" s="146">
        <f>U743*H743</f>
        <v>0.12494999999999999</v>
      </c>
      <c r="W743" s="146">
        <v>0</v>
      </c>
      <c r="X743" s="147">
        <f>W743*H743</f>
        <v>0</v>
      </c>
      <c r="AR743" s="148" t="s">
        <v>334</v>
      </c>
      <c r="AT743" s="148" t="s">
        <v>217</v>
      </c>
      <c r="AU743" s="148" t="s">
        <v>89</v>
      </c>
      <c r="AY743" s="17" t="s">
        <v>160</v>
      </c>
      <c r="BE743" s="149">
        <f>IF(O743="základní",K743,0)</f>
        <v>0</v>
      </c>
      <c r="BF743" s="149">
        <f>IF(O743="snížená",K743,0)</f>
        <v>0</v>
      </c>
      <c r="BG743" s="149">
        <f>IF(O743="zákl. přenesená",K743,0)</f>
        <v>0</v>
      </c>
      <c r="BH743" s="149">
        <f>IF(O743="sníž. přenesená",K743,0)</f>
        <v>0</v>
      </c>
      <c r="BI743" s="149">
        <f>IF(O743="nulová",K743,0)</f>
        <v>0</v>
      </c>
      <c r="BJ743" s="17" t="s">
        <v>87</v>
      </c>
      <c r="BK743" s="149">
        <f>ROUND(P743*H743,2)</f>
        <v>0</v>
      </c>
      <c r="BL743" s="17" t="s">
        <v>245</v>
      </c>
      <c r="BM743" s="148" t="s">
        <v>999</v>
      </c>
    </row>
    <row r="744" spans="2:65" s="1" customFormat="1" ht="24.2" customHeight="1">
      <c r="B744" s="32"/>
      <c r="C744" s="136" t="s">
        <v>1000</v>
      </c>
      <c r="D744" s="136" t="s">
        <v>163</v>
      </c>
      <c r="E744" s="137" t="s">
        <v>1001</v>
      </c>
      <c r="F744" s="138" t="s">
        <v>1002</v>
      </c>
      <c r="G744" s="139" t="s">
        <v>166</v>
      </c>
      <c r="H744" s="140">
        <v>32.9</v>
      </c>
      <c r="I744" s="141">
        <v>0</v>
      </c>
      <c r="J744" s="141">
        <v>0</v>
      </c>
      <c r="K744" s="142">
        <f>ROUND(P744*H744,2)</f>
        <v>0</v>
      </c>
      <c r="L744" s="138" t="s">
        <v>167</v>
      </c>
      <c r="M744" s="32"/>
      <c r="N744" s="143" t="s">
        <v>1</v>
      </c>
      <c r="O744" s="144" t="s">
        <v>42</v>
      </c>
      <c r="P744" s="145">
        <f>I744+J744</f>
        <v>0</v>
      </c>
      <c r="Q744" s="145">
        <f>ROUND(I744*H744,2)</f>
        <v>0</v>
      </c>
      <c r="R744" s="145">
        <f>ROUND(J744*H744,2)</f>
        <v>0</v>
      </c>
      <c r="T744" s="146">
        <f>S744*H744</f>
        <v>0</v>
      </c>
      <c r="U744" s="146">
        <v>0</v>
      </c>
      <c r="V744" s="146">
        <f>U744*H744</f>
        <v>0</v>
      </c>
      <c r="W744" s="146">
        <v>3.5299999999999998E-2</v>
      </c>
      <c r="X744" s="147">
        <f>W744*H744</f>
        <v>1.1613699999999998</v>
      </c>
      <c r="AR744" s="148" t="s">
        <v>245</v>
      </c>
      <c r="AT744" s="148" t="s">
        <v>163</v>
      </c>
      <c r="AU744" s="148" t="s">
        <v>89</v>
      </c>
      <c r="AY744" s="17" t="s">
        <v>160</v>
      </c>
      <c r="BE744" s="149">
        <f>IF(O744="základní",K744,0)</f>
        <v>0</v>
      </c>
      <c r="BF744" s="149">
        <f>IF(O744="snížená",K744,0)</f>
        <v>0</v>
      </c>
      <c r="BG744" s="149">
        <f>IF(O744="zákl. přenesená",K744,0)</f>
        <v>0</v>
      </c>
      <c r="BH744" s="149">
        <f>IF(O744="sníž. přenesená",K744,0)</f>
        <v>0</v>
      </c>
      <c r="BI744" s="149">
        <f>IF(O744="nulová",K744,0)</f>
        <v>0</v>
      </c>
      <c r="BJ744" s="17" t="s">
        <v>87</v>
      </c>
      <c r="BK744" s="149">
        <f>ROUND(P744*H744,2)</f>
        <v>0</v>
      </c>
      <c r="BL744" s="17" t="s">
        <v>245</v>
      </c>
      <c r="BM744" s="148" t="s">
        <v>1003</v>
      </c>
    </row>
    <row r="745" spans="2:65" s="12" customFormat="1">
      <c r="B745" s="150"/>
      <c r="D745" s="151" t="s">
        <v>170</v>
      </c>
      <c r="E745" s="152" t="s">
        <v>1</v>
      </c>
      <c r="F745" s="153" t="s">
        <v>171</v>
      </c>
      <c r="H745" s="152" t="s">
        <v>1</v>
      </c>
      <c r="I745" s="154"/>
      <c r="J745" s="154">
        <v>1</v>
      </c>
      <c r="M745" s="150"/>
      <c r="N745" s="155"/>
      <c r="X745" s="156"/>
      <c r="AT745" s="152" t="s">
        <v>170</v>
      </c>
      <c r="AU745" s="152" t="s">
        <v>89</v>
      </c>
      <c r="AV745" s="12" t="s">
        <v>87</v>
      </c>
      <c r="AW745" s="12" t="s">
        <v>5</v>
      </c>
      <c r="AX745" s="12" t="s">
        <v>79</v>
      </c>
      <c r="AY745" s="152" t="s">
        <v>160</v>
      </c>
    </row>
    <row r="746" spans="2:65" s="13" customFormat="1">
      <c r="B746" s="157"/>
      <c r="D746" s="151" t="s">
        <v>170</v>
      </c>
      <c r="E746" s="158" t="s">
        <v>1</v>
      </c>
      <c r="F746" s="159" t="s">
        <v>525</v>
      </c>
      <c r="H746" s="160">
        <v>30.4</v>
      </c>
      <c r="I746" s="161"/>
      <c r="J746" s="161"/>
      <c r="M746" s="157"/>
      <c r="N746" s="162"/>
      <c r="X746" s="163"/>
      <c r="AT746" s="158" t="s">
        <v>170</v>
      </c>
      <c r="AU746" s="158" t="s">
        <v>89</v>
      </c>
      <c r="AV746" s="13" t="s">
        <v>89</v>
      </c>
      <c r="AW746" s="13" t="s">
        <v>5</v>
      </c>
      <c r="AX746" s="13" t="s">
        <v>79</v>
      </c>
      <c r="AY746" s="158" t="s">
        <v>160</v>
      </c>
    </row>
    <row r="747" spans="2:65" s="13" customFormat="1">
      <c r="B747" s="157"/>
      <c r="D747" s="151" t="s">
        <v>170</v>
      </c>
      <c r="E747" s="158" t="s">
        <v>1</v>
      </c>
      <c r="F747" s="159" t="s">
        <v>527</v>
      </c>
      <c r="H747" s="160">
        <v>2.5</v>
      </c>
      <c r="I747" s="161"/>
      <c r="J747" s="161"/>
      <c r="M747" s="157"/>
      <c r="N747" s="162"/>
      <c r="X747" s="163"/>
      <c r="AT747" s="158" t="s">
        <v>170</v>
      </c>
      <c r="AU747" s="158" t="s">
        <v>89</v>
      </c>
      <c r="AV747" s="13" t="s">
        <v>89</v>
      </c>
      <c r="AW747" s="13" t="s">
        <v>5</v>
      </c>
      <c r="AX747" s="13" t="s">
        <v>79</v>
      </c>
      <c r="AY747" s="158" t="s">
        <v>160</v>
      </c>
    </row>
    <row r="748" spans="2:65" s="14" customFormat="1">
      <c r="B748" s="164"/>
      <c r="D748" s="151" t="s">
        <v>170</v>
      </c>
      <c r="E748" s="165" t="s">
        <v>1</v>
      </c>
      <c r="F748" s="166" t="s">
        <v>173</v>
      </c>
      <c r="H748" s="167">
        <v>32.9</v>
      </c>
      <c r="I748" s="168"/>
      <c r="J748" s="168"/>
      <c r="M748" s="164"/>
      <c r="N748" s="169"/>
      <c r="X748" s="170"/>
      <c r="AT748" s="165" t="s">
        <v>170</v>
      </c>
      <c r="AU748" s="165" t="s">
        <v>89</v>
      </c>
      <c r="AV748" s="14" t="s">
        <v>161</v>
      </c>
      <c r="AW748" s="14" t="s">
        <v>5</v>
      </c>
      <c r="AX748" s="14" t="s">
        <v>79</v>
      </c>
      <c r="AY748" s="165" t="s">
        <v>160</v>
      </c>
    </row>
    <row r="749" spans="2:65" s="15" customFormat="1">
      <c r="B749" s="171"/>
      <c r="D749" s="151" t="s">
        <v>170</v>
      </c>
      <c r="E749" s="172" t="s">
        <v>1</v>
      </c>
      <c r="F749" s="173" t="s">
        <v>174</v>
      </c>
      <c r="H749" s="174">
        <v>32.9</v>
      </c>
      <c r="I749" s="175"/>
      <c r="J749" s="175"/>
      <c r="M749" s="171"/>
      <c r="N749" s="176"/>
      <c r="X749" s="177"/>
      <c r="AT749" s="172" t="s">
        <v>170</v>
      </c>
      <c r="AU749" s="172" t="s">
        <v>89</v>
      </c>
      <c r="AV749" s="15" t="s">
        <v>168</v>
      </c>
      <c r="AW749" s="15" t="s">
        <v>5</v>
      </c>
      <c r="AX749" s="15" t="s">
        <v>87</v>
      </c>
      <c r="AY749" s="172" t="s">
        <v>160</v>
      </c>
    </row>
    <row r="750" spans="2:65" s="1" customFormat="1" ht="33" customHeight="1">
      <c r="B750" s="32"/>
      <c r="C750" s="136" t="s">
        <v>1004</v>
      </c>
      <c r="D750" s="136" t="s">
        <v>163</v>
      </c>
      <c r="E750" s="137" t="s">
        <v>1005</v>
      </c>
      <c r="F750" s="138" t="s">
        <v>1006</v>
      </c>
      <c r="G750" s="139" t="s">
        <v>166</v>
      </c>
      <c r="H750" s="140">
        <v>55.45</v>
      </c>
      <c r="I750" s="141">
        <v>0</v>
      </c>
      <c r="J750" s="141">
        <v>0</v>
      </c>
      <c r="K750" s="142">
        <f>ROUND(P750*H750,2)</f>
        <v>0</v>
      </c>
      <c r="L750" s="138" t="s">
        <v>167</v>
      </c>
      <c r="M750" s="32"/>
      <c r="N750" s="143" t="s">
        <v>1</v>
      </c>
      <c r="O750" s="144" t="s">
        <v>42</v>
      </c>
      <c r="P750" s="145">
        <f>I750+J750</f>
        <v>0</v>
      </c>
      <c r="Q750" s="145">
        <f>ROUND(I750*H750,2)</f>
        <v>0</v>
      </c>
      <c r="R750" s="145">
        <f>ROUND(J750*H750,2)</f>
        <v>0</v>
      </c>
      <c r="T750" s="146">
        <f>S750*H750</f>
        <v>0</v>
      </c>
      <c r="U750" s="146">
        <v>9.0900000000000009E-3</v>
      </c>
      <c r="V750" s="146">
        <f>U750*H750</f>
        <v>0.50404050000000011</v>
      </c>
      <c r="W750" s="146">
        <v>0</v>
      </c>
      <c r="X750" s="147">
        <f>W750*H750</f>
        <v>0</v>
      </c>
      <c r="AR750" s="148" t="s">
        <v>245</v>
      </c>
      <c r="AT750" s="148" t="s">
        <v>163</v>
      </c>
      <c r="AU750" s="148" t="s">
        <v>89</v>
      </c>
      <c r="AY750" s="17" t="s">
        <v>160</v>
      </c>
      <c r="BE750" s="149">
        <f>IF(O750="základní",K750,0)</f>
        <v>0</v>
      </c>
      <c r="BF750" s="149">
        <f>IF(O750="snížená",K750,0)</f>
        <v>0</v>
      </c>
      <c r="BG750" s="149">
        <f>IF(O750="zákl. přenesená",K750,0)</f>
        <v>0</v>
      </c>
      <c r="BH750" s="149">
        <f>IF(O750="sníž. přenesená",K750,0)</f>
        <v>0</v>
      </c>
      <c r="BI750" s="149">
        <f>IF(O750="nulová",K750,0)</f>
        <v>0</v>
      </c>
      <c r="BJ750" s="17" t="s">
        <v>87</v>
      </c>
      <c r="BK750" s="149">
        <f>ROUND(P750*H750,2)</f>
        <v>0</v>
      </c>
      <c r="BL750" s="17" t="s">
        <v>245</v>
      </c>
      <c r="BM750" s="148" t="s">
        <v>1007</v>
      </c>
    </row>
    <row r="751" spans="2:65" s="13" customFormat="1">
      <c r="B751" s="157"/>
      <c r="D751" s="151" t="s">
        <v>170</v>
      </c>
      <c r="E751" s="158" t="s">
        <v>1</v>
      </c>
      <c r="F751" s="159" t="s">
        <v>951</v>
      </c>
      <c r="H751" s="160">
        <v>55.45</v>
      </c>
      <c r="I751" s="161"/>
      <c r="J751" s="161"/>
      <c r="M751" s="157"/>
      <c r="N751" s="162"/>
      <c r="X751" s="163"/>
      <c r="AT751" s="158" t="s">
        <v>170</v>
      </c>
      <c r="AU751" s="158" t="s">
        <v>89</v>
      </c>
      <c r="AV751" s="13" t="s">
        <v>89</v>
      </c>
      <c r="AW751" s="13" t="s">
        <v>5</v>
      </c>
      <c r="AX751" s="13" t="s">
        <v>79</v>
      </c>
      <c r="AY751" s="158" t="s">
        <v>160</v>
      </c>
    </row>
    <row r="752" spans="2:65" s="14" customFormat="1">
      <c r="B752" s="164"/>
      <c r="D752" s="151" t="s">
        <v>170</v>
      </c>
      <c r="E752" s="165" t="s">
        <v>1</v>
      </c>
      <c r="F752" s="166" t="s">
        <v>173</v>
      </c>
      <c r="H752" s="167">
        <v>55.45</v>
      </c>
      <c r="I752" s="168"/>
      <c r="J752" s="168"/>
      <c r="M752" s="164"/>
      <c r="N752" s="169"/>
      <c r="X752" s="170"/>
      <c r="AT752" s="165" t="s">
        <v>170</v>
      </c>
      <c r="AU752" s="165" t="s">
        <v>89</v>
      </c>
      <c r="AV752" s="14" t="s">
        <v>161</v>
      </c>
      <c r="AW752" s="14" t="s">
        <v>5</v>
      </c>
      <c r="AX752" s="14" t="s">
        <v>79</v>
      </c>
      <c r="AY752" s="165" t="s">
        <v>160</v>
      </c>
    </row>
    <row r="753" spans="2:65" s="15" customFormat="1">
      <c r="B753" s="171"/>
      <c r="D753" s="151" t="s">
        <v>170</v>
      </c>
      <c r="E753" s="172" t="s">
        <v>1</v>
      </c>
      <c r="F753" s="173" t="s">
        <v>174</v>
      </c>
      <c r="H753" s="174">
        <v>55.45</v>
      </c>
      <c r="I753" s="175"/>
      <c r="J753" s="175"/>
      <c r="M753" s="171"/>
      <c r="N753" s="176"/>
      <c r="X753" s="177"/>
      <c r="AT753" s="172" t="s">
        <v>170</v>
      </c>
      <c r="AU753" s="172" t="s">
        <v>89</v>
      </c>
      <c r="AV753" s="15" t="s">
        <v>168</v>
      </c>
      <c r="AW753" s="15" t="s">
        <v>5</v>
      </c>
      <c r="AX753" s="15" t="s">
        <v>87</v>
      </c>
      <c r="AY753" s="172" t="s">
        <v>160</v>
      </c>
    </row>
    <row r="754" spans="2:65" s="1" customFormat="1" ht="33" customHeight="1">
      <c r="B754" s="32"/>
      <c r="C754" s="178" t="s">
        <v>1008</v>
      </c>
      <c r="D754" s="178" t="s">
        <v>217</v>
      </c>
      <c r="E754" s="179" t="s">
        <v>1009</v>
      </c>
      <c r="F754" s="180" t="s">
        <v>1010</v>
      </c>
      <c r="G754" s="181" t="s">
        <v>166</v>
      </c>
      <c r="H754" s="182">
        <v>63.768000000000001</v>
      </c>
      <c r="I754" s="183">
        <v>0</v>
      </c>
      <c r="J754" s="184"/>
      <c r="K754" s="185">
        <f>ROUND(P754*H754,2)</f>
        <v>0</v>
      </c>
      <c r="L754" s="180" t="s">
        <v>167</v>
      </c>
      <c r="M754" s="186"/>
      <c r="N754" s="187" t="s">
        <v>1</v>
      </c>
      <c r="O754" s="144" t="s">
        <v>42</v>
      </c>
      <c r="P754" s="145">
        <f>I754+J754</f>
        <v>0</v>
      </c>
      <c r="Q754" s="145">
        <f>ROUND(I754*H754,2)</f>
        <v>0</v>
      </c>
      <c r="R754" s="145">
        <f>ROUND(J754*H754,2)</f>
        <v>0</v>
      </c>
      <c r="T754" s="146">
        <f>S754*H754</f>
        <v>0</v>
      </c>
      <c r="U754" s="146">
        <v>2.1999999999999999E-2</v>
      </c>
      <c r="V754" s="146">
        <f>U754*H754</f>
        <v>1.4028959999999999</v>
      </c>
      <c r="W754" s="146">
        <v>0</v>
      </c>
      <c r="X754" s="147">
        <f>W754*H754</f>
        <v>0</v>
      </c>
      <c r="AR754" s="148" t="s">
        <v>334</v>
      </c>
      <c r="AT754" s="148" t="s">
        <v>217</v>
      </c>
      <c r="AU754" s="148" t="s">
        <v>89</v>
      </c>
      <c r="AY754" s="17" t="s">
        <v>160</v>
      </c>
      <c r="BE754" s="149">
        <f>IF(O754="základní",K754,0)</f>
        <v>0</v>
      </c>
      <c r="BF754" s="149">
        <f>IF(O754="snížená",K754,0)</f>
        <v>0</v>
      </c>
      <c r="BG754" s="149">
        <f>IF(O754="zákl. přenesená",K754,0)</f>
        <v>0</v>
      </c>
      <c r="BH754" s="149">
        <f>IF(O754="sníž. přenesená",K754,0)</f>
        <v>0</v>
      </c>
      <c r="BI754" s="149">
        <f>IF(O754="nulová",K754,0)</f>
        <v>0</v>
      </c>
      <c r="BJ754" s="17" t="s">
        <v>87</v>
      </c>
      <c r="BK754" s="149">
        <f>ROUND(P754*H754,2)</f>
        <v>0</v>
      </c>
      <c r="BL754" s="17" t="s">
        <v>245</v>
      </c>
      <c r="BM754" s="148" t="s">
        <v>1011</v>
      </c>
    </row>
    <row r="755" spans="2:65" s="13" customFormat="1">
      <c r="B755" s="157"/>
      <c r="D755" s="151" t="s">
        <v>170</v>
      </c>
      <c r="F755" s="159" t="s">
        <v>1012</v>
      </c>
      <c r="H755" s="160">
        <v>63.768000000000001</v>
      </c>
      <c r="I755" s="161"/>
      <c r="J755" s="161"/>
      <c r="M755" s="157"/>
      <c r="N755" s="162"/>
      <c r="X755" s="163"/>
      <c r="AT755" s="158" t="s">
        <v>170</v>
      </c>
      <c r="AU755" s="158" t="s">
        <v>89</v>
      </c>
      <c r="AV755" s="13" t="s">
        <v>89</v>
      </c>
      <c r="AW755" s="13" t="s">
        <v>4</v>
      </c>
      <c r="AX755" s="13" t="s">
        <v>87</v>
      </c>
      <c r="AY755" s="158" t="s">
        <v>160</v>
      </c>
    </row>
    <row r="756" spans="2:65" s="1" customFormat="1" ht="24.2" customHeight="1">
      <c r="B756" s="32"/>
      <c r="C756" s="136" t="s">
        <v>1013</v>
      </c>
      <c r="D756" s="136" t="s">
        <v>163</v>
      </c>
      <c r="E756" s="137" t="s">
        <v>1014</v>
      </c>
      <c r="F756" s="138" t="s">
        <v>1015</v>
      </c>
      <c r="G756" s="139" t="s">
        <v>166</v>
      </c>
      <c r="H756" s="140">
        <v>2.5499999999999998</v>
      </c>
      <c r="I756" s="141">
        <v>0</v>
      </c>
      <c r="J756" s="141">
        <v>0</v>
      </c>
      <c r="K756" s="142">
        <f>ROUND(P756*H756,2)</f>
        <v>0</v>
      </c>
      <c r="L756" s="138" t="s">
        <v>167</v>
      </c>
      <c r="M756" s="32"/>
      <c r="N756" s="143" t="s">
        <v>1</v>
      </c>
      <c r="O756" s="144" t="s">
        <v>42</v>
      </c>
      <c r="P756" s="145">
        <f>I756+J756</f>
        <v>0</v>
      </c>
      <c r="Q756" s="145">
        <f>ROUND(I756*H756,2)</f>
        <v>0</v>
      </c>
      <c r="R756" s="145">
        <f>ROUND(J756*H756,2)</f>
        <v>0</v>
      </c>
      <c r="T756" s="146">
        <f>S756*H756</f>
        <v>0</v>
      </c>
      <c r="U756" s="146">
        <v>1.5E-3</v>
      </c>
      <c r="V756" s="146">
        <f>U756*H756</f>
        <v>3.8249999999999998E-3</v>
      </c>
      <c r="W756" s="146">
        <v>0</v>
      </c>
      <c r="X756" s="147">
        <f>W756*H756</f>
        <v>0</v>
      </c>
      <c r="AR756" s="148" t="s">
        <v>245</v>
      </c>
      <c r="AT756" s="148" t="s">
        <v>163</v>
      </c>
      <c r="AU756" s="148" t="s">
        <v>89</v>
      </c>
      <c r="AY756" s="17" t="s">
        <v>160</v>
      </c>
      <c r="BE756" s="149">
        <f>IF(O756="základní",K756,0)</f>
        <v>0</v>
      </c>
      <c r="BF756" s="149">
        <f>IF(O756="snížená",K756,0)</f>
        <v>0</v>
      </c>
      <c r="BG756" s="149">
        <f>IF(O756="zákl. přenesená",K756,0)</f>
        <v>0</v>
      </c>
      <c r="BH756" s="149">
        <f>IF(O756="sníž. přenesená",K756,0)</f>
        <v>0</v>
      </c>
      <c r="BI756" s="149">
        <f>IF(O756="nulová",K756,0)</f>
        <v>0</v>
      </c>
      <c r="BJ756" s="17" t="s">
        <v>87</v>
      </c>
      <c r="BK756" s="149">
        <f>ROUND(P756*H756,2)</f>
        <v>0</v>
      </c>
      <c r="BL756" s="17" t="s">
        <v>245</v>
      </c>
      <c r="BM756" s="148" t="s">
        <v>1016</v>
      </c>
    </row>
    <row r="757" spans="2:65" s="13" customFormat="1">
      <c r="B757" s="157"/>
      <c r="D757" s="151" t="s">
        <v>170</v>
      </c>
      <c r="E757" s="158" t="s">
        <v>1</v>
      </c>
      <c r="F757" s="159" t="s">
        <v>1017</v>
      </c>
      <c r="H757" s="160">
        <v>2.5499999999999998</v>
      </c>
      <c r="I757" s="161"/>
      <c r="J757" s="161"/>
      <c r="M757" s="157"/>
      <c r="N757" s="162"/>
      <c r="X757" s="163"/>
      <c r="AT757" s="158" t="s">
        <v>170</v>
      </c>
      <c r="AU757" s="158" t="s">
        <v>89</v>
      </c>
      <c r="AV757" s="13" t="s">
        <v>89</v>
      </c>
      <c r="AW757" s="13" t="s">
        <v>5</v>
      </c>
      <c r="AX757" s="13" t="s">
        <v>79</v>
      </c>
      <c r="AY757" s="158" t="s">
        <v>160</v>
      </c>
    </row>
    <row r="758" spans="2:65" s="14" customFormat="1">
      <c r="B758" s="164"/>
      <c r="D758" s="151" t="s">
        <v>170</v>
      </c>
      <c r="E758" s="165" t="s">
        <v>1</v>
      </c>
      <c r="F758" s="166" t="s">
        <v>173</v>
      </c>
      <c r="H758" s="167">
        <v>2.5499999999999998</v>
      </c>
      <c r="I758" s="168"/>
      <c r="J758" s="168"/>
      <c r="M758" s="164"/>
      <c r="N758" s="169"/>
      <c r="X758" s="170"/>
      <c r="AT758" s="165" t="s">
        <v>170</v>
      </c>
      <c r="AU758" s="165" t="s">
        <v>89</v>
      </c>
      <c r="AV758" s="14" t="s">
        <v>161</v>
      </c>
      <c r="AW758" s="14" t="s">
        <v>5</v>
      </c>
      <c r="AX758" s="14" t="s">
        <v>79</v>
      </c>
      <c r="AY758" s="165" t="s">
        <v>160</v>
      </c>
    </row>
    <row r="759" spans="2:65" s="15" customFormat="1">
      <c r="B759" s="171"/>
      <c r="D759" s="151" t="s">
        <v>170</v>
      </c>
      <c r="E759" s="172" t="s">
        <v>1</v>
      </c>
      <c r="F759" s="173" t="s">
        <v>174</v>
      </c>
      <c r="H759" s="174">
        <v>2.5499999999999998</v>
      </c>
      <c r="I759" s="175"/>
      <c r="J759" s="175"/>
      <c r="M759" s="171"/>
      <c r="N759" s="176"/>
      <c r="X759" s="177"/>
      <c r="AT759" s="172" t="s">
        <v>170</v>
      </c>
      <c r="AU759" s="172" t="s">
        <v>89</v>
      </c>
      <c r="AV759" s="15" t="s">
        <v>168</v>
      </c>
      <c r="AW759" s="15" t="s">
        <v>5</v>
      </c>
      <c r="AX759" s="15" t="s">
        <v>87</v>
      </c>
      <c r="AY759" s="172" t="s">
        <v>160</v>
      </c>
    </row>
    <row r="760" spans="2:65" s="1" customFormat="1" ht="24.2" customHeight="1">
      <c r="B760" s="32"/>
      <c r="C760" s="136" t="s">
        <v>1018</v>
      </c>
      <c r="D760" s="136" t="s">
        <v>163</v>
      </c>
      <c r="E760" s="137" t="s">
        <v>1019</v>
      </c>
      <c r="F760" s="138" t="s">
        <v>1020</v>
      </c>
      <c r="G760" s="139" t="s">
        <v>248</v>
      </c>
      <c r="H760" s="140">
        <v>101.64</v>
      </c>
      <c r="I760" s="141">
        <v>0</v>
      </c>
      <c r="J760" s="141">
        <v>0</v>
      </c>
      <c r="K760" s="142">
        <f>ROUND(P760*H760,2)</f>
        <v>0</v>
      </c>
      <c r="L760" s="138" t="s">
        <v>167</v>
      </c>
      <c r="M760" s="32"/>
      <c r="N760" s="143" t="s">
        <v>1</v>
      </c>
      <c r="O760" s="144" t="s">
        <v>42</v>
      </c>
      <c r="P760" s="145">
        <f>I760+J760</f>
        <v>0</v>
      </c>
      <c r="Q760" s="145">
        <f>ROUND(I760*H760,2)</f>
        <v>0</v>
      </c>
      <c r="R760" s="145">
        <f>ROUND(J760*H760,2)</f>
        <v>0</v>
      </c>
      <c r="T760" s="146">
        <f>S760*H760</f>
        <v>0</v>
      </c>
      <c r="U760" s="146">
        <v>9.0000000000000006E-5</v>
      </c>
      <c r="V760" s="146">
        <f>U760*H760</f>
        <v>9.1476000000000005E-3</v>
      </c>
      <c r="W760" s="146">
        <v>0</v>
      </c>
      <c r="X760" s="147">
        <f>W760*H760</f>
        <v>0</v>
      </c>
      <c r="AR760" s="148" t="s">
        <v>245</v>
      </c>
      <c r="AT760" s="148" t="s">
        <v>163</v>
      </c>
      <c r="AU760" s="148" t="s">
        <v>89</v>
      </c>
      <c r="AY760" s="17" t="s">
        <v>160</v>
      </c>
      <c r="BE760" s="149">
        <f>IF(O760="základní",K760,0)</f>
        <v>0</v>
      </c>
      <c r="BF760" s="149">
        <f>IF(O760="snížená",K760,0)</f>
        <v>0</v>
      </c>
      <c r="BG760" s="149">
        <f>IF(O760="zákl. přenesená",K760,0)</f>
        <v>0</v>
      </c>
      <c r="BH760" s="149">
        <f>IF(O760="sníž. přenesená",K760,0)</f>
        <v>0</v>
      </c>
      <c r="BI760" s="149">
        <f>IF(O760="nulová",K760,0)</f>
        <v>0</v>
      </c>
      <c r="BJ760" s="17" t="s">
        <v>87</v>
      </c>
      <c r="BK760" s="149">
        <f>ROUND(P760*H760,2)</f>
        <v>0</v>
      </c>
      <c r="BL760" s="17" t="s">
        <v>245</v>
      </c>
      <c r="BM760" s="148" t="s">
        <v>1021</v>
      </c>
    </row>
    <row r="761" spans="2:65" s="13" customFormat="1">
      <c r="B761" s="157"/>
      <c r="D761" s="151" t="s">
        <v>170</v>
      </c>
      <c r="E761" s="158" t="s">
        <v>1</v>
      </c>
      <c r="F761" s="159" t="s">
        <v>1022</v>
      </c>
      <c r="H761" s="160">
        <v>101.64</v>
      </c>
      <c r="I761" s="161"/>
      <c r="J761" s="161"/>
      <c r="M761" s="157"/>
      <c r="N761" s="162"/>
      <c r="X761" s="163"/>
      <c r="AT761" s="158" t="s">
        <v>170</v>
      </c>
      <c r="AU761" s="158" t="s">
        <v>89</v>
      </c>
      <c r="AV761" s="13" t="s">
        <v>89</v>
      </c>
      <c r="AW761" s="13" t="s">
        <v>5</v>
      </c>
      <c r="AX761" s="13" t="s">
        <v>79</v>
      </c>
      <c r="AY761" s="158" t="s">
        <v>160</v>
      </c>
    </row>
    <row r="762" spans="2:65" s="14" customFormat="1">
      <c r="B762" s="164"/>
      <c r="D762" s="151" t="s">
        <v>170</v>
      </c>
      <c r="E762" s="165" t="s">
        <v>1</v>
      </c>
      <c r="F762" s="166" t="s">
        <v>173</v>
      </c>
      <c r="H762" s="167">
        <v>101.64</v>
      </c>
      <c r="I762" s="168"/>
      <c r="J762" s="168"/>
      <c r="M762" s="164"/>
      <c r="N762" s="169"/>
      <c r="X762" s="170"/>
      <c r="AT762" s="165" t="s">
        <v>170</v>
      </c>
      <c r="AU762" s="165" t="s">
        <v>89</v>
      </c>
      <c r="AV762" s="14" t="s">
        <v>161</v>
      </c>
      <c r="AW762" s="14" t="s">
        <v>5</v>
      </c>
      <c r="AX762" s="14" t="s">
        <v>79</v>
      </c>
      <c r="AY762" s="165" t="s">
        <v>160</v>
      </c>
    </row>
    <row r="763" spans="2:65" s="15" customFormat="1">
      <c r="B763" s="171"/>
      <c r="D763" s="151" t="s">
        <v>170</v>
      </c>
      <c r="E763" s="172" t="s">
        <v>1</v>
      </c>
      <c r="F763" s="173" t="s">
        <v>174</v>
      </c>
      <c r="H763" s="174">
        <v>101.64</v>
      </c>
      <c r="I763" s="175"/>
      <c r="J763" s="175"/>
      <c r="M763" s="171"/>
      <c r="N763" s="176"/>
      <c r="X763" s="177"/>
      <c r="AT763" s="172" t="s">
        <v>170</v>
      </c>
      <c r="AU763" s="172" t="s">
        <v>89</v>
      </c>
      <c r="AV763" s="15" t="s">
        <v>168</v>
      </c>
      <c r="AW763" s="15" t="s">
        <v>5</v>
      </c>
      <c r="AX763" s="15" t="s">
        <v>87</v>
      </c>
      <c r="AY763" s="172" t="s">
        <v>160</v>
      </c>
    </row>
    <row r="764" spans="2:65" s="1" customFormat="1" ht="24.2" customHeight="1">
      <c r="B764" s="32"/>
      <c r="C764" s="136" t="s">
        <v>1023</v>
      </c>
      <c r="D764" s="136" t="s">
        <v>163</v>
      </c>
      <c r="E764" s="137" t="s">
        <v>1024</v>
      </c>
      <c r="F764" s="138" t="s">
        <v>1025</v>
      </c>
      <c r="G764" s="139" t="s">
        <v>187</v>
      </c>
      <c r="H764" s="140">
        <v>5</v>
      </c>
      <c r="I764" s="141">
        <v>0</v>
      </c>
      <c r="J764" s="141">
        <v>0</v>
      </c>
      <c r="K764" s="142">
        <f>ROUND(P764*H764,2)</f>
        <v>0</v>
      </c>
      <c r="L764" s="138" t="s">
        <v>167</v>
      </c>
      <c r="M764" s="32"/>
      <c r="N764" s="143" t="s">
        <v>1</v>
      </c>
      <c r="O764" s="144" t="s">
        <v>42</v>
      </c>
      <c r="P764" s="145">
        <f>I764+J764</f>
        <v>0</v>
      </c>
      <c r="Q764" s="145">
        <f>ROUND(I764*H764,2)</f>
        <v>0</v>
      </c>
      <c r="R764" s="145">
        <f>ROUND(J764*H764,2)</f>
        <v>0</v>
      </c>
      <c r="T764" s="146">
        <f>S764*H764</f>
        <v>0</v>
      </c>
      <c r="U764" s="146">
        <v>2.1000000000000001E-4</v>
      </c>
      <c r="V764" s="146">
        <f>U764*H764</f>
        <v>1.0500000000000002E-3</v>
      </c>
      <c r="W764" s="146">
        <v>0</v>
      </c>
      <c r="X764" s="147">
        <f>W764*H764</f>
        <v>0</v>
      </c>
      <c r="AR764" s="148" t="s">
        <v>245</v>
      </c>
      <c r="AT764" s="148" t="s">
        <v>163</v>
      </c>
      <c r="AU764" s="148" t="s">
        <v>89</v>
      </c>
      <c r="AY764" s="17" t="s">
        <v>160</v>
      </c>
      <c r="BE764" s="149">
        <f>IF(O764="základní",K764,0)</f>
        <v>0</v>
      </c>
      <c r="BF764" s="149">
        <f>IF(O764="snížená",K764,0)</f>
        <v>0</v>
      </c>
      <c r="BG764" s="149">
        <f>IF(O764="zákl. přenesená",K764,0)</f>
        <v>0</v>
      </c>
      <c r="BH764" s="149">
        <f>IF(O764="sníž. přenesená",K764,0)</f>
        <v>0</v>
      </c>
      <c r="BI764" s="149">
        <f>IF(O764="nulová",K764,0)</f>
        <v>0</v>
      </c>
      <c r="BJ764" s="17" t="s">
        <v>87</v>
      </c>
      <c r="BK764" s="149">
        <f>ROUND(P764*H764,2)</f>
        <v>0</v>
      </c>
      <c r="BL764" s="17" t="s">
        <v>245</v>
      </c>
      <c r="BM764" s="148" t="s">
        <v>1026</v>
      </c>
    </row>
    <row r="765" spans="2:65" s="1" customFormat="1" ht="24.2" customHeight="1">
      <c r="B765" s="32"/>
      <c r="C765" s="136" t="s">
        <v>1027</v>
      </c>
      <c r="D765" s="136" t="s">
        <v>163</v>
      </c>
      <c r="E765" s="137" t="s">
        <v>1028</v>
      </c>
      <c r="F765" s="138" t="s">
        <v>1029</v>
      </c>
      <c r="G765" s="139" t="s">
        <v>187</v>
      </c>
      <c r="H765" s="140">
        <v>1</v>
      </c>
      <c r="I765" s="141">
        <v>0</v>
      </c>
      <c r="J765" s="141">
        <v>0</v>
      </c>
      <c r="K765" s="142">
        <f>ROUND(P765*H765,2)</f>
        <v>0</v>
      </c>
      <c r="L765" s="138" t="s">
        <v>167</v>
      </c>
      <c r="M765" s="32"/>
      <c r="N765" s="143" t="s">
        <v>1</v>
      </c>
      <c r="O765" s="144" t="s">
        <v>42</v>
      </c>
      <c r="P765" s="145">
        <f>I765+J765</f>
        <v>0</v>
      </c>
      <c r="Q765" s="145">
        <f>ROUND(I765*H765,2)</f>
        <v>0</v>
      </c>
      <c r="R765" s="145">
        <f>ROUND(J765*H765,2)</f>
        <v>0</v>
      </c>
      <c r="T765" s="146">
        <f>S765*H765</f>
        <v>0</v>
      </c>
      <c r="U765" s="146">
        <v>2.0000000000000001E-4</v>
      </c>
      <c r="V765" s="146">
        <f>U765*H765</f>
        <v>2.0000000000000001E-4</v>
      </c>
      <c r="W765" s="146">
        <v>0</v>
      </c>
      <c r="X765" s="147">
        <f>W765*H765</f>
        <v>0</v>
      </c>
      <c r="AR765" s="148" t="s">
        <v>245</v>
      </c>
      <c r="AT765" s="148" t="s">
        <v>163</v>
      </c>
      <c r="AU765" s="148" t="s">
        <v>89</v>
      </c>
      <c r="AY765" s="17" t="s">
        <v>160</v>
      </c>
      <c r="BE765" s="149">
        <f>IF(O765="základní",K765,0)</f>
        <v>0</v>
      </c>
      <c r="BF765" s="149">
        <f>IF(O765="snížená",K765,0)</f>
        <v>0</v>
      </c>
      <c r="BG765" s="149">
        <f>IF(O765="zákl. přenesená",K765,0)</f>
        <v>0</v>
      </c>
      <c r="BH765" s="149">
        <f>IF(O765="sníž. přenesená",K765,0)</f>
        <v>0</v>
      </c>
      <c r="BI765" s="149">
        <f>IF(O765="nulová",K765,0)</f>
        <v>0</v>
      </c>
      <c r="BJ765" s="17" t="s">
        <v>87</v>
      </c>
      <c r="BK765" s="149">
        <f>ROUND(P765*H765,2)</f>
        <v>0</v>
      </c>
      <c r="BL765" s="17" t="s">
        <v>245</v>
      </c>
      <c r="BM765" s="148" t="s">
        <v>1030</v>
      </c>
    </row>
    <row r="766" spans="2:65" s="1" customFormat="1" ht="24.2" customHeight="1">
      <c r="B766" s="32"/>
      <c r="C766" s="136" t="s">
        <v>1031</v>
      </c>
      <c r="D766" s="136" t="s">
        <v>163</v>
      </c>
      <c r="E766" s="137" t="s">
        <v>1032</v>
      </c>
      <c r="F766" s="138" t="s">
        <v>1033</v>
      </c>
      <c r="G766" s="139" t="s">
        <v>248</v>
      </c>
      <c r="H766" s="140">
        <v>5.85</v>
      </c>
      <c r="I766" s="141">
        <v>0</v>
      </c>
      <c r="J766" s="141">
        <v>0</v>
      </c>
      <c r="K766" s="142">
        <f>ROUND(P766*H766,2)</f>
        <v>0</v>
      </c>
      <c r="L766" s="138" t="s">
        <v>167</v>
      </c>
      <c r="M766" s="32"/>
      <c r="N766" s="143" t="s">
        <v>1</v>
      </c>
      <c r="O766" s="144" t="s">
        <v>42</v>
      </c>
      <c r="P766" s="145">
        <f>I766+J766</f>
        <v>0</v>
      </c>
      <c r="Q766" s="145">
        <f>ROUND(I766*H766,2)</f>
        <v>0</v>
      </c>
      <c r="R766" s="145">
        <f>ROUND(J766*H766,2)</f>
        <v>0</v>
      </c>
      <c r="T766" s="146">
        <f>S766*H766</f>
        <v>0</v>
      </c>
      <c r="U766" s="146">
        <v>1.42E-3</v>
      </c>
      <c r="V766" s="146">
        <f>U766*H766</f>
        <v>8.3070000000000001E-3</v>
      </c>
      <c r="W766" s="146">
        <v>0</v>
      </c>
      <c r="X766" s="147">
        <f>W766*H766</f>
        <v>0</v>
      </c>
      <c r="AR766" s="148" t="s">
        <v>245</v>
      </c>
      <c r="AT766" s="148" t="s">
        <v>163</v>
      </c>
      <c r="AU766" s="148" t="s">
        <v>89</v>
      </c>
      <c r="AY766" s="17" t="s">
        <v>160</v>
      </c>
      <c r="BE766" s="149">
        <f>IF(O766="základní",K766,0)</f>
        <v>0</v>
      </c>
      <c r="BF766" s="149">
        <f>IF(O766="snížená",K766,0)</f>
        <v>0</v>
      </c>
      <c r="BG766" s="149">
        <f>IF(O766="zákl. přenesená",K766,0)</f>
        <v>0</v>
      </c>
      <c r="BH766" s="149">
        <f>IF(O766="sníž. přenesená",K766,0)</f>
        <v>0</v>
      </c>
      <c r="BI766" s="149">
        <f>IF(O766="nulová",K766,0)</f>
        <v>0</v>
      </c>
      <c r="BJ766" s="17" t="s">
        <v>87</v>
      </c>
      <c r="BK766" s="149">
        <f>ROUND(P766*H766,2)</f>
        <v>0</v>
      </c>
      <c r="BL766" s="17" t="s">
        <v>245</v>
      </c>
      <c r="BM766" s="148" t="s">
        <v>1034</v>
      </c>
    </row>
    <row r="767" spans="2:65" s="13" customFormat="1">
      <c r="B767" s="157"/>
      <c r="D767" s="151" t="s">
        <v>170</v>
      </c>
      <c r="E767" s="158" t="s">
        <v>1</v>
      </c>
      <c r="F767" s="159" t="s">
        <v>1035</v>
      </c>
      <c r="H767" s="160">
        <v>5.85</v>
      </c>
      <c r="I767" s="161"/>
      <c r="J767" s="161"/>
      <c r="M767" s="157"/>
      <c r="N767" s="162"/>
      <c r="X767" s="163"/>
      <c r="AT767" s="158" t="s">
        <v>170</v>
      </c>
      <c r="AU767" s="158" t="s">
        <v>89</v>
      </c>
      <c r="AV767" s="13" t="s">
        <v>89</v>
      </c>
      <c r="AW767" s="13" t="s">
        <v>5</v>
      </c>
      <c r="AX767" s="13" t="s">
        <v>79</v>
      </c>
      <c r="AY767" s="158" t="s">
        <v>160</v>
      </c>
    </row>
    <row r="768" spans="2:65" s="14" customFormat="1">
      <c r="B768" s="164"/>
      <c r="D768" s="151" t="s">
        <v>170</v>
      </c>
      <c r="E768" s="165" t="s">
        <v>1</v>
      </c>
      <c r="F768" s="166" t="s">
        <v>173</v>
      </c>
      <c r="H768" s="167">
        <v>5.85</v>
      </c>
      <c r="I768" s="168"/>
      <c r="J768" s="168"/>
      <c r="M768" s="164"/>
      <c r="N768" s="169"/>
      <c r="X768" s="170"/>
      <c r="AT768" s="165" t="s">
        <v>170</v>
      </c>
      <c r="AU768" s="165" t="s">
        <v>89</v>
      </c>
      <c r="AV768" s="14" t="s">
        <v>161</v>
      </c>
      <c r="AW768" s="14" t="s">
        <v>5</v>
      </c>
      <c r="AX768" s="14" t="s">
        <v>79</v>
      </c>
      <c r="AY768" s="165" t="s">
        <v>160</v>
      </c>
    </row>
    <row r="769" spans="2:65" s="15" customFormat="1">
      <c r="B769" s="171"/>
      <c r="D769" s="151" t="s">
        <v>170</v>
      </c>
      <c r="E769" s="172" t="s">
        <v>1</v>
      </c>
      <c r="F769" s="173" t="s">
        <v>174</v>
      </c>
      <c r="H769" s="174">
        <v>5.85</v>
      </c>
      <c r="I769" s="175"/>
      <c r="J769" s="175"/>
      <c r="M769" s="171"/>
      <c r="N769" s="176"/>
      <c r="X769" s="177"/>
      <c r="AT769" s="172" t="s">
        <v>170</v>
      </c>
      <c r="AU769" s="172" t="s">
        <v>89</v>
      </c>
      <c r="AV769" s="15" t="s">
        <v>168</v>
      </c>
      <c r="AW769" s="15" t="s">
        <v>5</v>
      </c>
      <c r="AX769" s="15" t="s">
        <v>87</v>
      </c>
      <c r="AY769" s="172" t="s">
        <v>160</v>
      </c>
    </row>
    <row r="770" spans="2:65" s="1" customFormat="1" ht="24.2" customHeight="1">
      <c r="B770" s="32"/>
      <c r="C770" s="136" t="s">
        <v>1036</v>
      </c>
      <c r="D770" s="136" t="s">
        <v>163</v>
      </c>
      <c r="E770" s="137" t="s">
        <v>1037</v>
      </c>
      <c r="F770" s="138" t="s">
        <v>1038</v>
      </c>
      <c r="G770" s="139" t="s">
        <v>166</v>
      </c>
      <c r="H770" s="140">
        <v>62.79</v>
      </c>
      <c r="I770" s="141">
        <v>0</v>
      </c>
      <c r="J770" s="141">
        <v>0</v>
      </c>
      <c r="K770" s="142">
        <f>ROUND(P770*H770,2)</f>
        <v>0</v>
      </c>
      <c r="L770" s="138" t="s">
        <v>167</v>
      </c>
      <c r="M770" s="32"/>
      <c r="N770" s="143" t="s">
        <v>1</v>
      </c>
      <c r="O770" s="144" t="s">
        <v>42</v>
      </c>
      <c r="P770" s="145">
        <f>I770+J770</f>
        <v>0</v>
      </c>
      <c r="Q770" s="145">
        <f>ROUND(I770*H770,2)</f>
        <v>0</v>
      </c>
      <c r="R770" s="145">
        <f>ROUND(J770*H770,2)</f>
        <v>0</v>
      </c>
      <c r="T770" s="146">
        <f>S770*H770</f>
        <v>0</v>
      </c>
      <c r="U770" s="146">
        <v>5.0000000000000002E-5</v>
      </c>
      <c r="V770" s="146">
        <f>U770*H770</f>
        <v>3.1394999999999999E-3</v>
      </c>
      <c r="W770" s="146">
        <v>0</v>
      </c>
      <c r="X770" s="147">
        <f>W770*H770</f>
        <v>0</v>
      </c>
      <c r="AR770" s="148" t="s">
        <v>245</v>
      </c>
      <c r="AT770" s="148" t="s">
        <v>163</v>
      </c>
      <c r="AU770" s="148" t="s">
        <v>89</v>
      </c>
      <c r="AY770" s="17" t="s">
        <v>160</v>
      </c>
      <c r="BE770" s="149">
        <f>IF(O770="základní",K770,0)</f>
        <v>0</v>
      </c>
      <c r="BF770" s="149">
        <f>IF(O770="snížená",K770,0)</f>
        <v>0</v>
      </c>
      <c r="BG770" s="149">
        <f>IF(O770="zákl. přenesená",K770,0)</f>
        <v>0</v>
      </c>
      <c r="BH770" s="149">
        <f>IF(O770="sníž. přenesená",K770,0)</f>
        <v>0</v>
      </c>
      <c r="BI770" s="149">
        <f>IF(O770="nulová",K770,0)</f>
        <v>0</v>
      </c>
      <c r="BJ770" s="17" t="s">
        <v>87</v>
      </c>
      <c r="BK770" s="149">
        <f>ROUND(P770*H770,2)</f>
        <v>0</v>
      </c>
      <c r="BL770" s="17" t="s">
        <v>245</v>
      </c>
      <c r="BM770" s="148" t="s">
        <v>1039</v>
      </c>
    </row>
    <row r="771" spans="2:65" s="13" customFormat="1">
      <c r="B771" s="157"/>
      <c r="D771" s="151" t="s">
        <v>170</v>
      </c>
      <c r="E771" s="158" t="s">
        <v>1</v>
      </c>
      <c r="F771" s="159" t="s">
        <v>951</v>
      </c>
      <c r="H771" s="160">
        <v>55.45</v>
      </c>
      <c r="I771" s="161"/>
      <c r="J771" s="161"/>
      <c r="M771" s="157"/>
      <c r="N771" s="162"/>
      <c r="X771" s="163"/>
      <c r="AT771" s="158" t="s">
        <v>170</v>
      </c>
      <c r="AU771" s="158" t="s">
        <v>89</v>
      </c>
      <c r="AV771" s="13" t="s">
        <v>89</v>
      </c>
      <c r="AW771" s="13" t="s">
        <v>5</v>
      </c>
      <c r="AX771" s="13" t="s">
        <v>79</v>
      </c>
      <c r="AY771" s="158" t="s">
        <v>160</v>
      </c>
    </row>
    <row r="772" spans="2:65" s="13" customFormat="1">
      <c r="B772" s="157"/>
      <c r="D772" s="151" t="s">
        <v>170</v>
      </c>
      <c r="E772" s="158" t="s">
        <v>1</v>
      </c>
      <c r="F772" s="159" t="s">
        <v>952</v>
      </c>
      <c r="H772" s="160">
        <v>2.5499999999999998</v>
      </c>
      <c r="I772" s="161"/>
      <c r="J772" s="161"/>
      <c r="M772" s="157"/>
      <c r="N772" s="162"/>
      <c r="X772" s="163"/>
      <c r="AT772" s="158" t="s">
        <v>170</v>
      </c>
      <c r="AU772" s="158" t="s">
        <v>89</v>
      </c>
      <c r="AV772" s="13" t="s">
        <v>89</v>
      </c>
      <c r="AW772" s="13" t="s">
        <v>5</v>
      </c>
      <c r="AX772" s="13" t="s">
        <v>79</v>
      </c>
      <c r="AY772" s="158" t="s">
        <v>160</v>
      </c>
    </row>
    <row r="773" spans="2:65" s="14" customFormat="1">
      <c r="B773" s="164"/>
      <c r="D773" s="151" t="s">
        <v>170</v>
      </c>
      <c r="E773" s="165" t="s">
        <v>1</v>
      </c>
      <c r="F773" s="166" t="s">
        <v>173</v>
      </c>
      <c r="H773" s="167">
        <v>58</v>
      </c>
      <c r="I773" s="168"/>
      <c r="J773" s="168"/>
      <c r="M773" s="164"/>
      <c r="N773" s="169"/>
      <c r="X773" s="170"/>
      <c r="AT773" s="165" t="s">
        <v>170</v>
      </c>
      <c r="AU773" s="165" t="s">
        <v>89</v>
      </c>
      <c r="AV773" s="14" t="s">
        <v>161</v>
      </c>
      <c r="AW773" s="14" t="s">
        <v>5</v>
      </c>
      <c r="AX773" s="14" t="s">
        <v>79</v>
      </c>
      <c r="AY773" s="165" t="s">
        <v>160</v>
      </c>
    </row>
    <row r="774" spans="2:65" s="13" customFormat="1">
      <c r="B774" s="157"/>
      <c r="D774" s="151" t="s">
        <v>170</v>
      </c>
      <c r="E774" s="158" t="s">
        <v>1</v>
      </c>
      <c r="F774" s="159" t="s">
        <v>958</v>
      </c>
      <c r="H774" s="160">
        <v>4.79</v>
      </c>
      <c r="I774" s="161"/>
      <c r="J774" s="161"/>
      <c r="M774" s="157"/>
      <c r="N774" s="162"/>
      <c r="X774" s="163"/>
      <c r="AT774" s="158" t="s">
        <v>170</v>
      </c>
      <c r="AU774" s="158" t="s">
        <v>89</v>
      </c>
      <c r="AV774" s="13" t="s">
        <v>89</v>
      </c>
      <c r="AW774" s="13" t="s">
        <v>5</v>
      </c>
      <c r="AX774" s="13" t="s">
        <v>79</v>
      </c>
      <c r="AY774" s="158" t="s">
        <v>160</v>
      </c>
    </row>
    <row r="775" spans="2:65" s="14" customFormat="1">
      <c r="B775" s="164"/>
      <c r="D775" s="151" t="s">
        <v>170</v>
      </c>
      <c r="E775" s="165" t="s">
        <v>1</v>
      </c>
      <c r="F775" s="166" t="s">
        <v>173</v>
      </c>
      <c r="H775" s="167">
        <v>4.79</v>
      </c>
      <c r="I775" s="168"/>
      <c r="J775" s="168"/>
      <c r="M775" s="164"/>
      <c r="N775" s="169"/>
      <c r="X775" s="170"/>
      <c r="AT775" s="165" t="s">
        <v>170</v>
      </c>
      <c r="AU775" s="165" t="s">
        <v>89</v>
      </c>
      <c r="AV775" s="14" t="s">
        <v>161</v>
      </c>
      <c r="AW775" s="14" t="s">
        <v>5</v>
      </c>
      <c r="AX775" s="14" t="s">
        <v>79</v>
      </c>
      <c r="AY775" s="165" t="s">
        <v>160</v>
      </c>
    </row>
    <row r="776" spans="2:65" s="15" customFormat="1">
      <c r="B776" s="171"/>
      <c r="D776" s="151" t="s">
        <v>170</v>
      </c>
      <c r="E776" s="172" t="s">
        <v>1</v>
      </c>
      <c r="F776" s="173" t="s">
        <v>174</v>
      </c>
      <c r="H776" s="174">
        <v>62.79</v>
      </c>
      <c r="I776" s="175"/>
      <c r="J776" s="175"/>
      <c r="M776" s="171"/>
      <c r="N776" s="176"/>
      <c r="X776" s="177"/>
      <c r="AT776" s="172" t="s">
        <v>170</v>
      </c>
      <c r="AU776" s="172" t="s">
        <v>89</v>
      </c>
      <c r="AV776" s="15" t="s">
        <v>168</v>
      </c>
      <c r="AW776" s="15" t="s">
        <v>5</v>
      </c>
      <c r="AX776" s="15" t="s">
        <v>87</v>
      </c>
      <c r="AY776" s="172" t="s">
        <v>160</v>
      </c>
    </row>
    <row r="777" spans="2:65" s="1" customFormat="1" ht="24.2" customHeight="1">
      <c r="B777" s="32"/>
      <c r="C777" s="136" t="s">
        <v>1040</v>
      </c>
      <c r="D777" s="136" t="s">
        <v>163</v>
      </c>
      <c r="E777" s="137" t="s">
        <v>1041</v>
      </c>
      <c r="F777" s="138" t="s">
        <v>1042</v>
      </c>
      <c r="G777" s="139" t="s">
        <v>546</v>
      </c>
      <c r="H777" s="188">
        <v>0</v>
      </c>
      <c r="I777" s="141">
        <v>0</v>
      </c>
      <c r="J777" s="141">
        <v>0</v>
      </c>
      <c r="K777" s="142">
        <f>ROUND(P777*H777,2)</f>
        <v>0</v>
      </c>
      <c r="L777" s="138" t="s">
        <v>167</v>
      </c>
      <c r="M777" s="32"/>
      <c r="N777" s="143" t="s">
        <v>1</v>
      </c>
      <c r="O777" s="144" t="s">
        <v>42</v>
      </c>
      <c r="P777" s="145">
        <f>I777+J777</f>
        <v>0</v>
      </c>
      <c r="Q777" s="145">
        <f>ROUND(I777*H777,2)</f>
        <v>0</v>
      </c>
      <c r="R777" s="145">
        <f>ROUND(J777*H777,2)</f>
        <v>0</v>
      </c>
      <c r="T777" s="146">
        <f>S777*H777</f>
        <v>0</v>
      </c>
      <c r="U777" s="146">
        <v>0</v>
      </c>
      <c r="V777" s="146">
        <f>U777*H777</f>
        <v>0</v>
      </c>
      <c r="W777" s="146">
        <v>0</v>
      </c>
      <c r="X777" s="147">
        <f>W777*H777</f>
        <v>0</v>
      </c>
      <c r="AR777" s="148" t="s">
        <v>245</v>
      </c>
      <c r="AT777" s="148" t="s">
        <v>163</v>
      </c>
      <c r="AU777" s="148" t="s">
        <v>89</v>
      </c>
      <c r="AY777" s="17" t="s">
        <v>160</v>
      </c>
      <c r="BE777" s="149">
        <f>IF(O777="základní",K777,0)</f>
        <v>0</v>
      </c>
      <c r="BF777" s="149">
        <f>IF(O777="snížená",K777,0)</f>
        <v>0</v>
      </c>
      <c r="BG777" s="149">
        <f>IF(O777="zákl. přenesená",K777,0)</f>
        <v>0</v>
      </c>
      <c r="BH777" s="149">
        <f>IF(O777="sníž. přenesená",K777,0)</f>
        <v>0</v>
      </c>
      <c r="BI777" s="149">
        <f>IF(O777="nulová",K777,0)</f>
        <v>0</v>
      </c>
      <c r="BJ777" s="17" t="s">
        <v>87</v>
      </c>
      <c r="BK777" s="149">
        <f>ROUND(P777*H777,2)</f>
        <v>0</v>
      </c>
      <c r="BL777" s="17" t="s">
        <v>245</v>
      </c>
      <c r="BM777" s="148" t="s">
        <v>1043</v>
      </c>
    </row>
    <row r="778" spans="2:65" s="11" customFormat="1" ht="22.7" customHeight="1">
      <c r="B778" s="123"/>
      <c r="D778" s="124" t="s">
        <v>78</v>
      </c>
      <c r="E778" s="134" t="s">
        <v>1044</v>
      </c>
      <c r="F778" s="134" t="s">
        <v>1045</v>
      </c>
      <c r="I778" s="126"/>
      <c r="J778" s="126"/>
      <c r="K778" s="135">
        <f>BK778</f>
        <v>0</v>
      </c>
      <c r="M778" s="123"/>
      <c r="N778" s="128"/>
      <c r="Q778" s="129">
        <f>SUM(Q779:Q783)</f>
        <v>0</v>
      </c>
      <c r="R778" s="129">
        <f>SUM(R779:R783)</f>
        <v>0</v>
      </c>
      <c r="T778" s="130">
        <f>SUM(T779:T783)</f>
        <v>0</v>
      </c>
      <c r="V778" s="130">
        <f>SUM(V779:V783)</f>
        <v>0</v>
      </c>
      <c r="X778" s="131">
        <f>SUM(X779:X783)</f>
        <v>8.42</v>
      </c>
      <c r="AR778" s="124" t="s">
        <v>89</v>
      </c>
      <c r="AT778" s="132" t="s">
        <v>78</v>
      </c>
      <c r="AU778" s="132" t="s">
        <v>87</v>
      </c>
      <c r="AY778" s="124" t="s">
        <v>160</v>
      </c>
      <c r="BK778" s="133">
        <f>SUM(BK779:BK783)</f>
        <v>0</v>
      </c>
    </row>
    <row r="779" spans="2:65" s="1" customFormat="1" ht="24.2" customHeight="1">
      <c r="B779" s="32"/>
      <c r="C779" s="136" t="s">
        <v>1046</v>
      </c>
      <c r="D779" s="136" t="s">
        <v>163</v>
      </c>
      <c r="E779" s="137" t="s">
        <v>1047</v>
      </c>
      <c r="F779" s="138" t="s">
        <v>1048</v>
      </c>
      <c r="G779" s="139" t="s">
        <v>166</v>
      </c>
      <c r="H779" s="140">
        <v>336.8</v>
      </c>
      <c r="I779" s="141">
        <v>0</v>
      </c>
      <c r="J779" s="141">
        <v>0</v>
      </c>
      <c r="K779" s="142">
        <f>ROUND(P779*H779,2)</f>
        <v>0</v>
      </c>
      <c r="L779" s="138" t="s">
        <v>167</v>
      </c>
      <c r="M779" s="32"/>
      <c r="N779" s="143" t="s">
        <v>1</v>
      </c>
      <c r="O779" s="144" t="s">
        <v>42</v>
      </c>
      <c r="P779" s="145">
        <f>I779+J779</f>
        <v>0</v>
      </c>
      <c r="Q779" s="145">
        <f>ROUND(I779*H779,2)</f>
        <v>0</v>
      </c>
      <c r="R779" s="145">
        <f>ROUND(J779*H779,2)</f>
        <v>0</v>
      </c>
      <c r="T779" s="146">
        <f>S779*H779</f>
        <v>0</v>
      </c>
      <c r="U779" s="146">
        <v>0</v>
      </c>
      <c r="V779" s="146">
        <f>U779*H779</f>
        <v>0</v>
      </c>
      <c r="W779" s="146">
        <v>2.5000000000000001E-2</v>
      </c>
      <c r="X779" s="147">
        <f>W779*H779</f>
        <v>8.42</v>
      </c>
      <c r="AR779" s="148" t="s">
        <v>245</v>
      </c>
      <c r="AT779" s="148" t="s">
        <v>163</v>
      </c>
      <c r="AU779" s="148" t="s">
        <v>89</v>
      </c>
      <c r="AY779" s="17" t="s">
        <v>160</v>
      </c>
      <c r="BE779" s="149">
        <f>IF(O779="základní",K779,0)</f>
        <v>0</v>
      </c>
      <c r="BF779" s="149">
        <f>IF(O779="snížená",K779,0)</f>
        <v>0</v>
      </c>
      <c r="BG779" s="149">
        <f>IF(O779="zákl. přenesená",K779,0)</f>
        <v>0</v>
      </c>
      <c r="BH779" s="149">
        <f>IF(O779="sníž. přenesená",K779,0)</f>
        <v>0</v>
      </c>
      <c r="BI779" s="149">
        <f>IF(O779="nulová",K779,0)</f>
        <v>0</v>
      </c>
      <c r="BJ779" s="17" t="s">
        <v>87</v>
      </c>
      <c r="BK779" s="149">
        <f>ROUND(P779*H779,2)</f>
        <v>0</v>
      </c>
      <c r="BL779" s="17" t="s">
        <v>245</v>
      </c>
      <c r="BM779" s="148" t="s">
        <v>1049</v>
      </c>
    </row>
    <row r="780" spans="2:65" s="13" customFormat="1">
      <c r="B780" s="157"/>
      <c r="D780" s="151" t="s">
        <v>170</v>
      </c>
      <c r="E780" s="158" t="s">
        <v>1</v>
      </c>
      <c r="F780" s="159" t="s">
        <v>524</v>
      </c>
      <c r="H780" s="160">
        <v>321.89999999999998</v>
      </c>
      <c r="I780" s="161"/>
      <c r="J780" s="161"/>
      <c r="M780" s="157"/>
      <c r="N780" s="162"/>
      <c r="X780" s="163"/>
      <c r="AT780" s="158" t="s">
        <v>170</v>
      </c>
      <c r="AU780" s="158" t="s">
        <v>89</v>
      </c>
      <c r="AV780" s="13" t="s">
        <v>89</v>
      </c>
      <c r="AW780" s="13" t="s">
        <v>5</v>
      </c>
      <c r="AX780" s="13" t="s">
        <v>79</v>
      </c>
      <c r="AY780" s="158" t="s">
        <v>160</v>
      </c>
    </row>
    <row r="781" spans="2:65" s="13" customFormat="1">
      <c r="B781" s="157"/>
      <c r="D781" s="151" t="s">
        <v>170</v>
      </c>
      <c r="E781" s="158" t="s">
        <v>1</v>
      </c>
      <c r="F781" s="159" t="s">
        <v>1050</v>
      </c>
      <c r="H781" s="160">
        <v>14.9</v>
      </c>
      <c r="I781" s="161"/>
      <c r="J781" s="161"/>
      <c r="M781" s="157"/>
      <c r="N781" s="162"/>
      <c r="X781" s="163"/>
      <c r="AT781" s="158" t="s">
        <v>170</v>
      </c>
      <c r="AU781" s="158" t="s">
        <v>89</v>
      </c>
      <c r="AV781" s="13" t="s">
        <v>89</v>
      </c>
      <c r="AW781" s="13" t="s">
        <v>5</v>
      </c>
      <c r="AX781" s="13" t="s">
        <v>79</v>
      </c>
      <c r="AY781" s="158" t="s">
        <v>160</v>
      </c>
    </row>
    <row r="782" spans="2:65" s="14" customFormat="1">
      <c r="B782" s="164"/>
      <c r="D782" s="151" t="s">
        <v>170</v>
      </c>
      <c r="E782" s="165" t="s">
        <v>1</v>
      </c>
      <c r="F782" s="166" t="s">
        <v>173</v>
      </c>
      <c r="H782" s="167">
        <v>336.8</v>
      </c>
      <c r="I782" s="168"/>
      <c r="J782" s="168"/>
      <c r="M782" s="164"/>
      <c r="N782" s="169"/>
      <c r="X782" s="170"/>
      <c r="AT782" s="165" t="s">
        <v>170</v>
      </c>
      <c r="AU782" s="165" t="s">
        <v>89</v>
      </c>
      <c r="AV782" s="14" t="s">
        <v>161</v>
      </c>
      <c r="AW782" s="14" t="s">
        <v>5</v>
      </c>
      <c r="AX782" s="14" t="s">
        <v>79</v>
      </c>
      <c r="AY782" s="165" t="s">
        <v>160</v>
      </c>
    </row>
    <row r="783" spans="2:65" s="15" customFormat="1">
      <c r="B783" s="171"/>
      <c r="D783" s="151" t="s">
        <v>170</v>
      </c>
      <c r="E783" s="172" t="s">
        <v>1</v>
      </c>
      <c r="F783" s="173" t="s">
        <v>174</v>
      </c>
      <c r="H783" s="174">
        <v>336.8</v>
      </c>
      <c r="I783" s="175"/>
      <c r="J783" s="175"/>
      <c r="M783" s="171"/>
      <c r="N783" s="176"/>
      <c r="X783" s="177"/>
      <c r="AT783" s="172" t="s">
        <v>170</v>
      </c>
      <c r="AU783" s="172" t="s">
        <v>89</v>
      </c>
      <c r="AV783" s="15" t="s">
        <v>168</v>
      </c>
      <c r="AW783" s="15" t="s">
        <v>5</v>
      </c>
      <c r="AX783" s="15" t="s">
        <v>87</v>
      </c>
      <c r="AY783" s="172" t="s">
        <v>160</v>
      </c>
    </row>
    <row r="784" spans="2:65" s="11" customFormat="1" ht="22.7" customHeight="1">
      <c r="B784" s="123"/>
      <c r="D784" s="124" t="s">
        <v>78</v>
      </c>
      <c r="E784" s="134" t="s">
        <v>1051</v>
      </c>
      <c r="F784" s="134" t="s">
        <v>1052</v>
      </c>
      <c r="I784" s="126"/>
      <c r="J784" s="126"/>
      <c r="K784" s="135">
        <f>BK784</f>
        <v>0</v>
      </c>
      <c r="M784" s="123"/>
      <c r="N784" s="128"/>
      <c r="Q784" s="129">
        <f>SUM(Q785:Q920)</f>
        <v>0</v>
      </c>
      <c r="R784" s="129">
        <f>SUM(R785:R920)</f>
        <v>0</v>
      </c>
      <c r="T784" s="130">
        <f>SUM(T785:T920)</f>
        <v>0</v>
      </c>
      <c r="V784" s="130">
        <f>SUM(V785:V920)</f>
        <v>5.9082161400000013</v>
      </c>
      <c r="X784" s="131">
        <f>SUM(X785:X920)</f>
        <v>0.57924000000000009</v>
      </c>
      <c r="AR784" s="124" t="s">
        <v>89</v>
      </c>
      <c r="AT784" s="132" t="s">
        <v>78</v>
      </c>
      <c r="AU784" s="132" t="s">
        <v>87</v>
      </c>
      <c r="AY784" s="124" t="s">
        <v>160</v>
      </c>
      <c r="BK784" s="133">
        <f>SUM(BK785:BK920)</f>
        <v>0</v>
      </c>
    </row>
    <row r="785" spans="2:65" s="1" customFormat="1" ht="24">
      <c r="B785" s="32"/>
      <c r="C785" s="136" t="s">
        <v>1053</v>
      </c>
      <c r="D785" s="136" t="s">
        <v>163</v>
      </c>
      <c r="E785" s="137" t="s">
        <v>1054</v>
      </c>
      <c r="F785" s="138" t="s">
        <v>1055</v>
      </c>
      <c r="G785" s="139" t="s">
        <v>166</v>
      </c>
      <c r="H785" s="140">
        <v>471.5</v>
      </c>
      <c r="I785" s="141">
        <v>0</v>
      </c>
      <c r="J785" s="141">
        <v>0</v>
      </c>
      <c r="K785" s="142">
        <f>ROUND(P785*H785,2)</f>
        <v>0</v>
      </c>
      <c r="L785" s="138" t="s">
        <v>167</v>
      </c>
      <c r="M785" s="32"/>
      <c r="N785" s="143" t="s">
        <v>1</v>
      </c>
      <c r="O785" s="144" t="s">
        <v>42</v>
      </c>
      <c r="P785" s="145">
        <f>I785+J785</f>
        <v>0</v>
      </c>
      <c r="Q785" s="145">
        <f>ROUND(I785*H785,2)</f>
        <v>0</v>
      </c>
      <c r="R785" s="145">
        <f>ROUND(J785*H785,2)</f>
        <v>0</v>
      </c>
      <c r="T785" s="146">
        <f>S785*H785</f>
        <v>0</v>
      </c>
      <c r="U785" s="146">
        <v>0</v>
      </c>
      <c r="V785" s="146">
        <f>U785*H785</f>
        <v>0</v>
      </c>
      <c r="W785" s="146">
        <v>0</v>
      </c>
      <c r="X785" s="147">
        <f>W785*H785</f>
        <v>0</v>
      </c>
      <c r="AR785" s="148" t="s">
        <v>245</v>
      </c>
      <c r="AT785" s="148" t="s">
        <v>163</v>
      </c>
      <c r="AU785" s="148" t="s">
        <v>89</v>
      </c>
      <c r="AY785" s="17" t="s">
        <v>160</v>
      </c>
      <c r="BE785" s="149">
        <f>IF(O785="základní",K785,0)</f>
        <v>0</v>
      </c>
      <c r="BF785" s="149">
        <f>IF(O785="snížená",K785,0)</f>
        <v>0</v>
      </c>
      <c r="BG785" s="149">
        <f>IF(O785="zákl. přenesená",K785,0)</f>
        <v>0</v>
      </c>
      <c r="BH785" s="149">
        <f>IF(O785="sníž. přenesená",K785,0)</f>
        <v>0</v>
      </c>
      <c r="BI785" s="149">
        <f>IF(O785="nulová",K785,0)</f>
        <v>0</v>
      </c>
      <c r="BJ785" s="17" t="s">
        <v>87</v>
      </c>
      <c r="BK785" s="149">
        <f>ROUND(P785*H785,2)</f>
        <v>0</v>
      </c>
      <c r="BL785" s="17" t="s">
        <v>245</v>
      </c>
      <c r="BM785" s="148" t="s">
        <v>1056</v>
      </c>
    </row>
    <row r="786" spans="2:65" s="13" customFormat="1">
      <c r="B786" s="157"/>
      <c r="D786" s="151" t="s">
        <v>170</v>
      </c>
      <c r="E786" s="158" t="s">
        <v>1</v>
      </c>
      <c r="F786" s="159" t="s">
        <v>264</v>
      </c>
      <c r="H786" s="160">
        <v>337.8</v>
      </c>
      <c r="I786" s="161"/>
      <c r="J786" s="161"/>
      <c r="M786" s="157"/>
      <c r="N786" s="162"/>
      <c r="X786" s="163"/>
      <c r="AT786" s="158" t="s">
        <v>170</v>
      </c>
      <c r="AU786" s="158" t="s">
        <v>89</v>
      </c>
      <c r="AV786" s="13" t="s">
        <v>89</v>
      </c>
      <c r="AW786" s="13" t="s">
        <v>5</v>
      </c>
      <c r="AX786" s="13" t="s">
        <v>79</v>
      </c>
      <c r="AY786" s="158" t="s">
        <v>160</v>
      </c>
    </row>
    <row r="787" spans="2:65" s="13" customFormat="1">
      <c r="B787" s="157"/>
      <c r="D787" s="151" t="s">
        <v>170</v>
      </c>
      <c r="E787" s="158" t="s">
        <v>1</v>
      </c>
      <c r="F787" s="159" t="s">
        <v>265</v>
      </c>
      <c r="H787" s="160">
        <v>133.69999999999999</v>
      </c>
      <c r="I787" s="161"/>
      <c r="J787" s="161"/>
      <c r="M787" s="157"/>
      <c r="N787" s="162"/>
      <c r="X787" s="163"/>
      <c r="AT787" s="158" t="s">
        <v>170</v>
      </c>
      <c r="AU787" s="158" t="s">
        <v>89</v>
      </c>
      <c r="AV787" s="13" t="s">
        <v>89</v>
      </c>
      <c r="AW787" s="13" t="s">
        <v>5</v>
      </c>
      <c r="AX787" s="13" t="s">
        <v>79</v>
      </c>
      <c r="AY787" s="158" t="s">
        <v>160</v>
      </c>
    </row>
    <row r="788" spans="2:65" s="14" customFormat="1">
      <c r="B788" s="164"/>
      <c r="D788" s="151" t="s">
        <v>170</v>
      </c>
      <c r="E788" s="165" t="s">
        <v>1</v>
      </c>
      <c r="F788" s="166" t="s">
        <v>173</v>
      </c>
      <c r="H788" s="167">
        <v>471.5</v>
      </c>
      <c r="I788" s="168"/>
      <c r="J788" s="168"/>
      <c r="M788" s="164"/>
      <c r="N788" s="169"/>
      <c r="X788" s="170"/>
      <c r="AT788" s="165" t="s">
        <v>170</v>
      </c>
      <c r="AU788" s="165" t="s">
        <v>89</v>
      </c>
      <c r="AV788" s="14" t="s">
        <v>161</v>
      </c>
      <c r="AW788" s="14" t="s">
        <v>5</v>
      </c>
      <c r="AX788" s="14" t="s">
        <v>79</v>
      </c>
      <c r="AY788" s="165" t="s">
        <v>160</v>
      </c>
    </row>
    <row r="789" spans="2:65" s="15" customFormat="1">
      <c r="B789" s="171"/>
      <c r="D789" s="151" t="s">
        <v>170</v>
      </c>
      <c r="E789" s="172" t="s">
        <v>1</v>
      </c>
      <c r="F789" s="173" t="s">
        <v>174</v>
      </c>
      <c r="H789" s="174">
        <v>471.5</v>
      </c>
      <c r="I789" s="175"/>
      <c r="J789" s="175"/>
      <c r="M789" s="171"/>
      <c r="N789" s="176"/>
      <c r="X789" s="177"/>
      <c r="AT789" s="172" t="s">
        <v>170</v>
      </c>
      <c r="AU789" s="172" t="s">
        <v>89</v>
      </c>
      <c r="AV789" s="15" t="s">
        <v>168</v>
      </c>
      <c r="AW789" s="15" t="s">
        <v>5</v>
      </c>
      <c r="AX789" s="15" t="s">
        <v>87</v>
      </c>
      <c r="AY789" s="172" t="s">
        <v>160</v>
      </c>
    </row>
    <row r="790" spans="2:65" s="1" customFormat="1" ht="24.2" customHeight="1">
      <c r="B790" s="32"/>
      <c r="C790" s="136" t="s">
        <v>1057</v>
      </c>
      <c r="D790" s="136" t="s">
        <v>163</v>
      </c>
      <c r="E790" s="137" t="s">
        <v>1058</v>
      </c>
      <c r="F790" s="138" t="s">
        <v>1059</v>
      </c>
      <c r="G790" s="139" t="s">
        <v>166</v>
      </c>
      <c r="H790" s="140">
        <v>4.0759999999999996</v>
      </c>
      <c r="I790" s="141">
        <v>0</v>
      </c>
      <c r="J790" s="141">
        <v>0</v>
      </c>
      <c r="K790" s="142">
        <f>ROUND(P790*H790,2)</f>
        <v>0</v>
      </c>
      <c r="L790" s="138" t="s">
        <v>167</v>
      </c>
      <c r="M790" s="32"/>
      <c r="N790" s="143" t="s">
        <v>1</v>
      </c>
      <c r="O790" s="144" t="s">
        <v>42</v>
      </c>
      <c r="P790" s="145">
        <f>I790+J790</f>
        <v>0</v>
      </c>
      <c r="Q790" s="145">
        <f>ROUND(I790*H790,2)</f>
        <v>0</v>
      </c>
      <c r="R790" s="145">
        <f>ROUND(J790*H790,2)</f>
        <v>0</v>
      </c>
      <c r="T790" s="146">
        <f>S790*H790</f>
        <v>0</v>
      </c>
      <c r="U790" s="146">
        <v>0</v>
      </c>
      <c r="V790" s="146">
        <f>U790*H790</f>
        <v>0</v>
      </c>
      <c r="W790" s="146">
        <v>0</v>
      </c>
      <c r="X790" s="147">
        <f>W790*H790</f>
        <v>0</v>
      </c>
      <c r="AR790" s="148" t="s">
        <v>245</v>
      </c>
      <c r="AT790" s="148" t="s">
        <v>163</v>
      </c>
      <c r="AU790" s="148" t="s">
        <v>89</v>
      </c>
      <c r="AY790" s="17" t="s">
        <v>160</v>
      </c>
      <c r="BE790" s="149">
        <f>IF(O790="základní",K790,0)</f>
        <v>0</v>
      </c>
      <c r="BF790" s="149">
        <f>IF(O790="snížená",K790,0)</f>
        <v>0</v>
      </c>
      <c r="BG790" s="149">
        <f>IF(O790="zákl. přenesená",K790,0)</f>
        <v>0</v>
      </c>
      <c r="BH790" s="149">
        <f>IF(O790="sníž. přenesená",K790,0)</f>
        <v>0</v>
      </c>
      <c r="BI790" s="149">
        <f>IF(O790="nulová",K790,0)</f>
        <v>0</v>
      </c>
      <c r="BJ790" s="17" t="s">
        <v>87</v>
      </c>
      <c r="BK790" s="149">
        <f>ROUND(P790*H790,2)</f>
        <v>0</v>
      </c>
      <c r="BL790" s="17" t="s">
        <v>245</v>
      </c>
      <c r="BM790" s="148" t="s">
        <v>1060</v>
      </c>
    </row>
    <row r="791" spans="2:65" s="13" customFormat="1">
      <c r="B791" s="157"/>
      <c r="D791" s="151" t="s">
        <v>170</v>
      </c>
      <c r="E791" s="158" t="s">
        <v>1</v>
      </c>
      <c r="F791" s="159" t="s">
        <v>1061</v>
      </c>
      <c r="H791" s="160">
        <v>1.976</v>
      </c>
      <c r="I791" s="161"/>
      <c r="J791" s="161"/>
      <c r="M791" s="157"/>
      <c r="N791" s="162"/>
      <c r="X791" s="163"/>
      <c r="AT791" s="158" t="s">
        <v>170</v>
      </c>
      <c r="AU791" s="158" t="s">
        <v>89</v>
      </c>
      <c r="AV791" s="13" t="s">
        <v>89</v>
      </c>
      <c r="AW791" s="13" t="s">
        <v>5</v>
      </c>
      <c r="AX791" s="13" t="s">
        <v>79</v>
      </c>
      <c r="AY791" s="158" t="s">
        <v>160</v>
      </c>
    </row>
    <row r="792" spans="2:65" s="13" customFormat="1">
      <c r="B792" s="157"/>
      <c r="D792" s="151" t="s">
        <v>170</v>
      </c>
      <c r="E792" s="158" t="s">
        <v>1</v>
      </c>
      <c r="F792" s="159" t="s">
        <v>1062</v>
      </c>
      <c r="H792" s="160">
        <v>2.1</v>
      </c>
      <c r="I792" s="161"/>
      <c r="J792" s="161"/>
      <c r="M792" s="157"/>
      <c r="N792" s="162"/>
      <c r="X792" s="163"/>
      <c r="AT792" s="158" t="s">
        <v>170</v>
      </c>
      <c r="AU792" s="158" t="s">
        <v>89</v>
      </c>
      <c r="AV792" s="13" t="s">
        <v>89</v>
      </c>
      <c r="AW792" s="13" t="s">
        <v>5</v>
      </c>
      <c r="AX792" s="13" t="s">
        <v>79</v>
      </c>
      <c r="AY792" s="158" t="s">
        <v>160</v>
      </c>
    </row>
    <row r="793" spans="2:65" s="14" customFormat="1">
      <c r="B793" s="164"/>
      <c r="D793" s="151" t="s">
        <v>170</v>
      </c>
      <c r="E793" s="165" t="s">
        <v>1</v>
      </c>
      <c r="F793" s="166" t="s">
        <v>173</v>
      </c>
      <c r="H793" s="167">
        <v>4.0759999999999996</v>
      </c>
      <c r="I793" s="168"/>
      <c r="J793" s="168"/>
      <c r="M793" s="164"/>
      <c r="N793" s="169"/>
      <c r="X793" s="170"/>
      <c r="AT793" s="165" t="s">
        <v>170</v>
      </c>
      <c r="AU793" s="165" t="s">
        <v>89</v>
      </c>
      <c r="AV793" s="14" t="s">
        <v>161</v>
      </c>
      <c r="AW793" s="14" t="s">
        <v>5</v>
      </c>
      <c r="AX793" s="14" t="s">
        <v>79</v>
      </c>
      <c r="AY793" s="165" t="s">
        <v>160</v>
      </c>
    </row>
    <row r="794" spans="2:65" s="15" customFormat="1">
      <c r="B794" s="171"/>
      <c r="D794" s="151" t="s">
        <v>170</v>
      </c>
      <c r="E794" s="172" t="s">
        <v>1</v>
      </c>
      <c r="F794" s="173" t="s">
        <v>174</v>
      </c>
      <c r="H794" s="174">
        <v>4.0759999999999996</v>
      </c>
      <c r="I794" s="175"/>
      <c r="J794" s="175"/>
      <c r="M794" s="171"/>
      <c r="N794" s="176"/>
      <c r="X794" s="177"/>
      <c r="AT794" s="172" t="s">
        <v>170</v>
      </c>
      <c r="AU794" s="172" t="s">
        <v>89</v>
      </c>
      <c r="AV794" s="15" t="s">
        <v>168</v>
      </c>
      <c r="AW794" s="15" t="s">
        <v>5</v>
      </c>
      <c r="AX794" s="15" t="s">
        <v>87</v>
      </c>
      <c r="AY794" s="172" t="s">
        <v>160</v>
      </c>
    </row>
    <row r="795" spans="2:65" s="1" customFormat="1" ht="24.2" customHeight="1">
      <c r="B795" s="32"/>
      <c r="C795" s="136" t="s">
        <v>1063</v>
      </c>
      <c r="D795" s="136" t="s">
        <v>163</v>
      </c>
      <c r="E795" s="137" t="s">
        <v>1064</v>
      </c>
      <c r="F795" s="138" t="s">
        <v>1065</v>
      </c>
      <c r="G795" s="139" t="s">
        <v>166</v>
      </c>
      <c r="H795" s="140">
        <v>117.2</v>
      </c>
      <c r="I795" s="141">
        <v>0</v>
      </c>
      <c r="J795" s="141">
        <v>0</v>
      </c>
      <c r="K795" s="142">
        <f>ROUND(P795*H795,2)</f>
        <v>0</v>
      </c>
      <c r="L795" s="138" t="s">
        <v>167</v>
      </c>
      <c r="M795" s="32"/>
      <c r="N795" s="143" t="s">
        <v>1</v>
      </c>
      <c r="O795" s="144" t="s">
        <v>42</v>
      </c>
      <c r="P795" s="145">
        <f>I795+J795</f>
        <v>0</v>
      </c>
      <c r="Q795" s="145">
        <f>ROUND(I795*H795,2)</f>
        <v>0</v>
      </c>
      <c r="R795" s="145">
        <f>ROUND(J795*H795,2)</f>
        <v>0</v>
      </c>
      <c r="T795" s="146">
        <f>S795*H795</f>
        <v>0</v>
      </c>
      <c r="U795" s="146">
        <v>0</v>
      </c>
      <c r="V795" s="146">
        <f>U795*H795</f>
        <v>0</v>
      </c>
      <c r="W795" s="146">
        <v>0</v>
      </c>
      <c r="X795" s="147">
        <f>W795*H795</f>
        <v>0</v>
      </c>
      <c r="AR795" s="148" t="s">
        <v>245</v>
      </c>
      <c r="AT795" s="148" t="s">
        <v>163</v>
      </c>
      <c r="AU795" s="148" t="s">
        <v>89</v>
      </c>
      <c r="AY795" s="17" t="s">
        <v>160</v>
      </c>
      <c r="BE795" s="149">
        <f>IF(O795="základní",K795,0)</f>
        <v>0</v>
      </c>
      <c r="BF795" s="149">
        <f>IF(O795="snížená",K795,0)</f>
        <v>0</v>
      </c>
      <c r="BG795" s="149">
        <f>IF(O795="zákl. přenesená",K795,0)</f>
        <v>0</v>
      </c>
      <c r="BH795" s="149">
        <f>IF(O795="sníž. přenesená",K795,0)</f>
        <v>0</v>
      </c>
      <c r="BI795" s="149">
        <f>IF(O795="nulová",K795,0)</f>
        <v>0</v>
      </c>
      <c r="BJ795" s="17" t="s">
        <v>87</v>
      </c>
      <c r="BK795" s="149">
        <f>ROUND(P795*H795,2)</f>
        <v>0</v>
      </c>
      <c r="BL795" s="17" t="s">
        <v>245</v>
      </c>
      <c r="BM795" s="148" t="s">
        <v>1066</v>
      </c>
    </row>
    <row r="796" spans="2:65" s="13" customFormat="1">
      <c r="B796" s="157"/>
      <c r="D796" s="151" t="s">
        <v>170</v>
      </c>
      <c r="E796" s="158" t="s">
        <v>1</v>
      </c>
      <c r="F796" s="159" t="s">
        <v>1067</v>
      </c>
      <c r="H796" s="160">
        <v>117.2</v>
      </c>
      <c r="I796" s="161"/>
      <c r="J796" s="161"/>
      <c r="M796" s="157"/>
      <c r="N796" s="162"/>
      <c r="X796" s="163"/>
      <c r="AT796" s="158" t="s">
        <v>170</v>
      </c>
      <c r="AU796" s="158" t="s">
        <v>89</v>
      </c>
      <c r="AV796" s="13" t="s">
        <v>89</v>
      </c>
      <c r="AW796" s="13" t="s">
        <v>5</v>
      </c>
      <c r="AX796" s="13" t="s">
        <v>79</v>
      </c>
      <c r="AY796" s="158" t="s">
        <v>160</v>
      </c>
    </row>
    <row r="797" spans="2:65" s="14" customFormat="1">
      <c r="B797" s="164"/>
      <c r="D797" s="151" t="s">
        <v>170</v>
      </c>
      <c r="E797" s="165" t="s">
        <v>1</v>
      </c>
      <c r="F797" s="166" t="s">
        <v>173</v>
      </c>
      <c r="H797" s="167">
        <v>117.2</v>
      </c>
      <c r="I797" s="168"/>
      <c r="J797" s="168"/>
      <c r="M797" s="164"/>
      <c r="N797" s="169"/>
      <c r="X797" s="170"/>
      <c r="AT797" s="165" t="s">
        <v>170</v>
      </c>
      <c r="AU797" s="165" t="s">
        <v>89</v>
      </c>
      <c r="AV797" s="14" t="s">
        <v>161</v>
      </c>
      <c r="AW797" s="14" t="s">
        <v>5</v>
      </c>
      <c r="AX797" s="14" t="s">
        <v>79</v>
      </c>
      <c r="AY797" s="165" t="s">
        <v>160</v>
      </c>
    </row>
    <row r="798" spans="2:65" s="15" customFormat="1">
      <c r="B798" s="171"/>
      <c r="D798" s="151" t="s">
        <v>170</v>
      </c>
      <c r="E798" s="172" t="s">
        <v>1</v>
      </c>
      <c r="F798" s="173" t="s">
        <v>174</v>
      </c>
      <c r="H798" s="174">
        <v>117.2</v>
      </c>
      <c r="I798" s="175"/>
      <c r="J798" s="175"/>
      <c r="M798" s="171"/>
      <c r="N798" s="176"/>
      <c r="X798" s="177"/>
      <c r="AT798" s="172" t="s">
        <v>170</v>
      </c>
      <c r="AU798" s="172" t="s">
        <v>89</v>
      </c>
      <c r="AV798" s="15" t="s">
        <v>168</v>
      </c>
      <c r="AW798" s="15" t="s">
        <v>5</v>
      </c>
      <c r="AX798" s="15" t="s">
        <v>87</v>
      </c>
      <c r="AY798" s="172" t="s">
        <v>160</v>
      </c>
    </row>
    <row r="799" spans="2:65" s="1" customFormat="1" ht="24.2" customHeight="1">
      <c r="B799" s="32"/>
      <c r="C799" s="136" t="s">
        <v>1068</v>
      </c>
      <c r="D799" s="136" t="s">
        <v>163</v>
      </c>
      <c r="E799" s="137" t="s">
        <v>1069</v>
      </c>
      <c r="F799" s="138" t="s">
        <v>1070</v>
      </c>
      <c r="G799" s="139" t="s">
        <v>166</v>
      </c>
      <c r="H799" s="140">
        <v>588.70000000000005</v>
      </c>
      <c r="I799" s="141">
        <v>0</v>
      </c>
      <c r="J799" s="141">
        <v>0</v>
      </c>
      <c r="K799" s="142">
        <f>ROUND(P799*H799,2)</f>
        <v>0</v>
      </c>
      <c r="L799" s="138" t="s">
        <v>167</v>
      </c>
      <c r="M799" s="32"/>
      <c r="N799" s="143" t="s">
        <v>1</v>
      </c>
      <c r="O799" s="144" t="s">
        <v>42</v>
      </c>
      <c r="P799" s="145">
        <f>I799+J799</f>
        <v>0</v>
      </c>
      <c r="Q799" s="145">
        <f>ROUND(I799*H799,2)</f>
        <v>0</v>
      </c>
      <c r="R799" s="145">
        <f>ROUND(J799*H799,2)</f>
        <v>0</v>
      </c>
      <c r="T799" s="146">
        <f>S799*H799</f>
        <v>0</v>
      </c>
      <c r="U799" s="146">
        <v>0</v>
      </c>
      <c r="V799" s="146">
        <f>U799*H799</f>
        <v>0</v>
      </c>
      <c r="W799" s="146">
        <v>0</v>
      </c>
      <c r="X799" s="147">
        <f>W799*H799</f>
        <v>0</v>
      </c>
      <c r="AR799" s="148" t="s">
        <v>245</v>
      </c>
      <c r="AT799" s="148" t="s">
        <v>163</v>
      </c>
      <c r="AU799" s="148" t="s">
        <v>89</v>
      </c>
      <c r="AY799" s="17" t="s">
        <v>160</v>
      </c>
      <c r="BE799" s="149">
        <f>IF(O799="základní",K799,0)</f>
        <v>0</v>
      </c>
      <c r="BF799" s="149">
        <f>IF(O799="snížená",K799,0)</f>
        <v>0</v>
      </c>
      <c r="BG799" s="149">
        <f>IF(O799="zákl. přenesená",K799,0)</f>
        <v>0</v>
      </c>
      <c r="BH799" s="149">
        <f>IF(O799="sníž. přenesená",K799,0)</f>
        <v>0</v>
      </c>
      <c r="BI799" s="149">
        <f>IF(O799="nulová",K799,0)</f>
        <v>0</v>
      </c>
      <c r="BJ799" s="17" t="s">
        <v>87</v>
      </c>
      <c r="BK799" s="149">
        <f>ROUND(P799*H799,2)</f>
        <v>0</v>
      </c>
      <c r="BL799" s="17" t="s">
        <v>245</v>
      </c>
      <c r="BM799" s="148" t="s">
        <v>1071</v>
      </c>
    </row>
    <row r="800" spans="2:65" s="13" customFormat="1">
      <c r="B800" s="157"/>
      <c r="D800" s="151" t="s">
        <v>170</v>
      </c>
      <c r="E800" s="158" t="s">
        <v>1</v>
      </c>
      <c r="F800" s="159" t="s">
        <v>264</v>
      </c>
      <c r="H800" s="160">
        <v>337.8</v>
      </c>
      <c r="I800" s="161"/>
      <c r="J800" s="161"/>
      <c r="M800" s="157"/>
      <c r="N800" s="162"/>
      <c r="X800" s="163"/>
      <c r="AT800" s="158" t="s">
        <v>170</v>
      </c>
      <c r="AU800" s="158" t="s">
        <v>89</v>
      </c>
      <c r="AV800" s="13" t="s">
        <v>89</v>
      </c>
      <c r="AW800" s="13" t="s">
        <v>5</v>
      </c>
      <c r="AX800" s="13" t="s">
        <v>79</v>
      </c>
      <c r="AY800" s="158" t="s">
        <v>160</v>
      </c>
    </row>
    <row r="801" spans="2:65" s="13" customFormat="1">
      <c r="B801" s="157"/>
      <c r="D801" s="151" t="s">
        <v>170</v>
      </c>
      <c r="E801" s="158" t="s">
        <v>1</v>
      </c>
      <c r="F801" s="159" t="s">
        <v>265</v>
      </c>
      <c r="H801" s="160">
        <v>133.69999999999999</v>
      </c>
      <c r="I801" s="161"/>
      <c r="J801" s="161"/>
      <c r="M801" s="157"/>
      <c r="N801" s="162"/>
      <c r="X801" s="163"/>
      <c r="AT801" s="158" t="s">
        <v>170</v>
      </c>
      <c r="AU801" s="158" t="s">
        <v>89</v>
      </c>
      <c r="AV801" s="13" t="s">
        <v>89</v>
      </c>
      <c r="AW801" s="13" t="s">
        <v>5</v>
      </c>
      <c r="AX801" s="13" t="s">
        <v>79</v>
      </c>
      <c r="AY801" s="158" t="s">
        <v>160</v>
      </c>
    </row>
    <row r="802" spans="2:65" s="13" customFormat="1">
      <c r="B802" s="157"/>
      <c r="D802" s="151" t="s">
        <v>170</v>
      </c>
      <c r="E802" s="158" t="s">
        <v>1</v>
      </c>
      <c r="F802" s="159" t="s">
        <v>1067</v>
      </c>
      <c r="H802" s="160">
        <v>117.2</v>
      </c>
      <c r="I802" s="161"/>
      <c r="J802" s="161"/>
      <c r="M802" s="157"/>
      <c r="N802" s="162"/>
      <c r="X802" s="163"/>
      <c r="AT802" s="158" t="s">
        <v>170</v>
      </c>
      <c r="AU802" s="158" t="s">
        <v>89</v>
      </c>
      <c r="AV802" s="13" t="s">
        <v>89</v>
      </c>
      <c r="AW802" s="13" t="s">
        <v>5</v>
      </c>
      <c r="AX802" s="13" t="s">
        <v>79</v>
      </c>
      <c r="AY802" s="158" t="s">
        <v>160</v>
      </c>
    </row>
    <row r="803" spans="2:65" s="14" customFormat="1">
      <c r="B803" s="164"/>
      <c r="D803" s="151" t="s">
        <v>170</v>
      </c>
      <c r="E803" s="165" t="s">
        <v>1</v>
      </c>
      <c r="F803" s="166" t="s">
        <v>173</v>
      </c>
      <c r="H803" s="167">
        <v>588.70000000000005</v>
      </c>
      <c r="I803" s="168"/>
      <c r="J803" s="168"/>
      <c r="M803" s="164"/>
      <c r="N803" s="169"/>
      <c r="X803" s="170"/>
      <c r="AT803" s="165" t="s">
        <v>170</v>
      </c>
      <c r="AU803" s="165" t="s">
        <v>89</v>
      </c>
      <c r="AV803" s="14" t="s">
        <v>161</v>
      </c>
      <c r="AW803" s="14" t="s">
        <v>5</v>
      </c>
      <c r="AX803" s="14" t="s">
        <v>79</v>
      </c>
      <c r="AY803" s="165" t="s">
        <v>160</v>
      </c>
    </row>
    <row r="804" spans="2:65" s="15" customFormat="1">
      <c r="B804" s="171"/>
      <c r="D804" s="151" t="s">
        <v>170</v>
      </c>
      <c r="E804" s="172" t="s">
        <v>1</v>
      </c>
      <c r="F804" s="173" t="s">
        <v>174</v>
      </c>
      <c r="H804" s="174">
        <v>588.70000000000005</v>
      </c>
      <c r="I804" s="175"/>
      <c r="J804" s="175"/>
      <c r="M804" s="171"/>
      <c r="N804" s="176"/>
      <c r="X804" s="177"/>
      <c r="AT804" s="172" t="s">
        <v>170</v>
      </c>
      <c r="AU804" s="172" t="s">
        <v>89</v>
      </c>
      <c r="AV804" s="15" t="s">
        <v>168</v>
      </c>
      <c r="AW804" s="15" t="s">
        <v>5</v>
      </c>
      <c r="AX804" s="15" t="s">
        <v>87</v>
      </c>
      <c r="AY804" s="172" t="s">
        <v>160</v>
      </c>
    </row>
    <row r="805" spans="2:65" s="1" customFormat="1" ht="24.2" customHeight="1">
      <c r="B805" s="32"/>
      <c r="C805" s="136" t="s">
        <v>1072</v>
      </c>
      <c r="D805" s="136" t="s">
        <v>163</v>
      </c>
      <c r="E805" s="137" t="s">
        <v>1073</v>
      </c>
      <c r="F805" s="138" t="s">
        <v>1074</v>
      </c>
      <c r="G805" s="139" t="s">
        <v>166</v>
      </c>
      <c r="H805" s="140">
        <v>4.0759999999999996</v>
      </c>
      <c r="I805" s="141">
        <v>0</v>
      </c>
      <c r="J805" s="141">
        <v>0</v>
      </c>
      <c r="K805" s="142">
        <f>ROUND(P805*H805,2)</f>
        <v>0</v>
      </c>
      <c r="L805" s="138" t="s">
        <v>167</v>
      </c>
      <c r="M805" s="32"/>
      <c r="N805" s="143" t="s">
        <v>1</v>
      </c>
      <c r="O805" s="144" t="s">
        <v>42</v>
      </c>
      <c r="P805" s="145">
        <f>I805+J805</f>
        <v>0</v>
      </c>
      <c r="Q805" s="145">
        <f>ROUND(I805*H805,2)</f>
        <v>0</v>
      </c>
      <c r="R805" s="145">
        <f>ROUND(J805*H805,2)</f>
        <v>0</v>
      </c>
      <c r="T805" s="146">
        <f>S805*H805</f>
        <v>0</v>
      </c>
      <c r="U805" s="146">
        <v>0</v>
      </c>
      <c r="V805" s="146">
        <f>U805*H805</f>
        <v>0</v>
      </c>
      <c r="W805" s="146">
        <v>0</v>
      </c>
      <c r="X805" s="147">
        <f>W805*H805</f>
        <v>0</v>
      </c>
      <c r="AR805" s="148" t="s">
        <v>245</v>
      </c>
      <c r="AT805" s="148" t="s">
        <v>163</v>
      </c>
      <c r="AU805" s="148" t="s">
        <v>89</v>
      </c>
      <c r="AY805" s="17" t="s">
        <v>160</v>
      </c>
      <c r="BE805" s="149">
        <f>IF(O805="základní",K805,0)</f>
        <v>0</v>
      </c>
      <c r="BF805" s="149">
        <f>IF(O805="snížená",K805,0)</f>
        <v>0</v>
      </c>
      <c r="BG805" s="149">
        <f>IF(O805="zákl. přenesená",K805,0)</f>
        <v>0</v>
      </c>
      <c r="BH805" s="149">
        <f>IF(O805="sníž. přenesená",K805,0)</f>
        <v>0</v>
      </c>
      <c r="BI805" s="149">
        <f>IF(O805="nulová",K805,0)</f>
        <v>0</v>
      </c>
      <c r="BJ805" s="17" t="s">
        <v>87</v>
      </c>
      <c r="BK805" s="149">
        <f>ROUND(P805*H805,2)</f>
        <v>0</v>
      </c>
      <c r="BL805" s="17" t="s">
        <v>245</v>
      </c>
      <c r="BM805" s="148" t="s">
        <v>1075</v>
      </c>
    </row>
    <row r="806" spans="2:65" s="13" customFormat="1">
      <c r="B806" s="157"/>
      <c r="D806" s="151" t="s">
        <v>170</v>
      </c>
      <c r="E806" s="158" t="s">
        <v>1</v>
      </c>
      <c r="F806" s="159" t="s">
        <v>1061</v>
      </c>
      <c r="H806" s="160">
        <v>1.976</v>
      </c>
      <c r="I806" s="161"/>
      <c r="J806" s="161"/>
      <c r="M806" s="157"/>
      <c r="N806" s="162"/>
      <c r="X806" s="163"/>
      <c r="AT806" s="158" t="s">
        <v>170</v>
      </c>
      <c r="AU806" s="158" t="s">
        <v>89</v>
      </c>
      <c r="AV806" s="13" t="s">
        <v>89</v>
      </c>
      <c r="AW806" s="13" t="s">
        <v>5</v>
      </c>
      <c r="AX806" s="13" t="s">
        <v>79</v>
      </c>
      <c r="AY806" s="158" t="s">
        <v>160</v>
      </c>
    </row>
    <row r="807" spans="2:65" s="13" customFormat="1">
      <c r="B807" s="157"/>
      <c r="D807" s="151" t="s">
        <v>170</v>
      </c>
      <c r="E807" s="158" t="s">
        <v>1</v>
      </c>
      <c r="F807" s="159" t="s">
        <v>1062</v>
      </c>
      <c r="H807" s="160">
        <v>2.1</v>
      </c>
      <c r="I807" s="161"/>
      <c r="J807" s="161"/>
      <c r="M807" s="157"/>
      <c r="N807" s="162"/>
      <c r="X807" s="163"/>
      <c r="AT807" s="158" t="s">
        <v>170</v>
      </c>
      <c r="AU807" s="158" t="s">
        <v>89</v>
      </c>
      <c r="AV807" s="13" t="s">
        <v>89</v>
      </c>
      <c r="AW807" s="13" t="s">
        <v>5</v>
      </c>
      <c r="AX807" s="13" t="s">
        <v>79</v>
      </c>
      <c r="AY807" s="158" t="s">
        <v>160</v>
      </c>
    </row>
    <row r="808" spans="2:65" s="14" customFormat="1">
      <c r="B808" s="164"/>
      <c r="D808" s="151" t="s">
        <v>170</v>
      </c>
      <c r="E808" s="165" t="s">
        <v>1</v>
      </c>
      <c r="F808" s="166" t="s">
        <v>173</v>
      </c>
      <c r="H808" s="167">
        <v>4.0759999999999996</v>
      </c>
      <c r="I808" s="168"/>
      <c r="J808" s="168"/>
      <c r="M808" s="164"/>
      <c r="N808" s="169"/>
      <c r="X808" s="170"/>
      <c r="AT808" s="165" t="s">
        <v>170</v>
      </c>
      <c r="AU808" s="165" t="s">
        <v>89</v>
      </c>
      <c r="AV808" s="14" t="s">
        <v>161</v>
      </c>
      <c r="AW808" s="14" t="s">
        <v>5</v>
      </c>
      <c r="AX808" s="14" t="s">
        <v>79</v>
      </c>
      <c r="AY808" s="165" t="s">
        <v>160</v>
      </c>
    </row>
    <row r="809" spans="2:65" s="15" customFormat="1">
      <c r="B809" s="171"/>
      <c r="D809" s="151" t="s">
        <v>170</v>
      </c>
      <c r="E809" s="172" t="s">
        <v>1</v>
      </c>
      <c r="F809" s="173" t="s">
        <v>174</v>
      </c>
      <c r="H809" s="174">
        <v>4.0759999999999996</v>
      </c>
      <c r="I809" s="175"/>
      <c r="J809" s="175"/>
      <c r="M809" s="171"/>
      <c r="N809" s="176"/>
      <c r="X809" s="177"/>
      <c r="AT809" s="172" t="s">
        <v>170</v>
      </c>
      <c r="AU809" s="172" t="s">
        <v>89</v>
      </c>
      <c r="AV809" s="15" t="s">
        <v>168</v>
      </c>
      <c r="AW809" s="15" t="s">
        <v>5</v>
      </c>
      <c r="AX809" s="15" t="s">
        <v>87</v>
      </c>
      <c r="AY809" s="172" t="s">
        <v>160</v>
      </c>
    </row>
    <row r="810" spans="2:65" s="1" customFormat="1" ht="24.2" customHeight="1">
      <c r="B810" s="32"/>
      <c r="C810" s="136" t="s">
        <v>1076</v>
      </c>
      <c r="D810" s="136" t="s">
        <v>163</v>
      </c>
      <c r="E810" s="137" t="s">
        <v>1077</v>
      </c>
      <c r="F810" s="138" t="s">
        <v>1078</v>
      </c>
      <c r="G810" s="139" t="s">
        <v>166</v>
      </c>
      <c r="H810" s="140">
        <v>588.70000000000005</v>
      </c>
      <c r="I810" s="141">
        <v>0</v>
      </c>
      <c r="J810" s="141">
        <v>0</v>
      </c>
      <c r="K810" s="142">
        <f>ROUND(P810*H810,2)</f>
        <v>0</v>
      </c>
      <c r="L810" s="138" t="s">
        <v>167</v>
      </c>
      <c r="M810" s="32"/>
      <c r="N810" s="143" t="s">
        <v>1</v>
      </c>
      <c r="O810" s="144" t="s">
        <v>42</v>
      </c>
      <c r="P810" s="145">
        <f>I810+J810</f>
        <v>0</v>
      </c>
      <c r="Q810" s="145">
        <f>ROUND(I810*H810,2)</f>
        <v>0</v>
      </c>
      <c r="R810" s="145">
        <f>ROUND(J810*H810,2)</f>
        <v>0</v>
      </c>
      <c r="T810" s="146">
        <f>S810*H810</f>
        <v>0</v>
      </c>
      <c r="U810" s="146">
        <v>3.0000000000000001E-5</v>
      </c>
      <c r="V810" s="146">
        <f>U810*H810</f>
        <v>1.7661000000000003E-2</v>
      </c>
      <c r="W810" s="146">
        <v>0</v>
      </c>
      <c r="X810" s="147">
        <f>W810*H810</f>
        <v>0</v>
      </c>
      <c r="AR810" s="148" t="s">
        <v>245</v>
      </c>
      <c r="AT810" s="148" t="s">
        <v>163</v>
      </c>
      <c r="AU810" s="148" t="s">
        <v>89</v>
      </c>
      <c r="AY810" s="17" t="s">
        <v>160</v>
      </c>
      <c r="BE810" s="149">
        <f>IF(O810="základní",K810,0)</f>
        <v>0</v>
      </c>
      <c r="BF810" s="149">
        <f>IF(O810="snížená",K810,0)</f>
        <v>0</v>
      </c>
      <c r="BG810" s="149">
        <f>IF(O810="zákl. přenesená",K810,0)</f>
        <v>0</v>
      </c>
      <c r="BH810" s="149">
        <f>IF(O810="sníž. přenesená",K810,0)</f>
        <v>0</v>
      </c>
      <c r="BI810" s="149">
        <f>IF(O810="nulová",K810,0)</f>
        <v>0</v>
      </c>
      <c r="BJ810" s="17" t="s">
        <v>87</v>
      </c>
      <c r="BK810" s="149">
        <f>ROUND(P810*H810,2)</f>
        <v>0</v>
      </c>
      <c r="BL810" s="17" t="s">
        <v>245</v>
      </c>
      <c r="BM810" s="148" t="s">
        <v>1079</v>
      </c>
    </row>
    <row r="811" spans="2:65" s="13" customFormat="1">
      <c r="B811" s="157"/>
      <c r="D811" s="151" t="s">
        <v>170</v>
      </c>
      <c r="E811" s="158" t="s">
        <v>1</v>
      </c>
      <c r="F811" s="159" t="s">
        <v>264</v>
      </c>
      <c r="H811" s="160">
        <v>337.8</v>
      </c>
      <c r="I811" s="161"/>
      <c r="J811" s="161"/>
      <c r="M811" s="157"/>
      <c r="N811" s="162"/>
      <c r="X811" s="163"/>
      <c r="AT811" s="158" t="s">
        <v>170</v>
      </c>
      <c r="AU811" s="158" t="s">
        <v>89</v>
      </c>
      <c r="AV811" s="13" t="s">
        <v>89</v>
      </c>
      <c r="AW811" s="13" t="s">
        <v>5</v>
      </c>
      <c r="AX811" s="13" t="s">
        <v>79</v>
      </c>
      <c r="AY811" s="158" t="s">
        <v>160</v>
      </c>
    </row>
    <row r="812" spans="2:65" s="13" customFormat="1">
      <c r="B812" s="157"/>
      <c r="D812" s="151" t="s">
        <v>170</v>
      </c>
      <c r="E812" s="158" t="s">
        <v>1</v>
      </c>
      <c r="F812" s="159" t="s">
        <v>265</v>
      </c>
      <c r="H812" s="160">
        <v>133.69999999999999</v>
      </c>
      <c r="I812" s="161"/>
      <c r="J812" s="161"/>
      <c r="M812" s="157"/>
      <c r="N812" s="162"/>
      <c r="X812" s="163"/>
      <c r="AT812" s="158" t="s">
        <v>170</v>
      </c>
      <c r="AU812" s="158" t="s">
        <v>89</v>
      </c>
      <c r="AV812" s="13" t="s">
        <v>89</v>
      </c>
      <c r="AW812" s="13" t="s">
        <v>5</v>
      </c>
      <c r="AX812" s="13" t="s">
        <v>79</v>
      </c>
      <c r="AY812" s="158" t="s">
        <v>160</v>
      </c>
    </row>
    <row r="813" spans="2:65" s="13" customFormat="1">
      <c r="B813" s="157"/>
      <c r="D813" s="151" t="s">
        <v>170</v>
      </c>
      <c r="E813" s="158" t="s">
        <v>1</v>
      </c>
      <c r="F813" s="159" t="s">
        <v>1067</v>
      </c>
      <c r="H813" s="160">
        <v>117.2</v>
      </c>
      <c r="I813" s="161"/>
      <c r="J813" s="161"/>
      <c r="M813" s="157"/>
      <c r="N813" s="162"/>
      <c r="X813" s="163"/>
      <c r="AT813" s="158" t="s">
        <v>170</v>
      </c>
      <c r="AU813" s="158" t="s">
        <v>89</v>
      </c>
      <c r="AV813" s="13" t="s">
        <v>89</v>
      </c>
      <c r="AW813" s="13" t="s">
        <v>5</v>
      </c>
      <c r="AX813" s="13" t="s">
        <v>79</v>
      </c>
      <c r="AY813" s="158" t="s">
        <v>160</v>
      </c>
    </row>
    <row r="814" spans="2:65" s="14" customFormat="1">
      <c r="B814" s="164"/>
      <c r="D814" s="151" t="s">
        <v>170</v>
      </c>
      <c r="E814" s="165" t="s">
        <v>1</v>
      </c>
      <c r="F814" s="166" t="s">
        <v>173</v>
      </c>
      <c r="H814" s="167">
        <v>588.70000000000005</v>
      </c>
      <c r="I814" s="168"/>
      <c r="J814" s="168"/>
      <c r="M814" s="164"/>
      <c r="N814" s="169"/>
      <c r="X814" s="170"/>
      <c r="AT814" s="165" t="s">
        <v>170</v>
      </c>
      <c r="AU814" s="165" t="s">
        <v>89</v>
      </c>
      <c r="AV814" s="14" t="s">
        <v>161</v>
      </c>
      <c r="AW814" s="14" t="s">
        <v>5</v>
      </c>
      <c r="AX814" s="14" t="s">
        <v>79</v>
      </c>
      <c r="AY814" s="165" t="s">
        <v>160</v>
      </c>
    </row>
    <row r="815" spans="2:65" s="15" customFormat="1">
      <c r="B815" s="171"/>
      <c r="D815" s="151" t="s">
        <v>170</v>
      </c>
      <c r="E815" s="172" t="s">
        <v>1</v>
      </c>
      <c r="F815" s="173" t="s">
        <v>174</v>
      </c>
      <c r="H815" s="174">
        <v>588.70000000000005</v>
      </c>
      <c r="I815" s="175"/>
      <c r="J815" s="175"/>
      <c r="M815" s="171"/>
      <c r="N815" s="176"/>
      <c r="X815" s="177"/>
      <c r="AT815" s="172" t="s">
        <v>170</v>
      </c>
      <c r="AU815" s="172" t="s">
        <v>89</v>
      </c>
      <c r="AV815" s="15" t="s">
        <v>168</v>
      </c>
      <c r="AW815" s="15" t="s">
        <v>5</v>
      </c>
      <c r="AX815" s="15" t="s">
        <v>87</v>
      </c>
      <c r="AY815" s="172" t="s">
        <v>160</v>
      </c>
    </row>
    <row r="816" spans="2:65" s="1" customFormat="1" ht="24.2" customHeight="1">
      <c r="B816" s="32"/>
      <c r="C816" s="136" t="s">
        <v>1080</v>
      </c>
      <c r="D816" s="136" t="s">
        <v>163</v>
      </c>
      <c r="E816" s="137" t="s">
        <v>1081</v>
      </c>
      <c r="F816" s="138" t="s">
        <v>1082</v>
      </c>
      <c r="G816" s="139" t="s">
        <v>166</v>
      </c>
      <c r="H816" s="140">
        <v>4.0759999999999996</v>
      </c>
      <c r="I816" s="141">
        <v>0</v>
      </c>
      <c r="J816" s="141">
        <v>0</v>
      </c>
      <c r="K816" s="142">
        <f>ROUND(P816*H816,2)</f>
        <v>0</v>
      </c>
      <c r="L816" s="138" t="s">
        <v>167</v>
      </c>
      <c r="M816" s="32"/>
      <c r="N816" s="143" t="s">
        <v>1</v>
      </c>
      <c r="O816" s="144" t="s">
        <v>42</v>
      </c>
      <c r="P816" s="145">
        <f>I816+J816</f>
        <v>0</v>
      </c>
      <c r="Q816" s="145">
        <f>ROUND(I816*H816,2)</f>
        <v>0</v>
      </c>
      <c r="R816" s="145">
        <f>ROUND(J816*H816,2)</f>
        <v>0</v>
      </c>
      <c r="T816" s="146">
        <f>S816*H816</f>
        <v>0</v>
      </c>
      <c r="U816" s="146">
        <v>5.0000000000000002E-5</v>
      </c>
      <c r="V816" s="146">
        <f>U816*H816</f>
        <v>2.0379999999999999E-4</v>
      </c>
      <c r="W816" s="146">
        <v>0</v>
      </c>
      <c r="X816" s="147">
        <f>W816*H816</f>
        <v>0</v>
      </c>
      <c r="AR816" s="148" t="s">
        <v>245</v>
      </c>
      <c r="AT816" s="148" t="s">
        <v>163</v>
      </c>
      <c r="AU816" s="148" t="s">
        <v>89</v>
      </c>
      <c r="AY816" s="17" t="s">
        <v>160</v>
      </c>
      <c r="BE816" s="149">
        <f>IF(O816="základní",K816,0)</f>
        <v>0</v>
      </c>
      <c r="BF816" s="149">
        <f>IF(O816="snížená",K816,0)</f>
        <v>0</v>
      </c>
      <c r="BG816" s="149">
        <f>IF(O816="zákl. přenesená",K816,0)</f>
        <v>0</v>
      </c>
      <c r="BH816" s="149">
        <f>IF(O816="sníž. přenesená",K816,0)</f>
        <v>0</v>
      </c>
      <c r="BI816" s="149">
        <f>IF(O816="nulová",K816,0)</f>
        <v>0</v>
      </c>
      <c r="BJ816" s="17" t="s">
        <v>87</v>
      </c>
      <c r="BK816" s="149">
        <f>ROUND(P816*H816,2)</f>
        <v>0</v>
      </c>
      <c r="BL816" s="17" t="s">
        <v>245</v>
      </c>
      <c r="BM816" s="148" t="s">
        <v>1083</v>
      </c>
    </row>
    <row r="817" spans="2:65" s="13" customFormat="1">
      <c r="B817" s="157"/>
      <c r="D817" s="151" t="s">
        <v>170</v>
      </c>
      <c r="E817" s="158" t="s">
        <v>1</v>
      </c>
      <c r="F817" s="159" t="s">
        <v>1061</v>
      </c>
      <c r="H817" s="160">
        <v>1.976</v>
      </c>
      <c r="I817" s="161"/>
      <c r="J817" s="161"/>
      <c r="M817" s="157"/>
      <c r="N817" s="162"/>
      <c r="X817" s="163"/>
      <c r="AT817" s="158" t="s">
        <v>170</v>
      </c>
      <c r="AU817" s="158" t="s">
        <v>89</v>
      </c>
      <c r="AV817" s="13" t="s">
        <v>89</v>
      </c>
      <c r="AW817" s="13" t="s">
        <v>5</v>
      </c>
      <c r="AX817" s="13" t="s">
        <v>79</v>
      </c>
      <c r="AY817" s="158" t="s">
        <v>160</v>
      </c>
    </row>
    <row r="818" spans="2:65" s="13" customFormat="1">
      <c r="B818" s="157"/>
      <c r="D818" s="151" t="s">
        <v>170</v>
      </c>
      <c r="E818" s="158" t="s">
        <v>1</v>
      </c>
      <c r="F818" s="159" t="s">
        <v>1062</v>
      </c>
      <c r="H818" s="160">
        <v>2.1</v>
      </c>
      <c r="I818" s="161"/>
      <c r="J818" s="161"/>
      <c r="M818" s="157"/>
      <c r="N818" s="162"/>
      <c r="X818" s="163"/>
      <c r="AT818" s="158" t="s">
        <v>170</v>
      </c>
      <c r="AU818" s="158" t="s">
        <v>89</v>
      </c>
      <c r="AV818" s="13" t="s">
        <v>89</v>
      </c>
      <c r="AW818" s="13" t="s">
        <v>5</v>
      </c>
      <c r="AX818" s="13" t="s">
        <v>79</v>
      </c>
      <c r="AY818" s="158" t="s">
        <v>160</v>
      </c>
    </row>
    <row r="819" spans="2:65" s="14" customFormat="1">
      <c r="B819" s="164"/>
      <c r="D819" s="151" t="s">
        <v>170</v>
      </c>
      <c r="E819" s="165" t="s">
        <v>1</v>
      </c>
      <c r="F819" s="166" t="s">
        <v>173</v>
      </c>
      <c r="H819" s="167">
        <v>4.0759999999999996</v>
      </c>
      <c r="I819" s="168"/>
      <c r="J819" s="168"/>
      <c r="M819" s="164"/>
      <c r="N819" s="169"/>
      <c r="X819" s="170"/>
      <c r="AT819" s="165" t="s">
        <v>170</v>
      </c>
      <c r="AU819" s="165" t="s">
        <v>89</v>
      </c>
      <c r="AV819" s="14" t="s">
        <v>161</v>
      </c>
      <c r="AW819" s="14" t="s">
        <v>5</v>
      </c>
      <c r="AX819" s="14" t="s">
        <v>79</v>
      </c>
      <c r="AY819" s="165" t="s">
        <v>160</v>
      </c>
    </row>
    <row r="820" spans="2:65" s="15" customFormat="1">
      <c r="B820" s="171"/>
      <c r="D820" s="151" t="s">
        <v>170</v>
      </c>
      <c r="E820" s="172" t="s">
        <v>1</v>
      </c>
      <c r="F820" s="173" t="s">
        <v>174</v>
      </c>
      <c r="H820" s="174">
        <v>4.0759999999999996</v>
      </c>
      <c r="I820" s="175"/>
      <c r="J820" s="175"/>
      <c r="M820" s="171"/>
      <c r="N820" s="176"/>
      <c r="X820" s="177"/>
      <c r="AT820" s="172" t="s">
        <v>170</v>
      </c>
      <c r="AU820" s="172" t="s">
        <v>89</v>
      </c>
      <c r="AV820" s="15" t="s">
        <v>168</v>
      </c>
      <c r="AW820" s="15" t="s">
        <v>5</v>
      </c>
      <c r="AX820" s="15" t="s">
        <v>87</v>
      </c>
      <c r="AY820" s="172" t="s">
        <v>160</v>
      </c>
    </row>
    <row r="821" spans="2:65" s="1" customFormat="1" ht="33" customHeight="1">
      <c r="B821" s="32"/>
      <c r="C821" s="136" t="s">
        <v>1084</v>
      </c>
      <c r="D821" s="136" t="s">
        <v>163</v>
      </c>
      <c r="E821" s="137" t="s">
        <v>1085</v>
      </c>
      <c r="F821" s="138" t="s">
        <v>1086</v>
      </c>
      <c r="G821" s="139" t="s">
        <v>166</v>
      </c>
      <c r="H821" s="140">
        <v>588.70000000000005</v>
      </c>
      <c r="I821" s="141">
        <v>0</v>
      </c>
      <c r="J821" s="141">
        <v>0</v>
      </c>
      <c r="K821" s="142">
        <f>ROUND(P821*H821,2)</f>
        <v>0</v>
      </c>
      <c r="L821" s="138" t="s">
        <v>167</v>
      </c>
      <c r="M821" s="32"/>
      <c r="N821" s="143" t="s">
        <v>1</v>
      </c>
      <c r="O821" s="144" t="s">
        <v>42</v>
      </c>
      <c r="P821" s="145">
        <f>I821+J821</f>
        <v>0</v>
      </c>
      <c r="Q821" s="145">
        <f>ROUND(I821*H821,2)</f>
        <v>0</v>
      </c>
      <c r="R821" s="145">
        <f>ROUND(J821*H821,2)</f>
        <v>0</v>
      </c>
      <c r="T821" s="146">
        <f>S821*H821</f>
        <v>0</v>
      </c>
      <c r="U821" s="146">
        <v>4.5500000000000002E-3</v>
      </c>
      <c r="V821" s="146">
        <f>U821*H821</f>
        <v>2.6785850000000004</v>
      </c>
      <c r="W821" s="146">
        <v>0</v>
      </c>
      <c r="X821" s="147">
        <f>W821*H821</f>
        <v>0</v>
      </c>
      <c r="AR821" s="148" t="s">
        <v>245</v>
      </c>
      <c r="AT821" s="148" t="s">
        <v>163</v>
      </c>
      <c r="AU821" s="148" t="s">
        <v>89</v>
      </c>
      <c r="AY821" s="17" t="s">
        <v>160</v>
      </c>
      <c r="BE821" s="149">
        <f>IF(O821="základní",K821,0)</f>
        <v>0</v>
      </c>
      <c r="BF821" s="149">
        <f>IF(O821="snížená",K821,0)</f>
        <v>0</v>
      </c>
      <c r="BG821" s="149">
        <f>IF(O821="zákl. přenesená",K821,0)</f>
        <v>0</v>
      </c>
      <c r="BH821" s="149">
        <f>IF(O821="sníž. přenesená",K821,0)</f>
        <v>0</v>
      </c>
      <c r="BI821" s="149">
        <f>IF(O821="nulová",K821,0)</f>
        <v>0</v>
      </c>
      <c r="BJ821" s="17" t="s">
        <v>87</v>
      </c>
      <c r="BK821" s="149">
        <f>ROUND(P821*H821,2)</f>
        <v>0</v>
      </c>
      <c r="BL821" s="17" t="s">
        <v>245</v>
      </c>
      <c r="BM821" s="148" t="s">
        <v>1087</v>
      </c>
    </row>
    <row r="822" spans="2:65" s="13" customFormat="1">
      <c r="B822" s="157"/>
      <c r="D822" s="151" t="s">
        <v>170</v>
      </c>
      <c r="E822" s="158" t="s">
        <v>1</v>
      </c>
      <c r="F822" s="159" t="s">
        <v>264</v>
      </c>
      <c r="H822" s="160">
        <v>337.8</v>
      </c>
      <c r="I822" s="161"/>
      <c r="J822" s="161"/>
      <c r="M822" s="157"/>
      <c r="N822" s="162"/>
      <c r="X822" s="163"/>
      <c r="AT822" s="158" t="s">
        <v>170</v>
      </c>
      <c r="AU822" s="158" t="s">
        <v>89</v>
      </c>
      <c r="AV822" s="13" t="s">
        <v>89</v>
      </c>
      <c r="AW822" s="13" t="s">
        <v>5</v>
      </c>
      <c r="AX822" s="13" t="s">
        <v>79</v>
      </c>
      <c r="AY822" s="158" t="s">
        <v>160</v>
      </c>
    </row>
    <row r="823" spans="2:65" s="13" customFormat="1">
      <c r="B823" s="157"/>
      <c r="D823" s="151" t="s">
        <v>170</v>
      </c>
      <c r="E823" s="158" t="s">
        <v>1</v>
      </c>
      <c r="F823" s="159" t="s">
        <v>265</v>
      </c>
      <c r="H823" s="160">
        <v>133.69999999999999</v>
      </c>
      <c r="I823" s="161"/>
      <c r="J823" s="161"/>
      <c r="M823" s="157"/>
      <c r="N823" s="162"/>
      <c r="X823" s="163"/>
      <c r="AT823" s="158" t="s">
        <v>170</v>
      </c>
      <c r="AU823" s="158" t="s">
        <v>89</v>
      </c>
      <c r="AV823" s="13" t="s">
        <v>89</v>
      </c>
      <c r="AW823" s="13" t="s">
        <v>5</v>
      </c>
      <c r="AX823" s="13" t="s">
        <v>79</v>
      </c>
      <c r="AY823" s="158" t="s">
        <v>160</v>
      </c>
    </row>
    <row r="824" spans="2:65" s="13" customFormat="1">
      <c r="B824" s="157"/>
      <c r="D824" s="151" t="s">
        <v>170</v>
      </c>
      <c r="E824" s="158" t="s">
        <v>1</v>
      </c>
      <c r="F824" s="159" t="s">
        <v>1067</v>
      </c>
      <c r="H824" s="160">
        <v>117.2</v>
      </c>
      <c r="I824" s="161"/>
      <c r="J824" s="161"/>
      <c r="M824" s="157"/>
      <c r="N824" s="162"/>
      <c r="X824" s="163"/>
      <c r="AT824" s="158" t="s">
        <v>170</v>
      </c>
      <c r="AU824" s="158" t="s">
        <v>89</v>
      </c>
      <c r="AV824" s="13" t="s">
        <v>89</v>
      </c>
      <c r="AW824" s="13" t="s">
        <v>5</v>
      </c>
      <c r="AX824" s="13" t="s">
        <v>79</v>
      </c>
      <c r="AY824" s="158" t="s">
        <v>160</v>
      </c>
    </row>
    <row r="825" spans="2:65" s="14" customFormat="1">
      <c r="B825" s="164"/>
      <c r="D825" s="151" t="s">
        <v>170</v>
      </c>
      <c r="E825" s="165" t="s">
        <v>1</v>
      </c>
      <c r="F825" s="166" t="s">
        <v>173</v>
      </c>
      <c r="H825" s="167">
        <v>588.70000000000005</v>
      </c>
      <c r="I825" s="168"/>
      <c r="J825" s="168"/>
      <c r="M825" s="164"/>
      <c r="N825" s="169"/>
      <c r="X825" s="170"/>
      <c r="AT825" s="165" t="s">
        <v>170</v>
      </c>
      <c r="AU825" s="165" t="s">
        <v>89</v>
      </c>
      <c r="AV825" s="14" t="s">
        <v>161</v>
      </c>
      <c r="AW825" s="14" t="s">
        <v>5</v>
      </c>
      <c r="AX825" s="14" t="s">
        <v>79</v>
      </c>
      <c r="AY825" s="165" t="s">
        <v>160</v>
      </c>
    </row>
    <row r="826" spans="2:65" s="15" customFormat="1">
      <c r="B826" s="171"/>
      <c r="D826" s="151" t="s">
        <v>170</v>
      </c>
      <c r="E826" s="172" t="s">
        <v>1</v>
      </c>
      <c r="F826" s="173" t="s">
        <v>174</v>
      </c>
      <c r="H826" s="174">
        <v>588.70000000000005</v>
      </c>
      <c r="I826" s="175"/>
      <c r="J826" s="175"/>
      <c r="M826" s="171"/>
      <c r="N826" s="176"/>
      <c r="X826" s="177"/>
      <c r="AT826" s="172" t="s">
        <v>170</v>
      </c>
      <c r="AU826" s="172" t="s">
        <v>89</v>
      </c>
      <c r="AV826" s="15" t="s">
        <v>168</v>
      </c>
      <c r="AW826" s="15" t="s">
        <v>5</v>
      </c>
      <c r="AX826" s="15" t="s">
        <v>87</v>
      </c>
      <c r="AY826" s="172" t="s">
        <v>160</v>
      </c>
    </row>
    <row r="827" spans="2:65" s="1" customFormat="1" ht="37.700000000000003" customHeight="1">
      <c r="B827" s="32"/>
      <c r="C827" s="136" t="s">
        <v>1088</v>
      </c>
      <c r="D827" s="136" t="s">
        <v>163</v>
      </c>
      <c r="E827" s="137" t="s">
        <v>1089</v>
      </c>
      <c r="F827" s="138" t="s">
        <v>1090</v>
      </c>
      <c r="G827" s="139" t="s">
        <v>166</v>
      </c>
      <c r="H827" s="140">
        <v>2.298</v>
      </c>
      <c r="I827" s="141">
        <v>0</v>
      </c>
      <c r="J827" s="141">
        <v>0</v>
      </c>
      <c r="K827" s="142">
        <f>ROUND(P827*H827,2)</f>
        <v>0</v>
      </c>
      <c r="L827" s="138" t="s">
        <v>167</v>
      </c>
      <c r="M827" s="32"/>
      <c r="N827" s="143" t="s">
        <v>1</v>
      </c>
      <c r="O827" s="144" t="s">
        <v>42</v>
      </c>
      <c r="P827" s="145">
        <f>I827+J827</f>
        <v>0</v>
      </c>
      <c r="Q827" s="145">
        <f>ROUND(I827*H827,2)</f>
        <v>0</v>
      </c>
      <c r="R827" s="145">
        <f>ROUND(J827*H827,2)</f>
        <v>0</v>
      </c>
      <c r="T827" s="146">
        <f>S827*H827</f>
        <v>0</v>
      </c>
      <c r="U827" s="146">
        <v>4.9500000000000004E-3</v>
      </c>
      <c r="V827" s="146">
        <f>U827*H827</f>
        <v>1.1375100000000001E-2</v>
      </c>
      <c r="W827" s="146">
        <v>0</v>
      </c>
      <c r="X827" s="147">
        <f>W827*H827</f>
        <v>0</v>
      </c>
      <c r="AR827" s="148" t="s">
        <v>245</v>
      </c>
      <c r="AT827" s="148" t="s">
        <v>163</v>
      </c>
      <c r="AU827" s="148" t="s">
        <v>89</v>
      </c>
      <c r="AY827" s="17" t="s">
        <v>160</v>
      </c>
      <c r="BE827" s="149">
        <f>IF(O827="základní",K827,0)</f>
        <v>0</v>
      </c>
      <c r="BF827" s="149">
        <f>IF(O827="snížená",K827,0)</f>
        <v>0</v>
      </c>
      <c r="BG827" s="149">
        <f>IF(O827="zákl. přenesená",K827,0)</f>
        <v>0</v>
      </c>
      <c r="BH827" s="149">
        <f>IF(O827="sníž. přenesená",K827,0)</f>
        <v>0</v>
      </c>
      <c r="BI827" s="149">
        <f>IF(O827="nulová",K827,0)</f>
        <v>0</v>
      </c>
      <c r="BJ827" s="17" t="s">
        <v>87</v>
      </c>
      <c r="BK827" s="149">
        <f>ROUND(P827*H827,2)</f>
        <v>0</v>
      </c>
      <c r="BL827" s="17" t="s">
        <v>245</v>
      </c>
      <c r="BM827" s="148" t="s">
        <v>1091</v>
      </c>
    </row>
    <row r="828" spans="2:65" s="13" customFormat="1">
      <c r="B828" s="157"/>
      <c r="D828" s="151" t="s">
        <v>170</v>
      </c>
      <c r="E828" s="158" t="s">
        <v>1</v>
      </c>
      <c r="F828" s="159" t="s">
        <v>1092</v>
      </c>
      <c r="H828" s="160">
        <v>1.0980000000000001</v>
      </c>
      <c r="I828" s="161"/>
      <c r="J828" s="161"/>
      <c r="M828" s="157"/>
      <c r="N828" s="162"/>
      <c r="X828" s="163"/>
      <c r="AT828" s="158" t="s">
        <v>170</v>
      </c>
      <c r="AU828" s="158" t="s">
        <v>89</v>
      </c>
      <c r="AV828" s="13" t="s">
        <v>89</v>
      </c>
      <c r="AW828" s="13" t="s">
        <v>5</v>
      </c>
      <c r="AX828" s="13" t="s">
        <v>79</v>
      </c>
      <c r="AY828" s="158" t="s">
        <v>160</v>
      </c>
    </row>
    <row r="829" spans="2:65" s="13" customFormat="1">
      <c r="B829" s="157"/>
      <c r="D829" s="151" t="s">
        <v>170</v>
      </c>
      <c r="E829" s="158" t="s">
        <v>1</v>
      </c>
      <c r="F829" s="159" t="s">
        <v>1093</v>
      </c>
      <c r="H829" s="160">
        <v>1.2</v>
      </c>
      <c r="I829" s="161"/>
      <c r="J829" s="161"/>
      <c r="M829" s="157"/>
      <c r="N829" s="162"/>
      <c r="X829" s="163"/>
      <c r="AT829" s="158" t="s">
        <v>170</v>
      </c>
      <c r="AU829" s="158" t="s">
        <v>89</v>
      </c>
      <c r="AV829" s="13" t="s">
        <v>89</v>
      </c>
      <c r="AW829" s="13" t="s">
        <v>5</v>
      </c>
      <c r="AX829" s="13" t="s">
        <v>79</v>
      </c>
      <c r="AY829" s="158" t="s">
        <v>160</v>
      </c>
    </row>
    <row r="830" spans="2:65" s="14" customFormat="1">
      <c r="B830" s="164"/>
      <c r="D830" s="151" t="s">
        <v>170</v>
      </c>
      <c r="E830" s="165" t="s">
        <v>1</v>
      </c>
      <c r="F830" s="166" t="s">
        <v>173</v>
      </c>
      <c r="H830" s="167">
        <v>2.298</v>
      </c>
      <c r="I830" s="168"/>
      <c r="J830" s="168"/>
      <c r="M830" s="164"/>
      <c r="N830" s="169"/>
      <c r="X830" s="170"/>
      <c r="AT830" s="165" t="s">
        <v>170</v>
      </c>
      <c r="AU830" s="165" t="s">
        <v>89</v>
      </c>
      <c r="AV830" s="14" t="s">
        <v>161</v>
      </c>
      <c r="AW830" s="14" t="s">
        <v>5</v>
      </c>
      <c r="AX830" s="14" t="s">
        <v>79</v>
      </c>
      <c r="AY830" s="165" t="s">
        <v>160</v>
      </c>
    </row>
    <row r="831" spans="2:65" s="15" customFormat="1">
      <c r="B831" s="171"/>
      <c r="D831" s="151" t="s">
        <v>170</v>
      </c>
      <c r="E831" s="172" t="s">
        <v>1</v>
      </c>
      <c r="F831" s="173" t="s">
        <v>174</v>
      </c>
      <c r="H831" s="174">
        <v>2.298</v>
      </c>
      <c r="I831" s="175"/>
      <c r="J831" s="175"/>
      <c r="M831" s="171"/>
      <c r="N831" s="176"/>
      <c r="X831" s="177"/>
      <c r="AT831" s="172" t="s">
        <v>170</v>
      </c>
      <c r="AU831" s="172" t="s">
        <v>89</v>
      </c>
      <c r="AV831" s="15" t="s">
        <v>168</v>
      </c>
      <c r="AW831" s="15" t="s">
        <v>5</v>
      </c>
      <c r="AX831" s="15" t="s">
        <v>87</v>
      </c>
      <c r="AY831" s="172" t="s">
        <v>160</v>
      </c>
    </row>
    <row r="832" spans="2:65" s="1" customFormat="1" ht="24.2" customHeight="1">
      <c r="B832" s="32"/>
      <c r="C832" s="136" t="s">
        <v>1094</v>
      </c>
      <c r="D832" s="136" t="s">
        <v>163</v>
      </c>
      <c r="E832" s="137" t="s">
        <v>1095</v>
      </c>
      <c r="F832" s="138" t="s">
        <v>1096</v>
      </c>
      <c r="G832" s="139" t="s">
        <v>166</v>
      </c>
      <c r="H832" s="140">
        <v>1.778</v>
      </c>
      <c r="I832" s="141">
        <v>0</v>
      </c>
      <c r="J832" s="141">
        <v>0</v>
      </c>
      <c r="K832" s="142">
        <f>ROUND(P832*H832,2)</f>
        <v>0</v>
      </c>
      <c r="L832" s="138" t="s">
        <v>167</v>
      </c>
      <c r="M832" s="32"/>
      <c r="N832" s="143" t="s">
        <v>1</v>
      </c>
      <c r="O832" s="144" t="s">
        <v>42</v>
      </c>
      <c r="P832" s="145">
        <f>I832+J832</f>
        <v>0</v>
      </c>
      <c r="Q832" s="145">
        <f>ROUND(I832*H832,2)</f>
        <v>0</v>
      </c>
      <c r="R832" s="145">
        <f>ROUND(J832*H832,2)</f>
        <v>0</v>
      </c>
      <c r="T832" s="146">
        <f>S832*H832</f>
        <v>0</v>
      </c>
      <c r="U832" s="146">
        <v>4.3200000000000001E-3</v>
      </c>
      <c r="V832" s="146">
        <f>U832*H832</f>
        <v>7.6809600000000006E-3</v>
      </c>
      <c r="W832" s="146">
        <v>0</v>
      </c>
      <c r="X832" s="147">
        <f>W832*H832</f>
        <v>0</v>
      </c>
      <c r="AR832" s="148" t="s">
        <v>245</v>
      </c>
      <c r="AT832" s="148" t="s">
        <v>163</v>
      </c>
      <c r="AU832" s="148" t="s">
        <v>89</v>
      </c>
      <c r="AY832" s="17" t="s">
        <v>160</v>
      </c>
      <c r="BE832" s="149">
        <f>IF(O832="základní",K832,0)</f>
        <v>0</v>
      </c>
      <c r="BF832" s="149">
        <f>IF(O832="snížená",K832,0)</f>
        <v>0</v>
      </c>
      <c r="BG832" s="149">
        <f>IF(O832="zákl. přenesená",K832,0)</f>
        <v>0</v>
      </c>
      <c r="BH832" s="149">
        <f>IF(O832="sníž. přenesená",K832,0)</f>
        <v>0</v>
      </c>
      <c r="BI832" s="149">
        <f>IF(O832="nulová",K832,0)</f>
        <v>0</v>
      </c>
      <c r="BJ832" s="17" t="s">
        <v>87</v>
      </c>
      <c r="BK832" s="149">
        <f>ROUND(P832*H832,2)</f>
        <v>0</v>
      </c>
      <c r="BL832" s="17" t="s">
        <v>245</v>
      </c>
      <c r="BM832" s="148" t="s">
        <v>1097</v>
      </c>
    </row>
    <row r="833" spans="2:65" s="13" customFormat="1">
      <c r="B833" s="157"/>
      <c r="D833" s="151" t="s">
        <v>170</v>
      </c>
      <c r="E833" s="158" t="s">
        <v>1</v>
      </c>
      <c r="F833" s="159" t="s">
        <v>1098</v>
      </c>
      <c r="H833" s="160">
        <v>0.878</v>
      </c>
      <c r="I833" s="161"/>
      <c r="J833" s="161"/>
      <c r="M833" s="157"/>
      <c r="N833" s="162"/>
      <c r="X833" s="163"/>
      <c r="AT833" s="158" t="s">
        <v>170</v>
      </c>
      <c r="AU833" s="158" t="s">
        <v>89</v>
      </c>
      <c r="AV833" s="13" t="s">
        <v>89</v>
      </c>
      <c r="AW833" s="13" t="s">
        <v>5</v>
      </c>
      <c r="AX833" s="13" t="s">
        <v>79</v>
      </c>
      <c r="AY833" s="158" t="s">
        <v>160</v>
      </c>
    </row>
    <row r="834" spans="2:65" s="13" customFormat="1">
      <c r="B834" s="157"/>
      <c r="D834" s="151" t="s">
        <v>170</v>
      </c>
      <c r="E834" s="158" t="s">
        <v>1</v>
      </c>
      <c r="F834" s="159" t="s">
        <v>1099</v>
      </c>
      <c r="H834" s="160">
        <v>0.9</v>
      </c>
      <c r="I834" s="161"/>
      <c r="J834" s="161"/>
      <c r="M834" s="157"/>
      <c r="N834" s="162"/>
      <c r="X834" s="163"/>
      <c r="AT834" s="158" t="s">
        <v>170</v>
      </c>
      <c r="AU834" s="158" t="s">
        <v>89</v>
      </c>
      <c r="AV834" s="13" t="s">
        <v>89</v>
      </c>
      <c r="AW834" s="13" t="s">
        <v>5</v>
      </c>
      <c r="AX834" s="13" t="s">
        <v>79</v>
      </c>
      <c r="AY834" s="158" t="s">
        <v>160</v>
      </c>
    </row>
    <row r="835" spans="2:65" s="14" customFormat="1">
      <c r="B835" s="164"/>
      <c r="D835" s="151" t="s">
        <v>170</v>
      </c>
      <c r="E835" s="165" t="s">
        <v>1</v>
      </c>
      <c r="F835" s="166" t="s">
        <v>173</v>
      </c>
      <c r="H835" s="167">
        <v>1.778</v>
      </c>
      <c r="I835" s="168"/>
      <c r="J835" s="168"/>
      <c r="M835" s="164"/>
      <c r="N835" s="169"/>
      <c r="X835" s="170"/>
      <c r="AT835" s="165" t="s">
        <v>170</v>
      </c>
      <c r="AU835" s="165" t="s">
        <v>89</v>
      </c>
      <c r="AV835" s="14" t="s">
        <v>161</v>
      </c>
      <c r="AW835" s="14" t="s">
        <v>5</v>
      </c>
      <c r="AX835" s="14" t="s">
        <v>79</v>
      </c>
      <c r="AY835" s="165" t="s">
        <v>160</v>
      </c>
    </row>
    <row r="836" spans="2:65" s="15" customFormat="1">
      <c r="B836" s="171"/>
      <c r="D836" s="151" t="s">
        <v>170</v>
      </c>
      <c r="E836" s="172" t="s">
        <v>1</v>
      </c>
      <c r="F836" s="173" t="s">
        <v>174</v>
      </c>
      <c r="H836" s="174">
        <v>1.778</v>
      </c>
      <c r="I836" s="175"/>
      <c r="J836" s="175"/>
      <c r="M836" s="171"/>
      <c r="N836" s="176"/>
      <c r="X836" s="177"/>
      <c r="AT836" s="172" t="s">
        <v>170</v>
      </c>
      <c r="AU836" s="172" t="s">
        <v>89</v>
      </c>
      <c r="AV836" s="15" t="s">
        <v>168</v>
      </c>
      <c r="AW836" s="15" t="s">
        <v>5</v>
      </c>
      <c r="AX836" s="15" t="s">
        <v>87</v>
      </c>
      <c r="AY836" s="172" t="s">
        <v>160</v>
      </c>
    </row>
    <row r="837" spans="2:65" s="1" customFormat="1" ht="24.2" customHeight="1">
      <c r="B837" s="32"/>
      <c r="C837" s="136" t="s">
        <v>1100</v>
      </c>
      <c r="D837" s="136" t="s">
        <v>163</v>
      </c>
      <c r="E837" s="137" t="s">
        <v>1101</v>
      </c>
      <c r="F837" s="138" t="s">
        <v>1102</v>
      </c>
      <c r="G837" s="139" t="s">
        <v>166</v>
      </c>
      <c r="H837" s="140">
        <v>147.9</v>
      </c>
      <c r="I837" s="141">
        <v>0</v>
      </c>
      <c r="J837" s="141">
        <v>0</v>
      </c>
      <c r="K837" s="142">
        <f>ROUND(P837*H837,2)</f>
        <v>0</v>
      </c>
      <c r="L837" s="138" t="s">
        <v>167</v>
      </c>
      <c r="M837" s="32"/>
      <c r="N837" s="143" t="s">
        <v>1</v>
      </c>
      <c r="O837" s="144" t="s">
        <v>42</v>
      </c>
      <c r="P837" s="145">
        <f>I837+J837</f>
        <v>0</v>
      </c>
      <c r="Q837" s="145">
        <f>ROUND(I837*H837,2)</f>
        <v>0</v>
      </c>
      <c r="R837" s="145">
        <f>ROUND(J837*H837,2)</f>
        <v>0</v>
      </c>
      <c r="T837" s="146">
        <f>S837*H837</f>
        <v>0</v>
      </c>
      <c r="U837" s="146">
        <v>0</v>
      </c>
      <c r="V837" s="146">
        <f>U837*H837</f>
        <v>0</v>
      </c>
      <c r="W837" s="146">
        <v>3.0000000000000001E-3</v>
      </c>
      <c r="X837" s="147">
        <f>W837*H837</f>
        <v>0.44370000000000004</v>
      </c>
      <c r="AR837" s="148" t="s">
        <v>245</v>
      </c>
      <c r="AT837" s="148" t="s">
        <v>163</v>
      </c>
      <c r="AU837" s="148" t="s">
        <v>89</v>
      </c>
      <c r="AY837" s="17" t="s">
        <v>160</v>
      </c>
      <c r="BE837" s="149">
        <f>IF(O837="základní",K837,0)</f>
        <v>0</v>
      </c>
      <c r="BF837" s="149">
        <f>IF(O837="snížená",K837,0)</f>
        <v>0</v>
      </c>
      <c r="BG837" s="149">
        <f>IF(O837="zákl. přenesená",K837,0)</f>
        <v>0</v>
      </c>
      <c r="BH837" s="149">
        <f>IF(O837="sníž. přenesená",K837,0)</f>
        <v>0</v>
      </c>
      <c r="BI837" s="149">
        <f>IF(O837="nulová",K837,0)</f>
        <v>0</v>
      </c>
      <c r="BJ837" s="17" t="s">
        <v>87</v>
      </c>
      <c r="BK837" s="149">
        <f>ROUND(P837*H837,2)</f>
        <v>0</v>
      </c>
      <c r="BL837" s="17" t="s">
        <v>245</v>
      </c>
      <c r="BM837" s="148" t="s">
        <v>1103</v>
      </c>
    </row>
    <row r="838" spans="2:65" s="12" customFormat="1">
      <c r="B838" s="150"/>
      <c r="D838" s="151" t="s">
        <v>170</v>
      </c>
      <c r="E838" s="152" t="s">
        <v>1</v>
      </c>
      <c r="F838" s="153" t="s">
        <v>171</v>
      </c>
      <c r="H838" s="152" t="s">
        <v>1</v>
      </c>
      <c r="I838" s="154"/>
      <c r="J838" s="154"/>
      <c r="M838" s="150"/>
      <c r="N838" s="155"/>
      <c r="X838" s="156"/>
      <c r="AT838" s="152" t="s">
        <v>170</v>
      </c>
      <c r="AU838" s="152" t="s">
        <v>89</v>
      </c>
      <c r="AV838" s="12" t="s">
        <v>87</v>
      </c>
      <c r="AW838" s="12" t="s">
        <v>5</v>
      </c>
      <c r="AX838" s="12" t="s">
        <v>79</v>
      </c>
      <c r="AY838" s="152" t="s">
        <v>160</v>
      </c>
    </row>
    <row r="839" spans="2:65" s="13" customFormat="1">
      <c r="B839" s="157"/>
      <c r="D839" s="151" t="s">
        <v>170</v>
      </c>
      <c r="E839" s="158" t="s">
        <v>1</v>
      </c>
      <c r="F839" s="159" t="s">
        <v>1104</v>
      </c>
      <c r="H839" s="160">
        <v>25.8</v>
      </c>
      <c r="I839" s="161"/>
      <c r="J839" s="161"/>
      <c r="M839" s="157"/>
      <c r="N839" s="162"/>
      <c r="X839" s="163"/>
      <c r="AT839" s="158" t="s">
        <v>170</v>
      </c>
      <c r="AU839" s="158" t="s">
        <v>89</v>
      </c>
      <c r="AV839" s="13" t="s">
        <v>89</v>
      </c>
      <c r="AW839" s="13" t="s">
        <v>5</v>
      </c>
      <c r="AX839" s="13" t="s">
        <v>79</v>
      </c>
      <c r="AY839" s="158" t="s">
        <v>160</v>
      </c>
    </row>
    <row r="840" spans="2:65" s="14" customFormat="1">
      <c r="B840" s="164"/>
      <c r="D840" s="151" t="s">
        <v>170</v>
      </c>
      <c r="E840" s="165" t="s">
        <v>1</v>
      </c>
      <c r="F840" s="166" t="s">
        <v>173</v>
      </c>
      <c r="H840" s="167">
        <v>25.8</v>
      </c>
      <c r="I840" s="168"/>
      <c r="J840" s="168"/>
      <c r="M840" s="164"/>
      <c r="N840" s="169"/>
      <c r="X840" s="170"/>
      <c r="AT840" s="165" t="s">
        <v>170</v>
      </c>
      <c r="AU840" s="165" t="s">
        <v>89</v>
      </c>
      <c r="AV840" s="14" t="s">
        <v>161</v>
      </c>
      <c r="AW840" s="14" t="s">
        <v>5</v>
      </c>
      <c r="AX840" s="14" t="s">
        <v>79</v>
      </c>
      <c r="AY840" s="165" t="s">
        <v>160</v>
      </c>
    </row>
    <row r="841" spans="2:65" s="12" customFormat="1">
      <c r="B841" s="150"/>
      <c r="D841" s="151" t="s">
        <v>170</v>
      </c>
      <c r="E841" s="152" t="s">
        <v>1</v>
      </c>
      <c r="F841" s="153" t="s">
        <v>189</v>
      </c>
      <c r="H841" s="152" t="s">
        <v>1</v>
      </c>
      <c r="I841" s="154"/>
      <c r="J841" s="154"/>
      <c r="M841" s="150"/>
      <c r="N841" s="155"/>
      <c r="X841" s="156"/>
      <c r="AT841" s="152" t="s">
        <v>170</v>
      </c>
      <c r="AU841" s="152" t="s">
        <v>89</v>
      </c>
      <c r="AV841" s="12" t="s">
        <v>87</v>
      </c>
      <c r="AW841" s="12" t="s">
        <v>5</v>
      </c>
      <c r="AX841" s="12" t="s">
        <v>79</v>
      </c>
      <c r="AY841" s="152" t="s">
        <v>160</v>
      </c>
    </row>
    <row r="842" spans="2:65" s="13" customFormat="1">
      <c r="B842" s="157"/>
      <c r="D842" s="151" t="s">
        <v>170</v>
      </c>
      <c r="E842" s="158" t="s">
        <v>1</v>
      </c>
      <c r="F842" s="159" t="s">
        <v>1105</v>
      </c>
      <c r="H842" s="160">
        <v>44.15</v>
      </c>
      <c r="I842" s="161"/>
      <c r="J842" s="161"/>
      <c r="M842" s="157"/>
      <c r="N842" s="162"/>
      <c r="X842" s="163"/>
      <c r="AT842" s="158" t="s">
        <v>170</v>
      </c>
      <c r="AU842" s="158" t="s">
        <v>89</v>
      </c>
      <c r="AV842" s="13" t="s">
        <v>89</v>
      </c>
      <c r="AW842" s="13" t="s">
        <v>5</v>
      </c>
      <c r="AX842" s="13" t="s">
        <v>79</v>
      </c>
      <c r="AY842" s="158" t="s">
        <v>160</v>
      </c>
    </row>
    <row r="843" spans="2:65" s="13" customFormat="1">
      <c r="B843" s="157"/>
      <c r="D843" s="151" t="s">
        <v>170</v>
      </c>
      <c r="E843" s="158" t="s">
        <v>1</v>
      </c>
      <c r="F843" s="159" t="s">
        <v>1106</v>
      </c>
      <c r="H843" s="160">
        <v>28.3</v>
      </c>
      <c r="I843" s="161"/>
      <c r="J843" s="161"/>
      <c r="M843" s="157"/>
      <c r="N843" s="162"/>
      <c r="X843" s="163"/>
      <c r="AT843" s="158" t="s">
        <v>170</v>
      </c>
      <c r="AU843" s="158" t="s">
        <v>89</v>
      </c>
      <c r="AV843" s="13" t="s">
        <v>89</v>
      </c>
      <c r="AW843" s="13" t="s">
        <v>5</v>
      </c>
      <c r="AX843" s="13" t="s">
        <v>79</v>
      </c>
      <c r="AY843" s="158" t="s">
        <v>160</v>
      </c>
    </row>
    <row r="844" spans="2:65" s="13" customFormat="1">
      <c r="B844" s="157"/>
      <c r="D844" s="151" t="s">
        <v>170</v>
      </c>
      <c r="E844" s="158" t="s">
        <v>1</v>
      </c>
      <c r="F844" s="159" t="s">
        <v>1107</v>
      </c>
      <c r="H844" s="160">
        <v>49.65</v>
      </c>
      <c r="I844" s="161"/>
      <c r="J844" s="161"/>
      <c r="M844" s="157"/>
      <c r="N844" s="162"/>
      <c r="X844" s="163"/>
      <c r="AT844" s="158" t="s">
        <v>170</v>
      </c>
      <c r="AU844" s="158" t="s">
        <v>89</v>
      </c>
      <c r="AV844" s="13" t="s">
        <v>89</v>
      </c>
      <c r="AW844" s="13" t="s">
        <v>5</v>
      </c>
      <c r="AX844" s="13" t="s">
        <v>79</v>
      </c>
      <c r="AY844" s="158" t="s">
        <v>160</v>
      </c>
    </row>
    <row r="845" spans="2:65" s="14" customFormat="1">
      <c r="B845" s="164"/>
      <c r="D845" s="151" t="s">
        <v>170</v>
      </c>
      <c r="E845" s="165" t="s">
        <v>1</v>
      </c>
      <c r="F845" s="166" t="s">
        <v>173</v>
      </c>
      <c r="H845" s="167">
        <v>122.1</v>
      </c>
      <c r="I845" s="168"/>
      <c r="J845" s="168"/>
      <c r="M845" s="164"/>
      <c r="N845" s="169"/>
      <c r="X845" s="170"/>
      <c r="AT845" s="165" t="s">
        <v>170</v>
      </c>
      <c r="AU845" s="165" t="s">
        <v>89</v>
      </c>
      <c r="AV845" s="14" t="s">
        <v>161</v>
      </c>
      <c r="AW845" s="14" t="s">
        <v>5</v>
      </c>
      <c r="AX845" s="14" t="s">
        <v>79</v>
      </c>
      <c r="AY845" s="165" t="s">
        <v>160</v>
      </c>
    </row>
    <row r="846" spans="2:65" s="15" customFormat="1">
      <c r="B846" s="171"/>
      <c r="D846" s="151" t="s">
        <v>170</v>
      </c>
      <c r="E846" s="172" t="s">
        <v>1</v>
      </c>
      <c r="F846" s="173" t="s">
        <v>174</v>
      </c>
      <c r="H846" s="174">
        <v>147.9</v>
      </c>
      <c r="I846" s="175"/>
      <c r="J846" s="175"/>
      <c r="M846" s="171"/>
      <c r="N846" s="176"/>
      <c r="X846" s="177"/>
      <c r="AT846" s="172" t="s">
        <v>170</v>
      </c>
      <c r="AU846" s="172" t="s">
        <v>89</v>
      </c>
      <c r="AV846" s="15" t="s">
        <v>168</v>
      </c>
      <c r="AW846" s="15" t="s">
        <v>5</v>
      </c>
      <c r="AX846" s="15" t="s">
        <v>87</v>
      </c>
      <c r="AY846" s="172" t="s">
        <v>160</v>
      </c>
    </row>
    <row r="847" spans="2:65" s="1" customFormat="1" ht="24">
      <c r="B847" s="32"/>
      <c r="C847" s="136" t="s">
        <v>1108</v>
      </c>
      <c r="D847" s="136" t="s">
        <v>163</v>
      </c>
      <c r="E847" s="137" t="s">
        <v>1109</v>
      </c>
      <c r="F847" s="138" t="s">
        <v>1110</v>
      </c>
      <c r="G847" s="139" t="s">
        <v>166</v>
      </c>
      <c r="H847" s="140">
        <v>471.5</v>
      </c>
      <c r="I847" s="141">
        <v>0</v>
      </c>
      <c r="J847" s="141">
        <v>0</v>
      </c>
      <c r="K847" s="142">
        <f>ROUND(P847*H847,2)</f>
        <v>0</v>
      </c>
      <c r="L847" s="138" t="s">
        <v>167</v>
      </c>
      <c r="M847" s="32"/>
      <c r="N847" s="143" t="s">
        <v>1</v>
      </c>
      <c r="O847" s="144" t="s">
        <v>42</v>
      </c>
      <c r="P847" s="145">
        <f>I847+J847</f>
        <v>0</v>
      </c>
      <c r="Q847" s="145">
        <f>ROUND(I847*H847,2)</f>
        <v>0</v>
      </c>
      <c r="R847" s="145">
        <f>ROUND(J847*H847,2)</f>
        <v>0</v>
      </c>
      <c r="T847" s="146">
        <f>S847*H847</f>
        <v>0</v>
      </c>
      <c r="U847" s="146">
        <v>2.9999999999999997E-4</v>
      </c>
      <c r="V847" s="146">
        <f>U847*H847</f>
        <v>0.14144999999999999</v>
      </c>
      <c r="W847" s="146">
        <v>0</v>
      </c>
      <c r="X847" s="147">
        <f>W847*H847</f>
        <v>0</v>
      </c>
      <c r="AR847" s="148" t="s">
        <v>245</v>
      </c>
      <c r="AT847" s="148" t="s">
        <v>163</v>
      </c>
      <c r="AU847" s="148" t="s">
        <v>89</v>
      </c>
      <c r="AY847" s="17" t="s">
        <v>160</v>
      </c>
      <c r="BE847" s="149">
        <f>IF(O847="základní",K847,0)</f>
        <v>0</v>
      </c>
      <c r="BF847" s="149">
        <f>IF(O847="snížená",K847,0)</f>
        <v>0</v>
      </c>
      <c r="BG847" s="149">
        <f>IF(O847="zákl. přenesená",K847,0)</f>
        <v>0</v>
      </c>
      <c r="BH847" s="149">
        <f>IF(O847="sníž. přenesená",K847,0)</f>
        <v>0</v>
      </c>
      <c r="BI847" s="149">
        <f>IF(O847="nulová",K847,0)</f>
        <v>0</v>
      </c>
      <c r="BJ847" s="17" t="s">
        <v>87</v>
      </c>
      <c r="BK847" s="149">
        <f>ROUND(P847*H847,2)</f>
        <v>0</v>
      </c>
      <c r="BL847" s="17" t="s">
        <v>245</v>
      </c>
      <c r="BM847" s="148" t="s">
        <v>1111</v>
      </c>
    </row>
    <row r="848" spans="2:65" s="13" customFormat="1">
      <c r="B848" s="157"/>
      <c r="D848" s="151" t="s">
        <v>170</v>
      </c>
      <c r="E848" s="158" t="s">
        <v>1</v>
      </c>
      <c r="F848" s="159" t="s">
        <v>264</v>
      </c>
      <c r="H848" s="160">
        <v>337.8</v>
      </c>
      <c r="I848" s="161"/>
      <c r="J848" s="161"/>
      <c r="M848" s="157"/>
      <c r="N848" s="162"/>
      <c r="X848" s="163"/>
      <c r="AT848" s="158" t="s">
        <v>170</v>
      </c>
      <c r="AU848" s="158" t="s">
        <v>89</v>
      </c>
      <c r="AV848" s="13" t="s">
        <v>89</v>
      </c>
      <c r="AW848" s="13" t="s">
        <v>5</v>
      </c>
      <c r="AX848" s="13" t="s">
        <v>79</v>
      </c>
      <c r="AY848" s="158" t="s">
        <v>160</v>
      </c>
    </row>
    <row r="849" spans="2:65" s="13" customFormat="1">
      <c r="B849" s="157"/>
      <c r="D849" s="151" t="s">
        <v>170</v>
      </c>
      <c r="E849" s="158" t="s">
        <v>1</v>
      </c>
      <c r="F849" s="159" t="s">
        <v>265</v>
      </c>
      <c r="H849" s="160">
        <v>133.69999999999999</v>
      </c>
      <c r="I849" s="161"/>
      <c r="J849" s="161"/>
      <c r="M849" s="157"/>
      <c r="N849" s="162"/>
      <c r="X849" s="163"/>
      <c r="AT849" s="158" t="s">
        <v>170</v>
      </c>
      <c r="AU849" s="158" t="s">
        <v>89</v>
      </c>
      <c r="AV849" s="13" t="s">
        <v>89</v>
      </c>
      <c r="AW849" s="13" t="s">
        <v>5</v>
      </c>
      <c r="AX849" s="13" t="s">
        <v>79</v>
      </c>
      <c r="AY849" s="158" t="s">
        <v>160</v>
      </c>
    </row>
    <row r="850" spans="2:65" s="14" customFormat="1">
      <c r="B850" s="164"/>
      <c r="D850" s="151" t="s">
        <v>170</v>
      </c>
      <c r="E850" s="165" t="s">
        <v>1</v>
      </c>
      <c r="F850" s="166" t="s">
        <v>173</v>
      </c>
      <c r="H850" s="167">
        <v>471.5</v>
      </c>
      <c r="I850" s="168"/>
      <c r="J850" s="168"/>
      <c r="M850" s="164"/>
      <c r="N850" s="169"/>
      <c r="X850" s="170"/>
      <c r="AT850" s="165" t="s">
        <v>170</v>
      </c>
      <c r="AU850" s="165" t="s">
        <v>89</v>
      </c>
      <c r="AV850" s="14" t="s">
        <v>161</v>
      </c>
      <c r="AW850" s="14" t="s">
        <v>5</v>
      </c>
      <c r="AX850" s="14" t="s">
        <v>79</v>
      </c>
      <c r="AY850" s="165" t="s">
        <v>160</v>
      </c>
    </row>
    <row r="851" spans="2:65" s="15" customFormat="1">
      <c r="B851" s="171"/>
      <c r="D851" s="151" t="s">
        <v>170</v>
      </c>
      <c r="E851" s="172" t="s">
        <v>1</v>
      </c>
      <c r="F851" s="173" t="s">
        <v>174</v>
      </c>
      <c r="H851" s="174">
        <v>471.5</v>
      </c>
      <c r="I851" s="175"/>
      <c r="J851" s="175"/>
      <c r="M851" s="171"/>
      <c r="N851" s="176"/>
      <c r="X851" s="177"/>
      <c r="AT851" s="172" t="s">
        <v>170</v>
      </c>
      <c r="AU851" s="172" t="s">
        <v>89</v>
      </c>
      <c r="AV851" s="15" t="s">
        <v>168</v>
      </c>
      <c r="AW851" s="15" t="s">
        <v>5</v>
      </c>
      <c r="AX851" s="15" t="s">
        <v>87</v>
      </c>
      <c r="AY851" s="172" t="s">
        <v>160</v>
      </c>
    </row>
    <row r="852" spans="2:65" s="1" customFormat="1" ht="16.5" customHeight="1">
      <c r="B852" s="32"/>
      <c r="C852" s="178" t="s">
        <v>1112</v>
      </c>
      <c r="D852" s="178" t="s">
        <v>217</v>
      </c>
      <c r="E852" s="179" t="s">
        <v>1113</v>
      </c>
      <c r="F852" s="180" t="s">
        <v>1114</v>
      </c>
      <c r="G852" s="181" t="s">
        <v>166</v>
      </c>
      <c r="H852" s="182">
        <v>518.65</v>
      </c>
      <c r="I852" s="183">
        <v>0</v>
      </c>
      <c r="J852" s="184"/>
      <c r="K852" s="185">
        <f>ROUND(P852*H852,2)</f>
        <v>0</v>
      </c>
      <c r="L852" s="180" t="s">
        <v>1</v>
      </c>
      <c r="M852" s="186"/>
      <c r="N852" s="187" t="s">
        <v>1</v>
      </c>
      <c r="O852" s="144" t="s">
        <v>42</v>
      </c>
      <c r="P852" s="145">
        <f>I852+J852</f>
        <v>0</v>
      </c>
      <c r="Q852" s="145">
        <f>ROUND(I852*H852,2)</f>
        <v>0</v>
      </c>
      <c r="R852" s="145">
        <f>ROUND(J852*H852,2)</f>
        <v>0</v>
      </c>
      <c r="T852" s="146">
        <f>S852*H852</f>
        <v>0</v>
      </c>
      <c r="U852" s="146">
        <v>4.7000000000000002E-3</v>
      </c>
      <c r="V852" s="146">
        <f>U852*H852</f>
        <v>2.4376549999999999</v>
      </c>
      <c r="W852" s="146">
        <v>0</v>
      </c>
      <c r="X852" s="147">
        <f>W852*H852</f>
        <v>0</v>
      </c>
      <c r="AR852" s="148" t="s">
        <v>334</v>
      </c>
      <c r="AT852" s="148" t="s">
        <v>217</v>
      </c>
      <c r="AU852" s="148" t="s">
        <v>89</v>
      </c>
      <c r="AY852" s="17" t="s">
        <v>160</v>
      </c>
      <c r="BE852" s="149">
        <f>IF(O852="základní",K852,0)</f>
        <v>0</v>
      </c>
      <c r="BF852" s="149">
        <f>IF(O852="snížená",K852,0)</f>
        <v>0</v>
      </c>
      <c r="BG852" s="149">
        <f>IF(O852="zákl. přenesená",K852,0)</f>
        <v>0</v>
      </c>
      <c r="BH852" s="149">
        <f>IF(O852="sníž. přenesená",K852,0)</f>
        <v>0</v>
      </c>
      <c r="BI852" s="149">
        <f>IF(O852="nulová",K852,0)</f>
        <v>0</v>
      </c>
      <c r="BJ852" s="17" t="s">
        <v>87</v>
      </c>
      <c r="BK852" s="149">
        <f>ROUND(P852*H852,2)</f>
        <v>0</v>
      </c>
      <c r="BL852" s="17" t="s">
        <v>245</v>
      </c>
      <c r="BM852" s="148" t="s">
        <v>1115</v>
      </c>
    </row>
    <row r="853" spans="2:65" s="13" customFormat="1">
      <c r="B853" s="157"/>
      <c r="D853" s="151" t="s">
        <v>170</v>
      </c>
      <c r="F853" s="159" t="s">
        <v>1116</v>
      </c>
      <c r="H853" s="160">
        <v>518.65</v>
      </c>
      <c r="I853" s="161"/>
      <c r="J853" s="161"/>
      <c r="M853" s="157"/>
      <c r="N853" s="162"/>
      <c r="X853" s="163"/>
      <c r="AT853" s="158" t="s">
        <v>170</v>
      </c>
      <c r="AU853" s="158" t="s">
        <v>89</v>
      </c>
      <c r="AV853" s="13" t="s">
        <v>89</v>
      </c>
      <c r="AW853" s="13" t="s">
        <v>4</v>
      </c>
      <c r="AX853" s="13" t="s">
        <v>87</v>
      </c>
      <c r="AY853" s="158" t="s">
        <v>160</v>
      </c>
    </row>
    <row r="854" spans="2:65" s="1" customFormat="1" ht="24.2" customHeight="1">
      <c r="B854" s="32"/>
      <c r="C854" s="136" t="s">
        <v>1117</v>
      </c>
      <c r="D854" s="136" t="s">
        <v>163</v>
      </c>
      <c r="E854" s="137" t="s">
        <v>1118</v>
      </c>
      <c r="F854" s="138" t="s">
        <v>1119</v>
      </c>
      <c r="G854" s="139" t="s">
        <v>166</v>
      </c>
      <c r="H854" s="140">
        <v>117.2</v>
      </c>
      <c r="I854" s="141">
        <v>0</v>
      </c>
      <c r="J854" s="141">
        <v>0</v>
      </c>
      <c r="K854" s="142">
        <f>ROUND(P854*H854,2)</f>
        <v>0</v>
      </c>
      <c r="L854" s="138" t="s">
        <v>167</v>
      </c>
      <c r="M854" s="32"/>
      <c r="N854" s="143" t="s">
        <v>1</v>
      </c>
      <c r="O854" s="144" t="s">
        <v>42</v>
      </c>
      <c r="P854" s="145">
        <f>I854+J854</f>
        <v>0</v>
      </c>
      <c r="Q854" s="145">
        <f>ROUND(I854*H854,2)</f>
        <v>0</v>
      </c>
      <c r="R854" s="145">
        <f>ROUND(J854*H854,2)</f>
        <v>0</v>
      </c>
      <c r="T854" s="146">
        <f>S854*H854</f>
        <v>0</v>
      </c>
      <c r="U854" s="146">
        <v>2.9999999999999997E-4</v>
      </c>
      <c r="V854" s="146">
        <f>U854*H854</f>
        <v>3.5159999999999997E-2</v>
      </c>
      <c r="W854" s="146">
        <v>0</v>
      </c>
      <c r="X854" s="147">
        <f>W854*H854</f>
        <v>0</v>
      </c>
      <c r="AR854" s="148" t="s">
        <v>245</v>
      </c>
      <c r="AT854" s="148" t="s">
        <v>163</v>
      </c>
      <c r="AU854" s="148" t="s">
        <v>89</v>
      </c>
      <c r="AY854" s="17" t="s">
        <v>160</v>
      </c>
      <c r="BE854" s="149">
        <f>IF(O854="základní",K854,0)</f>
        <v>0</v>
      </c>
      <c r="BF854" s="149">
        <f>IF(O854="snížená",K854,0)</f>
        <v>0</v>
      </c>
      <c r="BG854" s="149">
        <f>IF(O854="zákl. přenesená",K854,0)</f>
        <v>0</v>
      </c>
      <c r="BH854" s="149">
        <f>IF(O854="sníž. přenesená",K854,0)</f>
        <v>0</v>
      </c>
      <c r="BI854" s="149">
        <f>IF(O854="nulová",K854,0)</f>
        <v>0</v>
      </c>
      <c r="BJ854" s="17" t="s">
        <v>87</v>
      </c>
      <c r="BK854" s="149">
        <f>ROUND(P854*H854,2)</f>
        <v>0</v>
      </c>
      <c r="BL854" s="17" t="s">
        <v>245</v>
      </c>
      <c r="BM854" s="148" t="s">
        <v>1120</v>
      </c>
    </row>
    <row r="855" spans="2:65" s="13" customFormat="1">
      <c r="B855" s="157"/>
      <c r="D855" s="151" t="s">
        <v>170</v>
      </c>
      <c r="E855" s="158" t="s">
        <v>1</v>
      </c>
      <c r="F855" s="159" t="s">
        <v>1067</v>
      </c>
      <c r="H855" s="160">
        <v>117.2</v>
      </c>
      <c r="I855" s="161"/>
      <c r="J855" s="161"/>
      <c r="M855" s="157"/>
      <c r="N855" s="162"/>
      <c r="X855" s="163"/>
      <c r="AT855" s="158" t="s">
        <v>170</v>
      </c>
      <c r="AU855" s="158" t="s">
        <v>89</v>
      </c>
      <c r="AV855" s="13" t="s">
        <v>89</v>
      </c>
      <c r="AW855" s="13" t="s">
        <v>5</v>
      </c>
      <c r="AX855" s="13" t="s">
        <v>79</v>
      </c>
      <c r="AY855" s="158" t="s">
        <v>160</v>
      </c>
    </row>
    <row r="856" spans="2:65" s="14" customFormat="1">
      <c r="B856" s="164"/>
      <c r="D856" s="151" t="s">
        <v>170</v>
      </c>
      <c r="E856" s="165" t="s">
        <v>1</v>
      </c>
      <c r="F856" s="166" t="s">
        <v>173</v>
      </c>
      <c r="H856" s="167">
        <v>117.2</v>
      </c>
      <c r="I856" s="168"/>
      <c r="J856" s="168"/>
      <c r="M856" s="164"/>
      <c r="N856" s="169"/>
      <c r="X856" s="170"/>
      <c r="AT856" s="165" t="s">
        <v>170</v>
      </c>
      <c r="AU856" s="165" t="s">
        <v>89</v>
      </c>
      <c r="AV856" s="14" t="s">
        <v>161</v>
      </c>
      <c r="AW856" s="14" t="s">
        <v>5</v>
      </c>
      <c r="AX856" s="14" t="s">
        <v>79</v>
      </c>
      <c r="AY856" s="165" t="s">
        <v>160</v>
      </c>
    </row>
    <row r="857" spans="2:65" s="15" customFormat="1">
      <c r="B857" s="171"/>
      <c r="D857" s="151" t="s">
        <v>170</v>
      </c>
      <c r="E857" s="172" t="s">
        <v>1</v>
      </c>
      <c r="F857" s="173" t="s">
        <v>174</v>
      </c>
      <c r="H857" s="174">
        <v>117.2</v>
      </c>
      <c r="I857" s="175"/>
      <c r="J857" s="175"/>
      <c r="M857" s="171"/>
      <c r="N857" s="176"/>
      <c r="X857" s="177"/>
      <c r="AT857" s="172" t="s">
        <v>170</v>
      </c>
      <c r="AU857" s="172" t="s">
        <v>89</v>
      </c>
      <c r="AV857" s="15" t="s">
        <v>168</v>
      </c>
      <c r="AW857" s="15" t="s">
        <v>5</v>
      </c>
      <c r="AX857" s="15" t="s">
        <v>87</v>
      </c>
      <c r="AY857" s="172" t="s">
        <v>160</v>
      </c>
    </row>
    <row r="858" spans="2:65" s="1" customFormat="1" ht="16.5" customHeight="1">
      <c r="B858" s="32"/>
      <c r="C858" s="178" t="s">
        <v>1121</v>
      </c>
      <c r="D858" s="178" t="s">
        <v>217</v>
      </c>
      <c r="E858" s="179" t="s">
        <v>1122</v>
      </c>
      <c r="F858" s="180" t="s">
        <v>1123</v>
      </c>
      <c r="G858" s="181" t="s">
        <v>166</v>
      </c>
      <c r="H858" s="182">
        <v>128.91999999999999</v>
      </c>
      <c r="I858" s="183">
        <v>0</v>
      </c>
      <c r="J858" s="184"/>
      <c r="K858" s="185">
        <f>ROUND(P858*H858,2)</f>
        <v>0</v>
      </c>
      <c r="L858" s="180" t="s">
        <v>1</v>
      </c>
      <c r="M858" s="186"/>
      <c r="N858" s="187" t="s">
        <v>1</v>
      </c>
      <c r="O858" s="144" t="s">
        <v>42</v>
      </c>
      <c r="P858" s="145">
        <f>I858+J858</f>
        <v>0</v>
      </c>
      <c r="Q858" s="145">
        <f>ROUND(I858*H858,2)</f>
        <v>0</v>
      </c>
      <c r="R858" s="145">
        <f>ROUND(J858*H858,2)</f>
        <v>0</v>
      </c>
      <c r="T858" s="146">
        <f>S858*H858</f>
        <v>0</v>
      </c>
      <c r="U858" s="146">
        <v>3.3999999999999998E-3</v>
      </c>
      <c r="V858" s="146">
        <f>U858*H858</f>
        <v>0.43832799999999994</v>
      </c>
      <c r="W858" s="146">
        <v>0</v>
      </c>
      <c r="X858" s="147">
        <f>W858*H858</f>
        <v>0</v>
      </c>
      <c r="AR858" s="148" t="s">
        <v>334</v>
      </c>
      <c r="AT858" s="148" t="s">
        <v>217</v>
      </c>
      <c r="AU858" s="148" t="s">
        <v>89</v>
      </c>
      <c r="AY858" s="17" t="s">
        <v>160</v>
      </c>
      <c r="BE858" s="149">
        <f>IF(O858="základní",K858,0)</f>
        <v>0</v>
      </c>
      <c r="BF858" s="149">
        <f>IF(O858="snížená",K858,0)</f>
        <v>0</v>
      </c>
      <c r="BG858" s="149">
        <f>IF(O858="zákl. přenesená",K858,0)</f>
        <v>0</v>
      </c>
      <c r="BH858" s="149">
        <f>IF(O858="sníž. přenesená",K858,0)</f>
        <v>0</v>
      </c>
      <c r="BI858" s="149">
        <f>IF(O858="nulová",K858,0)</f>
        <v>0</v>
      </c>
      <c r="BJ858" s="17" t="s">
        <v>87</v>
      </c>
      <c r="BK858" s="149">
        <f>ROUND(P858*H858,2)</f>
        <v>0</v>
      </c>
      <c r="BL858" s="17" t="s">
        <v>245</v>
      </c>
      <c r="BM858" s="148" t="s">
        <v>1124</v>
      </c>
    </row>
    <row r="859" spans="2:65" s="13" customFormat="1">
      <c r="B859" s="157"/>
      <c r="D859" s="151" t="s">
        <v>170</v>
      </c>
      <c r="F859" s="159" t="s">
        <v>1125</v>
      </c>
      <c r="H859" s="160">
        <v>128.91999999999999</v>
      </c>
      <c r="I859" s="161"/>
      <c r="J859" s="161"/>
      <c r="M859" s="157"/>
      <c r="N859" s="162"/>
      <c r="X859" s="163"/>
      <c r="AT859" s="158" t="s">
        <v>170</v>
      </c>
      <c r="AU859" s="158" t="s">
        <v>89</v>
      </c>
      <c r="AV859" s="13" t="s">
        <v>89</v>
      </c>
      <c r="AW859" s="13" t="s">
        <v>4</v>
      </c>
      <c r="AX859" s="13" t="s">
        <v>87</v>
      </c>
      <c r="AY859" s="158" t="s">
        <v>160</v>
      </c>
    </row>
    <row r="860" spans="2:65" s="1" customFormat="1" ht="24.2" customHeight="1">
      <c r="B860" s="32"/>
      <c r="C860" s="136" t="s">
        <v>1126</v>
      </c>
      <c r="D860" s="136" t="s">
        <v>163</v>
      </c>
      <c r="E860" s="137" t="s">
        <v>1127</v>
      </c>
      <c r="F860" s="138" t="s">
        <v>1128</v>
      </c>
      <c r="G860" s="139" t="s">
        <v>248</v>
      </c>
      <c r="H860" s="140">
        <v>33.700000000000003</v>
      </c>
      <c r="I860" s="141">
        <v>0</v>
      </c>
      <c r="J860" s="141">
        <v>0</v>
      </c>
      <c r="K860" s="142">
        <f>ROUND(P860*H860,2)</f>
        <v>0</v>
      </c>
      <c r="L860" s="138" t="s">
        <v>167</v>
      </c>
      <c r="M860" s="32"/>
      <c r="N860" s="143" t="s">
        <v>1</v>
      </c>
      <c r="O860" s="144" t="s">
        <v>42</v>
      </c>
      <c r="P860" s="145">
        <f>I860+J860</f>
        <v>0</v>
      </c>
      <c r="Q860" s="145">
        <f>ROUND(I860*H860,2)</f>
        <v>0</v>
      </c>
      <c r="R860" s="145">
        <f>ROUND(J860*H860,2)</f>
        <v>0</v>
      </c>
      <c r="T860" s="146">
        <f>S860*H860</f>
        <v>0</v>
      </c>
      <c r="U860" s="146">
        <v>0</v>
      </c>
      <c r="V860" s="146">
        <f>U860*H860</f>
        <v>0</v>
      </c>
      <c r="W860" s="146">
        <v>3.0000000000000001E-3</v>
      </c>
      <c r="X860" s="147">
        <f>W860*H860</f>
        <v>0.10110000000000001</v>
      </c>
      <c r="AR860" s="148" t="s">
        <v>245</v>
      </c>
      <c r="AT860" s="148" t="s">
        <v>163</v>
      </c>
      <c r="AU860" s="148" t="s">
        <v>89</v>
      </c>
      <c r="AY860" s="17" t="s">
        <v>160</v>
      </c>
      <c r="BE860" s="149">
        <f>IF(O860="základní",K860,0)</f>
        <v>0</v>
      </c>
      <c r="BF860" s="149">
        <f>IF(O860="snížená",K860,0)</f>
        <v>0</v>
      </c>
      <c r="BG860" s="149">
        <f>IF(O860="zákl. přenesená",K860,0)</f>
        <v>0</v>
      </c>
      <c r="BH860" s="149">
        <f>IF(O860="sníž. přenesená",K860,0)</f>
        <v>0</v>
      </c>
      <c r="BI860" s="149">
        <f>IF(O860="nulová",K860,0)</f>
        <v>0</v>
      </c>
      <c r="BJ860" s="17" t="s">
        <v>87</v>
      </c>
      <c r="BK860" s="149">
        <f>ROUND(P860*H860,2)</f>
        <v>0</v>
      </c>
      <c r="BL860" s="17" t="s">
        <v>245</v>
      </c>
      <c r="BM860" s="148" t="s">
        <v>1129</v>
      </c>
    </row>
    <row r="861" spans="2:65" s="13" customFormat="1">
      <c r="B861" s="157"/>
      <c r="D861" s="151" t="s">
        <v>170</v>
      </c>
      <c r="E861" s="158" t="s">
        <v>1</v>
      </c>
      <c r="F861" s="159" t="s">
        <v>1130</v>
      </c>
      <c r="H861" s="160">
        <v>2.7</v>
      </c>
      <c r="I861" s="161"/>
      <c r="J861" s="161"/>
      <c r="M861" s="157"/>
      <c r="N861" s="162"/>
      <c r="X861" s="163"/>
      <c r="AT861" s="158" t="s">
        <v>170</v>
      </c>
      <c r="AU861" s="158" t="s">
        <v>89</v>
      </c>
      <c r="AV861" s="13" t="s">
        <v>89</v>
      </c>
      <c r="AW861" s="13" t="s">
        <v>5</v>
      </c>
      <c r="AX861" s="13" t="s">
        <v>79</v>
      </c>
      <c r="AY861" s="158" t="s">
        <v>160</v>
      </c>
    </row>
    <row r="862" spans="2:65" s="13" customFormat="1">
      <c r="B862" s="157"/>
      <c r="D862" s="151" t="s">
        <v>170</v>
      </c>
      <c r="E862" s="158" t="s">
        <v>1</v>
      </c>
      <c r="F862" s="159" t="s">
        <v>1131</v>
      </c>
      <c r="H862" s="160">
        <v>10.5</v>
      </c>
      <c r="I862" s="161"/>
      <c r="J862" s="161"/>
      <c r="M862" s="157"/>
      <c r="N862" s="162"/>
      <c r="X862" s="163"/>
      <c r="AT862" s="158" t="s">
        <v>170</v>
      </c>
      <c r="AU862" s="158" t="s">
        <v>89</v>
      </c>
      <c r="AV862" s="13" t="s">
        <v>89</v>
      </c>
      <c r="AW862" s="13" t="s">
        <v>5</v>
      </c>
      <c r="AX862" s="13" t="s">
        <v>79</v>
      </c>
      <c r="AY862" s="158" t="s">
        <v>160</v>
      </c>
    </row>
    <row r="863" spans="2:65" s="13" customFormat="1">
      <c r="B863" s="157"/>
      <c r="D863" s="151" t="s">
        <v>170</v>
      </c>
      <c r="E863" s="158" t="s">
        <v>1</v>
      </c>
      <c r="F863" s="159" t="s">
        <v>1132</v>
      </c>
      <c r="H863" s="160">
        <v>20.5</v>
      </c>
      <c r="I863" s="161"/>
      <c r="J863" s="161"/>
      <c r="M863" s="157"/>
      <c r="N863" s="162"/>
      <c r="X863" s="163"/>
      <c r="AT863" s="158" t="s">
        <v>170</v>
      </c>
      <c r="AU863" s="158" t="s">
        <v>89</v>
      </c>
      <c r="AV863" s="13" t="s">
        <v>89</v>
      </c>
      <c r="AW863" s="13" t="s">
        <v>5</v>
      </c>
      <c r="AX863" s="13" t="s">
        <v>79</v>
      </c>
      <c r="AY863" s="158" t="s">
        <v>160</v>
      </c>
    </row>
    <row r="864" spans="2:65" s="14" customFormat="1">
      <c r="B864" s="164"/>
      <c r="D864" s="151" t="s">
        <v>170</v>
      </c>
      <c r="E864" s="165" t="s">
        <v>1</v>
      </c>
      <c r="F864" s="166" t="s">
        <v>173</v>
      </c>
      <c r="H864" s="167">
        <v>33.700000000000003</v>
      </c>
      <c r="I864" s="168"/>
      <c r="J864" s="168"/>
      <c r="M864" s="164"/>
      <c r="N864" s="169"/>
      <c r="X864" s="170"/>
      <c r="AT864" s="165" t="s">
        <v>170</v>
      </c>
      <c r="AU864" s="165" t="s">
        <v>89</v>
      </c>
      <c r="AV864" s="14" t="s">
        <v>161</v>
      </c>
      <c r="AW864" s="14" t="s">
        <v>5</v>
      </c>
      <c r="AX864" s="14" t="s">
        <v>79</v>
      </c>
      <c r="AY864" s="165" t="s">
        <v>160</v>
      </c>
    </row>
    <row r="865" spans="2:65" s="15" customFormat="1">
      <c r="B865" s="171"/>
      <c r="D865" s="151" t="s">
        <v>170</v>
      </c>
      <c r="E865" s="172" t="s">
        <v>1</v>
      </c>
      <c r="F865" s="173" t="s">
        <v>174</v>
      </c>
      <c r="H865" s="174">
        <v>33.700000000000003</v>
      </c>
      <c r="I865" s="175"/>
      <c r="J865" s="175"/>
      <c r="M865" s="171"/>
      <c r="N865" s="176"/>
      <c r="X865" s="177"/>
      <c r="AT865" s="172" t="s">
        <v>170</v>
      </c>
      <c r="AU865" s="172" t="s">
        <v>89</v>
      </c>
      <c r="AV865" s="15" t="s">
        <v>168</v>
      </c>
      <c r="AW865" s="15" t="s">
        <v>5</v>
      </c>
      <c r="AX865" s="15" t="s">
        <v>87</v>
      </c>
      <c r="AY865" s="172" t="s">
        <v>160</v>
      </c>
    </row>
    <row r="866" spans="2:65" s="1" customFormat="1" ht="24">
      <c r="B866" s="32"/>
      <c r="C866" s="136" t="s">
        <v>1133</v>
      </c>
      <c r="D866" s="136" t="s">
        <v>163</v>
      </c>
      <c r="E866" s="137" t="s">
        <v>1134</v>
      </c>
      <c r="F866" s="138" t="s">
        <v>1135</v>
      </c>
      <c r="G866" s="139" t="s">
        <v>248</v>
      </c>
      <c r="H866" s="140">
        <v>7.66</v>
      </c>
      <c r="I866" s="141">
        <v>0</v>
      </c>
      <c r="J866" s="141">
        <v>0</v>
      </c>
      <c r="K866" s="142">
        <f>ROUND(P866*H866,2)</f>
        <v>0</v>
      </c>
      <c r="L866" s="138" t="s">
        <v>167</v>
      </c>
      <c r="M866" s="32"/>
      <c r="N866" s="143" t="s">
        <v>1</v>
      </c>
      <c r="O866" s="144" t="s">
        <v>42</v>
      </c>
      <c r="P866" s="145">
        <f>I866+J866</f>
        <v>0</v>
      </c>
      <c r="Q866" s="145">
        <f>ROUND(I866*H866,2)</f>
        <v>0</v>
      </c>
      <c r="R866" s="145">
        <f>ROUND(J866*H866,2)</f>
        <v>0</v>
      </c>
      <c r="T866" s="146">
        <f>S866*H866</f>
        <v>0</v>
      </c>
      <c r="U866" s="146">
        <v>1.2E-4</v>
      </c>
      <c r="V866" s="146">
        <f>U866*H866</f>
        <v>9.1920000000000001E-4</v>
      </c>
      <c r="W866" s="146">
        <v>0</v>
      </c>
      <c r="X866" s="147">
        <f>W866*H866</f>
        <v>0</v>
      </c>
      <c r="AR866" s="148" t="s">
        <v>245</v>
      </c>
      <c r="AT866" s="148" t="s">
        <v>163</v>
      </c>
      <c r="AU866" s="148" t="s">
        <v>89</v>
      </c>
      <c r="AY866" s="17" t="s">
        <v>160</v>
      </c>
      <c r="BE866" s="149">
        <f>IF(O866="základní",K866,0)</f>
        <v>0</v>
      </c>
      <c r="BF866" s="149">
        <f>IF(O866="snížená",K866,0)</f>
        <v>0</v>
      </c>
      <c r="BG866" s="149">
        <f>IF(O866="zákl. přenesená",K866,0)</f>
        <v>0</v>
      </c>
      <c r="BH866" s="149">
        <f>IF(O866="sníž. přenesená",K866,0)</f>
        <v>0</v>
      </c>
      <c r="BI866" s="149">
        <f>IF(O866="nulová",K866,0)</f>
        <v>0</v>
      </c>
      <c r="BJ866" s="17" t="s">
        <v>87</v>
      </c>
      <c r="BK866" s="149">
        <f>ROUND(P866*H866,2)</f>
        <v>0</v>
      </c>
      <c r="BL866" s="17" t="s">
        <v>245</v>
      </c>
      <c r="BM866" s="148" t="s">
        <v>1136</v>
      </c>
    </row>
    <row r="867" spans="2:65" s="13" customFormat="1">
      <c r="B867" s="157"/>
      <c r="D867" s="151" t="s">
        <v>170</v>
      </c>
      <c r="E867" s="158" t="s">
        <v>1</v>
      </c>
      <c r="F867" s="159" t="s">
        <v>1137</v>
      </c>
      <c r="H867" s="160">
        <v>4</v>
      </c>
      <c r="I867" s="161"/>
      <c r="J867" s="161"/>
      <c r="M867" s="157"/>
      <c r="N867" s="162"/>
      <c r="X867" s="163"/>
      <c r="AT867" s="158" t="s">
        <v>170</v>
      </c>
      <c r="AU867" s="158" t="s">
        <v>89</v>
      </c>
      <c r="AV867" s="13" t="s">
        <v>89</v>
      </c>
      <c r="AW867" s="13" t="s">
        <v>5</v>
      </c>
      <c r="AX867" s="13" t="s">
        <v>79</v>
      </c>
      <c r="AY867" s="158" t="s">
        <v>160</v>
      </c>
    </row>
    <row r="868" spans="2:65" s="13" customFormat="1">
      <c r="B868" s="157"/>
      <c r="D868" s="151" t="s">
        <v>170</v>
      </c>
      <c r="E868" s="158" t="s">
        <v>1</v>
      </c>
      <c r="F868" s="159" t="s">
        <v>1138</v>
      </c>
      <c r="H868" s="160">
        <v>3.66</v>
      </c>
      <c r="I868" s="161"/>
      <c r="J868" s="161"/>
      <c r="M868" s="157"/>
      <c r="N868" s="162"/>
      <c r="X868" s="163"/>
      <c r="AT868" s="158" t="s">
        <v>170</v>
      </c>
      <c r="AU868" s="158" t="s">
        <v>89</v>
      </c>
      <c r="AV868" s="13" t="s">
        <v>89</v>
      </c>
      <c r="AW868" s="13" t="s">
        <v>5</v>
      </c>
      <c r="AX868" s="13" t="s">
        <v>79</v>
      </c>
      <c r="AY868" s="158" t="s">
        <v>160</v>
      </c>
    </row>
    <row r="869" spans="2:65" s="14" customFormat="1">
      <c r="B869" s="164"/>
      <c r="D869" s="151" t="s">
        <v>170</v>
      </c>
      <c r="E869" s="165" t="s">
        <v>1</v>
      </c>
      <c r="F869" s="166" t="s">
        <v>173</v>
      </c>
      <c r="H869" s="167">
        <v>7.66</v>
      </c>
      <c r="I869" s="168"/>
      <c r="J869" s="168"/>
      <c r="M869" s="164"/>
      <c r="N869" s="169"/>
      <c r="X869" s="170"/>
      <c r="AT869" s="165" t="s">
        <v>170</v>
      </c>
      <c r="AU869" s="165" t="s">
        <v>89</v>
      </c>
      <c r="AV869" s="14" t="s">
        <v>161</v>
      </c>
      <c r="AW869" s="14" t="s">
        <v>5</v>
      </c>
      <c r="AX869" s="14" t="s">
        <v>79</v>
      </c>
      <c r="AY869" s="165" t="s">
        <v>160</v>
      </c>
    </row>
    <row r="870" spans="2:65" s="15" customFormat="1">
      <c r="B870" s="171"/>
      <c r="D870" s="151" t="s">
        <v>170</v>
      </c>
      <c r="E870" s="172" t="s">
        <v>1</v>
      </c>
      <c r="F870" s="173" t="s">
        <v>174</v>
      </c>
      <c r="H870" s="174">
        <v>7.66</v>
      </c>
      <c r="I870" s="175"/>
      <c r="J870" s="175"/>
      <c r="M870" s="171"/>
      <c r="N870" s="176"/>
      <c r="X870" s="177"/>
      <c r="AT870" s="172" t="s">
        <v>170</v>
      </c>
      <c r="AU870" s="172" t="s">
        <v>89</v>
      </c>
      <c r="AV870" s="15" t="s">
        <v>168</v>
      </c>
      <c r="AW870" s="15" t="s">
        <v>5</v>
      </c>
      <c r="AX870" s="15" t="s">
        <v>87</v>
      </c>
      <c r="AY870" s="172" t="s">
        <v>160</v>
      </c>
    </row>
    <row r="871" spans="2:65" s="1" customFormat="1" ht="16.5" customHeight="1">
      <c r="B871" s="32"/>
      <c r="C871" s="178" t="s">
        <v>1139</v>
      </c>
      <c r="D871" s="178" t="s">
        <v>217</v>
      </c>
      <c r="E871" s="179" t="s">
        <v>1122</v>
      </c>
      <c r="F871" s="180" t="s">
        <v>1123</v>
      </c>
      <c r="G871" s="181" t="s">
        <v>166</v>
      </c>
      <c r="H871" s="182">
        <v>2.528</v>
      </c>
      <c r="I871" s="183">
        <v>0</v>
      </c>
      <c r="J871" s="184"/>
      <c r="K871" s="185">
        <f>ROUND(P871*H871,2)</f>
        <v>0</v>
      </c>
      <c r="L871" s="180" t="s">
        <v>1</v>
      </c>
      <c r="M871" s="186"/>
      <c r="N871" s="187" t="s">
        <v>1</v>
      </c>
      <c r="O871" s="144" t="s">
        <v>42</v>
      </c>
      <c r="P871" s="145">
        <f>I871+J871</f>
        <v>0</v>
      </c>
      <c r="Q871" s="145">
        <f>ROUND(I871*H871,2)</f>
        <v>0</v>
      </c>
      <c r="R871" s="145">
        <f>ROUND(J871*H871,2)</f>
        <v>0</v>
      </c>
      <c r="T871" s="146">
        <f>S871*H871</f>
        <v>0</v>
      </c>
      <c r="U871" s="146">
        <v>3.3999999999999998E-3</v>
      </c>
      <c r="V871" s="146">
        <f>U871*H871</f>
        <v>8.595199999999999E-3</v>
      </c>
      <c r="W871" s="146">
        <v>0</v>
      </c>
      <c r="X871" s="147">
        <f>W871*H871</f>
        <v>0</v>
      </c>
      <c r="AR871" s="148" t="s">
        <v>334</v>
      </c>
      <c r="AT871" s="148" t="s">
        <v>217</v>
      </c>
      <c r="AU871" s="148" t="s">
        <v>89</v>
      </c>
      <c r="AY871" s="17" t="s">
        <v>160</v>
      </c>
      <c r="BE871" s="149">
        <f>IF(O871="základní",K871,0)</f>
        <v>0</v>
      </c>
      <c r="BF871" s="149">
        <f>IF(O871="snížená",K871,0)</f>
        <v>0</v>
      </c>
      <c r="BG871" s="149">
        <f>IF(O871="zákl. přenesená",K871,0)</f>
        <v>0</v>
      </c>
      <c r="BH871" s="149">
        <f>IF(O871="sníž. přenesená",K871,0)</f>
        <v>0</v>
      </c>
      <c r="BI871" s="149">
        <f>IF(O871="nulová",K871,0)</f>
        <v>0</v>
      </c>
      <c r="BJ871" s="17" t="s">
        <v>87</v>
      </c>
      <c r="BK871" s="149">
        <f>ROUND(P871*H871,2)</f>
        <v>0</v>
      </c>
      <c r="BL871" s="17" t="s">
        <v>245</v>
      </c>
      <c r="BM871" s="148" t="s">
        <v>1140</v>
      </c>
    </row>
    <row r="872" spans="2:65" s="13" customFormat="1">
      <c r="B872" s="157"/>
      <c r="D872" s="151" t="s">
        <v>170</v>
      </c>
      <c r="F872" s="159" t="s">
        <v>1141</v>
      </c>
      <c r="H872" s="160">
        <v>2.528</v>
      </c>
      <c r="I872" s="161"/>
      <c r="J872" s="161"/>
      <c r="M872" s="157"/>
      <c r="N872" s="162"/>
      <c r="X872" s="163"/>
      <c r="AT872" s="158" t="s">
        <v>170</v>
      </c>
      <c r="AU872" s="158" t="s">
        <v>89</v>
      </c>
      <c r="AV872" s="13" t="s">
        <v>89</v>
      </c>
      <c r="AW872" s="13" t="s">
        <v>4</v>
      </c>
      <c r="AX872" s="13" t="s">
        <v>87</v>
      </c>
      <c r="AY872" s="158" t="s">
        <v>160</v>
      </c>
    </row>
    <row r="873" spans="2:65" s="1" customFormat="1" ht="24.2" customHeight="1">
      <c r="B873" s="32"/>
      <c r="C873" s="136" t="s">
        <v>1142</v>
      </c>
      <c r="D873" s="136" t="s">
        <v>163</v>
      </c>
      <c r="E873" s="137" t="s">
        <v>1143</v>
      </c>
      <c r="F873" s="138" t="s">
        <v>1144</v>
      </c>
      <c r="G873" s="139" t="s">
        <v>248</v>
      </c>
      <c r="H873" s="140">
        <v>9.8800000000000008</v>
      </c>
      <c r="I873" s="141">
        <v>0</v>
      </c>
      <c r="J873" s="141">
        <v>0</v>
      </c>
      <c r="K873" s="142">
        <f>ROUND(P873*H873,2)</f>
        <v>0</v>
      </c>
      <c r="L873" s="138" t="s">
        <v>167</v>
      </c>
      <c r="M873" s="32"/>
      <c r="N873" s="143" t="s">
        <v>1</v>
      </c>
      <c r="O873" s="144" t="s">
        <v>42</v>
      </c>
      <c r="P873" s="145">
        <f>I873+J873</f>
        <v>0</v>
      </c>
      <c r="Q873" s="145">
        <f>ROUND(I873*H873,2)</f>
        <v>0</v>
      </c>
      <c r="R873" s="145">
        <f>ROUND(J873*H873,2)</f>
        <v>0</v>
      </c>
      <c r="T873" s="146">
        <f>S873*H873</f>
        <v>0</v>
      </c>
      <c r="U873" s="146">
        <v>8.0000000000000007E-5</v>
      </c>
      <c r="V873" s="146">
        <f>U873*H873</f>
        <v>7.9040000000000013E-4</v>
      </c>
      <c r="W873" s="146">
        <v>0</v>
      </c>
      <c r="X873" s="147">
        <f>W873*H873</f>
        <v>0</v>
      </c>
      <c r="AR873" s="148" t="s">
        <v>245</v>
      </c>
      <c r="AT873" s="148" t="s">
        <v>163</v>
      </c>
      <c r="AU873" s="148" t="s">
        <v>89</v>
      </c>
      <c r="AY873" s="17" t="s">
        <v>160</v>
      </c>
      <c r="BE873" s="149">
        <f>IF(O873="základní",K873,0)</f>
        <v>0</v>
      </c>
      <c r="BF873" s="149">
        <f>IF(O873="snížená",K873,0)</f>
        <v>0</v>
      </c>
      <c r="BG873" s="149">
        <f>IF(O873="zákl. přenesená",K873,0)</f>
        <v>0</v>
      </c>
      <c r="BH873" s="149">
        <f>IF(O873="sníž. přenesená",K873,0)</f>
        <v>0</v>
      </c>
      <c r="BI873" s="149">
        <f>IF(O873="nulová",K873,0)</f>
        <v>0</v>
      </c>
      <c r="BJ873" s="17" t="s">
        <v>87</v>
      </c>
      <c r="BK873" s="149">
        <f>ROUND(P873*H873,2)</f>
        <v>0</v>
      </c>
      <c r="BL873" s="17" t="s">
        <v>245</v>
      </c>
      <c r="BM873" s="148" t="s">
        <v>1145</v>
      </c>
    </row>
    <row r="874" spans="2:65" s="13" customFormat="1">
      <c r="B874" s="157"/>
      <c r="D874" s="151" t="s">
        <v>170</v>
      </c>
      <c r="E874" s="158" t="s">
        <v>1</v>
      </c>
      <c r="F874" s="159" t="s">
        <v>1146</v>
      </c>
      <c r="H874" s="160">
        <v>5</v>
      </c>
      <c r="I874" s="161"/>
      <c r="J874" s="161"/>
      <c r="M874" s="157"/>
      <c r="N874" s="162"/>
      <c r="X874" s="163"/>
      <c r="AT874" s="158" t="s">
        <v>170</v>
      </c>
      <c r="AU874" s="158" t="s">
        <v>89</v>
      </c>
      <c r="AV874" s="13" t="s">
        <v>89</v>
      </c>
      <c r="AW874" s="13" t="s">
        <v>5</v>
      </c>
      <c r="AX874" s="13" t="s">
        <v>79</v>
      </c>
      <c r="AY874" s="158" t="s">
        <v>160</v>
      </c>
    </row>
    <row r="875" spans="2:65" s="13" customFormat="1">
      <c r="B875" s="157"/>
      <c r="D875" s="151" t="s">
        <v>170</v>
      </c>
      <c r="E875" s="158" t="s">
        <v>1</v>
      </c>
      <c r="F875" s="159" t="s">
        <v>1147</v>
      </c>
      <c r="H875" s="160">
        <v>4.88</v>
      </c>
      <c r="I875" s="161"/>
      <c r="J875" s="161"/>
      <c r="M875" s="157"/>
      <c r="N875" s="162"/>
      <c r="X875" s="163"/>
      <c r="AT875" s="158" t="s">
        <v>170</v>
      </c>
      <c r="AU875" s="158" t="s">
        <v>89</v>
      </c>
      <c r="AV875" s="13" t="s">
        <v>89</v>
      </c>
      <c r="AW875" s="13" t="s">
        <v>5</v>
      </c>
      <c r="AX875" s="13" t="s">
        <v>79</v>
      </c>
      <c r="AY875" s="158" t="s">
        <v>160</v>
      </c>
    </row>
    <row r="876" spans="2:65" s="14" customFormat="1">
      <c r="B876" s="164"/>
      <c r="D876" s="151" t="s">
        <v>170</v>
      </c>
      <c r="E876" s="165" t="s">
        <v>1</v>
      </c>
      <c r="F876" s="166" t="s">
        <v>173</v>
      </c>
      <c r="H876" s="167">
        <v>9.8800000000000008</v>
      </c>
      <c r="I876" s="168"/>
      <c r="J876" s="168"/>
      <c r="M876" s="164"/>
      <c r="N876" s="169"/>
      <c r="X876" s="170"/>
      <c r="AT876" s="165" t="s">
        <v>170</v>
      </c>
      <c r="AU876" s="165" t="s">
        <v>89</v>
      </c>
      <c r="AV876" s="14" t="s">
        <v>161</v>
      </c>
      <c r="AW876" s="14" t="s">
        <v>5</v>
      </c>
      <c r="AX876" s="14" t="s">
        <v>79</v>
      </c>
      <c r="AY876" s="165" t="s">
        <v>160</v>
      </c>
    </row>
    <row r="877" spans="2:65" s="15" customFormat="1">
      <c r="B877" s="171"/>
      <c r="D877" s="151" t="s">
        <v>170</v>
      </c>
      <c r="E877" s="172" t="s">
        <v>1</v>
      </c>
      <c r="F877" s="173" t="s">
        <v>174</v>
      </c>
      <c r="H877" s="174">
        <v>9.8800000000000008</v>
      </c>
      <c r="I877" s="175"/>
      <c r="J877" s="175"/>
      <c r="M877" s="171"/>
      <c r="N877" s="176"/>
      <c r="X877" s="177"/>
      <c r="AT877" s="172" t="s">
        <v>170</v>
      </c>
      <c r="AU877" s="172" t="s">
        <v>89</v>
      </c>
      <c r="AV877" s="15" t="s">
        <v>168</v>
      </c>
      <c r="AW877" s="15" t="s">
        <v>5</v>
      </c>
      <c r="AX877" s="15" t="s">
        <v>87</v>
      </c>
      <c r="AY877" s="172" t="s">
        <v>160</v>
      </c>
    </row>
    <row r="878" spans="2:65" s="1" customFormat="1" ht="16.5" customHeight="1">
      <c r="B878" s="32"/>
      <c r="C878" s="178" t="s">
        <v>1148</v>
      </c>
      <c r="D878" s="178" t="s">
        <v>217</v>
      </c>
      <c r="E878" s="179" t="s">
        <v>1122</v>
      </c>
      <c r="F878" s="180" t="s">
        <v>1123</v>
      </c>
      <c r="G878" s="181" t="s">
        <v>166</v>
      </c>
      <c r="H878" s="182">
        <v>2.1739999999999999</v>
      </c>
      <c r="I878" s="183">
        <v>0</v>
      </c>
      <c r="J878" s="184"/>
      <c r="K878" s="185">
        <f>ROUND(P878*H878,2)</f>
        <v>0</v>
      </c>
      <c r="L878" s="180" t="s">
        <v>1</v>
      </c>
      <c r="M878" s="186"/>
      <c r="N878" s="187" t="s">
        <v>1</v>
      </c>
      <c r="O878" s="144" t="s">
        <v>42</v>
      </c>
      <c r="P878" s="145">
        <f>I878+J878</f>
        <v>0</v>
      </c>
      <c r="Q878" s="145">
        <f>ROUND(I878*H878,2)</f>
        <v>0</v>
      </c>
      <c r="R878" s="145">
        <f>ROUND(J878*H878,2)</f>
        <v>0</v>
      </c>
      <c r="T878" s="146">
        <f>S878*H878</f>
        <v>0</v>
      </c>
      <c r="U878" s="146">
        <v>3.3999999999999998E-3</v>
      </c>
      <c r="V878" s="146">
        <f>U878*H878</f>
        <v>7.391599999999999E-3</v>
      </c>
      <c r="W878" s="146">
        <v>0</v>
      </c>
      <c r="X878" s="147">
        <f>W878*H878</f>
        <v>0</v>
      </c>
      <c r="AR878" s="148" t="s">
        <v>334</v>
      </c>
      <c r="AT878" s="148" t="s">
        <v>217</v>
      </c>
      <c r="AU878" s="148" t="s">
        <v>89</v>
      </c>
      <c r="AY878" s="17" t="s">
        <v>160</v>
      </c>
      <c r="BE878" s="149">
        <f>IF(O878="základní",K878,0)</f>
        <v>0</v>
      </c>
      <c r="BF878" s="149">
        <f>IF(O878="snížená",K878,0)</f>
        <v>0</v>
      </c>
      <c r="BG878" s="149">
        <f>IF(O878="zákl. přenesená",K878,0)</f>
        <v>0</v>
      </c>
      <c r="BH878" s="149">
        <f>IF(O878="sníž. přenesená",K878,0)</f>
        <v>0</v>
      </c>
      <c r="BI878" s="149">
        <f>IF(O878="nulová",K878,0)</f>
        <v>0</v>
      </c>
      <c r="BJ878" s="17" t="s">
        <v>87</v>
      </c>
      <c r="BK878" s="149">
        <f>ROUND(P878*H878,2)</f>
        <v>0</v>
      </c>
      <c r="BL878" s="17" t="s">
        <v>245</v>
      </c>
      <c r="BM878" s="148" t="s">
        <v>1149</v>
      </c>
    </row>
    <row r="879" spans="2:65" s="13" customFormat="1">
      <c r="B879" s="157"/>
      <c r="D879" s="151" t="s">
        <v>170</v>
      </c>
      <c r="F879" s="159" t="s">
        <v>1150</v>
      </c>
      <c r="H879" s="160">
        <v>2.1739999999999999</v>
      </c>
      <c r="I879" s="161"/>
      <c r="J879" s="161"/>
      <c r="M879" s="157"/>
      <c r="N879" s="162"/>
      <c r="X879" s="163"/>
      <c r="AT879" s="158" t="s">
        <v>170</v>
      </c>
      <c r="AU879" s="158" t="s">
        <v>89</v>
      </c>
      <c r="AV879" s="13" t="s">
        <v>89</v>
      </c>
      <c r="AW879" s="13" t="s">
        <v>4</v>
      </c>
      <c r="AX879" s="13" t="s">
        <v>87</v>
      </c>
      <c r="AY879" s="158" t="s">
        <v>160</v>
      </c>
    </row>
    <row r="880" spans="2:65" s="1" customFormat="1" ht="24">
      <c r="B880" s="32"/>
      <c r="C880" s="136" t="s">
        <v>1151</v>
      </c>
      <c r="D880" s="136" t="s">
        <v>163</v>
      </c>
      <c r="E880" s="137" t="s">
        <v>1152</v>
      </c>
      <c r="F880" s="138" t="s">
        <v>1153</v>
      </c>
      <c r="G880" s="139" t="s">
        <v>248</v>
      </c>
      <c r="H880" s="140">
        <v>114.8</v>
      </c>
      <c r="I880" s="141">
        <v>0</v>
      </c>
      <c r="J880" s="141">
        <v>0</v>
      </c>
      <c r="K880" s="142">
        <f>ROUND(P880*H880,2)</f>
        <v>0</v>
      </c>
      <c r="L880" s="138" t="s">
        <v>167</v>
      </c>
      <c r="M880" s="32"/>
      <c r="N880" s="143" t="s">
        <v>1</v>
      </c>
      <c r="O880" s="144" t="s">
        <v>42</v>
      </c>
      <c r="P880" s="145">
        <f>I880+J880</f>
        <v>0</v>
      </c>
      <c r="Q880" s="145">
        <f>ROUND(I880*H880,2)</f>
        <v>0</v>
      </c>
      <c r="R880" s="145">
        <f>ROUND(J880*H880,2)</f>
        <v>0</v>
      </c>
      <c r="T880" s="146">
        <f>S880*H880</f>
        <v>0</v>
      </c>
      <c r="U880" s="146">
        <v>0</v>
      </c>
      <c r="V880" s="146">
        <f>U880*H880</f>
        <v>0</v>
      </c>
      <c r="W880" s="146">
        <v>2.9999999999999997E-4</v>
      </c>
      <c r="X880" s="147">
        <f>W880*H880</f>
        <v>3.4439999999999998E-2</v>
      </c>
      <c r="AR880" s="148" t="s">
        <v>245</v>
      </c>
      <c r="AT880" s="148" t="s">
        <v>163</v>
      </c>
      <c r="AU880" s="148" t="s">
        <v>89</v>
      </c>
      <c r="AY880" s="17" t="s">
        <v>160</v>
      </c>
      <c r="BE880" s="149">
        <f>IF(O880="základní",K880,0)</f>
        <v>0</v>
      </c>
      <c r="BF880" s="149">
        <f>IF(O880="snížená",K880,0)</f>
        <v>0</v>
      </c>
      <c r="BG880" s="149">
        <f>IF(O880="zákl. přenesená",K880,0)</f>
        <v>0</v>
      </c>
      <c r="BH880" s="149">
        <f>IF(O880="sníž. přenesená",K880,0)</f>
        <v>0</v>
      </c>
      <c r="BI880" s="149">
        <f>IF(O880="nulová",K880,0)</f>
        <v>0</v>
      </c>
      <c r="BJ880" s="17" t="s">
        <v>87</v>
      </c>
      <c r="BK880" s="149">
        <f>ROUND(P880*H880,2)</f>
        <v>0</v>
      </c>
      <c r="BL880" s="17" t="s">
        <v>245</v>
      </c>
      <c r="BM880" s="148" t="s">
        <v>1154</v>
      </c>
    </row>
    <row r="881" spans="2:65" s="12" customFormat="1">
      <c r="B881" s="150"/>
      <c r="D881" s="151" t="s">
        <v>170</v>
      </c>
      <c r="E881" s="152" t="s">
        <v>1</v>
      </c>
      <c r="F881" s="153" t="s">
        <v>171</v>
      </c>
      <c r="H881" s="152" t="s">
        <v>1</v>
      </c>
      <c r="I881" s="154"/>
      <c r="J881" s="154"/>
      <c r="M881" s="150"/>
      <c r="N881" s="155"/>
      <c r="X881" s="156"/>
      <c r="AT881" s="152" t="s">
        <v>170</v>
      </c>
      <c r="AU881" s="152" t="s">
        <v>89</v>
      </c>
      <c r="AV881" s="12" t="s">
        <v>87</v>
      </c>
      <c r="AW881" s="12" t="s">
        <v>5</v>
      </c>
      <c r="AX881" s="12" t="s">
        <v>79</v>
      </c>
      <c r="AY881" s="152" t="s">
        <v>160</v>
      </c>
    </row>
    <row r="882" spans="2:65" s="13" customFormat="1">
      <c r="B882" s="157"/>
      <c r="D882" s="151" t="s">
        <v>170</v>
      </c>
      <c r="E882" s="158" t="s">
        <v>1</v>
      </c>
      <c r="F882" s="159" t="s">
        <v>1155</v>
      </c>
      <c r="H882" s="160">
        <v>11.45</v>
      </c>
      <c r="I882" s="161"/>
      <c r="J882" s="161"/>
      <c r="M882" s="157"/>
      <c r="N882" s="162"/>
      <c r="X882" s="163"/>
      <c r="AT882" s="158" t="s">
        <v>170</v>
      </c>
      <c r="AU882" s="158" t="s">
        <v>89</v>
      </c>
      <c r="AV882" s="13" t="s">
        <v>89</v>
      </c>
      <c r="AW882" s="13" t="s">
        <v>5</v>
      </c>
      <c r="AX882" s="13" t="s">
        <v>79</v>
      </c>
      <c r="AY882" s="158" t="s">
        <v>160</v>
      </c>
    </row>
    <row r="883" spans="2:65" s="14" customFormat="1">
      <c r="B883" s="164"/>
      <c r="D883" s="151" t="s">
        <v>170</v>
      </c>
      <c r="E883" s="165" t="s">
        <v>1</v>
      </c>
      <c r="F883" s="166" t="s">
        <v>173</v>
      </c>
      <c r="H883" s="167">
        <v>11.45</v>
      </c>
      <c r="I883" s="168"/>
      <c r="J883" s="168"/>
      <c r="M883" s="164"/>
      <c r="N883" s="169"/>
      <c r="X883" s="170"/>
      <c r="AT883" s="165" t="s">
        <v>170</v>
      </c>
      <c r="AU883" s="165" t="s">
        <v>89</v>
      </c>
      <c r="AV883" s="14" t="s">
        <v>161</v>
      </c>
      <c r="AW883" s="14" t="s">
        <v>5</v>
      </c>
      <c r="AX883" s="14" t="s">
        <v>79</v>
      </c>
      <c r="AY883" s="165" t="s">
        <v>160</v>
      </c>
    </row>
    <row r="884" spans="2:65" s="12" customFormat="1">
      <c r="B884" s="150"/>
      <c r="D884" s="151" t="s">
        <v>170</v>
      </c>
      <c r="E884" s="152" t="s">
        <v>1</v>
      </c>
      <c r="F884" s="153" t="s">
        <v>189</v>
      </c>
      <c r="H884" s="152" t="s">
        <v>1</v>
      </c>
      <c r="I884" s="154"/>
      <c r="J884" s="154"/>
      <c r="M884" s="150"/>
      <c r="N884" s="155"/>
      <c r="X884" s="156"/>
      <c r="AT884" s="152" t="s">
        <v>170</v>
      </c>
      <c r="AU884" s="152" t="s">
        <v>89</v>
      </c>
      <c r="AV884" s="12" t="s">
        <v>87</v>
      </c>
      <c r="AW884" s="12" t="s">
        <v>5</v>
      </c>
      <c r="AX884" s="12" t="s">
        <v>79</v>
      </c>
      <c r="AY884" s="152" t="s">
        <v>160</v>
      </c>
    </row>
    <row r="885" spans="2:65" s="13" customFormat="1">
      <c r="B885" s="157"/>
      <c r="D885" s="151" t="s">
        <v>170</v>
      </c>
      <c r="E885" s="158" t="s">
        <v>1</v>
      </c>
      <c r="F885" s="159" t="s">
        <v>1156</v>
      </c>
      <c r="H885" s="160">
        <v>35.299999999999997</v>
      </c>
      <c r="I885" s="161"/>
      <c r="J885" s="161"/>
      <c r="M885" s="157"/>
      <c r="N885" s="162"/>
      <c r="X885" s="163"/>
      <c r="AT885" s="158" t="s">
        <v>170</v>
      </c>
      <c r="AU885" s="158" t="s">
        <v>89</v>
      </c>
      <c r="AV885" s="13" t="s">
        <v>89</v>
      </c>
      <c r="AW885" s="13" t="s">
        <v>5</v>
      </c>
      <c r="AX885" s="13" t="s">
        <v>79</v>
      </c>
      <c r="AY885" s="158" t="s">
        <v>160</v>
      </c>
    </row>
    <row r="886" spans="2:65" s="13" customFormat="1">
      <c r="B886" s="157"/>
      <c r="D886" s="151" t="s">
        <v>170</v>
      </c>
      <c r="E886" s="158" t="s">
        <v>1</v>
      </c>
      <c r="F886" s="159" t="s">
        <v>1157</v>
      </c>
      <c r="H886" s="160">
        <v>34.25</v>
      </c>
      <c r="I886" s="161"/>
      <c r="J886" s="161"/>
      <c r="M886" s="157"/>
      <c r="N886" s="162"/>
      <c r="X886" s="163"/>
      <c r="AT886" s="158" t="s">
        <v>170</v>
      </c>
      <c r="AU886" s="158" t="s">
        <v>89</v>
      </c>
      <c r="AV886" s="13" t="s">
        <v>89</v>
      </c>
      <c r="AW886" s="13" t="s">
        <v>5</v>
      </c>
      <c r="AX886" s="13" t="s">
        <v>79</v>
      </c>
      <c r="AY886" s="158" t="s">
        <v>160</v>
      </c>
    </row>
    <row r="887" spans="2:65" s="13" customFormat="1">
      <c r="B887" s="157"/>
      <c r="D887" s="151" t="s">
        <v>170</v>
      </c>
      <c r="E887" s="158" t="s">
        <v>1</v>
      </c>
      <c r="F887" s="159" t="s">
        <v>1158</v>
      </c>
      <c r="H887" s="160">
        <v>33.799999999999997</v>
      </c>
      <c r="I887" s="161"/>
      <c r="J887" s="161"/>
      <c r="M887" s="157"/>
      <c r="N887" s="162"/>
      <c r="X887" s="163"/>
      <c r="AT887" s="158" t="s">
        <v>170</v>
      </c>
      <c r="AU887" s="158" t="s">
        <v>89</v>
      </c>
      <c r="AV887" s="13" t="s">
        <v>89</v>
      </c>
      <c r="AW887" s="13" t="s">
        <v>5</v>
      </c>
      <c r="AX887" s="13" t="s">
        <v>79</v>
      </c>
      <c r="AY887" s="158" t="s">
        <v>160</v>
      </c>
    </row>
    <row r="888" spans="2:65" s="14" customFormat="1">
      <c r="B888" s="164"/>
      <c r="D888" s="151" t="s">
        <v>170</v>
      </c>
      <c r="E888" s="165" t="s">
        <v>1</v>
      </c>
      <c r="F888" s="166" t="s">
        <v>173</v>
      </c>
      <c r="H888" s="167">
        <v>103.35</v>
      </c>
      <c r="I888" s="168"/>
      <c r="J888" s="168"/>
      <c r="M888" s="164"/>
      <c r="N888" s="169"/>
      <c r="X888" s="170"/>
      <c r="AT888" s="165" t="s">
        <v>170</v>
      </c>
      <c r="AU888" s="165" t="s">
        <v>89</v>
      </c>
      <c r="AV888" s="14" t="s">
        <v>161</v>
      </c>
      <c r="AW888" s="14" t="s">
        <v>5</v>
      </c>
      <c r="AX888" s="14" t="s">
        <v>79</v>
      </c>
      <c r="AY888" s="165" t="s">
        <v>160</v>
      </c>
    </row>
    <row r="889" spans="2:65" s="15" customFormat="1">
      <c r="B889" s="171"/>
      <c r="D889" s="151" t="s">
        <v>170</v>
      </c>
      <c r="E889" s="172" t="s">
        <v>1</v>
      </c>
      <c r="F889" s="173" t="s">
        <v>174</v>
      </c>
      <c r="H889" s="174">
        <v>114.8</v>
      </c>
      <c r="I889" s="175"/>
      <c r="J889" s="175"/>
      <c r="M889" s="171"/>
      <c r="N889" s="176"/>
      <c r="X889" s="177"/>
      <c r="AT889" s="172" t="s">
        <v>170</v>
      </c>
      <c r="AU889" s="172" t="s">
        <v>89</v>
      </c>
      <c r="AV889" s="15" t="s">
        <v>168</v>
      </c>
      <c r="AW889" s="15" t="s">
        <v>5</v>
      </c>
      <c r="AX889" s="15" t="s">
        <v>87</v>
      </c>
      <c r="AY889" s="172" t="s">
        <v>160</v>
      </c>
    </row>
    <row r="890" spans="2:65" s="1" customFormat="1" ht="24.2" customHeight="1">
      <c r="B890" s="32"/>
      <c r="C890" s="136" t="s">
        <v>305</v>
      </c>
      <c r="D890" s="136" t="s">
        <v>163</v>
      </c>
      <c r="E890" s="137" t="s">
        <v>1159</v>
      </c>
      <c r="F890" s="138" t="s">
        <v>1160</v>
      </c>
      <c r="G890" s="139" t="s">
        <v>248</v>
      </c>
      <c r="H890" s="140">
        <v>158.80000000000001</v>
      </c>
      <c r="I890" s="141">
        <v>0</v>
      </c>
      <c r="J890" s="141">
        <v>0</v>
      </c>
      <c r="K890" s="142">
        <f>ROUND(P890*H890,2)</f>
        <v>0</v>
      </c>
      <c r="L890" s="138" t="s">
        <v>167</v>
      </c>
      <c r="M890" s="32"/>
      <c r="N890" s="143" t="s">
        <v>1</v>
      </c>
      <c r="O890" s="144" t="s">
        <v>42</v>
      </c>
      <c r="P890" s="145">
        <f>I890+J890</f>
        <v>0</v>
      </c>
      <c r="Q890" s="145">
        <f>ROUND(I890*H890,2)</f>
        <v>0</v>
      </c>
      <c r="R890" s="145">
        <f>ROUND(J890*H890,2)</f>
        <v>0</v>
      </c>
      <c r="T890" s="146">
        <f>S890*H890</f>
        <v>0</v>
      </c>
      <c r="U890" s="146">
        <v>1.0000000000000001E-5</v>
      </c>
      <c r="V890" s="146">
        <f>U890*H890</f>
        <v>1.5880000000000002E-3</v>
      </c>
      <c r="W890" s="146">
        <v>0</v>
      </c>
      <c r="X890" s="147">
        <f>W890*H890</f>
        <v>0</v>
      </c>
      <c r="AR890" s="148" t="s">
        <v>245</v>
      </c>
      <c r="AT890" s="148" t="s">
        <v>163</v>
      </c>
      <c r="AU890" s="148" t="s">
        <v>89</v>
      </c>
      <c r="AY890" s="17" t="s">
        <v>160</v>
      </c>
      <c r="BE890" s="149">
        <f>IF(O890="základní",K890,0)</f>
        <v>0</v>
      </c>
      <c r="BF890" s="149">
        <f>IF(O890="snížená",K890,0)</f>
        <v>0</v>
      </c>
      <c r="BG890" s="149">
        <f>IF(O890="zákl. přenesená",K890,0)</f>
        <v>0</v>
      </c>
      <c r="BH890" s="149">
        <f>IF(O890="sníž. přenesená",K890,0)</f>
        <v>0</v>
      </c>
      <c r="BI890" s="149">
        <f>IF(O890="nulová",K890,0)</f>
        <v>0</v>
      </c>
      <c r="BJ890" s="17" t="s">
        <v>87</v>
      </c>
      <c r="BK890" s="149">
        <f>ROUND(P890*H890,2)</f>
        <v>0</v>
      </c>
      <c r="BL890" s="17" t="s">
        <v>245</v>
      </c>
      <c r="BM890" s="148" t="s">
        <v>1161</v>
      </c>
    </row>
    <row r="891" spans="2:65" s="1" customFormat="1" ht="24.2" customHeight="1">
      <c r="B891" s="32"/>
      <c r="C891" s="178" t="s">
        <v>1162</v>
      </c>
      <c r="D891" s="178" t="s">
        <v>217</v>
      </c>
      <c r="E891" s="179" t="s">
        <v>1163</v>
      </c>
      <c r="F891" s="180" t="s">
        <v>1164</v>
      </c>
      <c r="G891" s="181" t="s">
        <v>248</v>
      </c>
      <c r="H891" s="182">
        <v>161.976</v>
      </c>
      <c r="I891" s="183">
        <v>0</v>
      </c>
      <c r="J891" s="184"/>
      <c r="K891" s="185">
        <f>ROUND(P891*H891,2)</f>
        <v>0</v>
      </c>
      <c r="L891" s="180" t="s">
        <v>167</v>
      </c>
      <c r="M891" s="186"/>
      <c r="N891" s="187" t="s">
        <v>1</v>
      </c>
      <c r="O891" s="144" t="s">
        <v>42</v>
      </c>
      <c r="P891" s="145">
        <f>I891+J891</f>
        <v>0</v>
      </c>
      <c r="Q891" s="145">
        <f>ROUND(I891*H891,2)</f>
        <v>0</v>
      </c>
      <c r="R891" s="145">
        <f>ROUND(J891*H891,2)</f>
        <v>0</v>
      </c>
      <c r="T891" s="146">
        <f>S891*H891</f>
        <v>0</v>
      </c>
      <c r="U891" s="146">
        <v>3.5E-4</v>
      </c>
      <c r="V891" s="146">
        <f>U891*H891</f>
        <v>5.6691600000000002E-2</v>
      </c>
      <c r="W891" s="146">
        <v>0</v>
      </c>
      <c r="X891" s="147">
        <f>W891*H891</f>
        <v>0</v>
      </c>
      <c r="AR891" s="148" t="s">
        <v>334</v>
      </c>
      <c r="AT891" s="148" t="s">
        <v>217</v>
      </c>
      <c r="AU891" s="148" t="s">
        <v>89</v>
      </c>
      <c r="AY891" s="17" t="s">
        <v>160</v>
      </c>
      <c r="BE891" s="149">
        <f>IF(O891="základní",K891,0)</f>
        <v>0</v>
      </c>
      <c r="BF891" s="149">
        <f>IF(O891="snížená",K891,0)</f>
        <v>0</v>
      </c>
      <c r="BG891" s="149">
        <f>IF(O891="zákl. přenesená",K891,0)</f>
        <v>0</v>
      </c>
      <c r="BH891" s="149">
        <f>IF(O891="sníž. přenesená",K891,0)</f>
        <v>0</v>
      </c>
      <c r="BI891" s="149">
        <f>IF(O891="nulová",K891,0)</f>
        <v>0</v>
      </c>
      <c r="BJ891" s="17" t="s">
        <v>87</v>
      </c>
      <c r="BK891" s="149">
        <f>ROUND(P891*H891,2)</f>
        <v>0</v>
      </c>
      <c r="BL891" s="17" t="s">
        <v>245</v>
      </c>
      <c r="BM891" s="148" t="s">
        <v>1165</v>
      </c>
    </row>
    <row r="892" spans="2:65" s="13" customFormat="1">
      <c r="B892" s="157"/>
      <c r="D892" s="151" t="s">
        <v>170</v>
      </c>
      <c r="F892" s="159" t="s">
        <v>1166</v>
      </c>
      <c r="H892" s="160">
        <v>161.976</v>
      </c>
      <c r="I892" s="161"/>
      <c r="J892" s="161"/>
      <c r="M892" s="157"/>
      <c r="N892" s="162"/>
      <c r="X892" s="163"/>
      <c r="AT892" s="158" t="s">
        <v>170</v>
      </c>
      <c r="AU892" s="158" t="s">
        <v>89</v>
      </c>
      <c r="AV892" s="13" t="s">
        <v>89</v>
      </c>
      <c r="AW892" s="13" t="s">
        <v>4</v>
      </c>
      <c r="AX892" s="13" t="s">
        <v>87</v>
      </c>
      <c r="AY892" s="158" t="s">
        <v>160</v>
      </c>
    </row>
    <row r="893" spans="2:65" s="1" customFormat="1" ht="24.2" customHeight="1">
      <c r="B893" s="32"/>
      <c r="C893" s="136" t="s">
        <v>1167</v>
      </c>
      <c r="D893" s="136" t="s">
        <v>163</v>
      </c>
      <c r="E893" s="137" t="s">
        <v>1168</v>
      </c>
      <c r="F893" s="138" t="s">
        <v>1169</v>
      </c>
      <c r="G893" s="139" t="s">
        <v>248</v>
      </c>
      <c r="H893" s="140">
        <v>102.1</v>
      </c>
      <c r="I893" s="141">
        <v>0</v>
      </c>
      <c r="J893" s="141">
        <v>0</v>
      </c>
      <c r="K893" s="142">
        <f>ROUND(P893*H893,2)</f>
        <v>0</v>
      </c>
      <c r="L893" s="138" t="s">
        <v>167</v>
      </c>
      <c r="M893" s="32"/>
      <c r="N893" s="143" t="s">
        <v>1</v>
      </c>
      <c r="O893" s="144" t="s">
        <v>42</v>
      </c>
      <c r="P893" s="145">
        <f>I893+J893</f>
        <v>0</v>
      </c>
      <c r="Q893" s="145">
        <f>ROUND(I893*H893,2)</f>
        <v>0</v>
      </c>
      <c r="R893" s="145">
        <f>ROUND(J893*H893,2)</f>
        <v>0</v>
      </c>
      <c r="T893" s="146">
        <f>S893*H893</f>
        <v>0</v>
      </c>
      <c r="U893" s="146">
        <v>5.0000000000000002E-5</v>
      </c>
      <c r="V893" s="146">
        <f>U893*H893</f>
        <v>5.1050000000000002E-3</v>
      </c>
      <c r="W893" s="146">
        <v>0</v>
      </c>
      <c r="X893" s="147">
        <f>W893*H893</f>
        <v>0</v>
      </c>
      <c r="AR893" s="148" t="s">
        <v>245</v>
      </c>
      <c r="AT893" s="148" t="s">
        <v>163</v>
      </c>
      <c r="AU893" s="148" t="s">
        <v>89</v>
      </c>
      <c r="AY893" s="17" t="s">
        <v>160</v>
      </c>
      <c r="BE893" s="149">
        <f>IF(O893="základní",K893,0)</f>
        <v>0</v>
      </c>
      <c r="BF893" s="149">
        <f>IF(O893="snížená",K893,0)</f>
        <v>0</v>
      </c>
      <c r="BG893" s="149">
        <f>IF(O893="zákl. přenesená",K893,0)</f>
        <v>0</v>
      </c>
      <c r="BH893" s="149">
        <f>IF(O893="sníž. přenesená",K893,0)</f>
        <v>0</v>
      </c>
      <c r="BI893" s="149">
        <f>IF(O893="nulová",K893,0)</f>
        <v>0</v>
      </c>
      <c r="BJ893" s="17" t="s">
        <v>87</v>
      </c>
      <c r="BK893" s="149">
        <f>ROUND(P893*H893,2)</f>
        <v>0</v>
      </c>
      <c r="BL893" s="17" t="s">
        <v>245</v>
      </c>
      <c r="BM893" s="148" t="s">
        <v>1170</v>
      </c>
    </row>
    <row r="894" spans="2:65" s="13" customFormat="1">
      <c r="B894" s="157"/>
      <c r="D894" s="151" t="s">
        <v>170</v>
      </c>
      <c r="E894" s="158" t="s">
        <v>1</v>
      </c>
      <c r="F894" s="159" t="s">
        <v>1171</v>
      </c>
      <c r="H894" s="160">
        <v>102.1</v>
      </c>
      <c r="I894" s="161"/>
      <c r="J894" s="161"/>
      <c r="M894" s="157"/>
      <c r="N894" s="162"/>
      <c r="X894" s="163"/>
      <c r="AT894" s="158" t="s">
        <v>170</v>
      </c>
      <c r="AU894" s="158" t="s">
        <v>89</v>
      </c>
      <c r="AV894" s="13" t="s">
        <v>89</v>
      </c>
      <c r="AW894" s="13" t="s">
        <v>5</v>
      </c>
      <c r="AX894" s="13" t="s">
        <v>79</v>
      </c>
      <c r="AY894" s="158" t="s">
        <v>160</v>
      </c>
    </row>
    <row r="895" spans="2:65" s="14" customFormat="1">
      <c r="B895" s="164"/>
      <c r="D895" s="151" t="s">
        <v>170</v>
      </c>
      <c r="E895" s="165" t="s">
        <v>1</v>
      </c>
      <c r="F895" s="166" t="s">
        <v>173</v>
      </c>
      <c r="H895" s="167">
        <v>102.1</v>
      </c>
      <c r="I895" s="168"/>
      <c r="J895" s="168"/>
      <c r="M895" s="164"/>
      <c r="N895" s="169"/>
      <c r="X895" s="170"/>
      <c r="AT895" s="165" t="s">
        <v>170</v>
      </c>
      <c r="AU895" s="165" t="s">
        <v>89</v>
      </c>
      <c r="AV895" s="14" t="s">
        <v>161</v>
      </c>
      <c r="AW895" s="14" t="s">
        <v>5</v>
      </c>
      <c r="AX895" s="14" t="s">
        <v>79</v>
      </c>
      <c r="AY895" s="165" t="s">
        <v>160</v>
      </c>
    </row>
    <row r="896" spans="2:65" s="15" customFormat="1">
      <c r="B896" s="171"/>
      <c r="D896" s="151" t="s">
        <v>170</v>
      </c>
      <c r="E896" s="172" t="s">
        <v>1</v>
      </c>
      <c r="F896" s="173" t="s">
        <v>174</v>
      </c>
      <c r="H896" s="174">
        <v>102.1</v>
      </c>
      <c r="I896" s="175"/>
      <c r="J896" s="175"/>
      <c r="M896" s="171"/>
      <c r="N896" s="176"/>
      <c r="X896" s="177"/>
      <c r="AT896" s="172" t="s">
        <v>170</v>
      </c>
      <c r="AU896" s="172" t="s">
        <v>89</v>
      </c>
      <c r="AV896" s="15" t="s">
        <v>168</v>
      </c>
      <c r="AW896" s="15" t="s">
        <v>5</v>
      </c>
      <c r="AX896" s="15" t="s">
        <v>87</v>
      </c>
      <c r="AY896" s="172" t="s">
        <v>160</v>
      </c>
    </row>
    <row r="897" spans="2:65" s="1" customFormat="1" ht="16.5" customHeight="1">
      <c r="B897" s="32"/>
      <c r="C897" s="178" t="s">
        <v>1172</v>
      </c>
      <c r="D897" s="178" t="s">
        <v>217</v>
      </c>
      <c r="E897" s="179" t="s">
        <v>1122</v>
      </c>
      <c r="F897" s="180" t="s">
        <v>1123</v>
      </c>
      <c r="G897" s="181" t="s">
        <v>166</v>
      </c>
      <c r="H897" s="182">
        <v>9.3930000000000007</v>
      </c>
      <c r="I897" s="183">
        <v>0</v>
      </c>
      <c r="J897" s="184"/>
      <c r="K897" s="185">
        <f>ROUND(P897*H897,2)</f>
        <v>0</v>
      </c>
      <c r="L897" s="180" t="s">
        <v>1</v>
      </c>
      <c r="M897" s="186"/>
      <c r="N897" s="187" t="s">
        <v>1</v>
      </c>
      <c r="O897" s="144" t="s">
        <v>42</v>
      </c>
      <c r="P897" s="145">
        <f>I897+J897</f>
        <v>0</v>
      </c>
      <c r="Q897" s="145">
        <f>ROUND(I897*H897,2)</f>
        <v>0</v>
      </c>
      <c r="R897" s="145">
        <f>ROUND(J897*H897,2)</f>
        <v>0</v>
      </c>
      <c r="T897" s="146">
        <f>S897*H897</f>
        <v>0</v>
      </c>
      <c r="U897" s="146">
        <v>3.3999999999999998E-3</v>
      </c>
      <c r="V897" s="146">
        <f>U897*H897</f>
        <v>3.1936199999999998E-2</v>
      </c>
      <c r="W897" s="146">
        <v>0</v>
      </c>
      <c r="X897" s="147">
        <f>W897*H897</f>
        <v>0</v>
      </c>
      <c r="AR897" s="148" t="s">
        <v>334</v>
      </c>
      <c r="AT897" s="148" t="s">
        <v>217</v>
      </c>
      <c r="AU897" s="148" t="s">
        <v>89</v>
      </c>
      <c r="AY897" s="17" t="s">
        <v>160</v>
      </c>
      <c r="BE897" s="149">
        <f>IF(O897="základní",K897,0)</f>
        <v>0</v>
      </c>
      <c r="BF897" s="149">
        <f>IF(O897="snížená",K897,0)</f>
        <v>0</v>
      </c>
      <c r="BG897" s="149">
        <f>IF(O897="zákl. přenesená",K897,0)</f>
        <v>0</v>
      </c>
      <c r="BH897" s="149">
        <f>IF(O897="sníž. přenesená",K897,0)</f>
        <v>0</v>
      </c>
      <c r="BI897" s="149">
        <f>IF(O897="nulová",K897,0)</f>
        <v>0</v>
      </c>
      <c r="BJ897" s="17" t="s">
        <v>87</v>
      </c>
      <c r="BK897" s="149">
        <f>ROUND(P897*H897,2)</f>
        <v>0</v>
      </c>
      <c r="BL897" s="17" t="s">
        <v>245</v>
      </c>
      <c r="BM897" s="148" t="s">
        <v>1173</v>
      </c>
    </row>
    <row r="898" spans="2:65" s="13" customFormat="1">
      <c r="B898" s="157"/>
      <c r="D898" s="151" t="s">
        <v>170</v>
      </c>
      <c r="F898" s="159" t="s">
        <v>1174</v>
      </c>
      <c r="H898" s="160">
        <v>9.3930000000000007</v>
      </c>
      <c r="I898" s="161"/>
      <c r="J898" s="161"/>
      <c r="M898" s="157"/>
      <c r="N898" s="162"/>
      <c r="X898" s="163"/>
      <c r="AT898" s="158" t="s">
        <v>170</v>
      </c>
      <c r="AU898" s="158" t="s">
        <v>89</v>
      </c>
      <c r="AV898" s="13" t="s">
        <v>89</v>
      </c>
      <c r="AW898" s="13" t="s">
        <v>4</v>
      </c>
      <c r="AX898" s="13" t="s">
        <v>87</v>
      </c>
      <c r="AY898" s="158" t="s">
        <v>160</v>
      </c>
    </row>
    <row r="899" spans="2:65" s="1" customFormat="1" ht="24.2" customHeight="1">
      <c r="B899" s="32"/>
      <c r="C899" s="136" t="s">
        <v>1175</v>
      </c>
      <c r="D899" s="136" t="s">
        <v>163</v>
      </c>
      <c r="E899" s="137" t="s">
        <v>1176</v>
      </c>
      <c r="F899" s="138" t="s">
        <v>1177</v>
      </c>
      <c r="G899" s="139" t="s">
        <v>248</v>
      </c>
      <c r="H899" s="140">
        <v>9.8800000000000008</v>
      </c>
      <c r="I899" s="141">
        <v>0</v>
      </c>
      <c r="J899" s="141">
        <v>0</v>
      </c>
      <c r="K899" s="142">
        <f>ROUND(P899*H899,2)</f>
        <v>0</v>
      </c>
      <c r="L899" s="138" t="s">
        <v>167</v>
      </c>
      <c r="M899" s="32"/>
      <c r="N899" s="143" t="s">
        <v>1</v>
      </c>
      <c r="O899" s="144" t="s">
        <v>42</v>
      </c>
      <c r="P899" s="145">
        <f>I899+J899</f>
        <v>0</v>
      </c>
      <c r="Q899" s="145">
        <f>ROUND(I899*H899,2)</f>
        <v>0</v>
      </c>
      <c r="R899" s="145">
        <f>ROUND(J899*H899,2)</f>
        <v>0</v>
      </c>
      <c r="T899" s="146">
        <f>S899*H899</f>
        <v>0</v>
      </c>
      <c r="U899" s="146">
        <v>0</v>
      </c>
      <c r="V899" s="146">
        <f>U899*H899</f>
        <v>0</v>
      </c>
      <c r="W899" s="146">
        <v>0</v>
      </c>
      <c r="X899" s="147">
        <f>W899*H899</f>
        <v>0</v>
      </c>
      <c r="AR899" s="148" t="s">
        <v>245</v>
      </c>
      <c r="AT899" s="148" t="s">
        <v>163</v>
      </c>
      <c r="AU899" s="148" t="s">
        <v>89</v>
      </c>
      <c r="AY899" s="17" t="s">
        <v>160</v>
      </c>
      <c r="BE899" s="149">
        <f>IF(O899="základní",K899,0)</f>
        <v>0</v>
      </c>
      <c r="BF899" s="149">
        <f>IF(O899="snížená",K899,0)</f>
        <v>0</v>
      </c>
      <c r="BG899" s="149">
        <f>IF(O899="zákl. přenesená",K899,0)</f>
        <v>0</v>
      </c>
      <c r="BH899" s="149">
        <f>IF(O899="sníž. přenesená",K899,0)</f>
        <v>0</v>
      </c>
      <c r="BI899" s="149">
        <f>IF(O899="nulová",K899,0)</f>
        <v>0</v>
      </c>
      <c r="BJ899" s="17" t="s">
        <v>87</v>
      </c>
      <c r="BK899" s="149">
        <f>ROUND(P899*H899,2)</f>
        <v>0</v>
      </c>
      <c r="BL899" s="17" t="s">
        <v>245</v>
      </c>
      <c r="BM899" s="148" t="s">
        <v>1178</v>
      </c>
    </row>
    <row r="900" spans="2:65" s="13" customFormat="1">
      <c r="B900" s="157"/>
      <c r="D900" s="151" t="s">
        <v>170</v>
      </c>
      <c r="E900" s="158" t="s">
        <v>1</v>
      </c>
      <c r="F900" s="159" t="s">
        <v>1146</v>
      </c>
      <c r="H900" s="160">
        <v>5</v>
      </c>
      <c r="I900" s="161"/>
      <c r="J900" s="161"/>
      <c r="M900" s="157"/>
      <c r="N900" s="162"/>
      <c r="X900" s="163"/>
      <c r="AT900" s="158" t="s">
        <v>170</v>
      </c>
      <c r="AU900" s="158" t="s">
        <v>89</v>
      </c>
      <c r="AV900" s="13" t="s">
        <v>89</v>
      </c>
      <c r="AW900" s="13" t="s">
        <v>5</v>
      </c>
      <c r="AX900" s="13" t="s">
        <v>79</v>
      </c>
      <c r="AY900" s="158" t="s">
        <v>160</v>
      </c>
    </row>
    <row r="901" spans="2:65" s="13" customFormat="1">
      <c r="B901" s="157"/>
      <c r="D901" s="151" t="s">
        <v>170</v>
      </c>
      <c r="E901" s="158" t="s">
        <v>1</v>
      </c>
      <c r="F901" s="159" t="s">
        <v>1147</v>
      </c>
      <c r="H901" s="160">
        <v>4.88</v>
      </c>
      <c r="I901" s="161"/>
      <c r="J901" s="161"/>
      <c r="M901" s="157"/>
      <c r="N901" s="162"/>
      <c r="X901" s="163"/>
      <c r="AT901" s="158" t="s">
        <v>170</v>
      </c>
      <c r="AU901" s="158" t="s">
        <v>89</v>
      </c>
      <c r="AV901" s="13" t="s">
        <v>89</v>
      </c>
      <c r="AW901" s="13" t="s">
        <v>5</v>
      </c>
      <c r="AX901" s="13" t="s">
        <v>79</v>
      </c>
      <c r="AY901" s="158" t="s">
        <v>160</v>
      </c>
    </row>
    <row r="902" spans="2:65" s="14" customFormat="1">
      <c r="B902" s="164"/>
      <c r="D902" s="151" t="s">
        <v>170</v>
      </c>
      <c r="E902" s="165" t="s">
        <v>1</v>
      </c>
      <c r="F902" s="166" t="s">
        <v>173</v>
      </c>
      <c r="H902" s="167">
        <v>9.8800000000000008</v>
      </c>
      <c r="I902" s="168"/>
      <c r="J902" s="168"/>
      <c r="M902" s="164"/>
      <c r="N902" s="169"/>
      <c r="X902" s="170"/>
      <c r="AT902" s="165" t="s">
        <v>170</v>
      </c>
      <c r="AU902" s="165" t="s">
        <v>89</v>
      </c>
      <c r="AV902" s="14" t="s">
        <v>161</v>
      </c>
      <c r="AW902" s="14" t="s">
        <v>5</v>
      </c>
      <c r="AX902" s="14" t="s">
        <v>79</v>
      </c>
      <c r="AY902" s="165" t="s">
        <v>160</v>
      </c>
    </row>
    <row r="903" spans="2:65" s="15" customFormat="1">
      <c r="B903" s="171"/>
      <c r="D903" s="151" t="s">
        <v>170</v>
      </c>
      <c r="E903" s="172" t="s">
        <v>1</v>
      </c>
      <c r="F903" s="173" t="s">
        <v>174</v>
      </c>
      <c r="H903" s="174">
        <v>9.8800000000000008</v>
      </c>
      <c r="I903" s="175"/>
      <c r="J903" s="175"/>
      <c r="M903" s="171"/>
      <c r="N903" s="176"/>
      <c r="X903" s="177"/>
      <c r="AT903" s="172" t="s">
        <v>170</v>
      </c>
      <c r="AU903" s="172" t="s">
        <v>89</v>
      </c>
      <c r="AV903" s="15" t="s">
        <v>168</v>
      </c>
      <c r="AW903" s="15" t="s">
        <v>5</v>
      </c>
      <c r="AX903" s="15" t="s">
        <v>87</v>
      </c>
      <c r="AY903" s="172" t="s">
        <v>160</v>
      </c>
    </row>
    <row r="904" spans="2:65" s="1" customFormat="1" ht="24.2" customHeight="1">
      <c r="B904" s="32"/>
      <c r="C904" s="178" t="s">
        <v>1179</v>
      </c>
      <c r="D904" s="178" t="s">
        <v>217</v>
      </c>
      <c r="E904" s="179" t="s">
        <v>1180</v>
      </c>
      <c r="F904" s="180" t="s">
        <v>1181</v>
      </c>
      <c r="G904" s="181" t="s">
        <v>248</v>
      </c>
      <c r="H904" s="182">
        <v>10.077999999999999</v>
      </c>
      <c r="I904" s="183">
        <v>0</v>
      </c>
      <c r="J904" s="184"/>
      <c r="K904" s="185">
        <f>ROUND(P904*H904,2)</f>
        <v>0</v>
      </c>
      <c r="L904" s="180" t="s">
        <v>167</v>
      </c>
      <c r="M904" s="186"/>
      <c r="N904" s="187" t="s">
        <v>1</v>
      </c>
      <c r="O904" s="144" t="s">
        <v>42</v>
      </c>
      <c r="P904" s="145">
        <f>I904+J904</f>
        <v>0</v>
      </c>
      <c r="Q904" s="145">
        <f>ROUND(I904*H904,2)</f>
        <v>0</v>
      </c>
      <c r="R904" s="145">
        <f>ROUND(J904*H904,2)</f>
        <v>0</v>
      </c>
      <c r="T904" s="146">
        <f>S904*H904</f>
        <v>0</v>
      </c>
      <c r="U904" s="146">
        <v>3.6000000000000002E-4</v>
      </c>
      <c r="V904" s="146">
        <f>U904*H904</f>
        <v>3.6280800000000001E-3</v>
      </c>
      <c r="W904" s="146">
        <v>0</v>
      </c>
      <c r="X904" s="147">
        <f>W904*H904</f>
        <v>0</v>
      </c>
      <c r="AR904" s="148" t="s">
        <v>334</v>
      </c>
      <c r="AT904" s="148" t="s">
        <v>217</v>
      </c>
      <c r="AU904" s="148" t="s">
        <v>89</v>
      </c>
      <c r="AY904" s="17" t="s">
        <v>160</v>
      </c>
      <c r="BE904" s="149">
        <f>IF(O904="základní",K904,0)</f>
        <v>0</v>
      </c>
      <c r="BF904" s="149">
        <f>IF(O904="snížená",K904,0)</f>
        <v>0</v>
      </c>
      <c r="BG904" s="149">
        <f>IF(O904="zákl. přenesená",K904,0)</f>
        <v>0</v>
      </c>
      <c r="BH904" s="149">
        <f>IF(O904="sníž. přenesená",K904,0)</f>
        <v>0</v>
      </c>
      <c r="BI904" s="149">
        <f>IF(O904="nulová",K904,0)</f>
        <v>0</v>
      </c>
      <c r="BJ904" s="17" t="s">
        <v>87</v>
      </c>
      <c r="BK904" s="149">
        <f>ROUND(P904*H904,2)</f>
        <v>0</v>
      </c>
      <c r="BL904" s="17" t="s">
        <v>245</v>
      </c>
      <c r="BM904" s="148" t="s">
        <v>1182</v>
      </c>
    </row>
    <row r="905" spans="2:65" s="13" customFormat="1">
      <c r="B905" s="157"/>
      <c r="D905" s="151" t="s">
        <v>170</v>
      </c>
      <c r="F905" s="159" t="s">
        <v>1183</v>
      </c>
      <c r="H905" s="160">
        <v>10.077999999999999</v>
      </c>
      <c r="I905" s="161"/>
      <c r="J905" s="161"/>
      <c r="M905" s="157"/>
      <c r="N905" s="162"/>
      <c r="X905" s="163"/>
      <c r="AT905" s="158" t="s">
        <v>170</v>
      </c>
      <c r="AU905" s="158" t="s">
        <v>89</v>
      </c>
      <c r="AV905" s="13" t="s">
        <v>89</v>
      </c>
      <c r="AW905" s="13" t="s">
        <v>4</v>
      </c>
      <c r="AX905" s="13" t="s">
        <v>87</v>
      </c>
      <c r="AY905" s="158" t="s">
        <v>160</v>
      </c>
    </row>
    <row r="906" spans="2:65" s="1" customFormat="1" ht="24">
      <c r="B906" s="32"/>
      <c r="C906" s="136" t="s">
        <v>1184</v>
      </c>
      <c r="D906" s="136" t="s">
        <v>163</v>
      </c>
      <c r="E906" s="137" t="s">
        <v>1185</v>
      </c>
      <c r="F906" s="138" t="s">
        <v>1186</v>
      </c>
      <c r="G906" s="139" t="s">
        <v>166</v>
      </c>
      <c r="H906" s="140">
        <v>114.19</v>
      </c>
      <c r="I906" s="141">
        <v>0</v>
      </c>
      <c r="J906" s="141">
        <v>0</v>
      </c>
      <c r="K906" s="142">
        <f>ROUND(P906*H906,2)</f>
        <v>0</v>
      </c>
      <c r="L906" s="138" t="s">
        <v>167</v>
      </c>
      <c r="M906" s="32"/>
      <c r="N906" s="143" t="s">
        <v>1</v>
      </c>
      <c r="O906" s="144" t="s">
        <v>42</v>
      </c>
      <c r="P906" s="145">
        <f>I906+J906</f>
        <v>0</v>
      </c>
      <c r="Q906" s="145">
        <f>ROUND(I906*H906,2)</f>
        <v>0</v>
      </c>
      <c r="R906" s="145">
        <f>ROUND(J906*H906,2)</f>
        <v>0</v>
      </c>
      <c r="T906" s="146">
        <f>S906*H906</f>
        <v>0</v>
      </c>
      <c r="U906" s="146">
        <v>0</v>
      </c>
      <c r="V906" s="146">
        <f>U906*H906</f>
        <v>0</v>
      </c>
      <c r="W906" s="146">
        <v>0</v>
      </c>
      <c r="X906" s="147">
        <f>W906*H906</f>
        <v>0</v>
      </c>
      <c r="AR906" s="148" t="s">
        <v>245</v>
      </c>
      <c r="AT906" s="148" t="s">
        <v>163</v>
      </c>
      <c r="AU906" s="148" t="s">
        <v>89</v>
      </c>
      <c r="AY906" s="17" t="s">
        <v>160</v>
      </c>
      <c r="BE906" s="149">
        <f>IF(O906="základní",K906,0)</f>
        <v>0</v>
      </c>
      <c r="BF906" s="149">
        <f>IF(O906="snížená",K906,0)</f>
        <v>0</v>
      </c>
      <c r="BG906" s="149">
        <f>IF(O906="zákl. přenesená",K906,0)</f>
        <v>0</v>
      </c>
      <c r="BH906" s="149">
        <f>IF(O906="sníž. přenesená",K906,0)</f>
        <v>0</v>
      </c>
      <c r="BI906" s="149">
        <f>IF(O906="nulová",K906,0)</f>
        <v>0</v>
      </c>
      <c r="BJ906" s="17" t="s">
        <v>87</v>
      </c>
      <c r="BK906" s="149">
        <f>ROUND(P906*H906,2)</f>
        <v>0</v>
      </c>
      <c r="BL906" s="17" t="s">
        <v>245</v>
      </c>
      <c r="BM906" s="148" t="s">
        <v>1187</v>
      </c>
    </row>
    <row r="907" spans="2:65" s="13" customFormat="1">
      <c r="B907" s="157"/>
      <c r="D907" s="151" t="s">
        <v>170</v>
      </c>
      <c r="E907" s="158" t="s">
        <v>1</v>
      </c>
      <c r="F907" s="159" t="s">
        <v>1188</v>
      </c>
      <c r="H907" s="160">
        <v>114.19</v>
      </c>
      <c r="I907" s="161"/>
      <c r="J907" s="161"/>
      <c r="M907" s="157"/>
      <c r="N907" s="162"/>
      <c r="X907" s="163"/>
      <c r="AT907" s="158" t="s">
        <v>170</v>
      </c>
      <c r="AU907" s="158" t="s">
        <v>89</v>
      </c>
      <c r="AV907" s="13" t="s">
        <v>89</v>
      </c>
      <c r="AW907" s="13" t="s">
        <v>5</v>
      </c>
      <c r="AX907" s="13" t="s">
        <v>79</v>
      </c>
      <c r="AY907" s="158" t="s">
        <v>160</v>
      </c>
    </row>
    <row r="908" spans="2:65" s="14" customFormat="1">
      <c r="B908" s="164"/>
      <c r="D908" s="151" t="s">
        <v>170</v>
      </c>
      <c r="E908" s="165" t="s">
        <v>1</v>
      </c>
      <c r="F908" s="166" t="s">
        <v>173</v>
      </c>
      <c r="H908" s="167">
        <v>114.19</v>
      </c>
      <c r="I908" s="168"/>
      <c r="J908" s="168"/>
      <c r="M908" s="164"/>
      <c r="N908" s="169"/>
      <c r="X908" s="170"/>
      <c r="AT908" s="165" t="s">
        <v>170</v>
      </c>
      <c r="AU908" s="165" t="s">
        <v>89</v>
      </c>
      <c r="AV908" s="14" t="s">
        <v>161</v>
      </c>
      <c r="AW908" s="14" t="s">
        <v>5</v>
      </c>
      <c r="AX908" s="14" t="s">
        <v>79</v>
      </c>
      <c r="AY908" s="165" t="s">
        <v>160</v>
      </c>
    </row>
    <row r="909" spans="2:65" s="15" customFormat="1">
      <c r="B909" s="171"/>
      <c r="D909" s="151" t="s">
        <v>170</v>
      </c>
      <c r="E909" s="172" t="s">
        <v>1</v>
      </c>
      <c r="F909" s="173" t="s">
        <v>174</v>
      </c>
      <c r="H909" s="174">
        <v>114.19</v>
      </c>
      <c r="I909" s="175"/>
      <c r="J909" s="175"/>
      <c r="M909" s="171"/>
      <c r="N909" s="176"/>
      <c r="X909" s="177"/>
      <c r="AT909" s="172" t="s">
        <v>170</v>
      </c>
      <c r="AU909" s="172" t="s">
        <v>89</v>
      </c>
      <c r="AV909" s="15" t="s">
        <v>168</v>
      </c>
      <c r="AW909" s="15" t="s">
        <v>5</v>
      </c>
      <c r="AX909" s="15" t="s">
        <v>87</v>
      </c>
      <c r="AY909" s="172" t="s">
        <v>160</v>
      </c>
    </row>
    <row r="910" spans="2:65" s="1" customFormat="1" ht="24.2" customHeight="1">
      <c r="B910" s="32"/>
      <c r="C910" s="136" t="s">
        <v>1189</v>
      </c>
      <c r="D910" s="136" t="s">
        <v>163</v>
      </c>
      <c r="E910" s="137" t="s">
        <v>1190</v>
      </c>
      <c r="F910" s="138" t="s">
        <v>1191</v>
      </c>
      <c r="G910" s="139" t="s">
        <v>248</v>
      </c>
      <c r="H910" s="140">
        <v>260.8</v>
      </c>
      <c r="I910" s="141">
        <v>0</v>
      </c>
      <c r="J910" s="141">
        <v>0</v>
      </c>
      <c r="K910" s="142">
        <f>ROUND(P910*H910,2)</f>
        <v>0</v>
      </c>
      <c r="L910" s="138" t="s">
        <v>167</v>
      </c>
      <c r="M910" s="32"/>
      <c r="N910" s="143" t="s">
        <v>1</v>
      </c>
      <c r="O910" s="144" t="s">
        <v>42</v>
      </c>
      <c r="P910" s="145">
        <f>I910+J910</f>
        <v>0</v>
      </c>
      <c r="Q910" s="145">
        <f>ROUND(I910*H910,2)</f>
        <v>0</v>
      </c>
      <c r="R910" s="145">
        <f>ROUND(J910*H910,2)</f>
        <v>0</v>
      </c>
      <c r="T910" s="146">
        <f>S910*H910</f>
        <v>0</v>
      </c>
      <c r="U910" s="146">
        <v>9.0000000000000006E-5</v>
      </c>
      <c r="V910" s="146">
        <f>U910*H910</f>
        <v>2.3472000000000003E-2</v>
      </c>
      <c r="W910" s="146">
        <v>0</v>
      </c>
      <c r="X910" s="147">
        <f>W910*H910</f>
        <v>0</v>
      </c>
      <c r="AR910" s="148" t="s">
        <v>245</v>
      </c>
      <c r="AT910" s="148" t="s">
        <v>163</v>
      </c>
      <c r="AU910" s="148" t="s">
        <v>89</v>
      </c>
      <c r="AY910" s="17" t="s">
        <v>160</v>
      </c>
      <c r="BE910" s="149">
        <f>IF(O910="základní",K910,0)</f>
        <v>0</v>
      </c>
      <c r="BF910" s="149">
        <f>IF(O910="snížená",K910,0)</f>
        <v>0</v>
      </c>
      <c r="BG910" s="149">
        <f>IF(O910="zákl. přenesená",K910,0)</f>
        <v>0</v>
      </c>
      <c r="BH910" s="149">
        <f>IF(O910="sníž. přenesená",K910,0)</f>
        <v>0</v>
      </c>
      <c r="BI910" s="149">
        <f>IF(O910="nulová",K910,0)</f>
        <v>0</v>
      </c>
      <c r="BJ910" s="17" t="s">
        <v>87</v>
      </c>
      <c r="BK910" s="149">
        <f>ROUND(P910*H910,2)</f>
        <v>0</v>
      </c>
      <c r="BL910" s="17" t="s">
        <v>245</v>
      </c>
      <c r="BM910" s="148" t="s">
        <v>1192</v>
      </c>
    </row>
    <row r="911" spans="2:65" s="13" customFormat="1">
      <c r="B911" s="157"/>
      <c r="D911" s="151" t="s">
        <v>170</v>
      </c>
      <c r="E911" s="158" t="s">
        <v>1</v>
      </c>
      <c r="F911" s="159" t="s">
        <v>1193</v>
      </c>
      <c r="H911" s="160">
        <v>260.8</v>
      </c>
      <c r="I911" s="161"/>
      <c r="J911" s="161"/>
      <c r="M911" s="157"/>
      <c r="N911" s="162"/>
      <c r="X911" s="163"/>
      <c r="AT911" s="158" t="s">
        <v>170</v>
      </c>
      <c r="AU911" s="158" t="s">
        <v>89</v>
      </c>
      <c r="AV911" s="13" t="s">
        <v>89</v>
      </c>
      <c r="AW911" s="13" t="s">
        <v>5</v>
      </c>
      <c r="AX911" s="13" t="s">
        <v>79</v>
      </c>
      <c r="AY911" s="158" t="s">
        <v>160</v>
      </c>
    </row>
    <row r="912" spans="2:65" s="14" customFormat="1">
      <c r="B912" s="164"/>
      <c r="D912" s="151" t="s">
        <v>170</v>
      </c>
      <c r="E912" s="165" t="s">
        <v>1</v>
      </c>
      <c r="F912" s="166" t="s">
        <v>173</v>
      </c>
      <c r="H912" s="167">
        <v>260.8</v>
      </c>
      <c r="I912" s="168"/>
      <c r="J912" s="168"/>
      <c r="M912" s="164"/>
      <c r="N912" s="169"/>
      <c r="X912" s="170"/>
      <c r="AT912" s="165" t="s">
        <v>170</v>
      </c>
      <c r="AU912" s="165" t="s">
        <v>89</v>
      </c>
      <c r="AV912" s="14" t="s">
        <v>161</v>
      </c>
      <c r="AW912" s="14" t="s">
        <v>5</v>
      </c>
      <c r="AX912" s="14" t="s">
        <v>79</v>
      </c>
      <c r="AY912" s="165" t="s">
        <v>160</v>
      </c>
    </row>
    <row r="913" spans="2:65" s="15" customFormat="1">
      <c r="B913" s="171"/>
      <c r="D913" s="151" t="s">
        <v>170</v>
      </c>
      <c r="E913" s="172" t="s">
        <v>1</v>
      </c>
      <c r="F913" s="173" t="s">
        <v>174</v>
      </c>
      <c r="H913" s="174">
        <v>260.8</v>
      </c>
      <c r="I913" s="175"/>
      <c r="J913" s="175"/>
      <c r="M913" s="171"/>
      <c r="N913" s="176"/>
      <c r="X913" s="177"/>
      <c r="AT913" s="172" t="s">
        <v>170</v>
      </c>
      <c r="AU913" s="172" t="s">
        <v>89</v>
      </c>
      <c r="AV913" s="15" t="s">
        <v>168</v>
      </c>
      <c r="AW913" s="15" t="s">
        <v>5</v>
      </c>
      <c r="AX913" s="15" t="s">
        <v>87</v>
      </c>
      <c r="AY913" s="172" t="s">
        <v>160</v>
      </c>
    </row>
    <row r="914" spans="2:65" s="1" customFormat="1" ht="24.2" customHeight="1">
      <c r="B914" s="32"/>
      <c r="C914" s="136" t="s">
        <v>1194</v>
      </c>
      <c r="D914" s="136" t="s">
        <v>163</v>
      </c>
      <c r="E914" s="137" t="s">
        <v>1195</v>
      </c>
      <c r="F914" s="138" t="s">
        <v>1196</v>
      </c>
      <c r="G914" s="139" t="s">
        <v>166</v>
      </c>
      <c r="H914" s="140">
        <v>588.70000000000005</v>
      </c>
      <c r="I914" s="141">
        <v>0</v>
      </c>
      <c r="J914" s="141">
        <v>0</v>
      </c>
      <c r="K914" s="142">
        <f>ROUND(P914*H914,2)</f>
        <v>0</v>
      </c>
      <c r="L914" s="138" t="s">
        <v>167</v>
      </c>
      <c r="M914" s="32"/>
      <c r="N914" s="143" t="s">
        <v>1</v>
      </c>
      <c r="O914" s="144" t="s">
        <v>42</v>
      </c>
      <c r="P914" s="145">
        <f>I914+J914</f>
        <v>0</v>
      </c>
      <c r="Q914" s="145">
        <f>ROUND(I914*H914,2)</f>
        <v>0</v>
      </c>
      <c r="R914" s="145">
        <f>ROUND(J914*H914,2)</f>
        <v>0</v>
      </c>
      <c r="T914" s="146">
        <f>S914*H914</f>
        <v>0</v>
      </c>
      <c r="U914" s="146">
        <v>0</v>
      </c>
      <c r="V914" s="146">
        <f>U914*H914</f>
        <v>0</v>
      </c>
      <c r="W914" s="146">
        <v>0</v>
      </c>
      <c r="X914" s="147">
        <f>W914*H914</f>
        <v>0</v>
      </c>
      <c r="AR914" s="148" t="s">
        <v>245</v>
      </c>
      <c r="AT914" s="148" t="s">
        <v>163</v>
      </c>
      <c r="AU914" s="148" t="s">
        <v>89</v>
      </c>
      <c r="AY914" s="17" t="s">
        <v>160</v>
      </c>
      <c r="BE914" s="149">
        <f>IF(O914="základní",K914,0)</f>
        <v>0</v>
      </c>
      <c r="BF914" s="149">
        <f>IF(O914="snížená",K914,0)</f>
        <v>0</v>
      </c>
      <c r="BG914" s="149">
        <f>IF(O914="zákl. přenesená",K914,0)</f>
        <v>0</v>
      </c>
      <c r="BH914" s="149">
        <f>IF(O914="sníž. přenesená",K914,0)</f>
        <v>0</v>
      </c>
      <c r="BI914" s="149">
        <f>IF(O914="nulová",K914,0)</f>
        <v>0</v>
      </c>
      <c r="BJ914" s="17" t="s">
        <v>87</v>
      </c>
      <c r="BK914" s="149">
        <f>ROUND(P914*H914,2)</f>
        <v>0</v>
      </c>
      <c r="BL914" s="17" t="s">
        <v>245</v>
      </c>
      <c r="BM914" s="148" t="s">
        <v>1197</v>
      </c>
    </row>
    <row r="915" spans="2:65" s="13" customFormat="1">
      <c r="B915" s="157"/>
      <c r="D915" s="151" t="s">
        <v>170</v>
      </c>
      <c r="E915" s="158" t="s">
        <v>1</v>
      </c>
      <c r="F915" s="159" t="s">
        <v>264</v>
      </c>
      <c r="H915" s="160">
        <v>337.8</v>
      </c>
      <c r="I915" s="161"/>
      <c r="J915" s="161"/>
      <c r="M915" s="157"/>
      <c r="N915" s="162"/>
      <c r="X915" s="163"/>
      <c r="AT915" s="158" t="s">
        <v>170</v>
      </c>
      <c r="AU915" s="158" t="s">
        <v>89</v>
      </c>
      <c r="AV915" s="13" t="s">
        <v>89</v>
      </c>
      <c r="AW915" s="13" t="s">
        <v>5</v>
      </c>
      <c r="AX915" s="13" t="s">
        <v>79</v>
      </c>
      <c r="AY915" s="158" t="s">
        <v>160</v>
      </c>
    </row>
    <row r="916" spans="2:65" s="13" customFormat="1">
      <c r="B916" s="157"/>
      <c r="D916" s="151" t="s">
        <v>170</v>
      </c>
      <c r="E916" s="158" t="s">
        <v>1</v>
      </c>
      <c r="F916" s="159" t="s">
        <v>265</v>
      </c>
      <c r="H916" s="160">
        <v>133.69999999999999</v>
      </c>
      <c r="I916" s="161"/>
      <c r="J916" s="161"/>
      <c r="M916" s="157"/>
      <c r="N916" s="162"/>
      <c r="X916" s="163"/>
      <c r="AT916" s="158" t="s">
        <v>170</v>
      </c>
      <c r="AU916" s="158" t="s">
        <v>89</v>
      </c>
      <c r="AV916" s="13" t="s">
        <v>89</v>
      </c>
      <c r="AW916" s="13" t="s">
        <v>5</v>
      </c>
      <c r="AX916" s="13" t="s">
        <v>79</v>
      </c>
      <c r="AY916" s="158" t="s">
        <v>160</v>
      </c>
    </row>
    <row r="917" spans="2:65" s="13" customFormat="1">
      <c r="B917" s="157"/>
      <c r="D917" s="151" t="s">
        <v>170</v>
      </c>
      <c r="E917" s="158" t="s">
        <v>1</v>
      </c>
      <c r="F917" s="159" t="s">
        <v>1067</v>
      </c>
      <c r="H917" s="160">
        <v>117.2</v>
      </c>
      <c r="I917" s="161"/>
      <c r="J917" s="161"/>
      <c r="M917" s="157"/>
      <c r="N917" s="162"/>
      <c r="X917" s="163"/>
      <c r="AT917" s="158" t="s">
        <v>170</v>
      </c>
      <c r="AU917" s="158" t="s">
        <v>89</v>
      </c>
      <c r="AV917" s="13" t="s">
        <v>89</v>
      </c>
      <c r="AW917" s="13" t="s">
        <v>5</v>
      </c>
      <c r="AX917" s="13" t="s">
        <v>79</v>
      </c>
      <c r="AY917" s="158" t="s">
        <v>160</v>
      </c>
    </row>
    <row r="918" spans="2:65" s="14" customFormat="1">
      <c r="B918" s="164"/>
      <c r="D918" s="151" t="s">
        <v>170</v>
      </c>
      <c r="E918" s="165" t="s">
        <v>1</v>
      </c>
      <c r="F918" s="166" t="s">
        <v>173</v>
      </c>
      <c r="H918" s="167">
        <v>588.70000000000005</v>
      </c>
      <c r="I918" s="168"/>
      <c r="J918" s="168"/>
      <c r="M918" s="164"/>
      <c r="N918" s="169"/>
      <c r="X918" s="170"/>
      <c r="AT918" s="165" t="s">
        <v>170</v>
      </c>
      <c r="AU918" s="165" t="s">
        <v>89</v>
      </c>
      <c r="AV918" s="14" t="s">
        <v>161</v>
      </c>
      <c r="AW918" s="14" t="s">
        <v>5</v>
      </c>
      <c r="AX918" s="14" t="s">
        <v>79</v>
      </c>
      <c r="AY918" s="165" t="s">
        <v>160</v>
      </c>
    </row>
    <row r="919" spans="2:65" s="15" customFormat="1">
      <c r="B919" s="171"/>
      <c r="D919" s="151" t="s">
        <v>170</v>
      </c>
      <c r="E919" s="172" t="s">
        <v>1</v>
      </c>
      <c r="F919" s="173" t="s">
        <v>174</v>
      </c>
      <c r="H919" s="174">
        <v>588.70000000000005</v>
      </c>
      <c r="I919" s="175"/>
      <c r="J919" s="175"/>
      <c r="M919" s="171"/>
      <c r="N919" s="176"/>
      <c r="X919" s="177"/>
      <c r="AT919" s="172" t="s">
        <v>170</v>
      </c>
      <c r="AU919" s="172" t="s">
        <v>89</v>
      </c>
      <c r="AV919" s="15" t="s">
        <v>168</v>
      </c>
      <c r="AW919" s="15" t="s">
        <v>5</v>
      </c>
      <c r="AX919" s="15" t="s">
        <v>87</v>
      </c>
      <c r="AY919" s="172" t="s">
        <v>160</v>
      </c>
    </row>
    <row r="920" spans="2:65" s="1" customFormat="1" ht="24.2" customHeight="1">
      <c r="B920" s="32"/>
      <c r="C920" s="136" t="s">
        <v>1198</v>
      </c>
      <c r="D920" s="136" t="s">
        <v>163</v>
      </c>
      <c r="E920" s="137" t="s">
        <v>1199</v>
      </c>
      <c r="F920" s="138" t="s">
        <v>1200</v>
      </c>
      <c r="G920" s="139" t="s">
        <v>546</v>
      </c>
      <c r="H920" s="188">
        <v>0</v>
      </c>
      <c r="I920" s="141">
        <v>0</v>
      </c>
      <c r="J920" s="141">
        <v>0</v>
      </c>
      <c r="K920" s="142">
        <f>ROUND(P920*H920,2)</f>
        <v>0</v>
      </c>
      <c r="L920" s="138" t="s">
        <v>167</v>
      </c>
      <c r="M920" s="32"/>
      <c r="N920" s="143" t="s">
        <v>1</v>
      </c>
      <c r="O920" s="144" t="s">
        <v>42</v>
      </c>
      <c r="P920" s="145">
        <f>I920+J920</f>
        <v>0</v>
      </c>
      <c r="Q920" s="145">
        <f>ROUND(I920*H920,2)</f>
        <v>0</v>
      </c>
      <c r="R920" s="145">
        <f>ROUND(J920*H920,2)</f>
        <v>0</v>
      </c>
      <c r="T920" s="146">
        <f>S920*H920</f>
        <v>0</v>
      </c>
      <c r="U920" s="146">
        <v>0</v>
      </c>
      <c r="V920" s="146">
        <f>U920*H920</f>
        <v>0</v>
      </c>
      <c r="W920" s="146">
        <v>0</v>
      </c>
      <c r="X920" s="147">
        <f>W920*H920</f>
        <v>0</v>
      </c>
      <c r="AR920" s="148" t="s">
        <v>245</v>
      </c>
      <c r="AT920" s="148" t="s">
        <v>163</v>
      </c>
      <c r="AU920" s="148" t="s">
        <v>89</v>
      </c>
      <c r="AY920" s="17" t="s">
        <v>160</v>
      </c>
      <c r="BE920" s="149">
        <f>IF(O920="základní",K920,0)</f>
        <v>0</v>
      </c>
      <c r="BF920" s="149">
        <f>IF(O920="snížená",K920,0)</f>
        <v>0</v>
      </c>
      <c r="BG920" s="149">
        <f>IF(O920="zákl. přenesená",K920,0)</f>
        <v>0</v>
      </c>
      <c r="BH920" s="149">
        <f>IF(O920="sníž. přenesená",K920,0)</f>
        <v>0</v>
      </c>
      <c r="BI920" s="149">
        <f>IF(O920="nulová",K920,0)</f>
        <v>0</v>
      </c>
      <c r="BJ920" s="17" t="s">
        <v>87</v>
      </c>
      <c r="BK920" s="149">
        <f>ROUND(P920*H920,2)</f>
        <v>0</v>
      </c>
      <c r="BL920" s="17" t="s">
        <v>245</v>
      </c>
      <c r="BM920" s="148" t="s">
        <v>1201</v>
      </c>
    </row>
    <row r="921" spans="2:65" s="11" customFormat="1" ht="22.7" customHeight="1">
      <c r="B921" s="123"/>
      <c r="D921" s="124" t="s">
        <v>78</v>
      </c>
      <c r="E921" s="134" t="s">
        <v>1202</v>
      </c>
      <c r="F921" s="134" t="s">
        <v>1203</v>
      </c>
      <c r="I921" s="126"/>
      <c r="J921" s="126"/>
      <c r="K921" s="135">
        <f>BK921</f>
        <v>0</v>
      </c>
      <c r="M921" s="123"/>
      <c r="N921" s="128"/>
      <c r="Q921" s="129">
        <f>SUM(Q922:Q972)</f>
        <v>0</v>
      </c>
      <c r="R921" s="129">
        <f>SUM(R922:R972)</f>
        <v>0</v>
      </c>
      <c r="T921" s="130">
        <f>SUM(T922:T972)</f>
        <v>0</v>
      </c>
      <c r="V921" s="130">
        <f>SUM(V922:V972)</f>
        <v>0.38591867999999996</v>
      </c>
      <c r="X921" s="131">
        <f>SUM(X922:X972)</f>
        <v>0</v>
      </c>
      <c r="AR921" s="124" t="s">
        <v>89</v>
      </c>
      <c r="AT921" s="132" t="s">
        <v>78</v>
      </c>
      <c r="AU921" s="132" t="s">
        <v>87</v>
      </c>
      <c r="AY921" s="124" t="s">
        <v>160</v>
      </c>
      <c r="BK921" s="133">
        <f>SUM(BK922:BK972)</f>
        <v>0</v>
      </c>
    </row>
    <row r="922" spans="2:65" s="1" customFormat="1" ht="24.2" customHeight="1">
      <c r="B922" s="32"/>
      <c r="C922" s="136" t="s">
        <v>1204</v>
      </c>
      <c r="D922" s="136" t="s">
        <v>163</v>
      </c>
      <c r="E922" s="137" t="s">
        <v>1205</v>
      </c>
      <c r="F922" s="138" t="s">
        <v>1206</v>
      </c>
      <c r="G922" s="139" t="s">
        <v>166</v>
      </c>
      <c r="H922" s="140">
        <v>37.997999999999998</v>
      </c>
      <c r="I922" s="141">
        <v>0</v>
      </c>
      <c r="J922" s="141">
        <v>0</v>
      </c>
      <c r="K922" s="142">
        <f>ROUND(P922*H922,2)</f>
        <v>0</v>
      </c>
      <c r="L922" s="138" t="s">
        <v>167</v>
      </c>
      <c r="M922" s="32"/>
      <c r="N922" s="143" t="s">
        <v>1</v>
      </c>
      <c r="O922" s="144" t="s">
        <v>42</v>
      </c>
      <c r="P922" s="145">
        <f>I922+J922</f>
        <v>0</v>
      </c>
      <c r="Q922" s="145">
        <f>ROUND(I922*H922,2)</f>
        <v>0</v>
      </c>
      <c r="R922" s="145">
        <f>ROUND(J922*H922,2)</f>
        <v>0</v>
      </c>
      <c r="T922" s="146">
        <f>S922*H922</f>
        <v>0</v>
      </c>
      <c r="U922" s="146">
        <v>0</v>
      </c>
      <c r="V922" s="146">
        <f>U922*H922</f>
        <v>0</v>
      </c>
      <c r="W922" s="146">
        <v>0</v>
      </c>
      <c r="X922" s="147">
        <f>W922*H922</f>
        <v>0</v>
      </c>
      <c r="AR922" s="148" t="s">
        <v>245</v>
      </c>
      <c r="AT922" s="148" t="s">
        <v>163</v>
      </c>
      <c r="AU922" s="148" t="s">
        <v>89</v>
      </c>
      <c r="AY922" s="17" t="s">
        <v>160</v>
      </c>
      <c r="BE922" s="149">
        <f>IF(O922="základní",K922,0)</f>
        <v>0</v>
      </c>
      <c r="BF922" s="149">
        <f>IF(O922="snížená",K922,0)</f>
        <v>0</v>
      </c>
      <c r="BG922" s="149">
        <f>IF(O922="zákl. přenesená",K922,0)</f>
        <v>0</v>
      </c>
      <c r="BH922" s="149">
        <f>IF(O922="sníž. přenesená",K922,0)</f>
        <v>0</v>
      </c>
      <c r="BI922" s="149">
        <f>IF(O922="nulová",K922,0)</f>
        <v>0</v>
      </c>
      <c r="BJ922" s="17" t="s">
        <v>87</v>
      </c>
      <c r="BK922" s="149">
        <f>ROUND(P922*H922,2)</f>
        <v>0</v>
      </c>
      <c r="BL922" s="17" t="s">
        <v>245</v>
      </c>
      <c r="BM922" s="148" t="s">
        <v>1207</v>
      </c>
    </row>
    <row r="923" spans="2:65" s="13" customFormat="1">
      <c r="B923" s="157"/>
      <c r="D923" s="151" t="s">
        <v>170</v>
      </c>
      <c r="E923" s="158" t="s">
        <v>1</v>
      </c>
      <c r="F923" s="159" t="s">
        <v>266</v>
      </c>
      <c r="H923" s="160">
        <v>34.1</v>
      </c>
      <c r="I923" s="161"/>
      <c r="J923" s="161"/>
      <c r="M923" s="157"/>
      <c r="N923" s="162"/>
      <c r="X923" s="163"/>
      <c r="AT923" s="158" t="s">
        <v>170</v>
      </c>
      <c r="AU923" s="158" t="s">
        <v>89</v>
      </c>
      <c r="AV923" s="13" t="s">
        <v>89</v>
      </c>
      <c r="AW923" s="13" t="s">
        <v>5</v>
      </c>
      <c r="AX923" s="13" t="s">
        <v>79</v>
      </c>
      <c r="AY923" s="158" t="s">
        <v>160</v>
      </c>
    </row>
    <row r="924" spans="2:65" s="13" customFormat="1">
      <c r="B924" s="157"/>
      <c r="D924" s="151" t="s">
        <v>170</v>
      </c>
      <c r="E924" s="158" t="s">
        <v>1</v>
      </c>
      <c r="F924" s="159" t="s">
        <v>268</v>
      </c>
      <c r="H924" s="160">
        <v>2.35</v>
      </c>
      <c r="I924" s="161"/>
      <c r="J924" s="161"/>
      <c r="M924" s="157"/>
      <c r="N924" s="162"/>
      <c r="X924" s="163"/>
      <c r="AT924" s="158" t="s">
        <v>170</v>
      </c>
      <c r="AU924" s="158" t="s">
        <v>89</v>
      </c>
      <c r="AV924" s="13" t="s">
        <v>89</v>
      </c>
      <c r="AW924" s="13" t="s">
        <v>5</v>
      </c>
      <c r="AX924" s="13" t="s">
        <v>79</v>
      </c>
      <c r="AY924" s="158" t="s">
        <v>160</v>
      </c>
    </row>
    <row r="925" spans="2:65" s="13" customFormat="1">
      <c r="B925" s="157"/>
      <c r="D925" s="151" t="s">
        <v>170</v>
      </c>
      <c r="E925" s="158" t="s">
        <v>1</v>
      </c>
      <c r="F925" s="159" t="s">
        <v>1208</v>
      </c>
      <c r="H925" s="160">
        <v>1.548</v>
      </c>
      <c r="I925" s="161"/>
      <c r="J925" s="161"/>
      <c r="M925" s="157"/>
      <c r="N925" s="162"/>
      <c r="X925" s="163"/>
      <c r="AT925" s="158" t="s">
        <v>170</v>
      </c>
      <c r="AU925" s="158" t="s">
        <v>89</v>
      </c>
      <c r="AV925" s="13" t="s">
        <v>89</v>
      </c>
      <c r="AW925" s="13" t="s">
        <v>5</v>
      </c>
      <c r="AX925" s="13" t="s">
        <v>79</v>
      </c>
      <c r="AY925" s="158" t="s">
        <v>160</v>
      </c>
    </row>
    <row r="926" spans="2:65" s="14" customFormat="1">
      <c r="B926" s="164"/>
      <c r="D926" s="151" t="s">
        <v>170</v>
      </c>
      <c r="E926" s="165" t="s">
        <v>1</v>
      </c>
      <c r="F926" s="166" t="s">
        <v>173</v>
      </c>
      <c r="H926" s="167">
        <v>37.997999999999998</v>
      </c>
      <c r="I926" s="168"/>
      <c r="J926" s="168"/>
      <c r="M926" s="164"/>
      <c r="N926" s="169"/>
      <c r="X926" s="170"/>
      <c r="AT926" s="165" t="s">
        <v>170</v>
      </c>
      <c r="AU926" s="165" t="s">
        <v>89</v>
      </c>
      <c r="AV926" s="14" t="s">
        <v>161</v>
      </c>
      <c r="AW926" s="14" t="s">
        <v>5</v>
      </c>
      <c r="AX926" s="14" t="s">
        <v>79</v>
      </c>
      <c r="AY926" s="165" t="s">
        <v>160</v>
      </c>
    </row>
    <row r="927" spans="2:65" s="15" customFormat="1">
      <c r="B927" s="171"/>
      <c r="D927" s="151" t="s">
        <v>170</v>
      </c>
      <c r="E927" s="172" t="s">
        <v>1</v>
      </c>
      <c r="F927" s="173" t="s">
        <v>174</v>
      </c>
      <c r="H927" s="174">
        <v>37.997999999999998</v>
      </c>
      <c r="I927" s="175"/>
      <c r="J927" s="175"/>
      <c r="M927" s="171"/>
      <c r="N927" s="176"/>
      <c r="X927" s="177"/>
      <c r="AT927" s="172" t="s">
        <v>170</v>
      </c>
      <c r="AU927" s="172" t="s">
        <v>89</v>
      </c>
      <c r="AV927" s="15" t="s">
        <v>168</v>
      </c>
      <c r="AW927" s="15" t="s">
        <v>5</v>
      </c>
      <c r="AX927" s="15" t="s">
        <v>87</v>
      </c>
      <c r="AY927" s="172" t="s">
        <v>160</v>
      </c>
    </row>
    <row r="928" spans="2:65" s="1" customFormat="1" ht="24">
      <c r="B928" s="32"/>
      <c r="C928" s="136" t="s">
        <v>1209</v>
      </c>
      <c r="D928" s="136" t="s">
        <v>163</v>
      </c>
      <c r="E928" s="137" t="s">
        <v>1210</v>
      </c>
      <c r="F928" s="138" t="s">
        <v>1211</v>
      </c>
      <c r="G928" s="139" t="s">
        <v>248</v>
      </c>
      <c r="H928" s="140">
        <v>38.659999999999997</v>
      </c>
      <c r="I928" s="141">
        <v>0</v>
      </c>
      <c r="J928" s="141">
        <v>0</v>
      </c>
      <c r="K928" s="142">
        <f>ROUND(P928*H928,2)</f>
        <v>0</v>
      </c>
      <c r="L928" s="138" t="s">
        <v>167</v>
      </c>
      <c r="M928" s="32"/>
      <c r="N928" s="143" t="s">
        <v>1</v>
      </c>
      <c r="O928" s="144" t="s">
        <v>42</v>
      </c>
      <c r="P928" s="145">
        <f>I928+J928</f>
        <v>0</v>
      </c>
      <c r="Q928" s="145">
        <f>ROUND(I928*H928,2)</f>
        <v>0</v>
      </c>
      <c r="R928" s="145">
        <f>ROUND(J928*H928,2)</f>
        <v>0</v>
      </c>
      <c r="T928" s="146">
        <f>S928*H928</f>
        <v>0</v>
      </c>
      <c r="U928" s="146">
        <v>2.0000000000000002E-5</v>
      </c>
      <c r="V928" s="146">
        <f>U928*H928</f>
        <v>7.7320000000000004E-4</v>
      </c>
      <c r="W928" s="146">
        <v>0</v>
      </c>
      <c r="X928" s="147">
        <f>W928*H928</f>
        <v>0</v>
      </c>
      <c r="AR928" s="148" t="s">
        <v>245</v>
      </c>
      <c r="AT928" s="148" t="s">
        <v>163</v>
      </c>
      <c r="AU928" s="148" t="s">
        <v>89</v>
      </c>
      <c r="AY928" s="17" t="s">
        <v>160</v>
      </c>
      <c r="BE928" s="149">
        <f>IF(O928="základní",K928,0)</f>
        <v>0</v>
      </c>
      <c r="BF928" s="149">
        <f>IF(O928="snížená",K928,0)</f>
        <v>0</v>
      </c>
      <c r="BG928" s="149">
        <f>IF(O928="zákl. přenesená",K928,0)</f>
        <v>0</v>
      </c>
      <c r="BH928" s="149">
        <f>IF(O928="sníž. přenesená",K928,0)</f>
        <v>0</v>
      </c>
      <c r="BI928" s="149">
        <f>IF(O928="nulová",K928,0)</f>
        <v>0</v>
      </c>
      <c r="BJ928" s="17" t="s">
        <v>87</v>
      </c>
      <c r="BK928" s="149">
        <f>ROUND(P928*H928,2)</f>
        <v>0</v>
      </c>
      <c r="BL928" s="17" t="s">
        <v>245</v>
      </c>
      <c r="BM928" s="148" t="s">
        <v>1212</v>
      </c>
    </row>
    <row r="929" spans="2:65" s="13" customFormat="1">
      <c r="B929" s="157"/>
      <c r="D929" s="151" t="s">
        <v>170</v>
      </c>
      <c r="E929" s="158" t="s">
        <v>1</v>
      </c>
      <c r="F929" s="159" t="s">
        <v>1213</v>
      </c>
      <c r="H929" s="160">
        <v>34.65</v>
      </c>
      <c r="I929" s="161"/>
      <c r="J929" s="161"/>
      <c r="M929" s="157"/>
      <c r="N929" s="162"/>
      <c r="X929" s="163"/>
      <c r="AT929" s="158" t="s">
        <v>170</v>
      </c>
      <c r="AU929" s="158" t="s">
        <v>89</v>
      </c>
      <c r="AV929" s="13" t="s">
        <v>89</v>
      </c>
      <c r="AW929" s="13" t="s">
        <v>5</v>
      </c>
      <c r="AX929" s="13" t="s">
        <v>79</v>
      </c>
      <c r="AY929" s="158" t="s">
        <v>160</v>
      </c>
    </row>
    <row r="930" spans="2:65" s="13" customFormat="1">
      <c r="B930" s="157"/>
      <c r="D930" s="151" t="s">
        <v>170</v>
      </c>
      <c r="E930" s="158" t="s">
        <v>1</v>
      </c>
      <c r="F930" s="159" t="s">
        <v>1214</v>
      </c>
      <c r="H930" s="160">
        <v>2.75</v>
      </c>
      <c r="I930" s="161"/>
      <c r="J930" s="161"/>
      <c r="M930" s="157"/>
      <c r="N930" s="162"/>
      <c r="X930" s="163"/>
      <c r="AT930" s="158" t="s">
        <v>170</v>
      </c>
      <c r="AU930" s="158" t="s">
        <v>89</v>
      </c>
      <c r="AV930" s="13" t="s">
        <v>89</v>
      </c>
      <c r="AW930" s="13" t="s">
        <v>5</v>
      </c>
      <c r="AX930" s="13" t="s">
        <v>79</v>
      </c>
      <c r="AY930" s="158" t="s">
        <v>160</v>
      </c>
    </row>
    <row r="931" spans="2:65" s="13" customFormat="1">
      <c r="B931" s="157"/>
      <c r="D931" s="151" t="s">
        <v>170</v>
      </c>
      <c r="E931" s="158" t="s">
        <v>1</v>
      </c>
      <c r="F931" s="159" t="s">
        <v>1215</v>
      </c>
      <c r="H931" s="160">
        <v>1.26</v>
      </c>
      <c r="I931" s="161"/>
      <c r="J931" s="161"/>
      <c r="M931" s="157"/>
      <c r="N931" s="162"/>
      <c r="X931" s="163"/>
      <c r="AT931" s="158" t="s">
        <v>170</v>
      </c>
      <c r="AU931" s="158" t="s">
        <v>89</v>
      </c>
      <c r="AV931" s="13" t="s">
        <v>89</v>
      </c>
      <c r="AW931" s="13" t="s">
        <v>5</v>
      </c>
      <c r="AX931" s="13" t="s">
        <v>79</v>
      </c>
      <c r="AY931" s="158" t="s">
        <v>160</v>
      </c>
    </row>
    <row r="932" spans="2:65" s="14" customFormat="1">
      <c r="B932" s="164"/>
      <c r="D932" s="151" t="s">
        <v>170</v>
      </c>
      <c r="E932" s="165" t="s">
        <v>1</v>
      </c>
      <c r="F932" s="166" t="s">
        <v>173</v>
      </c>
      <c r="H932" s="167">
        <v>38.659999999999997</v>
      </c>
      <c r="I932" s="168"/>
      <c r="J932" s="168"/>
      <c r="M932" s="164"/>
      <c r="N932" s="169"/>
      <c r="X932" s="170"/>
      <c r="AT932" s="165" t="s">
        <v>170</v>
      </c>
      <c r="AU932" s="165" t="s">
        <v>89</v>
      </c>
      <c r="AV932" s="14" t="s">
        <v>161</v>
      </c>
      <c r="AW932" s="14" t="s">
        <v>5</v>
      </c>
      <c r="AX932" s="14" t="s">
        <v>79</v>
      </c>
      <c r="AY932" s="165" t="s">
        <v>160</v>
      </c>
    </row>
    <row r="933" spans="2:65" s="15" customFormat="1">
      <c r="B933" s="171"/>
      <c r="D933" s="151" t="s">
        <v>170</v>
      </c>
      <c r="E933" s="172" t="s">
        <v>1</v>
      </c>
      <c r="F933" s="173" t="s">
        <v>174</v>
      </c>
      <c r="H933" s="174">
        <v>38.659999999999997</v>
      </c>
      <c r="I933" s="175"/>
      <c r="J933" s="175"/>
      <c r="M933" s="171"/>
      <c r="N933" s="176"/>
      <c r="X933" s="177"/>
      <c r="AT933" s="172" t="s">
        <v>170</v>
      </c>
      <c r="AU933" s="172" t="s">
        <v>89</v>
      </c>
      <c r="AV933" s="15" t="s">
        <v>168</v>
      </c>
      <c r="AW933" s="15" t="s">
        <v>5</v>
      </c>
      <c r="AX933" s="15" t="s">
        <v>87</v>
      </c>
      <c r="AY933" s="172" t="s">
        <v>160</v>
      </c>
    </row>
    <row r="934" spans="2:65" s="1" customFormat="1" ht="24.2" customHeight="1">
      <c r="B934" s="32"/>
      <c r="C934" s="136" t="s">
        <v>1216</v>
      </c>
      <c r="D934" s="136" t="s">
        <v>163</v>
      </c>
      <c r="E934" s="137" t="s">
        <v>1217</v>
      </c>
      <c r="F934" s="138" t="s">
        <v>1218</v>
      </c>
      <c r="G934" s="139" t="s">
        <v>166</v>
      </c>
      <c r="H934" s="140">
        <v>37.997999999999998</v>
      </c>
      <c r="I934" s="141">
        <v>0</v>
      </c>
      <c r="J934" s="141">
        <v>0</v>
      </c>
      <c r="K934" s="142">
        <f>ROUND(P934*H934,2)</f>
        <v>0</v>
      </c>
      <c r="L934" s="138" t="s">
        <v>167</v>
      </c>
      <c r="M934" s="32"/>
      <c r="N934" s="143" t="s">
        <v>1</v>
      </c>
      <c r="O934" s="144" t="s">
        <v>42</v>
      </c>
      <c r="P934" s="145">
        <f>I934+J934</f>
        <v>0</v>
      </c>
      <c r="Q934" s="145">
        <f>ROUND(I934*H934,2)</f>
        <v>0</v>
      </c>
      <c r="R934" s="145">
        <f>ROUND(J934*H934,2)</f>
        <v>0</v>
      </c>
      <c r="T934" s="146">
        <f>S934*H934</f>
        <v>0</v>
      </c>
      <c r="U934" s="146">
        <v>4.0000000000000003E-5</v>
      </c>
      <c r="V934" s="146">
        <f>U934*H934</f>
        <v>1.5199200000000001E-3</v>
      </c>
      <c r="W934" s="146">
        <v>0</v>
      </c>
      <c r="X934" s="147">
        <f>W934*H934</f>
        <v>0</v>
      </c>
      <c r="AR934" s="148" t="s">
        <v>245</v>
      </c>
      <c r="AT934" s="148" t="s">
        <v>163</v>
      </c>
      <c r="AU934" s="148" t="s">
        <v>89</v>
      </c>
      <c r="AY934" s="17" t="s">
        <v>160</v>
      </c>
      <c r="BE934" s="149">
        <f>IF(O934="základní",K934,0)</f>
        <v>0</v>
      </c>
      <c r="BF934" s="149">
        <f>IF(O934="snížená",K934,0)</f>
        <v>0</v>
      </c>
      <c r="BG934" s="149">
        <f>IF(O934="zákl. přenesená",K934,0)</f>
        <v>0</v>
      </c>
      <c r="BH934" s="149">
        <f>IF(O934="sníž. přenesená",K934,0)</f>
        <v>0</v>
      </c>
      <c r="BI934" s="149">
        <f>IF(O934="nulová",K934,0)</f>
        <v>0</v>
      </c>
      <c r="BJ934" s="17" t="s">
        <v>87</v>
      </c>
      <c r="BK934" s="149">
        <f>ROUND(P934*H934,2)</f>
        <v>0</v>
      </c>
      <c r="BL934" s="17" t="s">
        <v>245</v>
      </c>
      <c r="BM934" s="148" t="s">
        <v>1219</v>
      </c>
    </row>
    <row r="935" spans="2:65" s="13" customFormat="1">
      <c r="B935" s="157"/>
      <c r="D935" s="151" t="s">
        <v>170</v>
      </c>
      <c r="E935" s="158" t="s">
        <v>1</v>
      </c>
      <c r="F935" s="159" t="s">
        <v>266</v>
      </c>
      <c r="H935" s="160">
        <v>34.1</v>
      </c>
      <c r="I935" s="161"/>
      <c r="J935" s="161"/>
      <c r="M935" s="157"/>
      <c r="N935" s="162"/>
      <c r="X935" s="163"/>
      <c r="AT935" s="158" t="s">
        <v>170</v>
      </c>
      <c r="AU935" s="158" t="s">
        <v>89</v>
      </c>
      <c r="AV935" s="13" t="s">
        <v>89</v>
      </c>
      <c r="AW935" s="13" t="s">
        <v>5</v>
      </c>
      <c r="AX935" s="13" t="s">
        <v>79</v>
      </c>
      <c r="AY935" s="158" t="s">
        <v>160</v>
      </c>
    </row>
    <row r="936" spans="2:65" s="13" customFormat="1">
      <c r="B936" s="157"/>
      <c r="D936" s="151" t="s">
        <v>170</v>
      </c>
      <c r="E936" s="158" t="s">
        <v>1</v>
      </c>
      <c r="F936" s="159" t="s">
        <v>268</v>
      </c>
      <c r="H936" s="160">
        <v>2.35</v>
      </c>
      <c r="I936" s="161"/>
      <c r="J936" s="161"/>
      <c r="M936" s="157"/>
      <c r="N936" s="162"/>
      <c r="X936" s="163"/>
      <c r="AT936" s="158" t="s">
        <v>170</v>
      </c>
      <c r="AU936" s="158" t="s">
        <v>89</v>
      </c>
      <c r="AV936" s="13" t="s">
        <v>89</v>
      </c>
      <c r="AW936" s="13" t="s">
        <v>5</v>
      </c>
      <c r="AX936" s="13" t="s">
        <v>79</v>
      </c>
      <c r="AY936" s="158" t="s">
        <v>160</v>
      </c>
    </row>
    <row r="937" spans="2:65" s="13" customFormat="1">
      <c r="B937" s="157"/>
      <c r="D937" s="151" t="s">
        <v>170</v>
      </c>
      <c r="E937" s="158" t="s">
        <v>1</v>
      </c>
      <c r="F937" s="159" t="s">
        <v>1208</v>
      </c>
      <c r="H937" s="160">
        <v>1.548</v>
      </c>
      <c r="I937" s="161"/>
      <c r="J937" s="161"/>
      <c r="M937" s="157"/>
      <c r="N937" s="162"/>
      <c r="X937" s="163"/>
      <c r="AT937" s="158" t="s">
        <v>170</v>
      </c>
      <c r="AU937" s="158" t="s">
        <v>89</v>
      </c>
      <c r="AV937" s="13" t="s">
        <v>89</v>
      </c>
      <c r="AW937" s="13" t="s">
        <v>5</v>
      </c>
      <c r="AX937" s="13" t="s">
        <v>79</v>
      </c>
      <c r="AY937" s="158" t="s">
        <v>160</v>
      </c>
    </row>
    <row r="938" spans="2:65" s="14" customFormat="1">
      <c r="B938" s="164"/>
      <c r="D938" s="151" t="s">
        <v>170</v>
      </c>
      <c r="E938" s="165" t="s">
        <v>1</v>
      </c>
      <c r="F938" s="166" t="s">
        <v>173</v>
      </c>
      <c r="H938" s="167">
        <v>37.997999999999998</v>
      </c>
      <c r="I938" s="168"/>
      <c r="J938" s="168"/>
      <c r="M938" s="164"/>
      <c r="N938" s="169"/>
      <c r="X938" s="170"/>
      <c r="AT938" s="165" t="s">
        <v>170</v>
      </c>
      <c r="AU938" s="165" t="s">
        <v>89</v>
      </c>
      <c r="AV938" s="14" t="s">
        <v>161</v>
      </c>
      <c r="AW938" s="14" t="s">
        <v>5</v>
      </c>
      <c r="AX938" s="14" t="s">
        <v>79</v>
      </c>
      <c r="AY938" s="165" t="s">
        <v>160</v>
      </c>
    </row>
    <row r="939" spans="2:65" s="15" customFormat="1">
      <c r="B939" s="171"/>
      <c r="D939" s="151" t="s">
        <v>170</v>
      </c>
      <c r="E939" s="172" t="s">
        <v>1</v>
      </c>
      <c r="F939" s="173" t="s">
        <v>174</v>
      </c>
      <c r="H939" s="174">
        <v>37.997999999999998</v>
      </c>
      <c r="I939" s="175"/>
      <c r="J939" s="175"/>
      <c r="M939" s="171"/>
      <c r="N939" s="176"/>
      <c r="X939" s="177"/>
      <c r="AT939" s="172" t="s">
        <v>170</v>
      </c>
      <c r="AU939" s="172" t="s">
        <v>89</v>
      </c>
      <c r="AV939" s="15" t="s">
        <v>168</v>
      </c>
      <c r="AW939" s="15" t="s">
        <v>5</v>
      </c>
      <c r="AX939" s="15" t="s">
        <v>87</v>
      </c>
      <c r="AY939" s="172" t="s">
        <v>160</v>
      </c>
    </row>
    <row r="940" spans="2:65" s="1" customFormat="1" ht="24">
      <c r="B940" s="32"/>
      <c r="C940" s="136" t="s">
        <v>1220</v>
      </c>
      <c r="D940" s="136" t="s">
        <v>163</v>
      </c>
      <c r="E940" s="137" t="s">
        <v>1221</v>
      </c>
      <c r="F940" s="138" t="s">
        <v>1222</v>
      </c>
      <c r="G940" s="139" t="s">
        <v>166</v>
      </c>
      <c r="H940" s="140">
        <v>40.19</v>
      </c>
      <c r="I940" s="141">
        <v>0</v>
      </c>
      <c r="J940" s="141">
        <v>0</v>
      </c>
      <c r="K940" s="142">
        <f>ROUND(P940*H940,2)</f>
        <v>0</v>
      </c>
      <c r="L940" s="138" t="s">
        <v>167</v>
      </c>
      <c r="M940" s="32"/>
      <c r="N940" s="143" t="s">
        <v>1</v>
      </c>
      <c r="O940" s="144" t="s">
        <v>42</v>
      </c>
      <c r="P940" s="145">
        <f>I940+J940</f>
        <v>0</v>
      </c>
      <c r="Q940" s="145">
        <f>ROUND(I940*H940,2)</f>
        <v>0</v>
      </c>
      <c r="R940" s="145">
        <f>ROUND(J940*H940,2)</f>
        <v>0</v>
      </c>
      <c r="T940" s="146">
        <f>S940*H940</f>
        <v>0</v>
      </c>
      <c r="U940" s="146">
        <v>5.5000000000000003E-4</v>
      </c>
      <c r="V940" s="146">
        <f>U940*H940</f>
        <v>2.2104499999999999E-2</v>
      </c>
      <c r="W940" s="146">
        <v>0</v>
      </c>
      <c r="X940" s="147">
        <f>W940*H940</f>
        <v>0</v>
      </c>
      <c r="AR940" s="148" t="s">
        <v>245</v>
      </c>
      <c r="AT940" s="148" t="s">
        <v>163</v>
      </c>
      <c r="AU940" s="148" t="s">
        <v>89</v>
      </c>
      <c r="AY940" s="17" t="s">
        <v>160</v>
      </c>
      <c r="BE940" s="149">
        <f>IF(O940="základní",K940,0)</f>
        <v>0</v>
      </c>
      <c r="BF940" s="149">
        <f>IF(O940="snížená",K940,0)</f>
        <v>0</v>
      </c>
      <c r="BG940" s="149">
        <f>IF(O940="zákl. přenesená",K940,0)</f>
        <v>0</v>
      </c>
      <c r="BH940" s="149">
        <f>IF(O940="sníž. přenesená",K940,0)</f>
        <v>0</v>
      </c>
      <c r="BI940" s="149">
        <f>IF(O940="nulová",K940,0)</f>
        <v>0</v>
      </c>
      <c r="BJ940" s="17" t="s">
        <v>87</v>
      </c>
      <c r="BK940" s="149">
        <f>ROUND(P940*H940,2)</f>
        <v>0</v>
      </c>
      <c r="BL940" s="17" t="s">
        <v>245</v>
      </c>
      <c r="BM940" s="148" t="s">
        <v>1223</v>
      </c>
    </row>
    <row r="941" spans="2:65" s="13" customFormat="1">
      <c r="B941" s="157"/>
      <c r="D941" s="151" t="s">
        <v>170</v>
      </c>
      <c r="E941" s="158" t="s">
        <v>1</v>
      </c>
      <c r="F941" s="159" t="s">
        <v>1224</v>
      </c>
      <c r="H941" s="160">
        <v>37.564999999999998</v>
      </c>
      <c r="I941" s="161"/>
      <c r="J941" s="161"/>
      <c r="M941" s="157"/>
      <c r="N941" s="162"/>
      <c r="X941" s="163"/>
      <c r="AT941" s="158" t="s">
        <v>170</v>
      </c>
      <c r="AU941" s="158" t="s">
        <v>89</v>
      </c>
      <c r="AV941" s="13" t="s">
        <v>89</v>
      </c>
      <c r="AW941" s="13" t="s">
        <v>5</v>
      </c>
      <c r="AX941" s="13" t="s">
        <v>79</v>
      </c>
      <c r="AY941" s="158" t="s">
        <v>160</v>
      </c>
    </row>
    <row r="942" spans="2:65" s="13" customFormat="1">
      <c r="B942" s="157"/>
      <c r="D942" s="151" t="s">
        <v>170</v>
      </c>
      <c r="E942" s="158" t="s">
        <v>1</v>
      </c>
      <c r="F942" s="159" t="s">
        <v>1225</v>
      </c>
      <c r="H942" s="160">
        <v>2.625</v>
      </c>
      <c r="I942" s="161"/>
      <c r="J942" s="161"/>
      <c r="M942" s="157"/>
      <c r="N942" s="162"/>
      <c r="X942" s="163"/>
      <c r="AT942" s="158" t="s">
        <v>170</v>
      </c>
      <c r="AU942" s="158" t="s">
        <v>89</v>
      </c>
      <c r="AV942" s="13" t="s">
        <v>89</v>
      </c>
      <c r="AW942" s="13" t="s">
        <v>5</v>
      </c>
      <c r="AX942" s="13" t="s">
        <v>79</v>
      </c>
      <c r="AY942" s="158" t="s">
        <v>160</v>
      </c>
    </row>
    <row r="943" spans="2:65" s="14" customFormat="1">
      <c r="B943" s="164"/>
      <c r="D943" s="151" t="s">
        <v>170</v>
      </c>
      <c r="E943" s="165" t="s">
        <v>1</v>
      </c>
      <c r="F943" s="166" t="s">
        <v>173</v>
      </c>
      <c r="H943" s="167">
        <v>40.19</v>
      </c>
      <c r="I943" s="168"/>
      <c r="J943" s="168"/>
      <c r="M943" s="164"/>
      <c r="N943" s="169"/>
      <c r="X943" s="170"/>
      <c r="AT943" s="165" t="s">
        <v>170</v>
      </c>
      <c r="AU943" s="165" t="s">
        <v>89</v>
      </c>
      <c r="AV943" s="14" t="s">
        <v>161</v>
      </c>
      <c r="AW943" s="14" t="s">
        <v>5</v>
      </c>
      <c r="AX943" s="14" t="s">
        <v>79</v>
      </c>
      <c r="AY943" s="165" t="s">
        <v>160</v>
      </c>
    </row>
    <row r="944" spans="2:65" s="15" customFormat="1">
      <c r="B944" s="171"/>
      <c r="D944" s="151" t="s">
        <v>170</v>
      </c>
      <c r="E944" s="172" t="s">
        <v>1</v>
      </c>
      <c r="F944" s="173" t="s">
        <v>174</v>
      </c>
      <c r="H944" s="174">
        <v>40.19</v>
      </c>
      <c r="I944" s="175"/>
      <c r="J944" s="175"/>
      <c r="M944" s="171"/>
      <c r="N944" s="176"/>
      <c r="X944" s="177"/>
      <c r="AT944" s="172" t="s">
        <v>170</v>
      </c>
      <c r="AU944" s="172" t="s">
        <v>89</v>
      </c>
      <c r="AV944" s="15" t="s">
        <v>168</v>
      </c>
      <c r="AW944" s="15" t="s">
        <v>5</v>
      </c>
      <c r="AX944" s="15" t="s">
        <v>87</v>
      </c>
      <c r="AY944" s="172" t="s">
        <v>160</v>
      </c>
    </row>
    <row r="945" spans="2:65" s="1" customFormat="1" ht="24.2" customHeight="1">
      <c r="B945" s="32"/>
      <c r="C945" s="136" t="s">
        <v>1226</v>
      </c>
      <c r="D945" s="136" t="s">
        <v>163</v>
      </c>
      <c r="E945" s="137" t="s">
        <v>1227</v>
      </c>
      <c r="F945" s="138" t="s">
        <v>1228</v>
      </c>
      <c r="G945" s="139" t="s">
        <v>166</v>
      </c>
      <c r="H945" s="140">
        <v>1.6739999999999999</v>
      </c>
      <c r="I945" s="141">
        <v>0</v>
      </c>
      <c r="J945" s="141">
        <v>0</v>
      </c>
      <c r="K945" s="142">
        <f>ROUND(P945*H945,2)</f>
        <v>0</v>
      </c>
      <c r="L945" s="138" t="s">
        <v>167</v>
      </c>
      <c r="M945" s="32"/>
      <c r="N945" s="143" t="s">
        <v>1</v>
      </c>
      <c r="O945" s="144" t="s">
        <v>42</v>
      </c>
      <c r="P945" s="145">
        <f>I945+J945</f>
        <v>0</v>
      </c>
      <c r="Q945" s="145">
        <f>ROUND(I945*H945,2)</f>
        <v>0</v>
      </c>
      <c r="R945" s="145">
        <f>ROUND(J945*H945,2)</f>
        <v>0</v>
      </c>
      <c r="T945" s="146">
        <f>S945*H945</f>
        <v>0</v>
      </c>
      <c r="U945" s="146">
        <v>5.9000000000000003E-4</v>
      </c>
      <c r="V945" s="146">
        <f>U945*H945</f>
        <v>9.8766000000000001E-4</v>
      </c>
      <c r="W945" s="146">
        <v>0</v>
      </c>
      <c r="X945" s="147">
        <f>W945*H945</f>
        <v>0</v>
      </c>
      <c r="AR945" s="148" t="s">
        <v>245</v>
      </c>
      <c r="AT945" s="148" t="s">
        <v>163</v>
      </c>
      <c r="AU945" s="148" t="s">
        <v>89</v>
      </c>
      <c r="AY945" s="17" t="s">
        <v>160</v>
      </c>
      <c r="BE945" s="149">
        <f>IF(O945="základní",K945,0)</f>
        <v>0</v>
      </c>
      <c r="BF945" s="149">
        <f>IF(O945="snížená",K945,0)</f>
        <v>0</v>
      </c>
      <c r="BG945" s="149">
        <f>IF(O945="zákl. přenesená",K945,0)</f>
        <v>0</v>
      </c>
      <c r="BH945" s="149">
        <f>IF(O945="sníž. přenesená",K945,0)</f>
        <v>0</v>
      </c>
      <c r="BI945" s="149">
        <f>IF(O945="nulová",K945,0)</f>
        <v>0</v>
      </c>
      <c r="BJ945" s="17" t="s">
        <v>87</v>
      </c>
      <c r="BK945" s="149">
        <f>ROUND(P945*H945,2)</f>
        <v>0</v>
      </c>
      <c r="BL945" s="17" t="s">
        <v>245</v>
      </c>
      <c r="BM945" s="148" t="s">
        <v>1229</v>
      </c>
    </row>
    <row r="946" spans="2:65" s="13" customFormat="1">
      <c r="B946" s="157"/>
      <c r="D946" s="151" t="s">
        <v>170</v>
      </c>
      <c r="E946" s="158" t="s">
        <v>1</v>
      </c>
      <c r="F946" s="159" t="s">
        <v>1230</v>
      </c>
      <c r="H946" s="160">
        <v>1.6739999999999999</v>
      </c>
      <c r="I946" s="161"/>
      <c r="J946" s="161"/>
      <c r="M946" s="157"/>
      <c r="N946" s="162"/>
      <c r="X946" s="163"/>
      <c r="AT946" s="158" t="s">
        <v>170</v>
      </c>
      <c r="AU946" s="158" t="s">
        <v>89</v>
      </c>
      <c r="AV946" s="13" t="s">
        <v>89</v>
      </c>
      <c r="AW946" s="13" t="s">
        <v>5</v>
      </c>
      <c r="AX946" s="13" t="s">
        <v>79</v>
      </c>
      <c r="AY946" s="158" t="s">
        <v>160</v>
      </c>
    </row>
    <row r="947" spans="2:65" s="14" customFormat="1">
      <c r="B947" s="164"/>
      <c r="D947" s="151" t="s">
        <v>170</v>
      </c>
      <c r="E947" s="165" t="s">
        <v>1</v>
      </c>
      <c r="F947" s="166" t="s">
        <v>173</v>
      </c>
      <c r="H947" s="167">
        <v>1.6739999999999999</v>
      </c>
      <c r="I947" s="168"/>
      <c r="J947" s="168"/>
      <c r="M947" s="164"/>
      <c r="N947" s="169"/>
      <c r="X947" s="170"/>
      <c r="AT947" s="165" t="s">
        <v>170</v>
      </c>
      <c r="AU947" s="165" t="s">
        <v>89</v>
      </c>
      <c r="AV947" s="14" t="s">
        <v>161</v>
      </c>
      <c r="AW947" s="14" t="s">
        <v>5</v>
      </c>
      <c r="AX947" s="14" t="s">
        <v>79</v>
      </c>
      <c r="AY947" s="165" t="s">
        <v>160</v>
      </c>
    </row>
    <row r="948" spans="2:65" s="15" customFormat="1">
      <c r="B948" s="171"/>
      <c r="D948" s="151" t="s">
        <v>170</v>
      </c>
      <c r="E948" s="172" t="s">
        <v>1</v>
      </c>
      <c r="F948" s="173" t="s">
        <v>174</v>
      </c>
      <c r="H948" s="174">
        <v>1.6739999999999999</v>
      </c>
      <c r="I948" s="175"/>
      <c r="J948" s="175"/>
      <c r="M948" s="171"/>
      <c r="N948" s="176"/>
      <c r="X948" s="177"/>
      <c r="AT948" s="172" t="s">
        <v>170</v>
      </c>
      <c r="AU948" s="172" t="s">
        <v>89</v>
      </c>
      <c r="AV948" s="15" t="s">
        <v>168</v>
      </c>
      <c r="AW948" s="15" t="s">
        <v>5</v>
      </c>
      <c r="AX948" s="15" t="s">
        <v>87</v>
      </c>
      <c r="AY948" s="172" t="s">
        <v>160</v>
      </c>
    </row>
    <row r="949" spans="2:65" s="1" customFormat="1" ht="24.2" customHeight="1">
      <c r="B949" s="32"/>
      <c r="C949" s="136" t="s">
        <v>1231</v>
      </c>
      <c r="D949" s="136" t="s">
        <v>163</v>
      </c>
      <c r="E949" s="137" t="s">
        <v>1232</v>
      </c>
      <c r="F949" s="138" t="s">
        <v>1233</v>
      </c>
      <c r="G949" s="139" t="s">
        <v>166</v>
      </c>
      <c r="H949" s="140">
        <v>41.863999999999997</v>
      </c>
      <c r="I949" s="141">
        <v>0</v>
      </c>
      <c r="J949" s="141">
        <v>0</v>
      </c>
      <c r="K949" s="142">
        <f>ROUND(P949*H949,2)</f>
        <v>0</v>
      </c>
      <c r="L949" s="138" t="s">
        <v>167</v>
      </c>
      <c r="M949" s="32"/>
      <c r="N949" s="143" t="s">
        <v>1</v>
      </c>
      <c r="O949" s="144" t="s">
        <v>42</v>
      </c>
      <c r="P949" s="145">
        <f>I949+J949</f>
        <v>0</v>
      </c>
      <c r="Q949" s="145">
        <f>ROUND(I949*H949,2)</f>
        <v>0</v>
      </c>
      <c r="R949" s="145">
        <f>ROUND(J949*H949,2)</f>
        <v>0</v>
      </c>
      <c r="T949" s="146">
        <f>S949*H949</f>
        <v>0</v>
      </c>
      <c r="U949" s="146">
        <v>5.4000000000000003E-3</v>
      </c>
      <c r="V949" s="146">
        <f>U949*H949</f>
        <v>0.22606560000000001</v>
      </c>
      <c r="W949" s="146">
        <v>0</v>
      </c>
      <c r="X949" s="147">
        <f>W949*H949</f>
        <v>0</v>
      </c>
      <c r="AR949" s="148" t="s">
        <v>245</v>
      </c>
      <c r="AT949" s="148" t="s">
        <v>163</v>
      </c>
      <c r="AU949" s="148" t="s">
        <v>89</v>
      </c>
      <c r="AY949" s="17" t="s">
        <v>160</v>
      </c>
      <c r="BE949" s="149">
        <f>IF(O949="základní",K949,0)</f>
        <v>0</v>
      </c>
      <c r="BF949" s="149">
        <f>IF(O949="snížená",K949,0)</f>
        <v>0</v>
      </c>
      <c r="BG949" s="149">
        <f>IF(O949="zákl. přenesená",K949,0)</f>
        <v>0</v>
      </c>
      <c r="BH949" s="149">
        <f>IF(O949="sníž. přenesená",K949,0)</f>
        <v>0</v>
      </c>
      <c r="BI949" s="149">
        <f>IF(O949="nulová",K949,0)</f>
        <v>0</v>
      </c>
      <c r="BJ949" s="17" t="s">
        <v>87</v>
      </c>
      <c r="BK949" s="149">
        <f>ROUND(P949*H949,2)</f>
        <v>0</v>
      </c>
      <c r="BL949" s="17" t="s">
        <v>245</v>
      </c>
      <c r="BM949" s="148" t="s">
        <v>1234</v>
      </c>
    </row>
    <row r="950" spans="2:65" s="13" customFormat="1">
      <c r="B950" s="157"/>
      <c r="D950" s="151" t="s">
        <v>170</v>
      </c>
      <c r="E950" s="158" t="s">
        <v>1</v>
      </c>
      <c r="F950" s="159" t="s">
        <v>1224</v>
      </c>
      <c r="H950" s="160">
        <v>37.564999999999998</v>
      </c>
      <c r="I950" s="161"/>
      <c r="J950" s="161"/>
      <c r="M950" s="157"/>
      <c r="N950" s="162"/>
      <c r="X950" s="163"/>
      <c r="AT950" s="158" t="s">
        <v>170</v>
      </c>
      <c r="AU950" s="158" t="s">
        <v>89</v>
      </c>
      <c r="AV950" s="13" t="s">
        <v>89</v>
      </c>
      <c r="AW950" s="13" t="s">
        <v>5</v>
      </c>
      <c r="AX950" s="13" t="s">
        <v>79</v>
      </c>
      <c r="AY950" s="158" t="s">
        <v>160</v>
      </c>
    </row>
    <row r="951" spans="2:65" s="13" customFormat="1">
      <c r="B951" s="157"/>
      <c r="D951" s="151" t="s">
        <v>170</v>
      </c>
      <c r="E951" s="158" t="s">
        <v>1</v>
      </c>
      <c r="F951" s="159" t="s">
        <v>1225</v>
      </c>
      <c r="H951" s="160">
        <v>2.625</v>
      </c>
      <c r="I951" s="161"/>
      <c r="J951" s="161"/>
      <c r="M951" s="157"/>
      <c r="N951" s="162"/>
      <c r="X951" s="163"/>
      <c r="AT951" s="158" t="s">
        <v>170</v>
      </c>
      <c r="AU951" s="158" t="s">
        <v>89</v>
      </c>
      <c r="AV951" s="13" t="s">
        <v>89</v>
      </c>
      <c r="AW951" s="13" t="s">
        <v>5</v>
      </c>
      <c r="AX951" s="13" t="s">
        <v>79</v>
      </c>
      <c r="AY951" s="158" t="s">
        <v>160</v>
      </c>
    </row>
    <row r="952" spans="2:65" s="13" customFormat="1">
      <c r="B952" s="157"/>
      <c r="D952" s="151" t="s">
        <v>170</v>
      </c>
      <c r="E952" s="158" t="s">
        <v>1</v>
      </c>
      <c r="F952" s="159" t="s">
        <v>1230</v>
      </c>
      <c r="H952" s="160">
        <v>1.6739999999999999</v>
      </c>
      <c r="I952" s="161"/>
      <c r="J952" s="161"/>
      <c r="M952" s="157"/>
      <c r="N952" s="162"/>
      <c r="X952" s="163"/>
      <c r="AT952" s="158" t="s">
        <v>170</v>
      </c>
      <c r="AU952" s="158" t="s">
        <v>89</v>
      </c>
      <c r="AV952" s="13" t="s">
        <v>89</v>
      </c>
      <c r="AW952" s="13" t="s">
        <v>5</v>
      </c>
      <c r="AX952" s="13" t="s">
        <v>79</v>
      </c>
      <c r="AY952" s="158" t="s">
        <v>160</v>
      </c>
    </row>
    <row r="953" spans="2:65" s="14" customFormat="1">
      <c r="B953" s="164"/>
      <c r="D953" s="151" t="s">
        <v>170</v>
      </c>
      <c r="E953" s="165" t="s">
        <v>1</v>
      </c>
      <c r="F953" s="166" t="s">
        <v>173</v>
      </c>
      <c r="H953" s="167">
        <v>41.863999999999997</v>
      </c>
      <c r="I953" s="168"/>
      <c r="J953" s="168"/>
      <c r="M953" s="164"/>
      <c r="N953" s="169"/>
      <c r="X953" s="170"/>
      <c r="AT953" s="165" t="s">
        <v>170</v>
      </c>
      <c r="AU953" s="165" t="s">
        <v>89</v>
      </c>
      <c r="AV953" s="14" t="s">
        <v>161</v>
      </c>
      <c r="AW953" s="14" t="s">
        <v>5</v>
      </c>
      <c r="AX953" s="14" t="s">
        <v>79</v>
      </c>
      <c r="AY953" s="165" t="s">
        <v>160</v>
      </c>
    </row>
    <row r="954" spans="2:65" s="15" customFormat="1">
      <c r="B954" s="171"/>
      <c r="D954" s="151" t="s">
        <v>170</v>
      </c>
      <c r="E954" s="172" t="s">
        <v>1</v>
      </c>
      <c r="F954" s="173" t="s">
        <v>174</v>
      </c>
      <c r="H954" s="174">
        <v>41.863999999999997</v>
      </c>
      <c r="I954" s="175"/>
      <c r="J954" s="175"/>
      <c r="M954" s="171"/>
      <c r="N954" s="176"/>
      <c r="X954" s="177"/>
      <c r="AT954" s="172" t="s">
        <v>170</v>
      </c>
      <c r="AU954" s="172" t="s">
        <v>89</v>
      </c>
      <c r="AV954" s="15" t="s">
        <v>168</v>
      </c>
      <c r="AW954" s="15" t="s">
        <v>5</v>
      </c>
      <c r="AX954" s="15" t="s">
        <v>87</v>
      </c>
      <c r="AY954" s="172" t="s">
        <v>160</v>
      </c>
    </row>
    <row r="955" spans="2:65" s="1" customFormat="1" ht="24.2" customHeight="1">
      <c r="B955" s="32"/>
      <c r="C955" s="136" t="s">
        <v>1235</v>
      </c>
      <c r="D955" s="136" t="s">
        <v>163</v>
      </c>
      <c r="E955" s="137" t="s">
        <v>1236</v>
      </c>
      <c r="F955" s="138" t="s">
        <v>1237</v>
      </c>
      <c r="G955" s="139" t="s">
        <v>166</v>
      </c>
      <c r="H955" s="140">
        <v>40.19</v>
      </c>
      <c r="I955" s="141">
        <v>0</v>
      </c>
      <c r="J955" s="141">
        <v>0</v>
      </c>
      <c r="K955" s="142">
        <f>ROUND(P955*H955,2)</f>
        <v>0</v>
      </c>
      <c r="L955" s="138" t="s">
        <v>167</v>
      </c>
      <c r="M955" s="32"/>
      <c r="N955" s="143" t="s">
        <v>1</v>
      </c>
      <c r="O955" s="144" t="s">
        <v>42</v>
      </c>
      <c r="P955" s="145">
        <f>I955+J955</f>
        <v>0</v>
      </c>
      <c r="Q955" s="145">
        <f>ROUND(I955*H955,2)</f>
        <v>0</v>
      </c>
      <c r="R955" s="145">
        <f>ROUND(J955*H955,2)</f>
        <v>0</v>
      </c>
      <c r="T955" s="146">
        <f>S955*H955</f>
        <v>0</v>
      </c>
      <c r="U955" s="146">
        <v>2.5000000000000001E-4</v>
      </c>
      <c r="V955" s="146">
        <f>U955*H955</f>
        <v>1.0047499999999999E-2</v>
      </c>
      <c r="W955" s="146">
        <v>0</v>
      </c>
      <c r="X955" s="147">
        <f>W955*H955</f>
        <v>0</v>
      </c>
      <c r="AR955" s="148" t="s">
        <v>245</v>
      </c>
      <c r="AT955" s="148" t="s">
        <v>163</v>
      </c>
      <c r="AU955" s="148" t="s">
        <v>89</v>
      </c>
      <c r="AY955" s="17" t="s">
        <v>160</v>
      </c>
      <c r="BE955" s="149">
        <f>IF(O955="základní",K955,0)</f>
        <v>0</v>
      </c>
      <c r="BF955" s="149">
        <f>IF(O955="snížená",K955,0)</f>
        <v>0</v>
      </c>
      <c r="BG955" s="149">
        <f>IF(O955="zákl. přenesená",K955,0)</f>
        <v>0</v>
      </c>
      <c r="BH955" s="149">
        <f>IF(O955="sníž. přenesená",K955,0)</f>
        <v>0</v>
      </c>
      <c r="BI955" s="149">
        <f>IF(O955="nulová",K955,0)</f>
        <v>0</v>
      </c>
      <c r="BJ955" s="17" t="s">
        <v>87</v>
      </c>
      <c r="BK955" s="149">
        <f>ROUND(P955*H955,2)</f>
        <v>0</v>
      </c>
      <c r="BL955" s="17" t="s">
        <v>245</v>
      </c>
      <c r="BM955" s="148" t="s">
        <v>1238</v>
      </c>
    </row>
    <row r="956" spans="2:65" s="13" customFormat="1">
      <c r="B956" s="157"/>
      <c r="D956" s="151" t="s">
        <v>170</v>
      </c>
      <c r="E956" s="158" t="s">
        <v>1</v>
      </c>
      <c r="F956" s="159" t="s">
        <v>1224</v>
      </c>
      <c r="H956" s="160">
        <v>37.564999999999998</v>
      </c>
      <c r="I956" s="161"/>
      <c r="J956" s="161"/>
      <c r="M956" s="157"/>
      <c r="N956" s="162"/>
      <c r="X956" s="163"/>
      <c r="AT956" s="158" t="s">
        <v>170</v>
      </c>
      <c r="AU956" s="158" t="s">
        <v>89</v>
      </c>
      <c r="AV956" s="13" t="s">
        <v>89</v>
      </c>
      <c r="AW956" s="13" t="s">
        <v>5</v>
      </c>
      <c r="AX956" s="13" t="s">
        <v>79</v>
      </c>
      <c r="AY956" s="158" t="s">
        <v>160</v>
      </c>
    </row>
    <row r="957" spans="2:65" s="13" customFormat="1">
      <c r="B957" s="157"/>
      <c r="D957" s="151" t="s">
        <v>170</v>
      </c>
      <c r="E957" s="158" t="s">
        <v>1</v>
      </c>
      <c r="F957" s="159" t="s">
        <v>1225</v>
      </c>
      <c r="H957" s="160">
        <v>2.625</v>
      </c>
      <c r="I957" s="161"/>
      <c r="J957" s="161"/>
      <c r="M957" s="157"/>
      <c r="N957" s="162"/>
      <c r="X957" s="163"/>
      <c r="AT957" s="158" t="s">
        <v>170</v>
      </c>
      <c r="AU957" s="158" t="s">
        <v>89</v>
      </c>
      <c r="AV957" s="13" t="s">
        <v>89</v>
      </c>
      <c r="AW957" s="13" t="s">
        <v>5</v>
      </c>
      <c r="AX957" s="13" t="s">
        <v>79</v>
      </c>
      <c r="AY957" s="158" t="s">
        <v>160</v>
      </c>
    </row>
    <row r="958" spans="2:65" s="14" customFormat="1">
      <c r="B958" s="164"/>
      <c r="D958" s="151" t="s">
        <v>170</v>
      </c>
      <c r="E958" s="165" t="s">
        <v>1</v>
      </c>
      <c r="F958" s="166" t="s">
        <v>173</v>
      </c>
      <c r="H958" s="167">
        <v>40.19</v>
      </c>
      <c r="I958" s="168"/>
      <c r="J958" s="168"/>
      <c r="M958" s="164"/>
      <c r="N958" s="169"/>
      <c r="X958" s="170"/>
      <c r="AT958" s="165" t="s">
        <v>170</v>
      </c>
      <c r="AU958" s="165" t="s">
        <v>89</v>
      </c>
      <c r="AV958" s="14" t="s">
        <v>161</v>
      </c>
      <c r="AW958" s="14" t="s">
        <v>5</v>
      </c>
      <c r="AX958" s="14" t="s">
        <v>79</v>
      </c>
      <c r="AY958" s="165" t="s">
        <v>160</v>
      </c>
    </row>
    <row r="959" spans="2:65" s="15" customFormat="1">
      <c r="B959" s="171"/>
      <c r="D959" s="151" t="s">
        <v>170</v>
      </c>
      <c r="E959" s="172" t="s">
        <v>1</v>
      </c>
      <c r="F959" s="173" t="s">
        <v>174</v>
      </c>
      <c r="H959" s="174">
        <v>40.19</v>
      </c>
      <c r="I959" s="175"/>
      <c r="J959" s="175"/>
      <c r="M959" s="171"/>
      <c r="N959" s="176"/>
      <c r="X959" s="177"/>
      <c r="AT959" s="172" t="s">
        <v>170</v>
      </c>
      <c r="AU959" s="172" t="s">
        <v>89</v>
      </c>
      <c r="AV959" s="15" t="s">
        <v>168</v>
      </c>
      <c r="AW959" s="15" t="s">
        <v>5</v>
      </c>
      <c r="AX959" s="15" t="s">
        <v>87</v>
      </c>
      <c r="AY959" s="172" t="s">
        <v>160</v>
      </c>
    </row>
    <row r="960" spans="2:65" s="1" customFormat="1" ht="24.2" customHeight="1">
      <c r="B960" s="32"/>
      <c r="C960" s="136" t="s">
        <v>1239</v>
      </c>
      <c r="D960" s="136" t="s">
        <v>163</v>
      </c>
      <c r="E960" s="137" t="s">
        <v>1240</v>
      </c>
      <c r="F960" s="138" t="s">
        <v>1241</v>
      </c>
      <c r="G960" s="139" t="s">
        <v>166</v>
      </c>
      <c r="H960" s="140">
        <v>40.19</v>
      </c>
      <c r="I960" s="141">
        <v>0</v>
      </c>
      <c r="J960" s="141">
        <v>0</v>
      </c>
      <c r="K960" s="142">
        <f>ROUND(P960*H960,2)</f>
        <v>0</v>
      </c>
      <c r="L960" s="138" t="s">
        <v>167</v>
      </c>
      <c r="M960" s="32"/>
      <c r="N960" s="143" t="s">
        <v>1</v>
      </c>
      <c r="O960" s="144" t="s">
        <v>42</v>
      </c>
      <c r="P960" s="145">
        <f>I960+J960</f>
        <v>0</v>
      </c>
      <c r="Q960" s="145">
        <f>ROUND(I960*H960,2)</f>
        <v>0</v>
      </c>
      <c r="R960" s="145">
        <f>ROUND(J960*H960,2)</f>
        <v>0</v>
      </c>
      <c r="T960" s="146">
        <f>S960*H960</f>
        <v>0</v>
      </c>
      <c r="U960" s="146">
        <v>8.0000000000000007E-5</v>
      </c>
      <c r="V960" s="146">
        <f>U960*H960</f>
        <v>3.2152000000000001E-3</v>
      </c>
      <c r="W960" s="146">
        <v>0</v>
      </c>
      <c r="X960" s="147">
        <f>W960*H960</f>
        <v>0</v>
      </c>
      <c r="AR960" s="148" t="s">
        <v>245</v>
      </c>
      <c r="AT960" s="148" t="s">
        <v>163</v>
      </c>
      <c r="AU960" s="148" t="s">
        <v>89</v>
      </c>
      <c r="AY960" s="17" t="s">
        <v>160</v>
      </c>
      <c r="BE960" s="149">
        <f>IF(O960="základní",K960,0)</f>
        <v>0</v>
      </c>
      <c r="BF960" s="149">
        <f>IF(O960="snížená",K960,0)</f>
        <v>0</v>
      </c>
      <c r="BG960" s="149">
        <f>IF(O960="zákl. přenesená",K960,0)</f>
        <v>0</v>
      </c>
      <c r="BH960" s="149">
        <f>IF(O960="sníž. přenesená",K960,0)</f>
        <v>0</v>
      </c>
      <c r="BI960" s="149">
        <f>IF(O960="nulová",K960,0)</f>
        <v>0</v>
      </c>
      <c r="BJ960" s="17" t="s">
        <v>87</v>
      </c>
      <c r="BK960" s="149">
        <f>ROUND(P960*H960,2)</f>
        <v>0</v>
      </c>
      <c r="BL960" s="17" t="s">
        <v>245</v>
      </c>
      <c r="BM960" s="148" t="s">
        <v>1242</v>
      </c>
    </row>
    <row r="961" spans="2:65" s="1" customFormat="1" ht="24.2" customHeight="1">
      <c r="B961" s="32"/>
      <c r="C961" s="136" t="s">
        <v>1243</v>
      </c>
      <c r="D961" s="136" t="s">
        <v>163</v>
      </c>
      <c r="E961" s="137" t="s">
        <v>1244</v>
      </c>
      <c r="F961" s="138" t="s">
        <v>1245</v>
      </c>
      <c r="G961" s="139" t="s">
        <v>166</v>
      </c>
      <c r="H961" s="140">
        <v>1.6739999999999999</v>
      </c>
      <c r="I961" s="141">
        <v>0</v>
      </c>
      <c r="J961" s="141">
        <v>0</v>
      </c>
      <c r="K961" s="142">
        <f>ROUND(P961*H961,2)</f>
        <v>0</v>
      </c>
      <c r="L961" s="138" t="s">
        <v>167</v>
      </c>
      <c r="M961" s="32"/>
      <c r="N961" s="143" t="s">
        <v>1</v>
      </c>
      <c r="O961" s="144" t="s">
        <v>42</v>
      </c>
      <c r="P961" s="145">
        <f>I961+J961</f>
        <v>0</v>
      </c>
      <c r="Q961" s="145">
        <f>ROUND(I961*H961,2)</f>
        <v>0</v>
      </c>
      <c r="R961" s="145">
        <f>ROUND(J961*H961,2)</f>
        <v>0</v>
      </c>
      <c r="T961" s="146">
        <f>S961*H961</f>
        <v>0</v>
      </c>
      <c r="U961" s="146">
        <v>2.7E-4</v>
      </c>
      <c r="V961" s="146">
        <f>U961*H961</f>
        <v>4.5197999999999999E-4</v>
      </c>
      <c r="W961" s="146">
        <v>0</v>
      </c>
      <c r="X961" s="147">
        <f>W961*H961</f>
        <v>0</v>
      </c>
      <c r="AR961" s="148" t="s">
        <v>245</v>
      </c>
      <c r="AT961" s="148" t="s">
        <v>163</v>
      </c>
      <c r="AU961" s="148" t="s">
        <v>89</v>
      </c>
      <c r="AY961" s="17" t="s">
        <v>160</v>
      </c>
      <c r="BE961" s="149">
        <f>IF(O961="základní",K961,0)</f>
        <v>0</v>
      </c>
      <c r="BF961" s="149">
        <f>IF(O961="snížená",K961,0)</f>
        <v>0</v>
      </c>
      <c r="BG961" s="149">
        <f>IF(O961="zákl. přenesená",K961,0)</f>
        <v>0</v>
      </c>
      <c r="BH961" s="149">
        <f>IF(O961="sníž. přenesená",K961,0)</f>
        <v>0</v>
      </c>
      <c r="BI961" s="149">
        <f>IF(O961="nulová",K961,0)</f>
        <v>0</v>
      </c>
      <c r="BJ961" s="17" t="s">
        <v>87</v>
      </c>
      <c r="BK961" s="149">
        <f>ROUND(P961*H961,2)</f>
        <v>0</v>
      </c>
      <c r="BL961" s="17" t="s">
        <v>245</v>
      </c>
      <c r="BM961" s="148" t="s">
        <v>1246</v>
      </c>
    </row>
    <row r="962" spans="2:65" s="13" customFormat="1">
      <c r="B962" s="157"/>
      <c r="D962" s="151" t="s">
        <v>170</v>
      </c>
      <c r="E962" s="158" t="s">
        <v>1</v>
      </c>
      <c r="F962" s="159" t="s">
        <v>1230</v>
      </c>
      <c r="H962" s="160">
        <v>1.6739999999999999</v>
      </c>
      <c r="I962" s="161"/>
      <c r="J962" s="161"/>
      <c r="M962" s="157"/>
      <c r="N962" s="162"/>
      <c r="X962" s="163"/>
      <c r="AT962" s="158" t="s">
        <v>170</v>
      </c>
      <c r="AU962" s="158" t="s">
        <v>89</v>
      </c>
      <c r="AV962" s="13" t="s">
        <v>89</v>
      </c>
      <c r="AW962" s="13" t="s">
        <v>5</v>
      </c>
      <c r="AX962" s="13" t="s">
        <v>79</v>
      </c>
      <c r="AY962" s="158" t="s">
        <v>160</v>
      </c>
    </row>
    <row r="963" spans="2:65" s="14" customFormat="1">
      <c r="B963" s="164"/>
      <c r="D963" s="151" t="s">
        <v>170</v>
      </c>
      <c r="E963" s="165" t="s">
        <v>1</v>
      </c>
      <c r="F963" s="166" t="s">
        <v>173</v>
      </c>
      <c r="H963" s="167">
        <v>1.6739999999999999</v>
      </c>
      <c r="I963" s="168"/>
      <c r="J963" s="168"/>
      <c r="M963" s="164"/>
      <c r="N963" s="169"/>
      <c r="X963" s="170"/>
      <c r="AT963" s="165" t="s">
        <v>170</v>
      </c>
      <c r="AU963" s="165" t="s">
        <v>89</v>
      </c>
      <c r="AV963" s="14" t="s">
        <v>161</v>
      </c>
      <c r="AW963" s="14" t="s">
        <v>5</v>
      </c>
      <c r="AX963" s="14" t="s">
        <v>79</v>
      </c>
      <c r="AY963" s="165" t="s">
        <v>160</v>
      </c>
    </row>
    <row r="964" spans="2:65" s="15" customFormat="1">
      <c r="B964" s="171"/>
      <c r="D964" s="151" t="s">
        <v>170</v>
      </c>
      <c r="E964" s="172" t="s">
        <v>1</v>
      </c>
      <c r="F964" s="173" t="s">
        <v>174</v>
      </c>
      <c r="H964" s="174">
        <v>1.6739999999999999</v>
      </c>
      <c r="I964" s="175"/>
      <c r="J964" s="175"/>
      <c r="M964" s="171"/>
      <c r="N964" s="176"/>
      <c r="X964" s="177"/>
      <c r="AT964" s="172" t="s">
        <v>170</v>
      </c>
      <c r="AU964" s="172" t="s">
        <v>89</v>
      </c>
      <c r="AV964" s="15" t="s">
        <v>168</v>
      </c>
      <c r="AW964" s="15" t="s">
        <v>5</v>
      </c>
      <c r="AX964" s="15" t="s">
        <v>87</v>
      </c>
      <c r="AY964" s="172" t="s">
        <v>160</v>
      </c>
    </row>
    <row r="965" spans="2:65" s="1" customFormat="1" ht="24.2" customHeight="1">
      <c r="B965" s="32"/>
      <c r="C965" s="136" t="s">
        <v>1247</v>
      </c>
      <c r="D965" s="136" t="s">
        <v>163</v>
      </c>
      <c r="E965" s="137" t="s">
        <v>1248</v>
      </c>
      <c r="F965" s="138" t="s">
        <v>1249</v>
      </c>
      <c r="G965" s="139" t="s">
        <v>166</v>
      </c>
      <c r="H965" s="140">
        <v>1.6739999999999999</v>
      </c>
      <c r="I965" s="141">
        <v>0</v>
      </c>
      <c r="J965" s="141">
        <v>0</v>
      </c>
      <c r="K965" s="142">
        <f>ROUND(P965*H965,2)</f>
        <v>0</v>
      </c>
      <c r="L965" s="138" t="s">
        <v>167</v>
      </c>
      <c r="M965" s="32"/>
      <c r="N965" s="143" t="s">
        <v>1</v>
      </c>
      <c r="O965" s="144" t="s">
        <v>42</v>
      </c>
      <c r="P965" s="145">
        <f>I965+J965</f>
        <v>0</v>
      </c>
      <c r="Q965" s="145">
        <f>ROUND(I965*H965,2)</f>
        <v>0</v>
      </c>
      <c r="R965" s="145">
        <f>ROUND(J965*H965,2)</f>
        <v>0</v>
      </c>
      <c r="T965" s="146">
        <f>S965*H965</f>
        <v>0</v>
      </c>
      <c r="U965" s="146">
        <v>8.0000000000000007E-5</v>
      </c>
      <c r="V965" s="146">
        <f>U965*H965</f>
        <v>1.3392000000000002E-4</v>
      </c>
      <c r="W965" s="146">
        <v>0</v>
      </c>
      <c r="X965" s="147">
        <f>W965*H965</f>
        <v>0</v>
      </c>
      <c r="AR965" s="148" t="s">
        <v>245</v>
      </c>
      <c r="AT965" s="148" t="s">
        <v>163</v>
      </c>
      <c r="AU965" s="148" t="s">
        <v>89</v>
      </c>
      <c r="AY965" s="17" t="s">
        <v>160</v>
      </c>
      <c r="BE965" s="149">
        <f>IF(O965="základní",K965,0)</f>
        <v>0</v>
      </c>
      <c r="BF965" s="149">
        <f>IF(O965="snížená",K965,0)</f>
        <v>0</v>
      </c>
      <c r="BG965" s="149">
        <f>IF(O965="zákl. přenesená",K965,0)</f>
        <v>0</v>
      </c>
      <c r="BH965" s="149">
        <f>IF(O965="sníž. přenesená",K965,0)</f>
        <v>0</v>
      </c>
      <c r="BI965" s="149">
        <f>IF(O965="nulová",K965,0)</f>
        <v>0</v>
      </c>
      <c r="BJ965" s="17" t="s">
        <v>87</v>
      </c>
      <c r="BK965" s="149">
        <f>ROUND(P965*H965,2)</f>
        <v>0</v>
      </c>
      <c r="BL965" s="17" t="s">
        <v>245</v>
      </c>
      <c r="BM965" s="148" t="s">
        <v>1250</v>
      </c>
    </row>
    <row r="966" spans="2:65" s="1" customFormat="1" ht="24.2" customHeight="1">
      <c r="B966" s="32"/>
      <c r="C966" s="136" t="s">
        <v>1251</v>
      </c>
      <c r="D966" s="136" t="s">
        <v>163</v>
      </c>
      <c r="E966" s="137" t="s">
        <v>1252</v>
      </c>
      <c r="F966" s="138" t="s">
        <v>1253</v>
      </c>
      <c r="G966" s="139" t="s">
        <v>248</v>
      </c>
      <c r="H966" s="140">
        <v>38.659999999999997</v>
      </c>
      <c r="I966" s="141">
        <v>0</v>
      </c>
      <c r="J966" s="141">
        <v>0</v>
      </c>
      <c r="K966" s="142">
        <f>ROUND(P966*H966,2)</f>
        <v>0</v>
      </c>
      <c r="L966" s="138" t="s">
        <v>167</v>
      </c>
      <c r="M966" s="32"/>
      <c r="N966" s="143" t="s">
        <v>1</v>
      </c>
      <c r="O966" s="144" t="s">
        <v>42</v>
      </c>
      <c r="P966" s="145">
        <f>I966+J966</f>
        <v>0</v>
      </c>
      <c r="Q966" s="145">
        <f>ROUND(I966*H966,2)</f>
        <v>0</v>
      </c>
      <c r="R966" s="145">
        <f>ROUND(J966*H966,2)</f>
        <v>0</v>
      </c>
      <c r="T966" s="146">
        <f>S966*H966</f>
        <v>0</v>
      </c>
      <c r="U966" s="146">
        <v>3.1199999999999999E-3</v>
      </c>
      <c r="V966" s="146">
        <f>U966*H966</f>
        <v>0.12061919999999998</v>
      </c>
      <c r="W966" s="146">
        <v>0</v>
      </c>
      <c r="X966" s="147">
        <f>W966*H966</f>
        <v>0</v>
      </c>
      <c r="AR966" s="148" t="s">
        <v>245</v>
      </c>
      <c r="AT966" s="148" t="s">
        <v>163</v>
      </c>
      <c r="AU966" s="148" t="s">
        <v>89</v>
      </c>
      <c r="AY966" s="17" t="s">
        <v>160</v>
      </c>
      <c r="BE966" s="149">
        <f>IF(O966="základní",K966,0)</f>
        <v>0</v>
      </c>
      <c r="BF966" s="149">
        <f>IF(O966="snížená",K966,0)</f>
        <v>0</v>
      </c>
      <c r="BG966" s="149">
        <f>IF(O966="zákl. přenesená",K966,0)</f>
        <v>0</v>
      </c>
      <c r="BH966" s="149">
        <f>IF(O966="sníž. přenesená",K966,0)</f>
        <v>0</v>
      </c>
      <c r="BI966" s="149">
        <f>IF(O966="nulová",K966,0)</f>
        <v>0</v>
      </c>
      <c r="BJ966" s="17" t="s">
        <v>87</v>
      </c>
      <c r="BK966" s="149">
        <f>ROUND(P966*H966,2)</f>
        <v>0</v>
      </c>
      <c r="BL966" s="17" t="s">
        <v>245</v>
      </c>
      <c r="BM966" s="148" t="s">
        <v>1254</v>
      </c>
    </row>
    <row r="967" spans="2:65" s="13" customFormat="1">
      <c r="B967" s="157"/>
      <c r="D967" s="151" t="s">
        <v>170</v>
      </c>
      <c r="E967" s="158" t="s">
        <v>1</v>
      </c>
      <c r="F967" s="159" t="s">
        <v>1213</v>
      </c>
      <c r="H967" s="160">
        <v>34.65</v>
      </c>
      <c r="I967" s="161"/>
      <c r="J967" s="161"/>
      <c r="M967" s="157"/>
      <c r="N967" s="162"/>
      <c r="X967" s="163"/>
      <c r="AT967" s="158" t="s">
        <v>170</v>
      </c>
      <c r="AU967" s="158" t="s">
        <v>89</v>
      </c>
      <c r="AV967" s="13" t="s">
        <v>89</v>
      </c>
      <c r="AW967" s="13" t="s">
        <v>5</v>
      </c>
      <c r="AX967" s="13" t="s">
        <v>79</v>
      </c>
      <c r="AY967" s="158" t="s">
        <v>160</v>
      </c>
    </row>
    <row r="968" spans="2:65" s="13" customFormat="1">
      <c r="B968" s="157"/>
      <c r="D968" s="151" t="s">
        <v>170</v>
      </c>
      <c r="E968" s="158" t="s">
        <v>1</v>
      </c>
      <c r="F968" s="159" t="s">
        <v>1214</v>
      </c>
      <c r="H968" s="160">
        <v>2.75</v>
      </c>
      <c r="I968" s="161"/>
      <c r="J968" s="161"/>
      <c r="M968" s="157"/>
      <c r="N968" s="162"/>
      <c r="X968" s="163"/>
      <c r="AT968" s="158" t="s">
        <v>170</v>
      </c>
      <c r="AU968" s="158" t="s">
        <v>89</v>
      </c>
      <c r="AV968" s="13" t="s">
        <v>89</v>
      </c>
      <c r="AW968" s="13" t="s">
        <v>5</v>
      </c>
      <c r="AX968" s="13" t="s">
        <v>79</v>
      </c>
      <c r="AY968" s="158" t="s">
        <v>160</v>
      </c>
    </row>
    <row r="969" spans="2:65" s="13" customFormat="1">
      <c r="B969" s="157"/>
      <c r="D969" s="151" t="s">
        <v>170</v>
      </c>
      <c r="E969" s="158" t="s">
        <v>1</v>
      </c>
      <c r="F969" s="159" t="s">
        <v>1215</v>
      </c>
      <c r="H969" s="160">
        <v>1.26</v>
      </c>
      <c r="I969" s="161"/>
      <c r="J969" s="161"/>
      <c r="M969" s="157"/>
      <c r="N969" s="162"/>
      <c r="X969" s="163"/>
      <c r="AT969" s="158" t="s">
        <v>170</v>
      </c>
      <c r="AU969" s="158" t="s">
        <v>89</v>
      </c>
      <c r="AV969" s="13" t="s">
        <v>89</v>
      </c>
      <c r="AW969" s="13" t="s">
        <v>5</v>
      </c>
      <c r="AX969" s="13" t="s">
        <v>79</v>
      </c>
      <c r="AY969" s="158" t="s">
        <v>160</v>
      </c>
    </row>
    <row r="970" spans="2:65" s="14" customFormat="1">
      <c r="B970" s="164"/>
      <c r="D970" s="151" t="s">
        <v>170</v>
      </c>
      <c r="E970" s="165" t="s">
        <v>1</v>
      </c>
      <c r="F970" s="166" t="s">
        <v>173</v>
      </c>
      <c r="H970" s="167">
        <v>38.659999999999997</v>
      </c>
      <c r="I970" s="168"/>
      <c r="J970" s="168"/>
      <c r="M970" s="164"/>
      <c r="N970" s="169"/>
      <c r="X970" s="170"/>
      <c r="AT970" s="165" t="s">
        <v>170</v>
      </c>
      <c r="AU970" s="165" t="s">
        <v>89</v>
      </c>
      <c r="AV970" s="14" t="s">
        <v>161</v>
      </c>
      <c r="AW970" s="14" t="s">
        <v>5</v>
      </c>
      <c r="AX970" s="14" t="s">
        <v>79</v>
      </c>
      <c r="AY970" s="165" t="s">
        <v>160</v>
      </c>
    </row>
    <row r="971" spans="2:65" s="15" customFormat="1">
      <c r="B971" s="171"/>
      <c r="D971" s="151" t="s">
        <v>170</v>
      </c>
      <c r="E971" s="172" t="s">
        <v>1</v>
      </c>
      <c r="F971" s="173" t="s">
        <v>174</v>
      </c>
      <c r="H971" s="174">
        <v>38.659999999999997</v>
      </c>
      <c r="I971" s="175"/>
      <c r="J971" s="175"/>
      <c r="M971" s="171"/>
      <c r="N971" s="176"/>
      <c r="X971" s="177"/>
      <c r="AT971" s="172" t="s">
        <v>170</v>
      </c>
      <c r="AU971" s="172" t="s">
        <v>89</v>
      </c>
      <c r="AV971" s="15" t="s">
        <v>168</v>
      </c>
      <c r="AW971" s="15" t="s">
        <v>5</v>
      </c>
      <c r="AX971" s="15" t="s">
        <v>87</v>
      </c>
      <c r="AY971" s="172" t="s">
        <v>160</v>
      </c>
    </row>
    <row r="972" spans="2:65" s="1" customFormat="1" ht="24.2" customHeight="1">
      <c r="B972" s="32"/>
      <c r="C972" s="136" t="s">
        <v>1255</v>
      </c>
      <c r="D972" s="136" t="s">
        <v>163</v>
      </c>
      <c r="E972" s="137" t="s">
        <v>1256</v>
      </c>
      <c r="F972" s="138" t="s">
        <v>1257</v>
      </c>
      <c r="G972" s="139" t="s">
        <v>546</v>
      </c>
      <c r="H972" s="188">
        <v>0</v>
      </c>
      <c r="I972" s="141">
        <v>0</v>
      </c>
      <c r="J972" s="141">
        <v>0</v>
      </c>
      <c r="K972" s="142">
        <f>ROUND(P972*H972,2)</f>
        <v>0</v>
      </c>
      <c r="L972" s="138" t="s">
        <v>167</v>
      </c>
      <c r="M972" s="32"/>
      <c r="N972" s="143" t="s">
        <v>1</v>
      </c>
      <c r="O972" s="144" t="s">
        <v>42</v>
      </c>
      <c r="P972" s="145">
        <f>I972+J972</f>
        <v>0</v>
      </c>
      <c r="Q972" s="145">
        <f>ROUND(I972*H972,2)</f>
        <v>0</v>
      </c>
      <c r="R972" s="145">
        <f>ROUND(J972*H972,2)</f>
        <v>0</v>
      </c>
      <c r="T972" s="146">
        <f>S972*H972</f>
        <v>0</v>
      </c>
      <c r="U972" s="146">
        <v>0</v>
      </c>
      <c r="V972" s="146">
        <f>U972*H972</f>
        <v>0</v>
      </c>
      <c r="W972" s="146">
        <v>0</v>
      </c>
      <c r="X972" s="147">
        <f>W972*H972</f>
        <v>0</v>
      </c>
      <c r="AR972" s="148" t="s">
        <v>245</v>
      </c>
      <c r="AT972" s="148" t="s">
        <v>163</v>
      </c>
      <c r="AU972" s="148" t="s">
        <v>89</v>
      </c>
      <c r="AY972" s="17" t="s">
        <v>160</v>
      </c>
      <c r="BE972" s="149">
        <f>IF(O972="základní",K972,0)</f>
        <v>0</v>
      </c>
      <c r="BF972" s="149">
        <f>IF(O972="snížená",K972,0)</f>
        <v>0</v>
      </c>
      <c r="BG972" s="149">
        <f>IF(O972="zákl. přenesená",K972,0)</f>
        <v>0</v>
      </c>
      <c r="BH972" s="149">
        <f>IF(O972="sníž. přenesená",K972,0)</f>
        <v>0</v>
      </c>
      <c r="BI972" s="149">
        <f>IF(O972="nulová",K972,0)</f>
        <v>0</v>
      </c>
      <c r="BJ972" s="17" t="s">
        <v>87</v>
      </c>
      <c r="BK972" s="149">
        <f>ROUND(P972*H972,2)</f>
        <v>0</v>
      </c>
      <c r="BL972" s="17" t="s">
        <v>245</v>
      </c>
      <c r="BM972" s="148" t="s">
        <v>1258</v>
      </c>
    </row>
    <row r="973" spans="2:65" s="11" customFormat="1" ht="22.7" customHeight="1">
      <c r="B973" s="123"/>
      <c r="D973" s="124" t="s">
        <v>78</v>
      </c>
      <c r="E973" s="134" t="s">
        <v>1259</v>
      </c>
      <c r="F973" s="134" t="s">
        <v>1260</v>
      </c>
      <c r="I973" s="126"/>
      <c r="J973" s="126"/>
      <c r="K973" s="135">
        <f>BK973</f>
        <v>0</v>
      </c>
      <c r="M973" s="123"/>
      <c r="N973" s="128"/>
      <c r="Q973" s="129">
        <f>SUM(Q974:Q1008)</f>
        <v>0</v>
      </c>
      <c r="R973" s="129">
        <f>SUM(R974:R1008)</f>
        <v>0</v>
      </c>
      <c r="T973" s="130">
        <f>SUM(T974:T1008)</f>
        <v>0</v>
      </c>
      <c r="V973" s="130">
        <f>SUM(V974:V1008)</f>
        <v>0.60425149999999994</v>
      </c>
      <c r="X973" s="131">
        <f>SUM(X974:X1008)</f>
        <v>0</v>
      </c>
      <c r="AR973" s="124" t="s">
        <v>89</v>
      </c>
      <c r="AT973" s="132" t="s">
        <v>78</v>
      </c>
      <c r="AU973" s="132" t="s">
        <v>87</v>
      </c>
      <c r="AY973" s="124" t="s">
        <v>160</v>
      </c>
      <c r="BK973" s="133">
        <f>SUM(BK974:BK1008)</f>
        <v>0</v>
      </c>
    </row>
    <row r="974" spans="2:65" s="1" customFormat="1" ht="24.2" customHeight="1">
      <c r="B974" s="32"/>
      <c r="C974" s="136" t="s">
        <v>1261</v>
      </c>
      <c r="D974" s="136" t="s">
        <v>163</v>
      </c>
      <c r="E974" s="137" t="s">
        <v>1262</v>
      </c>
      <c r="F974" s="138" t="s">
        <v>1263</v>
      </c>
      <c r="G974" s="139" t="s">
        <v>166</v>
      </c>
      <c r="H974" s="140">
        <v>31.95</v>
      </c>
      <c r="I974" s="141">
        <v>0</v>
      </c>
      <c r="J974" s="141">
        <v>0</v>
      </c>
      <c r="K974" s="142">
        <f>ROUND(P974*H974,2)</f>
        <v>0</v>
      </c>
      <c r="L974" s="138" t="s">
        <v>167</v>
      </c>
      <c r="M974" s="32"/>
      <c r="N974" s="143" t="s">
        <v>1</v>
      </c>
      <c r="O974" s="144" t="s">
        <v>42</v>
      </c>
      <c r="P974" s="145">
        <f>I974+J974</f>
        <v>0</v>
      </c>
      <c r="Q974" s="145">
        <f>ROUND(I974*H974,2)</f>
        <v>0</v>
      </c>
      <c r="R974" s="145">
        <f>ROUND(J974*H974,2)</f>
        <v>0</v>
      </c>
      <c r="T974" s="146">
        <f>S974*H974</f>
        <v>0</v>
      </c>
      <c r="U974" s="146">
        <v>0</v>
      </c>
      <c r="V974" s="146">
        <f>U974*H974</f>
        <v>0</v>
      </c>
      <c r="W974" s="146">
        <v>0</v>
      </c>
      <c r="X974" s="147">
        <f>W974*H974</f>
        <v>0</v>
      </c>
      <c r="AR974" s="148" t="s">
        <v>245</v>
      </c>
      <c r="AT974" s="148" t="s">
        <v>163</v>
      </c>
      <c r="AU974" s="148" t="s">
        <v>89</v>
      </c>
      <c r="AY974" s="17" t="s">
        <v>160</v>
      </c>
      <c r="BE974" s="149">
        <f>IF(O974="základní",K974,0)</f>
        <v>0</v>
      </c>
      <c r="BF974" s="149">
        <f>IF(O974="snížená",K974,0)</f>
        <v>0</v>
      </c>
      <c r="BG974" s="149">
        <f>IF(O974="zákl. přenesená",K974,0)</f>
        <v>0</v>
      </c>
      <c r="BH974" s="149">
        <f>IF(O974="sníž. přenesená",K974,0)</f>
        <v>0</v>
      </c>
      <c r="BI974" s="149">
        <f>IF(O974="nulová",K974,0)</f>
        <v>0</v>
      </c>
      <c r="BJ974" s="17" t="s">
        <v>87</v>
      </c>
      <c r="BK974" s="149">
        <f>ROUND(P974*H974,2)</f>
        <v>0</v>
      </c>
      <c r="BL974" s="17" t="s">
        <v>245</v>
      </c>
      <c r="BM974" s="148" t="s">
        <v>1264</v>
      </c>
    </row>
    <row r="975" spans="2:65" s="13" customFormat="1">
      <c r="B975" s="157"/>
      <c r="D975" s="151" t="s">
        <v>170</v>
      </c>
      <c r="E975" s="158" t="s">
        <v>1</v>
      </c>
      <c r="F975" s="159" t="s">
        <v>1265</v>
      </c>
      <c r="H975" s="160">
        <v>14.85</v>
      </c>
      <c r="I975" s="161"/>
      <c r="J975" s="161"/>
      <c r="M975" s="157"/>
      <c r="N975" s="162"/>
      <c r="X975" s="163"/>
      <c r="AT975" s="158" t="s">
        <v>170</v>
      </c>
      <c r="AU975" s="158" t="s">
        <v>89</v>
      </c>
      <c r="AV975" s="13" t="s">
        <v>89</v>
      </c>
      <c r="AW975" s="13" t="s">
        <v>5</v>
      </c>
      <c r="AX975" s="13" t="s">
        <v>79</v>
      </c>
      <c r="AY975" s="158" t="s">
        <v>160</v>
      </c>
    </row>
    <row r="976" spans="2:65" s="13" customFormat="1">
      <c r="B976" s="157"/>
      <c r="D976" s="151" t="s">
        <v>170</v>
      </c>
      <c r="E976" s="158" t="s">
        <v>1</v>
      </c>
      <c r="F976" s="159" t="s">
        <v>1266</v>
      </c>
      <c r="H976" s="160">
        <v>17.100000000000001</v>
      </c>
      <c r="I976" s="161"/>
      <c r="J976" s="161"/>
      <c r="M976" s="157"/>
      <c r="N976" s="162"/>
      <c r="X976" s="163"/>
      <c r="AT976" s="158" t="s">
        <v>170</v>
      </c>
      <c r="AU976" s="158" t="s">
        <v>89</v>
      </c>
      <c r="AV976" s="13" t="s">
        <v>89</v>
      </c>
      <c r="AW976" s="13" t="s">
        <v>5</v>
      </c>
      <c r="AX976" s="13" t="s">
        <v>79</v>
      </c>
      <c r="AY976" s="158" t="s">
        <v>160</v>
      </c>
    </row>
    <row r="977" spans="2:65" s="14" customFormat="1">
      <c r="B977" s="164"/>
      <c r="D977" s="151" t="s">
        <v>170</v>
      </c>
      <c r="E977" s="165" t="s">
        <v>1</v>
      </c>
      <c r="F977" s="166" t="s">
        <v>173</v>
      </c>
      <c r="H977" s="167">
        <v>31.95</v>
      </c>
      <c r="I977" s="168"/>
      <c r="J977" s="168"/>
      <c r="M977" s="164"/>
      <c r="N977" s="169"/>
      <c r="X977" s="170"/>
      <c r="AT977" s="165" t="s">
        <v>170</v>
      </c>
      <c r="AU977" s="165" t="s">
        <v>89</v>
      </c>
      <c r="AV977" s="14" t="s">
        <v>161</v>
      </c>
      <c r="AW977" s="14" t="s">
        <v>5</v>
      </c>
      <c r="AX977" s="14" t="s">
        <v>79</v>
      </c>
      <c r="AY977" s="165" t="s">
        <v>160</v>
      </c>
    </row>
    <row r="978" spans="2:65" s="15" customFormat="1">
      <c r="B978" s="171"/>
      <c r="D978" s="151" t="s">
        <v>170</v>
      </c>
      <c r="E978" s="172" t="s">
        <v>1</v>
      </c>
      <c r="F978" s="173" t="s">
        <v>174</v>
      </c>
      <c r="H978" s="174">
        <v>31.95</v>
      </c>
      <c r="I978" s="175"/>
      <c r="J978" s="175"/>
      <c r="M978" s="171"/>
      <c r="N978" s="176"/>
      <c r="X978" s="177"/>
      <c r="AT978" s="172" t="s">
        <v>170</v>
      </c>
      <c r="AU978" s="172" t="s">
        <v>89</v>
      </c>
      <c r="AV978" s="15" t="s">
        <v>168</v>
      </c>
      <c r="AW978" s="15" t="s">
        <v>5</v>
      </c>
      <c r="AX978" s="15" t="s">
        <v>87</v>
      </c>
      <c r="AY978" s="172" t="s">
        <v>160</v>
      </c>
    </row>
    <row r="979" spans="2:65" s="1" customFormat="1" ht="24.2" customHeight="1">
      <c r="B979" s="32"/>
      <c r="C979" s="136" t="s">
        <v>1267</v>
      </c>
      <c r="D979" s="136" t="s">
        <v>163</v>
      </c>
      <c r="E979" s="137" t="s">
        <v>1268</v>
      </c>
      <c r="F979" s="138" t="s">
        <v>1269</v>
      </c>
      <c r="G979" s="139" t="s">
        <v>166</v>
      </c>
      <c r="H979" s="140">
        <v>31.95</v>
      </c>
      <c r="I979" s="141">
        <v>0</v>
      </c>
      <c r="J979" s="141">
        <v>0</v>
      </c>
      <c r="K979" s="142">
        <f>ROUND(P979*H979,2)</f>
        <v>0</v>
      </c>
      <c r="L979" s="138" t="s">
        <v>167</v>
      </c>
      <c r="M979" s="32"/>
      <c r="N979" s="143" t="s">
        <v>1</v>
      </c>
      <c r="O979" s="144" t="s">
        <v>42</v>
      </c>
      <c r="P979" s="145">
        <f>I979+J979</f>
        <v>0</v>
      </c>
      <c r="Q979" s="145">
        <f>ROUND(I979*H979,2)</f>
        <v>0</v>
      </c>
      <c r="R979" s="145">
        <f>ROUND(J979*H979,2)</f>
        <v>0</v>
      </c>
      <c r="T979" s="146">
        <f>S979*H979</f>
        <v>0</v>
      </c>
      <c r="U979" s="146">
        <v>2.9999999999999997E-4</v>
      </c>
      <c r="V979" s="146">
        <f>U979*H979</f>
        <v>9.5849999999999998E-3</v>
      </c>
      <c r="W979" s="146">
        <v>0</v>
      </c>
      <c r="X979" s="147">
        <f>W979*H979</f>
        <v>0</v>
      </c>
      <c r="AR979" s="148" t="s">
        <v>245</v>
      </c>
      <c r="AT979" s="148" t="s">
        <v>163</v>
      </c>
      <c r="AU979" s="148" t="s">
        <v>89</v>
      </c>
      <c r="AY979" s="17" t="s">
        <v>160</v>
      </c>
      <c r="BE979" s="149">
        <f>IF(O979="základní",K979,0)</f>
        <v>0</v>
      </c>
      <c r="BF979" s="149">
        <f>IF(O979="snížená",K979,0)</f>
        <v>0</v>
      </c>
      <c r="BG979" s="149">
        <f>IF(O979="zákl. přenesená",K979,0)</f>
        <v>0</v>
      </c>
      <c r="BH979" s="149">
        <f>IF(O979="sníž. přenesená",K979,0)</f>
        <v>0</v>
      </c>
      <c r="BI979" s="149">
        <f>IF(O979="nulová",K979,0)</f>
        <v>0</v>
      </c>
      <c r="BJ979" s="17" t="s">
        <v>87</v>
      </c>
      <c r="BK979" s="149">
        <f>ROUND(P979*H979,2)</f>
        <v>0</v>
      </c>
      <c r="BL979" s="17" t="s">
        <v>245</v>
      </c>
      <c r="BM979" s="148" t="s">
        <v>1270</v>
      </c>
    </row>
    <row r="980" spans="2:65" s="1" customFormat="1" ht="24.2" customHeight="1">
      <c r="B980" s="32"/>
      <c r="C980" s="136" t="s">
        <v>1271</v>
      </c>
      <c r="D980" s="136" t="s">
        <v>163</v>
      </c>
      <c r="E980" s="137" t="s">
        <v>1272</v>
      </c>
      <c r="F980" s="138" t="s">
        <v>1273</v>
      </c>
      <c r="G980" s="139" t="s">
        <v>166</v>
      </c>
      <c r="H980" s="140">
        <v>1.17</v>
      </c>
      <c r="I980" s="141">
        <v>0</v>
      </c>
      <c r="J980" s="141">
        <v>0</v>
      </c>
      <c r="K980" s="142">
        <f>ROUND(P980*H980,2)</f>
        <v>0</v>
      </c>
      <c r="L980" s="138" t="s">
        <v>167</v>
      </c>
      <c r="M980" s="32"/>
      <c r="N980" s="143" t="s">
        <v>1</v>
      </c>
      <c r="O980" s="144" t="s">
        <v>42</v>
      </c>
      <c r="P980" s="145">
        <f>I980+J980</f>
        <v>0</v>
      </c>
      <c r="Q980" s="145">
        <f>ROUND(I980*H980,2)</f>
        <v>0</v>
      </c>
      <c r="R980" s="145">
        <f>ROUND(J980*H980,2)</f>
        <v>0</v>
      </c>
      <c r="T980" s="146">
        <f>S980*H980</f>
        <v>0</v>
      </c>
      <c r="U980" s="146">
        <v>1.5E-3</v>
      </c>
      <c r="V980" s="146">
        <f>U980*H980</f>
        <v>1.7549999999999998E-3</v>
      </c>
      <c r="W980" s="146">
        <v>0</v>
      </c>
      <c r="X980" s="147">
        <f>W980*H980</f>
        <v>0</v>
      </c>
      <c r="AR980" s="148" t="s">
        <v>245</v>
      </c>
      <c r="AT980" s="148" t="s">
        <v>163</v>
      </c>
      <c r="AU980" s="148" t="s">
        <v>89</v>
      </c>
      <c r="AY980" s="17" t="s">
        <v>160</v>
      </c>
      <c r="BE980" s="149">
        <f>IF(O980="základní",K980,0)</f>
        <v>0</v>
      </c>
      <c r="BF980" s="149">
        <f>IF(O980="snížená",K980,0)</f>
        <v>0</v>
      </c>
      <c r="BG980" s="149">
        <f>IF(O980="zákl. přenesená",K980,0)</f>
        <v>0</v>
      </c>
      <c r="BH980" s="149">
        <f>IF(O980="sníž. přenesená",K980,0)</f>
        <v>0</v>
      </c>
      <c r="BI980" s="149">
        <f>IF(O980="nulová",K980,0)</f>
        <v>0</v>
      </c>
      <c r="BJ980" s="17" t="s">
        <v>87</v>
      </c>
      <c r="BK980" s="149">
        <f>ROUND(P980*H980,2)</f>
        <v>0</v>
      </c>
      <c r="BL980" s="17" t="s">
        <v>245</v>
      </c>
      <c r="BM980" s="148" t="s">
        <v>1274</v>
      </c>
    </row>
    <row r="981" spans="2:65" s="13" customFormat="1">
      <c r="B981" s="157"/>
      <c r="D981" s="151" t="s">
        <v>170</v>
      </c>
      <c r="E981" s="158" t="s">
        <v>1</v>
      </c>
      <c r="F981" s="159" t="s">
        <v>1275</v>
      </c>
      <c r="H981" s="160">
        <v>1.17</v>
      </c>
      <c r="I981" s="161"/>
      <c r="J981" s="161"/>
      <c r="M981" s="157"/>
      <c r="N981" s="162"/>
      <c r="X981" s="163"/>
      <c r="AT981" s="158" t="s">
        <v>170</v>
      </c>
      <c r="AU981" s="158" t="s">
        <v>89</v>
      </c>
      <c r="AV981" s="13" t="s">
        <v>89</v>
      </c>
      <c r="AW981" s="13" t="s">
        <v>5</v>
      </c>
      <c r="AX981" s="13" t="s">
        <v>79</v>
      </c>
      <c r="AY981" s="158" t="s">
        <v>160</v>
      </c>
    </row>
    <row r="982" spans="2:65" s="14" customFormat="1">
      <c r="B982" s="164"/>
      <c r="D982" s="151" t="s">
        <v>170</v>
      </c>
      <c r="E982" s="165" t="s">
        <v>1</v>
      </c>
      <c r="F982" s="166" t="s">
        <v>173</v>
      </c>
      <c r="H982" s="167">
        <v>1.17</v>
      </c>
      <c r="I982" s="168"/>
      <c r="J982" s="168"/>
      <c r="M982" s="164"/>
      <c r="N982" s="169"/>
      <c r="X982" s="170"/>
      <c r="AT982" s="165" t="s">
        <v>170</v>
      </c>
      <c r="AU982" s="165" t="s">
        <v>89</v>
      </c>
      <c r="AV982" s="14" t="s">
        <v>161</v>
      </c>
      <c r="AW982" s="14" t="s">
        <v>5</v>
      </c>
      <c r="AX982" s="14" t="s">
        <v>79</v>
      </c>
      <c r="AY982" s="165" t="s">
        <v>160</v>
      </c>
    </row>
    <row r="983" spans="2:65" s="15" customFormat="1">
      <c r="B983" s="171"/>
      <c r="D983" s="151" t="s">
        <v>170</v>
      </c>
      <c r="E983" s="172" t="s">
        <v>1</v>
      </c>
      <c r="F983" s="173" t="s">
        <v>174</v>
      </c>
      <c r="H983" s="174">
        <v>1.17</v>
      </c>
      <c r="I983" s="175"/>
      <c r="J983" s="175"/>
      <c r="M983" s="171"/>
      <c r="N983" s="176"/>
      <c r="X983" s="177"/>
      <c r="AT983" s="172" t="s">
        <v>170</v>
      </c>
      <c r="AU983" s="172" t="s">
        <v>89</v>
      </c>
      <c r="AV983" s="15" t="s">
        <v>168</v>
      </c>
      <c r="AW983" s="15" t="s">
        <v>5</v>
      </c>
      <c r="AX983" s="15" t="s">
        <v>87</v>
      </c>
      <c r="AY983" s="172" t="s">
        <v>160</v>
      </c>
    </row>
    <row r="984" spans="2:65" s="1" customFormat="1" ht="33" customHeight="1">
      <c r="B984" s="32"/>
      <c r="C984" s="136" t="s">
        <v>1276</v>
      </c>
      <c r="D984" s="136" t="s">
        <v>163</v>
      </c>
      <c r="E984" s="137" t="s">
        <v>1277</v>
      </c>
      <c r="F984" s="138" t="s">
        <v>1278</v>
      </c>
      <c r="G984" s="139" t="s">
        <v>166</v>
      </c>
      <c r="H984" s="140">
        <v>14.85</v>
      </c>
      <c r="I984" s="141">
        <v>0</v>
      </c>
      <c r="J984" s="141">
        <v>0</v>
      </c>
      <c r="K984" s="142">
        <f>ROUND(P984*H984,2)</f>
        <v>0</v>
      </c>
      <c r="L984" s="138" t="s">
        <v>167</v>
      </c>
      <c r="M984" s="32"/>
      <c r="N984" s="143" t="s">
        <v>1</v>
      </c>
      <c r="O984" s="144" t="s">
        <v>42</v>
      </c>
      <c r="P984" s="145">
        <f>I984+J984</f>
        <v>0</v>
      </c>
      <c r="Q984" s="145">
        <f>ROUND(I984*H984,2)</f>
        <v>0</v>
      </c>
      <c r="R984" s="145">
        <f>ROUND(J984*H984,2)</f>
        <v>0</v>
      </c>
      <c r="T984" s="146">
        <f>S984*H984</f>
        <v>0</v>
      </c>
      <c r="U984" s="146">
        <v>5.3800000000000002E-3</v>
      </c>
      <c r="V984" s="146">
        <f>U984*H984</f>
        <v>7.9893000000000006E-2</v>
      </c>
      <c r="W984" s="146">
        <v>0</v>
      </c>
      <c r="X984" s="147">
        <f>W984*H984</f>
        <v>0</v>
      </c>
      <c r="AR984" s="148" t="s">
        <v>245</v>
      </c>
      <c r="AT984" s="148" t="s">
        <v>163</v>
      </c>
      <c r="AU984" s="148" t="s">
        <v>89</v>
      </c>
      <c r="AY984" s="17" t="s">
        <v>160</v>
      </c>
      <c r="BE984" s="149">
        <f>IF(O984="základní",K984,0)</f>
        <v>0</v>
      </c>
      <c r="BF984" s="149">
        <f>IF(O984="snížená",K984,0)</f>
        <v>0</v>
      </c>
      <c r="BG984" s="149">
        <f>IF(O984="zákl. přenesená",K984,0)</f>
        <v>0</v>
      </c>
      <c r="BH984" s="149">
        <f>IF(O984="sníž. přenesená",K984,0)</f>
        <v>0</v>
      </c>
      <c r="BI984" s="149">
        <f>IF(O984="nulová",K984,0)</f>
        <v>0</v>
      </c>
      <c r="BJ984" s="17" t="s">
        <v>87</v>
      </c>
      <c r="BK984" s="149">
        <f>ROUND(P984*H984,2)</f>
        <v>0</v>
      </c>
      <c r="BL984" s="17" t="s">
        <v>245</v>
      </c>
      <c r="BM984" s="148" t="s">
        <v>1279</v>
      </c>
    </row>
    <row r="985" spans="2:65" s="13" customFormat="1">
      <c r="B985" s="157"/>
      <c r="D985" s="151" t="s">
        <v>170</v>
      </c>
      <c r="E985" s="158" t="s">
        <v>1</v>
      </c>
      <c r="F985" s="159" t="s">
        <v>1265</v>
      </c>
      <c r="H985" s="160">
        <v>14.85</v>
      </c>
      <c r="I985" s="161"/>
      <c r="J985" s="161"/>
      <c r="M985" s="157"/>
      <c r="N985" s="162"/>
      <c r="X985" s="163"/>
      <c r="AT985" s="158" t="s">
        <v>170</v>
      </c>
      <c r="AU985" s="158" t="s">
        <v>89</v>
      </c>
      <c r="AV985" s="13" t="s">
        <v>89</v>
      </c>
      <c r="AW985" s="13" t="s">
        <v>5</v>
      </c>
      <c r="AX985" s="13" t="s">
        <v>79</v>
      </c>
      <c r="AY985" s="158" t="s">
        <v>160</v>
      </c>
    </row>
    <row r="986" spans="2:65" s="14" customFormat="1">
      <c r="B986" s="164"/>
      <c r="D986" s="151" t="s">
        <v>170</v>
      </c>
      <c r="E986" s="165" t="s">
        <v>1</v>
      </c>
      <c r="F986" s="166" t="s">
        <v>173</v>
      </c>
      <c r="H986" s="167">
        <v>14.85</v>
      </c>
      <c r="I986" s="168"/>
      <c r="J986" s="168"/>
      <c r="M986" s="164"/>
      <c r="N986" s="169"/>
      <c r="X986" s="170"/>
      <c r="AT986" s="165" t="s">
        <v>170</v>
      </c>
      <c r="AU986" s="165" t="s">
        <v>89</v>
      </c>
      <c r="AV986" s="14" t="s">
        <v>161</v>
      </c>
      <c r="AW986" s="14" t="s">
        <v>5</v>
      </c>
      <c r="AX986" s="14" t="s">
        <v>79</v>
      </c>
      <c r="AY986" s="165" t="s">
        <v>160</v>
      </c>
    </row>
    <row r="987" spans="2:65" s="15" customFormat="1">
      <c r="B987" s="171"/>
      <c r="D987" s="151" t="s">
        <v>170</v>
      </c>
      <c r="E987" s="172" t="s">
        <v>1</v>
      </c>
      <c r="F987" s="173" t="s">
        <v>174</v>
      </c>
      <c r="H987" s="174">
        <v>14.85</v>
      </c>
      <c r="I987" s="175"/>
      <c r="J987" s="175"/>
      <c r="M987" s="171"/>
      <c r="N987" s="176"/>
      <c r="X987" s="177"/>
      <c r="AT987" s="172" t="s">
        <v>170</v>
      </c>
      <c r="AU987" s="172" t="s">
        <v>89</v>
      </c>
      <c r="AV987" s="15" t="s">
        <v>168</v>
      </c>
      <c r="AW987" s="15" t="s">
        <v>5</v>
      </c>
      <c r="AX987" s="15" t="s">
        <v>87</v>
      </c>
      <c r="AY987" s="172" t="s">
        <v>160</v>
      </c>
    </row>
    <row r="988" spans="2:65" s="1" customFormat="1" ht="24.2" customHeight="1">
      <c r="B988" s="32"/>
      <c r="C988" s="178" t="s">
        <v>1280</v>
      </c>
      <c r="D988" s="178" t="s">
        <v>217</v>
      </c>
      <c r="E988" s="179" t="s">
        <v>1281</v>
      </c>
      <c r="F988" s="180" t="s">
        <v>1282</v>
      </c>
      <c r="G988" s="181" t="s">
        <v>166</v>
      </c>
      <c r="H988" s="182">
        <v>16.335000000000001</v>
      </c>
      <c r="I988" s="183">
        <v>0</v>
      </c>
      <c r="J988" s="184"/>
      <c r="K988" s="185">
        <f>ROUND(P988*H988,2)</f>
        <v>0</v>
      </c>
      <c r="L988" s="180" t="s">
        <v>167</v>
      </c>
      <c r="M988" s="186"/>
      <c r="N988" s="187" t="s">
        <v>1</v>
      </c>
      <c r="O988" s="144" t="s">
        <v>42</v>
      </c>
      <c r="P988" s="145">
        <f>I988+J988</f>
        <v>0</v>
      </c>
      <c r="Q988" s="145">
        <f>ROUND(I988*H988,2)</f>
        <v>0</v>
      </c>
      <c r="R988" s="145">
        <f>ROUND(J988*H988,2)</f>
        <v>0</v>
      </c>
      <c r="T988" s="146">
        <f>S988*H988</f>
        <v>0</v>
      </c>
      <c r="U988" s="146">
        <v>1.6E-2</v>
      </c>
      <c r="V988" s="146">
        <f>U988*H988</f>
        <v>0.26136000000000004</v>
      </c>
      <c r="W988" s="146">
        <v>0</v>
      </c>
      <c r="X988" s="147">
        <f>W988*H988</f>
        <v>0</v>
      </c>
      <c r="AR988" s="148" t="s">
        <v>334</v>
      </c>
      <c r="AT988" s="148" t="s">
        <v>217</v>
      </c>
      <c r="AU988" s="148" t="s">
        <v>89</v>
      </c>
      <c r="AY988" s="17" t="s">
        <v>160</v>
      </c>
      <c r="BE988" s="149">
        <f>IF(O988="základní",K988,0)</f>
        <v>0</v>
      </c>
      <c r="BF988" s="149">
        <f>IF(O988="snížená",K988,0)</f>
        <v>0</v>
      </c>
      <c r="BG988" s="149">
        <f>IF(O988="zákl. přenesená",K988,0)</f>
        <v>0</v>
      </c>
      <c r="BH988" s="149">
        <f>IF(O988="sníž. přenesená",K988,0)</f>
        <v>0</v>
      </c>
      <c r="BI988" s="149">
        <f>IF(O988="nulová",K988,0)</f>
        <v>0</v>
      </c>
      <c r="BJ988" s="17" t="s">
        <v>87</v>
      </c>
      <c r="BK988" s="149">
        <f>ROUND(P988*H988,2)</f>
        <v>0</v>
      </c>
      <c r="BL988" s="17" t="s">
        <v>245</v>
      </c>
      <c r="BM988" s="148" t="s">
        <v>1283</v>
      </c>
    </row>
    <row r="989" spans="2:65" s="13" customFormat="1">
      <c r="B989" s="157"/>
      <c r="D989" s="151" t="s">
        <v>170</v>
      </c>
      <c r="F989" s="159" t="s">
        <v>1284</v>
      </c>
      <c r="H989" s="160">
        <v>16.335000000000001</v>
      </c>
      <c r="I989" s="161"/>
      <c r="J989" s="161"/>
      <c r="M989" s="157"/>
      <c r="N989" s="162"/>
      <c r="X989" s="163"/>
      <c r="AT989" s="158" t="s">
        <v>170</v>
      </c>
      <c r="AU989" s="158" t="s">
        <v>89</v>
      </c>
      <c r="AV989" s="13" t="s">
        <v>89</v>
      </c>
      <c r="AW989" s="13" t="s">
        <v>4</v>
      </c>
      <c r="AX989" s="13" t="s">
        <v>87</v>
      </c>
      <c r="AY989" s="158" t="s">
        <v>160</v>
      </c>
    </row>
    <row r="990" spans="2:65" s="1" customFormat="1" ht="24.2" customHeight="1">
      <c r="B990" s="32"/>
      <c r="C990" s="136" t="s">
        <v>1285</v>
      </c>
      <c r="D990" s="136" t="s">
        <v>163</v>
      </c>
      <c r="E990" s="137" t="s">
        <v>1286</v>
      </c>
      <c r="F990" s="138" t="s">
        <v>1287</v>
      </c>
      <c r="G990" s="139" t="s">
        <v>166</v>
      </c>
      <c r="H990" s="140">
        <v>17.100000000000001</v>
      </c>
      <c r="I990" s="141">
        <v>0</v>
      </c>
      <c r="J990" s="141">
        <v>0</v>
      </c>
      <c r="K990" s="142">
        <f>ROUND(P990*H990,2)</f>
        <v>0</v>
      </c>
      <c r="L990" s="138" t="s">
        <v>167</v>
      </c>
      <c r="M990" s="32"/>
      <c r="N990" s="143" t="s">
        <v>1</v>
      </c>
      <c r="O990" s="144" t="s">
        <v>42</v>
      </c>
      <c r="P990" s="145">
        <f>I990+J990</f>
        <v>0</v>
      </c>
      <c r="Q990" s="145">
        <f>ROUND(I990*H990,2)</f>
        <v>0</v>
      </c>
      <c r="R990" s="145">
        <f>ROUND(J990*H990,2)</f>
        <v>0</v>
      </c>
      <c r="T990" s="146">
        <f>S990*H990</f>
        <v>0</v>
      </c>
      <c r="U990" s="146">
        <v>1.31E-3</v>
      </c>
      <c r="V990" s="146">
        <f>U990*H990</f>
        <v>2.2401000000000001E-2</v>
      </c>
      <c r="W990" s="146">
        <v>0</v>
      </c>
      <c r="X990" s="147">
        <f>W990*H990</f>
        <v>0</v>
      </c>
      <c r="AR990" s="148" t="s">
        <v>245</v>
      </c>
      <c r="AT990" s="148" t="s">
        <v>163</v>
      </c>
      <c r="AU990" s="148" t="s">
        <v>89</v>
      </c>
      <c r="AY990" s="17" t="s">
        <v>160</v>
      </c>
      <c r="BE990" s="149">
        <f>IF(O990="základní",K990,0)</f>
        <v>0</v>
      </c>
      <c r="BF990" s="149">
        <f>IF(O990="snížená",K990,0)</f>
        <v>0</v>
      </c>
      <c r="BG990" s="149">
        <f>IF(O990="zákl. přenesená",K990,0)</f>
        <v>0</v>
      </c>
      <c r="BH990" s="149">
        <f>IF(O990="sníž. přenesená",K990,0)</f>
        <v>0</v>
      </c>
      <c r="BI990" s="149">
        <f>IF(O990="nulová",K990,0)</f>
        <v>0</v>
      </c>
      <c r="BJ990" s="17" t="s">
        <v>87</v>
      </c>
      <c r="BK990" s="149">
        <f>ROUND(P990*H990,2)</f>
        <v>0</v>
      </c>
      <c r="BL990" s="17" t="s">
        <v>245</v>
      </c>
      <c r="BM990" s="148" t="s">
        <v>1288</v>
      </c>
    </row>
    <row r="991" spans="2:65" s="13" customFormat="1">
      <c r="B991" s="157"/>
      <c r="D991" s="151" t="s">
        <v>170</v>
      </c>
      <c r="E991" s="158" t="s">
        <v>1</v>
      </c>
      <c r="F991" s="159" t="s">
        <v>1266</v>
      </c>
      <c r="H991" s="160">
        <v>17.100000000000001</v>
      </c>
      <c r="I991" s="161"/>
      <c r="J991" s="161"/>
      <c r="M991" s="157"/>
      <c r="N991" s="162"/>
      <c r="X991" s="163"/>
      <c r="AT991" s="158" t="s">
        <v>170</v>
      </c>
      <c r="AU991" s="158" t="s">
        <v>89</v>
      </c>
      <c r="AV991" s="13" t="s">
        <v>89</v>
      </c>
      <c r="AW991" s="13" t="s">
        <v>5</v>
      </c>
      <c r="AX991" s="13" t="s">
        <v>79</v>
      </c>
      <c r="AY991" s="158" t="s">
        <v>160</v>
      </c>
    </row>
    <row r="992" spans="2:65" s="14" customFormat="1">
      <c r="B992" s="164"/>
      <c r="D992" s="151" t="s">
        <v>170</v>
      </c>
      <c r="E992" s="165" t="s">
        <v>1</v>
      </c>
      <c r="F992" s="166" t="s">
        <v>173</v>
      </c>
      <c r="H992" s="167">
        <v>17.100000000000001</v>
      </c>
      <c r="I992" s="168"/>
      <c r="J992" s="168"/>
      <c r="M992" s="164"/>
      <c r="N992" s="169"/>
      <c r="X992" s="170"/>
      <c r="AT992" s="165" t="s">
        <v>170</v>
      </c>
      <c r="AU992" s="165" t="s">
        <v>89</v>
      </c>
      <c r="AV992" s="14" t="s">
        <v>161</v>
      </c>
      <c r="AW992" s="14" t="s">
        <v>5</v>
      </c>
      <c r="AX992" s="14" t="s">
        <v>79</v>
      </c>
      <c r="AY992" s="165" t="s">
        <v>160</v>
      </c>
    </row>
    <row r="993" spans="2:65" s="15" customFormat="1">
      <c r="B993" s="171"/>
      <c r="D993" s="151" t="s">
        <v>170</v>
      </c>
      <c r="E993" s="172" t="s">
        <v>1</v>
      </c>
      <c r="F993" s="173" t="s">
        <v>174</v>
      </c>
      <c r="H993" s="174">
        <v>17.100000000000001</v>
      </c>
      <c r="I993" s="175"/>
      <c r="J993" s="175"/>
      <c r="M993" s="171"/>
      <c r="N993" s="176"/>
      <c r="X993" s="177"/>
      <c r="AT993" s="172" t="s">
        <v>170</v>
      </c>
      <c r="AU993" s="172" t="s">
        <v>89</v>
      </c>
      <c r="AV993" s="15" t="s">
        <v>168</v>
      </c>
      <c r="AW993" s="15" t="s">
        <v>5</v>
      </c>
      <c r="AX993" s="15" t="s">
        <v>87</v>
      </c>
      <c r="AY993" s="172" t="s">
        <v>160</v>
      </c>
    </row>
    <row r="994" spans="2:65" s="1" customFormat="1" ht="24.2" customHeight="1">
      <c r="B994" s="32"/>
      <c r="C994" s="178" t="s">
        <v>1289</v>
      </c>
      <c r="D994" s="178" t="s">
        <v>217</v>
      </c>
      <c r="E994" s="179" t="s">
        <v>1290</v>
      </c>
      <c r="F994" s="180" t="s">
        <v>1291</v>
      </c>
      <c r="G994" s="181" t="s">
        <v>166</v>
      </c>
      <c r="H994" s="182">
        <v>18.809999999999999</v>
      </c>
      <c r="I994" s="183">
        <v>0</v>
      </c>
      <c r="J994" s="184"/>
      <c r="K994" s="185">
        <f>ROUND(P994*H994,2)</f>
        <v>0</v>
      </c>
      <c r="L994" s="180" t="s">
        <v>167</v>
      </c>
      <c r="M994" s="186"/>
      <c r="N994" s="187" t="s">
        <v>1</v>
      </c>
      <c r="O994" s="144" t="s">
        <v>42</v>
      </c>
      <c r="P994" s="145">
        <f>I994+J994</f>
        <v>0</v>
      </c>
      <c r="Q994" s="145">
        <f>ROUND(I994*H994,2)</f>
        <v>0</v>
      </c>
      <c r="R994" s="145">
        <f>ROUND(J994*H994,2)</f>
        <v>0</v>
      </c>
      <c r="T994" s="146">
        <f>S994*H994</f>
        <v>0</v>
      </c>
      <c r="U994" s="146">
        <v>1.2E-2</v>
      </c>
      <c r="V994" s="146">
        <f>U994*H994</f>
        <v>0.22571999999999998</v>
      </c>
      <c r="W994" s="146">
        <v>0</v>
      </c>
      <c r="X994" s="147">
        <f>W994*H994</f>
        <v>0</v>
      </c>
      <c r="AR994" s="148" t="s">
        <v>334</v>
      </c>
      <c r="AT994" s="148" t="s">
        <v>217</v>
      </c>
      <c r="AU994" s="148" t="s">
        <v>89</v>
      </c>
      <c r="AY994" s="17" t="s">
        <v>160</v>
      </c>
      <c r="BE994" s="149">
        <f>IF(O994="základní",K994,0)</f>
        <v>0</v>
      </c>
      <c r="BF994" s="149">
        <f>IF(O994="snížená",K994,0)</f>
        <v>0</v>
      </c>
      <c r="BG994" s="149">
        <f>IF(O994="zákl. přenesená",K994,0)</f>
        <v>0</v>
      </c>
      <c r="BH994" s="149">
        <f>IF(O994="sníž. přenesená",K994,0)</f>
        <v>0</v>
      </c>
      <c r="BI994" s="149">
        <f>IF(O994="nulová",K994,0)</f>
        <v>0</v>
      </c>
      <c r="BJ994" s="17" t="s">
        <v>87</v>
      </c>
      <c r="BK994" s="149">
        <f>ROUND(P994*H994,2)</f>
        <v>0</v>
      </c>
      <c r="BL994" s="17" t="s">
        <v>245</v>
      </c>
      <c r="BM994" s="148" t="s">
        <v>1292</v>
      </c>
    </row>
    <row r="995" spans="2:65" s="13" customFormat="1">
      <c r="B995" s="157"/>
      <c r="D995" s="151" t="s">
        <v>170</v>
      </c>
      <c r="F995" s="159" t="s">
        <v>1293</v>
      </c>
      <c r="H995" s="160">
        <v>18.809999999999999</v>
      </c>
      <c r="I995" s="161"/>
      <c r="J995" s="161"/>
      <c r="M995" s="157"/>
      <c r="N995" s="162"/>
      <c r="X995" s="163"/>
      <c r="AT995" s="158" t="s">
        <v>170</v>
      </c>
      <c r="AU995" s="158" t="s">
        <v>89</v>
      </c>
      <c r="AV995" s="13" t="s">
        <v>89</v>
      </c>
      <c r="AW995" s="13" t="s">
        <v>4</v>
      </c>
      <c r="AX995" s="13" t="s">
        <v>87</v>
      </c>
      <c r="AY995" s="158" t="s">
        <v>160</v>
      </c>
    </row>
    <row r="996" spans="2:65" s="1" customFormat="1" ht="24.2" customHeight="1">
      <c r="B996" s="32"/>
      <c r="C996" s="136" t="s">
        <v>1294</v>
      </c>
      <c r="D996" s="136" t="s">
        <v>163</v>
      </c>
      <c r="E996" s="137" t="s">
        <v>1295</v>
      </c>
      <c r="F996" s="138" t="s">
        <v>1296</v>
      </c>
      <c r="G996" s="139" t="s">
        <v>248</v>
      </c>
      <c r="H996" s="140">
        <v>2.5</v>
      </c>
      <c r="I996" s="141">
        <v>0</v>
      </c>
      <c r="J996" s="141">
        <v>0</v>
      </c>
      <c r="K996" s="142">
        <f>ROUND(P996*H996,2)</f>
        <v>0</v>
      </c>
      <c r="L996" s="138" t="s">
        <v>167</v>
      </c>
      <c r="M996" s="32"/>
      <c r="N996" s="143" t="s">
        <v>1</v>
      </c>
      <c r="O996" s="144" t="s">
        <v>42</v>
      </c>
      <c r="P996" s="145">
        <f>I996+J996</f>
        <v>0</v>
      </c>
      <c r="Q996" s="145">
        <f>ROUND(I996*H996,2)</f>
        <v>0</v>
      </c>
      <c r="R996" s="145">
        <f>ROUND(J996*H996,2)</f>
        <v>0</v>
      </c>
      <c r="T996" s="146">
        <f>S996*H996</f>
        <v>0</v>
      </c>
      <c r="U996" s="146">
        <v>2.0000000000000001E-4</v>
      </c>
      <c r="V996" s="146">
        <f>U996*H996</f>
        <v>5.0000000000000001E-4</v>
      </c>
      <c r="W996" s="146">
        <v>0</v>
      </c>
      <c r="X996" s="147">
        <f>W996*H996</f>
        <v>0</v>
      </c>
      <c r="AR996" s="148" t="s">
        <v>245</v>
      </c>
      <c r="AT996" s="148" t="s">
        <v>163</v>
      </c>
      <c r="AU996" s="148" t="s">
        <v>89</v>
      </c>
      <c r="AY996" s="17" t="s">
        <v>160</v>
      </c>
      <c r="BE996" s="149">
        <f>IF(O996="základní",K996,0)</f>
        <v>0</v>
      </c>
      <c r="BF996" s="149">
        <f>IF(O996="snížená",K996,0)</f>
        <v>0</v>
      </c>
      <c r="BG996" s="149">
        <f>IF(O996="zákl. přenesená",K996,0)</f>
        <v>0</v>
      </c>
      <c r="BH996" s="149">
        <f>IF(O996="sníž. přenesená",K996,0)</f>
        <v>0</v>
      </c>
      <c r="BI996" s="149">
        <f>IF(O996="nulová",K996,0)</f>
        <v>0</v>
      </c>
      <c r="BJ996" s="17" t="s">
        <v>87</v>
      </c>
      <c r="BK996" s="149">
        <f>ROUND(P996*H996,2)</f>
        <v>0</v>
      </c>
      <c r="BL996" s="17" t="s">
        <v>245</v>
      </c>
      <c r="BM996" s="148" t="s">
        <v>1297</v>
      </c>
    </row>
    <row r="997" spans="2:65" s="1" customFormat="1" ht="24.2" customHeight="1">
      <c r="B997" s="32"/>
      <c r="C997" s="178" t="s">
        <v>1298</v>
      </c>
      <c r="D997" s="178" t="s">
        <v>217</v>
      </c>
      <c r="E997" s="179" t="s">
        <v>1299</v>
      </c>
      <c r="F997" s="180" t="s">
        <v>1300</v>
      </c>
      <c r="G997" s="181" t="s">
        <v>248</v>
      </c>
      <c r="H997" s="182">
        <v>2.625</v>
      </c>
      <c r="I997" s="183">
        <v>0</v>
      </c>
      <c r="J997" s="184"/>
      <c r="K997" s="185">
        <f>ROUND(P997*H997,2)</f>
        <v>0</v>
      </c>
      <c r="L997" s="180" t="s">
        <v>167</v>
      </c>
      <c r="M997" s="186"/>
      <c r="N997" s="187" t="s">
        <v>1</v>
      </c>
      <c r="O997" s="144" t="s">
        <v>42</v>
      </c>
      <c r="P997" s="145">
        <f>I997+J997</f>
        <v>0</v>
      </c>
      <c r="Q997" s="145">
        <f>ROUND(I997*H997,2)</f>
        <v>0</v>
      </c>
      <c r="R997" s="145">
        <f>ROUND(J997*H997,2)</f>
        <v>0</v>
      </c>
      <c r="T997" s="146">
        <f>S997*H997</f>
        <v>0</v>
      </c>
      <c r="U997" s="146">
        <v>1.2E-4</v>
      </c>
      <c r="V997" s="146">
        <f>U997*H997</f>
        <v>3.1500000000000001E-4</v>
      </c>
      <c r="W997" s="146">
        <v>0</v>
      </c>
      <c r="X997" s="147">
        <f>W997*H997</f>
        <v>0</v>
      </c>
      <c r="AR997" s="148" t="s">
        <v>334</v>
      </c>
      <c r="AT997" s="148" t="s">
        <v>217</v>
      </c>
      <c r="AU997" s="148" t="s">
        <v>89</v>
      </c>
      <c r="AY997" s="17" t="s">
        <v>160</v>
      </c>
      <c r="BE997" s="149">
        <f>IF(O997="základní",K997,0)</f>
        <v>0</v>
      </c>
      <c r="BF997" s="149">
        <f>IF(O997="snížená",K997,0)</f>
        <v>0</v>
      </c>
      <c r="BG997" s="149">
        <f>IF(O997="zákl. přenesená",K997,0)</f>
        <v>0</v>
      </c>
      <c r="BH997" s="149">
        <f>IF(O997="sníž. přenesená",K997,0)</f>
        <v>0</v>
      </c>
      <c r="BI997" s="149">
        <f>IF(O997="nulová",K997,0)</f>
        <v>0</v>
      </c>
      <c r="BJ997" s="17" t="s">
        <v>87</v>
      </c>
      <c r="BK997" s="149">
        <f>ROUND(P997*H997,2)</f>
        <v>0</v>
      </c>
      <c r="BL997" s="17" t="s">
        <v>245</v>
      </c>
      <c r="BM997" s="148" t="s">
        <v>1301</v>
      </c>
    </row>
    <row r="998" spans="2:65" s="13" customFormat="1">
      <c r="B998" s="157"/>
      <c r="D998" s="151" t="s">
        <v>170</v>
      </c>
      <c r="F998" s="159" t="s">
        <v>1302</v>
      </c>
      <c r="H998" s="160">
        <v>2.625</v>
      </c>
      <c r="I998" s="161"/>
      <c r="J998" s="161"/>
      <c r="M998" s="157"/>
      <c r="N998" s="162"/>
      <c r="X998" s="163"/>
      <c r="AT998" s="158" t="s">
        <v>170</v>
      </c>
      <c r="AU998" s="158" t="s">
        <v>89</v>
      </c>
      <c r="AV998" s="13" t="s">
        <v>89</v>
      </c>
      <c r="AW998" s="13" t="s">
        <v>4</v>
      </c>
      <c r="AX998" s="13" t="s">
        <v>87</v>
      </c>
      <c r="AY998" s="158" t="s">
        <v>160</v>
      </c>
    </row>
    <row r="999" spans="2:65" s="1" customFormat="1" ht="24.2" customHeight="1">
      <c r="B999" s="32"/>
      <c r="C999" s="136" t="s">
        <v>1303</v>
      </c>
      <c r="D999" s="136" t="s">
        <v>163</v>
      </c>
      <c r="E999" s="137" t="s">
        <v>1304</v>
      </c>
      <c r="F999" s="138" t="s">
        <v>1305</v>
      </c>
      <c r="G999" s="139" t="s">
        <v>248</v>
      </c>
      <c r="H999" s="140">
        <v>12.5</v>
      </c>
      <c r="I999" s="141">
        <v>0</v>
      </c>
      <c r="J999" s="141">
        <v>0</v>
      </c>
      <c r="K999" s="142">
        <f>ROUND(P999*H999,2)</f>
        <v>0</v>
      </c>
      <c r="L999" s="138" t="s">
        <v>167</v>
      </c>
      <c r="M999" s="32"/>
      <c r="N999" s="143" t="s">
        <v>1</v>
      </c>
      <c r="O999" s="144" t="s">
        <v>42</v>
      </c>
      <c r="P999" s="145">
        <f>I999+J999</f>
        <v>0</v>
      </c>
      <c r="Q999" s="145">
        <f>ROUND(I999*H999,2)</f>
        <v>0</v>
      </c>
      <c r="R999" s="145">
        <f>ROUND(J999*H999,2)</f>
        <v>0</v>
      </c>
      <c r="T999" s="146">
        <f>S999*H999</f>
        <v>0</v>
      </c>
      <c r="U999" s="146">
        <v>9.0000000000000006E-5</v>
      </c>
      <c r="V999" s="146">
        <f>U999*H999</f>
        <v>1.1250000000000001E-3</v>
      </c>
      <c r="W999" s="146">
        <v>0</v>
      </c>
      <c r="X999" s="147">
        <f>W999*H999</f>
        <v>0</v>
      </c>
      <c r="AR999" s="148" t="s">
        <v>245</v>
      </c>
      <c r="AT999" s="148" t="s">
        <v>163</v>
      </c>
      <c r="AU999" s="148" t="s">
        <v>89</v>
      </c>
      <c r="AY999" s="17" t="s">
        <v>160</v>
      </c>
      <c r="BE999" s="149">
        <f>IF(O999="základní",K999,0)</f>
        <v>0</v>
      </c>
      <c r="BF999" s="149">
        <f>IF(O999="snížená",K999,0)</f>
        <v>0</v>
      </c>
      <c r="BG999" s="149">
        <f>IF(O999="zákl. přenesená",K999,0)</f>
        <v>0</v>
      </c>
      <c r="BH999" s="149">
        <f>IF(O999="sníž. přenesená",K999,0)</f>
        <v>0</v>
      </c>
      <c r="BI999" s="149">
        <f>IF(O999="nulová",K999,0)</f>
        <v>0</v>
      </c>
      <c r="BJ999" s="17" t="s">
        <v>87</v>
      </c>
      <c r="BK999" s="149">
        <f>ROUND(P999*H999,2)</f>
        <v>0</v>
      </c>
      <c r="BL999" s="17" t="s">
        <v>245</v>
      </c>
      <c r="BM999" s="148" t="s">
        <v>1306</v>
      </c>
    </row>
    <row r="1000" spans="2:65" s="13" customFormat="1">
      <c r="B1000" s="157"/>
      <c r="D1000" s="151" t="s">
        <v>170</v>
      </c>
      <c r="E1000" s="158" t="s">
        <v>1</v>
      </c>
      <c r="F1000" s="159" t="s">
        <v>1307</v>
      </c>
      <c r="H1000" s="160">
        <v>12.5</v>
      </c>
      <c r="I1000" s="161"/>
      <c r="J1000" s="161"/>
      <c r="M1000" s="157"/>
      <c r="N1000" s="162"/>
      <c r="X1000" s="163"/>
      <c r="AT1000" s="158" t="s">
        <v>170</v>
      </c>
      <c r="AU1000" s="158" t="s">
        <v>89</v>
      </c>
      <c r="AV1000" s="13" t="s">
        <v>89</v>
      </c>
      <c r="AW1000" s="13" t="s">
        <v>5</v>
      </c>
      <c r="AX1000" s="13" t="s">
        <v>79</v>
      </c>
      <c r="AY1000" s="158" t="s">
        <v>160</v>
      </c>
    </row>
    <row r="1001" spans="2:65" s="14" customFormat="1">
      <c r="B1001" s="164"/>
      <c r="D1001" s="151" t="s">
        <v>170</v>
      </c>
      <c r="E1001" s="165" t="s">
        <v>1</v>
      </c>
      <c r="F1001" s="166" t="s">
        <v>173</v>
      </c>
      <c r="H1001" s="167">
        <v>12.5</v>
      </c>
      <c r="I1001" s="168"/>
      <c r="J1001" s="168"/>
      <c r="M1001" s="164"/>
      <c r="N1001" s="169"/>
      <c r="X1001" s="170"/>
      <c r="AT1001" s="165" t="s">
        <v>170</v>
      </c>
      <c r="AU1001" s="165" t="s">
        <v>89</v>
      </c>
      <c r="AV1001" s="14" t="s">
        <v>161</v>
      </c>
      <c r="AW1001" s="14" t="s">
        <v>5</v>
      </c>
      <c r="AX1001" s="14" t="s">
        <v>79</v>
      </c>
      <c r="AY1001" s="165" t="s">
        <v>160</v>
      </c>
    </row>
    <row r="1002" spans="2:65" s="15" customFormat="1">
      <c r="B1002" s="171"/>
      <c r="D1002" s="151" t="s">
        <v>170</v>
      </c>
      <c r="E1002" s="172" t="s">
        <v>1</v>
      </c>
      <c r="F1002" s="173" t="s">
        <v>174</v>
      </c>
      <c r="H1002" s="174">
        <v>12.5</v>
      </c>
      <c r="I1002" s="175"/>
      <c r="J1002" s="175"/>
      <c r="M1002" s="171"/>
      <c r="N1002" s="176"/>
      <c r="X1002" s="177"/>
      <c r="AT1002" s="172" t="s">
        <v>170</v>
      </c>
      <c r="AU1002" s="172" t="s">
        <v>89</v>
      </c>
      <c r="AV1002" s="15" t="s">
        <v>168</v>
      </c>
      <c r="AW1002" s="15" t="s">
        <v>5</v>
      </c>
      <c r="AX1002" s="15" t="s">
        <v>87</v>
      </c>
      <c r="AY1002" s="172" t="s">
        <v>160</v>
      </c>
    </row>
    <row r="1003" spans="2:65" s="1" customFormat="1" ht="24.2" customHeight="1">
      <c r="B1003" s="32"/>
      <c r="C1003" s="136" t="s">
        <v>1308</v>
      </c>
      <c r="D1003" s="136" t="s">
        <v>163</v>
      </c>
      <c r="E1003" s="137" t="s">
        <v>1309</v>
      </c>
      <c r="F1003" s="138" t="s">
        <v>1310</v>
      </c>
      <c r="G1003" s="139" t="s">
        <v>166</v>
      </c>
      <c r="H1003" s="140">
        <v>31.95</v>
      </c>
      <c r="I1003" s="141">
        <v>0</v>
      </c>
      <c r="J1003" s="141">
        <v>0</v>
      </c>
      <c r="K1003" s="142">
        <f>ROUND(P1003*H1003,2)</f>
        <v>0</v>
      </c>
      <c r="L1003" s="138" t="s">
        <v>167</v>
      </c>
      <c r="M1003" s="32"/>
      <c r="N1003" s="143" t="s">
        <v>1</v>
      </c>
      <c r="O1003" s="144" t="s">
        <v>42</v>
      </c>
      <c r="P1003" s="145">
        <f>I1003+J1003</f>
        <v>0</v>
      </c>
      <c r="Q1003" s="145">
        <f>ROUND(I1003*H1003,2)</f>
        <v>0</v>
      </c>
      <c r="R1003" s="145">
        <f>ROUND(J1003*H1003,2)</f>
        <v>0</v>
      </c>
      <c r="T1003" s="146">
        <f>S1003*H1003</f>
        <v>0</v>
      </c>
      <c r="U1003" s="146">
        <v>5.0000000000000002E-5</v>
      </c>
      <c r="V1003" s="146">
        <f>U1003*H1003</f>
        <v>1.5975E-3</v>
      </c>
      <c r="W1003" s="146">
        <v>0</v>
      </c>
      <c r="X1003" s="147">
        <f>W1003*H1003</f>
        <v>0</v>
      </c>
      <c r="AR1003" s="148" t="s">
        <v>245</v>
      </c>
      <c r="AT1003" s="148" t="s">
        <v>163</v>
      </c>
      <c r="AU1003" s="148" t="s">
        <v>89</v>
      </c>
      <c r="AY1003" s="17" t="s">
        <v>160</v>
      </c>
      <c r="BE1003" s="149">
        <f>IF(O1003="základní",K1003,0)</f>
        <v>0</v>
      </c>
      <c r="BF1003" s="149">
        <f>IF(O1003="snížená",K1003,0)</f>
        <v>0</v>
      </c>
      <c r="BG1003" s="149">
        <f>IF(O1003="zákl. přenesená",K1003,0)</f>
        <v>0</v>
      </c>
      <c r="BH1003" s="149">
        <f>IF(O1003="sníž. přenesená",K1003,0)</f>
        <v>0</v>
      </c>
      <c r="BI1003" s="149">
        <f>IF(O1003="nulová",K1003,0)</f>
        <v>0</v>
      </c>
      <c r="BJ1003" s="17" t="s">
        <v>87</v>
      </c>
      <c r="BK1003" s="149">
        <f>ROUND(P1003*H1003,2)</f>
        <v>0</v>
      </c>
      <c r="BL1003" s="17" t="s">
        <v>245</v>
      </c>
      <c r="BM1003" s="148" t="s">
        <v>1311</v>
      </c>
    </row>
    <row r="1004" spans="2:65" s="13" customFormat="1">
      <c r="B1004" s="157"/>
      <c r="D1004" s="151" t="s">
        <v>170</v>
      </c>
      <c r="E1004" s="158" t="s">
        <v>1</v>
      </c>
      <c r="F1004" s="159" t="s">
        <v>1265</v>
      </c>
      <c r="H1004" s="160">
        <v>14.85</v>
      </c>
      <c r="I1004" s="161"/>
      <c r="J1004" s="161"/>
      <c r="M1004" s="157"/>
      <c r="N1004" s="162"/>
      <c r="X1004" s="163"/>
      <c r="AT1004" s="158" t="s">
        <v>170</v>
      </c>
      <c r="AU1004" s="158" t="s">
        <v>89</v>
      </c>
      <c r="AV1004" s="13" t="s">
        <v>89</v>
      </c>
      <c r="AW1004" s="13" t="s">
        <v>5</v>
      </c>
      <c r="AX1004" s="13" t="s">
        <v>79</v>
      </c>
      <c r="AY1004" s="158" t="s">
        <v>160</v>
      </c>
    </row>
    <row r="1005" spans="2:65" s="13" customFormat="1">
      <c r="B1005" s="157"/>
      <c r="D1005" s="151" t="s">
        <v>170</v>
      </c>
      <c r="E1005" s="158" t="s">
        <v>1</v>
      </c>
      <c r="F1005" s="159" t="s">
        <v>1266</v>
      </c>
      <c r="H1005" s="160">
        <v>17.100000000000001</v>
      </c>
      <c r="I1005" s="161"/>
      <c r="J1005" s="161"/>
      <c r="M1005" s="157"/>
      <c r="N1005" s="162"/>
      <c r="X1005" s="163"/>
      <c r="AT1005" s="158" t="s">
        <v>170</v>
      </c>
      <c r="AU1005" s="158" t="s">
        <v>89</v>
      </c>
      <c r="AV1005" s="13" t="s">
        <v>89</v>
      </c>
      <c r="AW1005" s="13" t="s">
        <v>5</v>
      </c>
      <c r="AX1005" s="13" t="s">
        <v>79</v>
      </c>
      <c r="AY1005" s="158" t="s">
        <v>160</v>
      </c>
    </row>
    <row r="1006" spans="2:65" s="14" customFormat="1">
      <c r="B1006" s="164"/>
      <c r="D1006" s="151" t="s">
        <v>170</v>
      </c>
      <c r="E1006" s="165" t="s">
        <v>1</v>
      </c>
      <c r="F1006" s="166" t="s">
        <v>173</v>
      </c>
      <c r="H1006" s="167">
        <v>31.95</v>
      </c>
      <c r="I1006" s="168"/>
      <c r="J1006" s="168"/>
      <c r="M1006" s="164"/>
      <c r="N1006" s="169"/>
      <c r="X1006" s="170"/>
      <c r="AT1006" s="165" t="s">
        <v>170</v>
      </c>
      <c r="AU1006" s="165" t="s">
        <v>89</v>
      </c>
      <c r="AV1006" s="14" t="s">
        <v>161</v>
      </c>
      <c r="AW1006" s="14" t="s">
        <v>5</v>
      </c>
      <c r="AX1006" s="14" t="s">
        <v>79</v>
      </c>
      <c r="AY1006" s="165" t="s">
        <v>160</v>
      </c>
    </row>
    <row r="1007" spans="2:65" s="15" customFormat="1">
      <c r="B1007" s="171"/>
      <c r="D1007" s="151" t="s">
        <v>170</v>
      </c>
      <c r="E1007" s="172" t="s">
        <v>1</v>
      </c>
      <c r="F1007" s="173" t="s">
        <v>174</v>
      </c>
      <c r="H1007" s="174">
        <v>31.95</v>
      </c>
      <c r="I1007" s="175"/>
      <c r="J1007" s="175"/>
      <c r="M1007" s="171"/>
      <c r="N1007" s="176"/>
      <c r="X1007" s="177"/>
      <c r="AT1007" s="172" t="s">
        <v>170</v>
      </c>
      <c r="AU1007" s="172" t="s">
        <v>89</v>
      </c>
      <c r="AV1007" s="15" t="s">
        <v>168</v>
      </c>
      <c r="AW1007" s="15" t="s">
        <v>5</v>
      </c>
      <c r="AX1007" s="15" t="s">
        <v>87</v>
      </c>
      <c r="AY1007" s="172" t="s">
        <v>160</v>
      </c>
    </row>
    <row r="1008" spans="2:65" s="1" customFormat="1" ht="24.2" customHeight="1">
      <c r="B1008" s="32"/>
      <c r="C1008" s="136" t="s">
        <v>1312</v>
      </c>
      <c r="D1008" s="136" t="s">
        <v>163</v>
      </c>
      <c r="E1008" s="137" t="s">
        <v>1313</v>
      </c>
      <c r="F1008" s="138" t="s">
        <v>1314</v>
      </c>
      <c r="G1008" s="139" t="s">
        <v>546</v>
      </c>
      <c r="H1008" s="188">
        <v>0</v>
      </c>
      <c r="I1008" s="141">
        <v>0</v>
      </c>
      <c r="J1008" s="141">
        <v>0</v>
      </c>
      <c r="K1008" s="142">
        <f>ROUND(P1008*H1008,2)</f>
        <v>0</v>
      </c>
      <c r="L1008" s="138" t="s">
        <v>167</v>
      </c>
      <c r="M1008" s="32"/>
      <c r="N1008" s="143" t="s">
        <v>1</v>
      </c>
      <c r="O1008" s="144" t="s">
        <v>42</v>
      </c>
      <c r="P1008" s="145">
        <f>I1008+J1008</f>
        <v>0</v>
      </c>
      <c r="Q1008" s="145">
        <f>ROUND(I1008*H1008,2)</f>
        <v>0</v>
      </c>
      <c r="R1008" s="145">
        <f>ROUND(J1008*H1008,2)</f>
        <v>0</v>
      </c>
      <c r="T1008" s="146">
        <f>S1008*H1008</f>
        <v>0</v>
      </c>
      <c r="U1008" s="146">
        <v>0</v>
      </c>
      <c r="V1008" s="146">
        <f>U1008*H1008</f>
        <v>0</v>
      </c>
      <c r="W1008" s="146">
        <v>0</v>
      </c>
      <c r="X1008" s="147">
        <f>W1008*H1008</f>
        <v>0</v>
      </c>
      <c r="AR1008" s="148" t="s">
        <v>245</v>
      </c>
      <c r="AT1008" s="148" t="s">
        <v>163</v>
      </c>
      <c r="AU1008" s="148" t="s">
        <v>89</v>
      </c>
      <c r="AY1008" s="17" t="s">
        <v>160</v>
      </c>
      <c r="BE1008" s="149">
        <f>IF(O1008="základní",K1008,0)</f>
        <v>0</v>
      </c>
      <c r="BF1008" s="149">
        <f>IF(O1008="snížená",K1008,0)</f>
        <v>0</v>
      </c>
      <c r="BG1008" s="149">
        <f>IF(O1008="zákl. přenesená",K1008,0)</f>
        <v>0</v>
      </c>
      <c r="BH1008" s="149">
        <f>IF(O1008="sníž. přenesená",K1008,0)</f>
        <v>0</v>
      </c>
      <c r="BI1008" s="149">
        <f>IF(O1008="nulová",K1008,0)</f>
        <v>0</v>
      </c>
      <c r="BJ1008" s="17" t="s">
        <v>87</v>
      </c>
      <c r="BK1008" s="149">
        <f>ROUND(P1008*H1008,2)</f>
        <v>0</v>
      </c>
      <c r="BL1008" s="17" t="s">
        <v>245</v>
      </c>
      <c r="BM1008" s="148" t="s">
        <v>1315</v>
      </c>
    </row>
    <row r="1009" spans="2:65" s="11" customFormat="1" ht="22.7" customHeight="1">
      <c r="B1009" s="123"/>
      <c r="D1009" s="124" t="s">
        <v>78</v>
      </c>
      <c r="E1009" s="134" t="s">
        <v>1316</v>
      </c>
      <c r="F1009" s="134" t="s">
        <v>1317</v>
      </c>
      <c r="I1009" s="126"/>
      <c r="J1009" s="126"/>
      <c r="K1009" s="135">
        <f>BK1009</f>
        <v>0</v>
      </c>
      <c r="M1009" s="123"/>
      <c r="N1009" s="128"/>
      <c r="Q1009" s="129">
        <f>SUM(Q1010:Q1032)</f>
        <v>0</v>
      </c>
      <c r="R1009" s="129">
        <f>SUM(R1010:R1032)</f>
        <v>0</v>
      </c>
      <c r="T1009" s="130">
        <f>SUM(T1010:T1032)</f>
        <v>0</v>
      </c>
      <c r="V1009" s="130">
        <f>SUM(V1010:V1032)</f>
        <v>1.1478240000000002E-2</v>
      </c>
      <c r="X1009" s="131">
        <f>SUM(X1010:X1032)</f>
        <v>0</v>
      </c>
      <c r="AR1009" s="124" t="s">
        <v>89</v>
      </c>
      <c r="AT1009" s="132" t="s">
        <v>78</v>
      </c>
      <c r="AU1009" s="132" t="s">
        <v>87</v>
      </c>
      <c r="AY1009" s="124" t="s">
        <v>160</v>
      </c>
      <c r="BK1009" s="133">
        <f>SUM(BK1010:BK1032)</f>
        <v>0</v>
      </c>
    </row>
    <row r="1010" spans="2:65" s="1" customFormat="1" ht="24.2" customHeight="1">
      <c r="B1010" s="32"/>
      <c r="C1010" s="136" t="s">
        <v>1318</v>
      </c>
      <c r="D1010" s="136" t="s">
        <v>163</v>
      </c>
      <c r="E1010" s="137" t="s">
        <v>1319</v>
      </c>
      <c r="F1010" s="138" t="s">
        <v>1320</v>
      </c>
      <c r="G1010" s="139" t="s">
        <v>166</v>
      </c>
      <c r="H1010" s="140">
        <v>21.882000000000001</v>
      </c>
      <c r="I1010" s="141">
        <v>0</v>
      </c>
      <c r="J1010" s="141">
        <v>0</v>
      </c>
      <c r="K1010" s="142">
        <f>ROUND(P1010*H1010,2)</f>
        <v>0</v>
      </c>
      <c r="L1010" s="138" t="s">
        <v>167</v>
      </c>
      <c r="M1010" s="32"/>
      <c r="N1010" s="143" t="s">
        <v>1</v>
      </c>
      <c r="O1010" s="144" t="s">
        <v>42</v>
      </c>
      <c r="P1010" s="145">
        <f>I1010+J1010</f>
        <v>0</v>
      </c>
      <c r="Q1010" s="145">
        <f>ROUND(I1010*H1010,2)</f>
        <v>0</v>
      </c>
      <c r="R1010" s="145">
        <f>ROUND(J1010*H1010,2)</f>
        <v>0</v>
      </c>
      <c r="T1010" s="146">
        <f>S1010*H1010</f>
        <v>0</v>
      </c>
      <c r="U1010" s="146">
        <v>8.0000000000000007E-5</v>
      </c>
      <c r="V1010" s="146">
        <f>U1010*H1010</f>
        <v>1.7505600000000002E-3</v>
      </c>
      <c r="W1010" s="146">
        <v>0</v>
      </c>
      <c r="X1010" s="147">
        <f>W1010*H1010</f>
        <v>0</v>
      </c>
      <c r="AR1010" s="148" t="s">
        <v>245</v>
      </c>
      <c r="AT1010" s="148" t="s">
        <v>163</v>
      </c>
      <c r="AU1010" s="148" t="s">
        <v>89</v>
      </c>
      <c r="AY1010" s="17" t="s">
        <v>160</v>
      </c>
      <c r="BE1010" s="149">
        <f>IF(O1010="základní",K1010,0)</f>
        <v>0</v>
      </c>
      <c r="BF1010" s="149">
        <f>IF(O1010="snížená",K1010,0)</f>
        <v>0</v>
      </c>
      <c r="BG1010" s="149">
        <f>IF(O1010="zákl. přenesená",K1010,0)</f>
        <v>0</v>
      </c>
      <c r="BH1010" s="149">
        <f>IF(O1010="sníž. přenesená",K1010,0)</f>
        <v>0</v>
      </c>
      <c r="BI1010" s="149">
        <f>IF(O1010="nulová",K1010,0)</f>
        <v>0</v>
      </c>
      <c r="BJ1010" s="17" t="s">
        <v>87</v>
      </c>
      <c r="BK1010" s="149">
        <f>ROUND(P1010*H1010,2)</f>
        <v>0</v>
      </c>
      <c r="BL1010" s="17" t="s">
        <v>245</v>
      </c>
      <c r="BM1010" s="148" t="s">
        <v>1321</v>
      </c>
    </row>
    <row r="1011" spans="2:65" s="1" customFormat="1" ht="24.2" customHeight="1">
      <c r="B1011" s="32"/>
      <c r="C1011" s="136" t="s">
        <v>1322</v>
      </c>
      <c r="D1011" s="136" t="s">
        <v>163</v>
      </c>
      <c r="E1011" s="137" t="s">
        <v>1323</v>
      </c>
      <c r="F1011" s="138" t="s">
        <v>1324</v>
      </c>
      <c r="G1011" s="139" t="s">
        <v>166</v>
      </c>
      <c r="H1011" s="140">
        <v>21.882000000000001</v>
      </c>
      <c r="I1011" s="141">
        <v>0</v>
      </c>
      <c r="J1011" s="141">
        <v>0</v>
      </c>
      <c r="K1011" s="142">
        <f>ROUND(P1011*H1011,2)</f>
        <v>0</v>
      </c>
      <c r="L1011" s="138" t="s">
        <v>167</v>
      </c>
      <c r="M1011" s="32"/>
      <c r="N1011" s="143" t="s">
        <v>1</v>
      </c>
      <c r="O1011" s="144" t="s">
        <v>42</v>
      </c>
      <c r="P1011" s="145">
        <f>I1011+J1011</f>
        <v>0</v>
      </c>
      <c r="Q1011" s="145">
        <f>ROUND(I1011*H1011,2)</f>
        <v>0</v>
      </c>
      <c r="R1011" s="145">
        <f>ROUND(J1011*H1011,2)</f>
        <v>0</v>
      </c>
      <c r="T1011" s="146">
        <f>S1011*H1011</f>
        <v>0</v>
      </c>
      <c r="U1011" s="146">
        <v>0</v>
      </c>
      <c r="V1011" s="146">
        <f>U1011*H1011</f>
        <v>0</v>
      </c>
      <c r="W1011" s="146">
        <v>0</v>
      </c>
      <c r="X1011" s="147">
        <f>W1011*H1011</f>
        <v>0</v>
      </c>
      <c r="AR1011" s="148" t="s">
        <v>245</v>
      </c>
      <c r="AT1011" s="148" t="s">
        <v>163</v>
      </c>
      <c r="AU1011" s="148" t="s">
        <v>89</v>
      </c>
      <c r="AY1011" s="17" t="s">
        <v>160</v>
      </c>
      <c r="BE1011" s="149">
        <f>IF(O1011="základní",K1011,0)</f>
        <v>0</v>
      </c>
      <c r="BF1011" s="149">
        <f>IF(O1011="snížená",K1011,0)</f>
        <v>0</v>
      </c>
      <c r="BG1011" s="149">
        <f>IF(O1011="zákl. přenesená",K1011,0)</f>
        <v>0</v>
      </c>
      <c r="BH1011" s="149">
        <f>IF(O1011="sníž. přenesená",K1011,0)</f>
        <v>0</v>
      </c>
      <c r="BI1011" s="149">
        <f>IF(O1011="nulová",K1011,0)</f>
        <v>0</v>
      </c>
      <c r="BJ1011" s="17" t="s">
        <v>87</v>
      </c>
      <c r="BK1011" s="149">
        <f>ROUND(P1011*H1011,2)</f>
        <v>0</v>
      </c>
      <c r="BL1011" s="17" t="s">
        <v>245</v>
      </c>
      <c r="BM1011" s="148" t="s">
        <v>1325</v>
      </c>
    </row>
    <row r="1012" spans="2:65" s="12" customFormat="1">
      <c r="B1012" s="150"/>
      <c r="D1012" s="151" t="s">
        <v>170</v>
      </c>
      <c r="E1012" s="152" t="s">
        <v>1</v>
      </c>
      <c r="F1012" s="153" t="s">
        <v>1326</v>
      </c>
      <c r="H1012" s="152" t="s">
        <v>1</v>
      </c>
      <c r="I1012" s="154"/>
      <c r="J1012" s="154"/>
      <c r="M1012" s="150"/>
      <c r="N1012" s="155"/>
      <c r="X1012" s="156"/>
      <c r="AT1012" s="152" t="s">
        <v>170</v>
      </c>
      <c r="AU1012" s="152" t="s">
        <v>89</v>
      </c>
      <c r="AV1012" s="12" t="s">
        <v>87</v>
      </c>
      <c r="AW1012" s="12" t="s">
        <v>5</v>
      </c>
      <c r="AX1012" s="12" t="s">
        <v>79</v>
      </c>
      <c r="AY1012" s="152" t="s">
        <v>160</v>
      </c>
    </row>
    <row r="1013" spans="2:65" s="13" customFormat="1">
      <c r="B1013" s="157"/>
      <c r="D1013" s="151" t="s">
        <v>170</v>
      </c>
      <c r="E1013" s="158" t="s">
        <v>1</v>
      </c>
      <c r="F1013" s="159" t="s">
        <v>1327</v>
      </c>
      <c r="H1013" s="160">
        <v>1.645</v>
      </c>
      <c r="I1013" s="161"/>
      <c r="J1013" s="161"/>
      <c r="M1013" s="157"/>
      <c r="N1013" s="162"/>
      <c r="X1013" s="163"/>
      <c r="AT1013" s="158" t="s">
        <v>170</v>
      </c>
      <c r="AU1013" s="158" t="s">
        <v>89</v>
      </c>
      <c r="AV1013" s="13" t="s">
        <v>89</v>
      </c>
      <c r="AW1013" s="13" t="s">
        <v>5</v>
      </c>
      <c r="AX1013" s="13" t="s">
        <v>79</v>
      </c>
      <c r="AY1013" s="158" t="s">
        <v>160</v>
      </c>
    </row>
    <row r="1014" spans="2:65" s="13" customFormat="1">
      <c r="B1014" s="157"/>
      <c r="D1014" s="151" t="s">
        <v>170</v>
      </c>
      <c r="E1014" s="158" t="s">
        <v>1</v>
      </c>
      <c r="F1014" s="159" t="s">
        <v>1328</v>
      </c>
      <c r="H1014" s="160">
        <v>1.5469999999999999</v>
      </c>
      <c r="I1014" s="161"/>
      <c r="J1014" s="161"/>
      <c r="M1014" s="157"/>
      <c r="N1014" s="162"/>
      <c r="X1014" s="163"/>
      <c r="AT1014" s="158" t="s">
        <v>170</v>
      </c>
      <c r="AU1014" s="158" t="s">
        <v>89</v>
      </c>
      <c r="AV1014" s="13" t="s">
        <v>89</v>
      </c>
      <c r="AW1014" s="13" t="s">
        <v>5</v>
      </c>
      <c r="AX1014" s="13" t="s">
        <v>79</v>
      </c>
      <c r="AY1014" s="158" t="s">
        <v>160</v>
      </c>
    </row>
    <row r="1015" spans="2:65" s="13" customFormat="1">
      <c r="B1015" s="157"/>
      <c r="D1015" s="151" t="s">
        <v>170</v>
      </c>
      <c r="E1015" s="158" t="s">
        <v>1</v>
      </c>
      <c r="F1015" s="159" t="s">
        <v>1329</v>
      </c>
      <c r="H1015" s="160">
        <v>1.7290000000000001</v>
      </c>
      <c r="I1015" s="161"/>
      <c r="J1015" s="161"/>
      <c r="M1015" s="157"/>
      <c r="N1015" s="162"/>
      <c r="X1015" s="163"/>
      <c r="AT1015" s="158" t="s">
        <v>170</v>
      </c>
      <c r="AU1015" s="158" t="s">
        <v>89</v>
      </c>
      <c r="AV1015" s="13" t="s">
        <v>89</v>
      </c>
      <c r="AW1015" s="13" t="s">
        <v>5</v>
      </c>
      <c r="AX1015" s="13" t="s">
        <v>79</v>
      </c>
      <c r="AY1015" s="158" t="s">
        <v>160</v>
      </c>
    </row>
    <row r="1016" spans="2:65" s="13" customFormat="1">
      <c r="B1016" s="157"/>
      <c r="D1016" s="151" t="s">
        <v>170</v>
      </c>
      <c r="E1016" s="158" t="s">
        <v>1</v>
      </c>
      <c r="F1016" s="159" t="s">
        <v>1330</v>
      </c>
      <c r="H1016" s="160">
        <v>1.7290000000000001</v>
      </c>
      <c r="I1016" s="161"/>
      <c r="J1016" s="161"/>
      <c r="M1016" s="157"/>
      <c r="N1016" s="162"/>
      <c r="X1016" s="163"/>
      <c r="AT1016" s="158" t="s">
        <v>170</v>
      </c>
      <c r="AU1016" s="158" t="s">
        <v>89</v>
      </c>
      <c r="AV1016" s="13" t="s">
        <v>89</v>
      </c>
      <c r="AW1016" s="13" t="s">
        <v>5</v>
      </c>
      <c r="AX1016" s="13" t="s">
        <v>79</v>
      </c>
      <c r="AY1016" s="158" t="s">
        <v>160</v>
      </c>
    </row>
    <row r="1017" spans="2:65" s="13" customFormat="1">
      <c r="B1017" s="157"/>
      <c r="D1017" s="151" t="s">
        <v>170</v>
      </c>
      <c r="E1017" s="158" t="s">
        <v>1</v>
      </c>
      <c r="F1017" s="159" t="s">
        <v>1331</v>
      </c>
      <c r="H1017" s="160">
        <v>1.694</v>
      </c>
      <c r="I1017" s="161"/>
      <c r="J1017" s="161"/>
      <c r="M1017" s="157"/>
      <c r="N1017" s="162"/>
      <c r="X1017" s="163"/>
      <c r="AT1017" s="158" t="s">
        <v>170</v>
      </c>
      <c r="AU1017" s="158" t="s">
        <v>89</v>
      </c>
      <c r="AV1017" s="13" t="s">
        <v>89</v>
      </c>
      <c r="AW1017" s="13" t="s">
        <v>5</v>
      </c>
      <c r="AX1017" s="13" t="s">
        <v>79</v>
      </c>
      <c r="AY1017" s="158" t="s">
        <v>160</v>
      </c>
    </row>
    <row r="1018" spans="2:65" s="13" customFormat="1">
      <c r="B1018" s="157"/>
      <c r="D1018" s="151" t="s">
        <v>170</v>
      </c>
      <c r="E1018" s="158" t="s">
        <v>1</v>
      </c>
      <c r="F1018" s="159" t="s">
        <v>1332</v>
      </c>
      <c r="H1018" s="160">
        <v>1.589</v>
      </c>
      <c r="I1018" s="161"/>
      <c r="J1018" s="161"/>
      <c r="M1018" s="157"/>
      <c r="N1018" s="162"/>
      <c r="X1018" s="163"/>
      <c r="AT1018" s="158" t="s">
        <v>170</v>
      </c>
      <c r="AU1018" s="158" t="s">
        <v>89</v>
      </c>
      <c r="AV1018" s="13" t="s">
        <v>89</v>
      </c>
      <c r="AW1018" s="13" t="s">
        <v>5</v>
      </c>
      <c r="AX1018" s="13" t="s">
        <v>79</v>
      </c>
      <c r="AY1018" s="158" t="s">
        <v>160</v>
      </c>
    </row>
    <row r="1019" spans="2:65" s="13" customFormat="1">
      <c r="B1019" s="157"/>
      <c r="D1019" s="151" t="s">
        <v>170</v>
      </c>
      <c r="E1019" s="158" t="s">
        <v>1</v>
      </c>
      <c r="F1019" s="159" t="s">
        <v>1333</v>
      </c>
      <c r="H1019" s="160">
        <v>1.694</v>
      </c>
      <c r="I1019" s="161"/>
      <c r="J1019" s="161"/>
      <c r="M1019" s="157"/>
      <c r="N1019" s="162"/>
      <c r="X1019" s="163"/>
      <c r="AT1019" s="158" t="s">
        <v>170</v>
      </c>
      <c r="AU1019" s="158" t="s">
        <v>89</v>
      </c>
      <c r="AV1019" s="13" t="s">
        <v>89</v>
      </c>
      <c r="AW1019" s="13" t="s">
        <v>5</v>
      </c>
      <c r="AX1019" s="13" t="s">
        <v>79</v>
      </c>
      <c r="AY1019" s="158" t="s">
        <v>160</v>
      </c>
    </row>
    <row r="1020" spans="2:65" s="13" customFormat="1">
      <c r="B1020" s="157"/>
      <c r="D1020" s="151" t="s">
        <v>170</v>
      </c>
      <c r="E1020" s="158" t="s">
        <v>1</v>
      </c>
      <c r="F1020" s="159" t="s">
        <v>1334</v>
      </c>
      <c r="H1020" s="160">
        <v>1.659</v>
      </c>
      <c r="I1020" s="161"/>
      <c r="J1020" s="161"/>
      <c r="M1020" s="157"/>
      <c r="N1020" s="162"/>
      <c r="X1020" s="163"/>
      <c r="AT1020" s="158" t="s">
        <v>170</v>
      </c>
      <c r="AU1020" s="158" t="s">
        <v>89</v>
      </c>
      <c r="AV1020" s="13" t="s">
        <v>89</v>
      </c>
      <c r="AW1020" s="13" t="s">
        <v>5</v>
      </c>
      <c r="AX1020" s="13" t="s">
        <v>79</v>
      </c>
      <c r="AY1020" s="158" t="s">
        <v>160</v>
      </c>
    </row>
    <row r="1021" spans="2:65" s="13" customFormat="1">
      <c r="B1021" s="157"/>
      <c r="D1021" s="151" t="s">
        <v>170</v>
      </c>
      <c r="E1021" s="158" t="s">
        <v>1</v>
      </c>
      <c r="F1021" s="159" t="s">
        <v>1335</v>
      </c>
      <c r="H1021" s="160">
        <v>3.4580000000000002</v>
      </c>
      <c r="I1021" s="161"/>
      <c r="J1021" s="161"/>
      <c r="M1021" s="157"/>
      <c r="N1021" s="162"/>
      <c r="X1021" s="163"/>
      <c r="AT1021" s="158" t="s">
        <v>170</v>
      </c>
      <c r="AU1021" s="158" t="s">
        <v>89</v>
      </c>
      <c r="AV1021" s="13" t="s">
        <v>89</v>
      </c>
      <c r="AW1021" s="13" t="s">
        <v>5</v>
      </c>
      <c r="AX1021" s="13" t="s">
        <v>79</v>
      </c>
      <c r="AY1021" s="158" t="s">
        <v>160</v>
      </c>
    </row>
    <row r="1022" spans="2:65" s="13" customFormat="1">
      <c r="B1022" s="157"/>
      <c r="D1022" s="151" t="s">
        <v>170</v>
      </c>
      <c r="E1022" s="158" t="s">
        <v>1</v>
      </c>
      <c r="F1022" s="159" t="s">
        <v>1336</v>
      </c>
      <c r="H1022" s="160">
        <v>1.694</v>
      </c>
      <c r="I1022" s="161"/>
      <c r="J1022" s="161"/>
      <c r="M1022" s="157"/>
      <c r="N1022" s="162"/>
      <c r="X1022" s="163"/>
      <c r="AT1022" s="158" t="s">
        <v>170</v>
      </c>
      <c r="AU1022" s="158" t="s">
        <v>89</v>
      </c>
      <c r="AV1022" s="13" t="s">
        <v>89</v>
      </c>
      <c r="AW1022" s="13" t="s">
        <v>5</v>
      </c>
      <c r="AX1022" s="13" t="s">
        <v>79</v>
      </c>
      <c r="AY1022" s="158" t="s">
        <v>160</v>
      </c>
    </row>
    <row r="1023" spans="2:65" s="13" customFormat="1">
      <c r="B1023" s="157"/>
      <c r="D1023" s="151" t="s">
        <v>170</v>
      </c>
      <c r="E1023" s="158" t="s">
        <v>1</v>
      </c>
      <c r="F1023" s="159" t="s">
        <v>1337</v>
      </c>
      <c r="H1023" s="160">
        <v>1.659</v>
      </c>
      <c r="I1023" s="161"/>
      <c r="J1023" s="161"/>
      <c r="M1023" s="157"/>
      <c r="N1023" s="162"/>
      <c r="X1023" s="163"/>
      <c r="AT1023" s="158" t="s">
        <v>170</v>
      </c>
      <c r="AU1023" s="158" t="s">
        <v>89</v>
      </c>
      <c r="AV1023" s="13" t="s">
        <v>89</v>
      </c>
      <c r="AW1023" s="13" t="s">
        <v>5</v>
      </c>
      <c r="AX1023" s="13" t="s">
        <v>79</v>
      </c>
      <c r="AY1023" s="158" t="s">
        <v>160</v>
      </c>
    </row>
    <row r="1024" spans="2:65" s="13" customFormat="1">
      <c r="B1024" s="157"/>
      <c r="D1024" s="151" t="s">
        <v>170</v>
      </c>
      <c r="E1024" s="158" t="s">
        <v>1</v>
      </c>
      <c r="F1024" s="159" t="s">
        <v>1338</v>
      </c>
      <c r="H1024" s="160">
        <v>1.7849999999999999</v>
      </c>
      <c r="I1024" s="161"/>
      <c r="J1024" s="161"/>
      <c r="M1024" s="157"/>
      <c r="N1024" s="162"/>
      <c r="X1024" s="163"/>
      <c r="AT1024" s="158" t="s">
        <v>170</v>
      </c>
      <c r="AU1024" s="158" t="s">
        <v>89</v>
      </c>
      <c r="AV1024" s="13" t="s">
        <v>89</v>
      </c>
      <c r="AW1024" s="13" t="s">
        <v>5</v>
      </c>
      <c r="AX1024" s="13" t="s">
        <v>79</v>
      </c>
      <c r="AY1024" s="158" t="s">
        <v>160</v>
      </c>
    </row>
    <row r="1025" spans="2:65" s="14" customFormat="1">
      <c r="B1025" s="164"/>
      <c r="D1025" s="151" t="s">
        <v>170</v>
      </c>
      <c r="E1025" s="165" t="s">
        <v>1</v>
      </c>
      <c r="F1025" s="166" t="s">
        <v>173</v>
      </c>
      <c r="H1025" s="167">
        <v>21.882000000000001</v>
      </c>
      <c r="I1025" s="168"/>
      <c r="J1025" s="168"/>
      <c r="M1025" s="164"/>
      <c r="N1025" s="169"/>
      <c r="X1025" s="170"/>
      <c r="AT1025" s="165" t="s">
        <v>170</v>
      </c>
      <c r="AU1025" s="165" t="s">
        <v>89</v>
      </c>
      <c r="AV1025" s="14" t="s">
        <v>161</v>
      </c>
      <c r="AW1025" s="14" t="s">
        <v>5</v>
      </c>
      <c r="AX1025" s="14" t="s">
        <v>79</v>
      </c>
      <c r="AY1025" s="165" t="s">
        <v>160</v>
      </c>
    </row>
    <row r="1026" spans="2:65" s="15" customFormat="1">
      <c r="B1026" s="171"/>
      <c r="D1026" s="151" t="s">
        <v>170</v>
      </c>
      <c r="E1026" s="172" t="s">
        <v>1</v>
      </c>
      <c r="F1026" s="173" t="s">
        <v>174</v>
      </c>
      <c r="H1026" s="174">
        <v>21.882000000000001</v>
      </c>
      <c r="I1026" s="175"/>
      <c r="J1026" s="175"/>
      <c r="M1026" s="171"/>
      <c r="N1026" s="176"/>
      <c r="X1026" s="177"/>
      <c r="AT1026" s="172" t="s">
        <v>170</v>
      </c>
      <c r="AU1026" s="172" t="s">
        <v>89</v>
      </c>
      <c r="AV1026" s="15" t="s">
        <v>168</v>
      </c>
      <c r="AW1026" s="15" t="s">
        <v>5</v>
      </c>
      <c r="AX1026" s="15" t="s">
        <v>87</v>
      </c>
      <c r="AY1026" s="172" t="s">
        <v>160</v>
      </c>
    </row>
    <row r="1027" spans="2:65" s="1" customFormat="1" ht="24.2" customHeight="1">
      <c r="B1027" s="32"/>
      <c r="C1027" s="136" t="s">
        <v>1339</v>
      </c>
      <c r="D1027" s="136" t="s">
        <v>163</v>
      </c>
      <c r="E1027" s="137" t="s">
        <v>1340</v>
      </c>
      <c r="F1027" s="138" t="s">
        <v>1341</v>
      </c>
      <c r="G1027" s="139" t="s">
        <v>166</v>
      </c>
      <c r="H1027" s="140">
        <v>21.882000000000001</v>
      </c>
      <c r="I1027" s="141">
        <v>0</v>
      </c>
      <c r="J1027" s="141">
        <v>0</v>
      </c>
      <c r="K1027" s="142">
        <f>ROUND(P1027*H1027,2)</f>
        <v>0</v>
      </c>
      <c r="L1027" s="138" t="s">
        <v>167</v>
      </c>
      <c r="M1027" s="32"/>
      <c r="N1027" s="143" t="s">
        <v>1</v>
      </c>
      <c r="O1027" s="144" t="s">
        <v>42</v>
      </c>
      <c r="P1027" s="145">
        <f>I1027+J1027</f>
        <v>0</v>
      </c>
      <c r="Q1027" s="145">
        <f>ROUND(I1027*H1027,2)</f>
        <v>0</v>
      </c>
      <c r="R1027" s="145">
        <f>ROUND(J1027*H1027,2)</f>
        <v>0</v>
      </c>
      <c r="T1027" s="146">
        <f>S1027*H1027</f>
        <v>0</v>
      </c>
      <c r="U1027" s="146">
        <v>1.2E-4</v>
      </c>
      <c r="V1027" s="146">
        <f>U1027*H1027</f>
        <v>2.6258400000000004E-3</v>
      </c>
      <c r="W1027" s="146">
        <v>0</v>
      </c>
      <c r="X1027" s="147">
        <f>W1027*H1027</f>
        <v>0</v>
      </c>
      <c r="AR1027" s="148" t="s">
        <v>245</v>
      </c>
      <c r="AT1027" s="148" t="s">
        <v>163</v>
      </c>
      <c r="AU1027" s="148" t="s">
        <v>89</v>
      </c>
      <c r="AY1027" s="17" t="s">
        <v>160</v>
      </c>
      <c r="BE1027" s="149">
        <f>IF(O1027="základní",K1027,0)</f>
        <v>0</v>
      </c>
      <c r="BF1027" s="149">
        <f>IF(O1027="snížená",K1027,0)</f>
        <v>0</v>
      </c>
      <c r="BG1027" s="149">
        <f>IF(O1027="zákl. přenesená",K1027,0)</f>
        <v>0</v>
      </c>
      <c r="BH1027" s="149">
        <f>IF(O1027="sníž. přenesená",K1027,0)</f>
        <v>0</v>
      </c>
      <c r="BI1027" s="149">
        <f>IF(O1027="nulová",K1027,0)</f>
        <v>0</v>
      </c>
      <c r="BJ1027" s="17" t="s">
        <v>87</v>
      </c>
      <c r="BK1027" s="149">
        <f>ROUND(P1027*H1027,2)</f>
        <v>0</v>
      </c>
      <c r="BL1027" s="17" t="s">
        <v>245</v>
      </c>
      <c r="BM1027" s="148" t="s">
        <v>1342</v>
      </c>
    </row>
    <row r="1028" spans="2:65" s="1" customFormat="1" ht="24.2" customHeight="1">
      <c r="B1028" s="32"/>
      <c r="C1028" s="136" t="s">
        <v>1343</v>
      </c>
      <c r="D1028" s="136" t="s">
        <v>163</v>
      </c>
      <c r="E1028" s="137" t="s">
        <v>1344</v>
      </c>
      <c r="F1028" s="138" t="s">
        <v>1345</v>
      </c>
      <c r="G1028" s="139" t="s">
        <v>166</v>
      </c>
      <c r="H1028" s="140">
        <v>21.882000000000001</v>
      </c>
      <c r="I1028" s="141">
        <v>0</v>
      </c>
      <c r="J1028" s="141">
        <v>0</v>
      </c>
      <c r="K1028" s="142">
        <f>ROUND(P1028*H1028,2)</f>
        <v>0</v>
      </c>
      <c r="L1028" s="138" t="s">
        <v>167</v>
      </c>
      <c r="M1028" s="32"/>
      <c r="N1028" s="143" t="s">
        <v>1</v>
      </c>
      <c r="O1028" s="144" t="s">
        <v>42</v>
      </c>
      <c r="P1028" s="145">
        <f>I1028+J1028</f>
        <v>0</v>
      </c>
      <c r="Q1028" s="145">
        <f>ROUND(I1028*H1028,2)</f>
        <v>0</v>
      </c>
      <c r="R1028" s="145">
        <f>ROUND(J1028*H1028,2)</f>
        <v>0</v>
      </c>
      <c r="T1028" s="146">
        <f>S1028*H1028</f>
        <v>0</v>
      </c>
      <c r="U1028" s="146">
        <v>1.2E-4</v>
      </c>
      <c r="V1028" s="146">
        <f>U1028*H1028</f>
        <v>2.6258400000000004E-3</v>
      </c>
      <c r="W1028" s="146">
        <v>0</v>
      </c>
      <c r="X1028" s="147">
        <f>W1028*H1028</f>
        <v>0</v>
      </c>
      <c r="AR1028" s="148" t="s">
        <v>245</v>
      </c>
      <c r="AT1028" s="148" t="s">
        <v>163</v>
      </c>
      <c r="AU1028" s="148" t="s">
        <v>89</v>
      </c>
      <c r="AY1028" s="17" t="s">
        <v>160</v>
      </c>
      <c r="BE1028" s="149">
        <f>IF(O1028="základní",K1028,0)</f>
        <v>0</v>
      </c>
      <c r="BF1028" s="149">
        <f>IF(O1028="snížená",K1028,0)</f>
        <v>0</v>
      </c>
      <c r="BG1028" s="149">
        <f>IF(O1028="zákl. přenesená",K1028,0)</f>
        <v>0</v>
      </c>
      <c r="BH1028" s="149">
        <f>IF(O1028="sníž. přenesená",K1028,0)</f>
        <v>0</v>
      </c>
      <c r="BI1028" s="149">
        <f>IF(O1028="nulová",K1028,0)</f>
        <v>0</v>
      </c>
      <c r="BJ1028" s="17" t="s">
        <v>87</v>
      </c>
      <c r="BK1028" s="149">
        <f>ROUND(P1028*H1028,2)</f>
        <v>0</v>
      </c>
      <c r="BL1028" s="17" t="s">
        <v>245</v>
      </c>
      <c r="BM1028" s="148" t="s">
        <v>1346</v>
      </c>
    </row>
    <row r="1029" spans="2:65" s="1" customFormat="1" ht="16.5" customHeight="1">
      <c r="B1029" s="32"/>
      <c r="C1029" s="136" t="s">
        <v>1347</v>
      </c>
      <c r="D1029" s="136" t="s">
        <v>163</v>
      </c>
      <c r="E1029" s="137" t="s">
        <v>1348</v>
      </c>
      <c r="F1029" s="138" t="s">
        <v>1349</v>
      </c>
      <c r="G1029" s="139" t="s">
        <v>248</v>
      </c>
      <c r="H1029" s="140">
        <v>223.8</v>
      </c>
      <c r="I1029" s="141">
        <v>0</v>
      </c>
      <c r="J1029" s="141">
        <v>0</v>
      </c>
      <c r="K1029" s="142">
        <f>ROUND(P1029*H1029,2)</f>
        <v>0</v>
      </c>
      <c r="L1029" s="138" t="s">
        <v>1</v>
      </c>
      <c r="M1029" s="32"/>
      <c r="N1029" s="143" t="s">
        <v>1</v>
      </c>
      <c r="O1029" s="144" t="s">
        <v>42</v>
      </c>
      <c r="P1029" s="145">
        <f>I1029+J1029</f>
        <v>0</v>
      </c>
      <c r="Q1029" s="145">
        <f>ROUND(I1029*H1029,2)</f>
        <v>0</v>
      </c>
      <c r="R1029" s="145">
        <f>ROUND(J1029*H1029,2)</f>
        <v>0</v>
      </c>
      <c r="T1029" s="146">
        <f>S1029*H1029</f>
        <v>0</v>
      </c>
      <c r="U1029" s="146">
        <v>2.0000000000000002E-5</v>
      </c>
      <c r="V1029" s="146">
        <f>U1029*H1029</f>
        <v>4.4760000000000008E-3</v>
      </c>
      <c r="W1029" s="146">
        <v>0</v>
      </c>
      <c r="X1029" s="147">
        <f>W1029*H1029</f>
        <v>0</v>
      </c>
      <c r="AR1029" s="148" t="s">
        <v>245</v>
      </c>
      <c r="AT1029" s="148" t="s">
        <v>163</v>
      </c>
      <c r="AU1029" s="148" t="s">
        <v>89</v>
      </c>
      <c r="AY1029" s="17" t="s">
        <v>160</v>
      </c>
      <c r="BE1029" s="149">
        <f>IF(O1029="základní",K1029,0)</f>
        <v>0</v>
      </c>
      <c r="BF1029" s="149">
        <f>IF(O1029="snížená",K1029,0)</f>
        <v>0</v>
      </c>
      <c r="BG1029" s="149">
        <f>IF(O1029="zákl. přenesená",K1029,0)</f>
        <v>0</v>
      </c>
      <c r="BH1029" s="149">
        <f>IF(O1029="sníž. přenesená",K1029,0)</f>
        <v>0</v>
      </c>
      <c r="BI1029" s="149">
        <f>IF(O1029="nulová",K1029,0)</f>
        <v>0</v>
      </c>
      <c r="BJ1029" s="17" t="s">
        <v>87</v>
      </c>
      <c r="BK1029" s="149">
        <f>ROUND(P1029*H1029,2)</f>
        <v>0</v>
      </c>
      <c r="BL1029" s="17" t="s">
        <v>245</v>
      </c>
      <c r="BM1029" s="148" t="s">
        <v>1350</v>
      </c>
    </row>
    <row r="1030" spans="2:65" s="13" customFormat="1">
      <c r="B1030" s="157"/>
      <c r="D1030" s="151" t="s">
        <v>170</v>
      </c>
      <c r="E1030" s="158" t="s">
        <v>1</v>
      </c>
      <c r="F1030" s="159" t="s">
        <v>1351</v>
      </c>
      <c r="H1030" s="160">
        <v>223.8</v>
      </c>
      <c r="I1030" s="161"/>
      <c r="J1030" s="161"/>
      <c r="M1030" s="157"/>
      <c r="N1030" s="162"/>
      <c r="X1030" s="163"/>
      <c r="AT1030" s="158" t="s">
        <v>170</v>
      </c>
      <c r="AU1030" s="158" t="s">
        <v>89</v>
      </c>
      <c r="AV1030" s="13" t="s">
        <v>89</v>
      </c>
      <c r="AW1030" s="13" t="s">
        <v>5</v>
      </c>
      <c r="AX1030" s="13" t="s">
        <v>79</v>
      </c>
      <c r="AY1030" s="158" t="s">
        <v>160</v>
      </c>
    </row>
    <row r="1031" spans="2:65" s="14" customFormat="1">
      <c r="B1031" s="164"/>
      <c r="D1031" s="151" t="s">
        <v>170</v>
      </c>
      <c r="E1031" s="165" t="s">
        <v>1</v>
      </c>
      <c r="F1031" s="166" t="s">
        <v>173</v>
      </c>
      <c r="H1031" s="167">
        <v>223.8</v>
      </c>
      <c r="I1031" s="168"/>
      <c r="J1031" s="168"/>
      <c r="M1031" s="164"/>
      <c r="N1031" s="169"/>
      <c r="X1031" s="170"/>
      <c r="AT1031" s="165" t="s">
        <v>170</v>
      </c>
      <c r="AU1031" s="165" t="s">
        <v>89</v>
      </c>
      <c r="AV1031" s="14" t="s">
        <v>161</v>
      </c>
      <c r="AW1031" s="14" t="s">
        <v>5</v>
      </c>
      <c r="AX1031" s="14" t="s">
        <v>79</v>
      </c>
      <c r="AY1031" s="165" t="s">
        <v>160</v>
      </c>
    </row>
    <row r="1032" spans="2:65" s="15" customFormat="1">
      <c r="B1032" s="171"/>
      <c r="D1032" s="151" t="s">
        <v>170</v>
      </c>
      <c r="E1032" s="172" t="s">
        <v>1</v>
      </c>
      <c r="F1032" s="173" t="s">
        <v>174</v>
      </c>
      <c r="H1032" s="174">
        <v>223.8</v>
      </c>
      <c r="I1032" s="175"/>
      <c r="J1032" s="175"/>
      <c r="M1032" s="171"/>
      <c r="N1032" s="176"/>
      <c r="X1032" s="177"/>
      <c r="AT1032" s="172" t="s">
        <v>170</v>
      </c>
      <c r="AU1032" s="172" t="s">
        <v>89</v>
      </c>
      <c r="AV1032" s="15" t="s">
        <v>168</v>
      </c>
      <c r="AW1032" s="15" t="s">
        <v>5</v>
      </c>
      <c r="AX1032" s="15" t="s">
        <v>87</v>
      </c>
      <c r="AY1032" s="172" t="s">
        <v>160</v>
      </c>
    </row>
    <row r="1033" spans="2:65" s="11" customFormat="1" ht="22.7" customHeight="1">
      <c r="B1033" s="123"/>
      <c r="D1033" s="124" t="s">
        <v>78</v>
      </c>
      <c r="E1033" s="134" t="s">
        <v>1352</v>
      </c>
      <c r="F1033" s="134" t="s">
        <v>1353</v>
      </c>
      <c r="I1033" s="126"/>
      <c r="J1033" s="126"/>
      <c r="K1033" s="135">
        <f>BK1033</f>
        <v>0</v>
      </c>
      <c r="M1033" s="123"/>
      <c r="N1033" s="128"/>
      <c r="Q1033" s="129">
        <f>SUM(Q1034:Q1050)</f>
        <v>0</v>
      </c>
      <c r="R1033" s="129">
        <f>SUM(R1034:R1050)</f>
        <v>0</v>
      </c>
      <c r="T1033" s="130">
        <f>SUM(T1034:T1050)</f>
        <v>0</v>
      </c>
      <c r="V1033" s="130">
        <f>SUM(V1034:V1050)</f>
        <v>2.1657149999999996</v>
      </c>
      <c r="X1033" s="131">
        <f>SUM(X1034:X1050)</f>
        <v>0.42759849999999999</v>
      </c>
      <c r="AR1033" s="124" t="s">
        <v>89</v>
      </c>
      <c r="AT1033" s="132" t="s">
        <v>78</v>
      </c>
      <c r="AU1033" s="132" t="s">
        <v>87</v>
      </c>
      <c r="AY1033" s="124" t="s">
        <v>160</v>
      </c>
      <c r="BK1033" s="133">
        <f>SUM(BK1034:BK1050)</f>
        <v>0</v>
      </c>
    </row>
    <row r="1034" spans="2:65" s="1" customFormat="1" ht="24.2" customHeight="1">
      <c r="B1034" s="32"/>
      <c r="C1034" s="136" t="s">
        <v>1354</v>
      </c>
      <c r="D1034" s="136" t="s">
        <v>163</v>
      </c>
      <c r="E1034" s="137" t="s">
        <v>1355</v>
      </c>
      <c r="F1034" s="138" t="s">
        <v>1356</v>
      </c>
      <c r="G1034" s="139" t="s">
        <v>166</v>
      </c>
      <c r="H1034" s="140">
        <v>1572.73</v>
      </c>
      <c r="I1034" s="141">
        <v>0</v>
      </c>
      <c r="J1034" s="141">
        <v>0</v>
      </c>
      <c r="K1034" s="142">
        <f>ROUND(P1034*H1034,2)</f>
        <v>0</v>
      </c>
      <c r="L1034" s="138" t="s">
        <v>167</v>
      </c>
      <c r="M1034" s="32"/>
      <c r="N1034" s="143" t="s">
        <v>1</v>
      </c>
      <c r="O1034" s="144" t="s">
        <v>42</v>
      </c>
      <c r="P1034" s="145">
        <f>I1034+J1034</f>
        <v>0</v>
      </c>
      <c r="Q1034" s="145">
        <f>ROUND(I1034*H1034,2)</f>
        <v>0</v>
      </c>
      <c r="R1034" s="145">
        <f>ROUND(J1034*H1034,2)</f>
        <v>0</v>
      </c>
      <c r="T1034" s="146">
        <f>S1034*H1034</f>
        <v>0</v>
      </c>
      <c r="U1034" s="146">
        <v>0</v>
      </c>
      <c r="V1034" s="146">
        <f>U1034*H1034</f>
        <v>0</v>
      </c>
      <c r="W1034" s="146">
        <v>0</v>
      </c>
      <c r="X1034" s="147">
        <f>W1034*H1034</f>
        <v>0</v>
      </c>
      <c r="AR1034" s="148" t="s">
        <v>245</v>
      </c>
      <c r="AT1034" s="148" t="s">
        <v>163</v>
      </c>
      <c r="AU1034" s="148" t="s">
        <v>89</v>
      </c>
      <c r="AY1034" s="17" t="s">
        <v>160</v>
      </c>
      <c r="BE1034" s="149">
        <f>IF(O1034="základní",K1034,0)</f>
        <v>0</v>
      </c>
      <c r="BF1034" s="149">
        <f>IF(O1034="snížená",K1034,0)</f>
        <v>0</v>
      </c>
      <c r="BG1034" s="149">
        <f>IF(O1034="zákl. přenesená",K1034,0)</f>
        <v>0</v>
      </c>
      <c r="BH1034" s="149">
        <f>IF(O1034="sníž. přenesená",K1034,0)</f>
        <v>0</v>
      </c>
      <c r="BI1034" s="149">
        <f>IF(O1034="nulová",K1034,0)</f>
        <v>0</v>
      </c>
      <c r="BJ1034" s="17" t="s">
        <v>87</v>
      </c>
      <c r="BK1034" s="149">
        <f>ROUND(P1034*H1034,2)</f>
        <v>0</v>
      </c>
      <c r="BL1034" s="17" t="s">
        <v>245</v>
      </c>
      <c r="BM1034" s="148" t="s">
        <v>1357</v>
      </c>
    </row>
    <row r="1035" spans="2:65" s="13" customFormat="1">
      <c r="B1035" s="157"/>
      <c r="D1035" s="151" t="s">
        <v>170</v>
      </c>
      <c r="E1035" s="158" t="s">
        <v>1</v>
      </c>
      <c r="F1035" s="159" t="s">
        <v>1358</v>
      </c>
      <c r="H1035" s="160">
        <v>1230.51</v>
      </c>
      <c r="I1035" s="161"/>
      <c r="J1035" s="161"/>
      <c r="M1035" s="157"/>
      <c r="N1035" s="162"/>
      <c r="X1035" s="163"/>
      <c r="AT1035" s="158" t="s">
        <v>170</v>
      </c>
      <c r="AU1035" s="158" t="s">
        <v>89</v>
      </c>
      <c r="AV1035" s="13" t="s">
        <v>89</v>
      </c>
      <c r="AW1035" s="13" t="s">
        <v>5</v>
      </c>
      <c r="AX1035" s="13" t="s">
        <v>79</v>
      </c>
      <c r="AY1035" s="158" t="s">
        <v>160</v>
      </c>
    </row>
    <row r="1036" spans="2:65" s="13" customFormat="1">
      <c r="B1036" s="157"/>
      <c r="D1036" s="151" t="s">
        <v>170</v>
      </c>
      <c r="E1036" s="158" t="s">
        <v>1</v>
      </c>
      <c r="F1036" s="159" t="s">
        <v>1359</v>
      </c>
      <c r="H1036" s="160">
        <v>342.22</v>
      </c>
      <c r="I1036" s="161"/>
      <c r="J1036" s="161"/>
      <c r="M1036" s="157"/>
      <c r="N1036" s="162"/>
      <c r="X1036" s="163"/>
      <c r="AT1036" s="158" t="s">
        <v>170</v>
      </c>
      <c r="AU1036" s="158" t="s">
        <v>89</v>
      </c>
      <c r="AV1036" s="13" t="s">
        <v>89</v>
      </c>
      <c r="AW1036" s="13" t="s">
        <v>5</v>
      </c>
      <c r="AX1036" s="13" t="s">
        <v>79</v>
      </c>
      <c r="AY1036" s="158" t="s">
        <v>160</v>
      </c>
    </row>
    <row r="1037" spans="2:65" s="14" customFormat="1">
      <c r="B1037" s="164"/>
      <c r="D1037" s="151" t="s">
        <v>170</v>
      </c>
      <c r="E1037" s="165" t="s">
        <v>1</v>
      </c>
      <c r="F1037" s="166" t="s">
        <v>173</v>
      </c>
      <c r="H1037" s="167">
        <v>1572.73</v>
      </c>
      <c r="I1037" s="168"/>
      <c r="J1037" s="168"/>
      <c r="M1037" s="164"/>
      <c r="N1037" s="169"/>
      <c r="X1037" s="170"/>
      <c r="AT1037" s="165" t="s">
        <v>170</v>
      </c>
      <c r="AU1037" s="165" t="s">
        <v>89</v>
      </c>
      <c r="AV1037" s="14" t="s">
        <v>161</v>
      </c>
      <c r="AW1037" s="14" t="s">
        <v>5</v>
      </c>
      <c r="AX1037" s="14" t="s">
        <v>79</v>
      </c>
      <c r="AY1037" s="165" t="s">
        <v>160</v>
      </c>
    </row>
    <row r="1038" spans="2:65" s="15" customFormat="1">
      <c r="B1038" s="171"/>
      <c r="D1038" s="151" t="s">
        <v>170</v>
      </c>
      <c r="E1038" s="172" t="s">
        <v>1</v>
      </c>
      <c r="F1038" s="173" t="s">
        <v>174</v>
      </c>
      <c r="H1038" s="174">
        <v>1572.73</v>
      </c>
      <c r="I1038" s="175"/>
      <c r="J1038" s="175"/>
      <c r="M1038" s="171"/>
      <c r="N1038" s="176"/>
      <c r="X1038" s="177"/>
      <c r="AT1038" s="172" t="s">
        <v>170</v>
      </c>
      <c r="AU1038" s="172" t="s">
        <v>89</v>
      </c>
      <c r="AV1038" s="15" t="s">
        <v>168</v>
      </c>
      <c r="AW1038" s="15" t="s">
        <v>5</v>
      </c>
      <c r="AX1038" s="15" t="s">
        <v>87</v>
      </c>
      <c r="AY1038" s="172" t="s">
        <v>160</v>
      </c>
    </row>
    <row r="1039" spans="2:65" s="1" customFormat="1" ht="24.2" customHeight="1">
      <c r="B1039" s="32"/>
      <c r="C1039" s="136" t="s">
        <v>1360</v>
      </c>
      <c r="D1039" s="136" t="s">
        <v>163</v>
      </c>
      <c r="E1039" s="137" t="s">
        <v>1361</v>
      </c>
      <c r="F1039" s="138" t="s">
        <v>1362</v>
      </c>
      <c r="G1039" s="139" t="s">
        <v>166</v>
      </c>
      <c r="H1039" s="140">
        <v>1379.35</v>
      </c>
      <c r="I1039" s="141">
        <v>0</v>
      </c>
      <c r="J1039" s="141">
        <v>0</v>
      </c>
      <c r="K1039" s="142">
        <f>ROUND(P1039*H1039,2)</f>
        <v>0</v>
      </c>
      <c r="L1039" s="138" t="s">
        <v>167</v>
      </c>
      <c r="M1039" s="32"/>
      <c r="N1039" s="143" t="s">
        <v>1</v>
      </c>
      <c r="O1039" s="144" t="s">
        <v>42</v>
      </c>
      <c r="P1039" s="145">
        <f>I1039+J1039</f>
        <v>0</v>
      </c>
      <c r="Q1039" s="145">
        <f>ROUND(I1039*H1039,2)</f>
        <v>0</v>
      </c>
      <c r="R1039" s="145">
        <f>ROUND(J1039*H1039,2)</f>
        <v>0</v>
      </c>
      <c r="T1039" s="146">
        <f>S1039*H1039</f>
        <v>0</v>
      </c>
      <c r="U1039" s="146">
        <v>1E-3</v>
      </c>
      <c r="V1039" s="146">
        <f>U1039*H1039</f>
        <v>1.3793499999999999</v>
      </c>
      <c r="W1039" s="146">
        <v>3.1E-4</v>
      </c>
      <c r="X1039" s="147">
        <f>W1039*H1039</f>
        <v>0.42759849999999999</v>
      </c>
      <c r="AR1039" s="148" t="s">
        <v>245</v>
      </c>
      <c r="AT1039" s="148" t="s">
        <v>163</v>
      </c>
      <c r="AU1039" s="148" t="s">
        <v>89</v>
      </c>
      <c r="AY1039" s="17" t="s">
        <v>160</v>
      </c>
      <c r="BE1039" s="149">
        <f>IF(O1039="základní",K1039,0)</f>
        <v>0</v>
      </c>
      <c r="BF1039" s="149">
        <f>IF(O1039="snížená",K1039,0)</f>
        <v>0</v>
      </c>
      <c r="BG1039" s="149">
        <f>IF(O1039="zákl. přenesená",K1039,0)</f>
        <v>0</v>
      </c>
      <c r="BH1039" s="149">
        <f>IF(O1039="sníž. přenesená",K1039,0)</f>
        <v>0</v>
      </c>
      <c r="BI1039" s="149">
        <f>IF(O1039="nulová",K1039,0)</f>
        <v>0</v>
      </c>
      <c r="BJ1039" s="17" t="s">
        <v>87</v>
      </c>
      <c r="BK1039" s="149">
        <f>ROUND(P1039*H1039,2)</f>
        <v>0</v>
      </c>
      <c r="BL1039" s="17" t="s">
        <v>245</v>
      </c>
      <c r="BM1039" s="148" t="s">
        <v>1363</v>
      </c>
    </row>
    <row r="1040" spans="2:65" s="12" customFormat="1">
      <c r="B1040" s="150"/>
      <c r="D1040" s="151" t="s">
        <v>170</v>
      </c>
      <c r="E1040" s="152" t="s">
        <v>1</v>
      </c>
      <c r="F1040" s="153" t="s">
        <v>1364</v>
      </c>
      <c r="H1040" s="152" t="s">
        <v>1</v>
      </c>
      <c r="I1040" s="154"/>
      <c r="J1040" s="154"/>
      <c r="M1040" s="150"/>
      <c r="N1040" s="155"/>
      <c r="X1040" s="156"/>
      <c r="AT1040" s="152" t="s">
        <v>170</v>
      </c>
      <c r="AU1040" s="152" t="s">
        <v>89</v>
      </c>
      <c r="AV1040" s="12" t="s">
        <v>87</v>
      </c>
      <c r="AW1040" s="12" t="s">
        <v>5</v>
      </c>
      <c r="AX1040" s="12" t="s">
        <v>79</v>
      </c>
      <c r="AY1040" s="152" t="s">
        <v>160</v>
      </c>
    </row>
    <row r="1041" spans="2:65" s="13" customFormat="1">
      <c r="B1041" s="157"/>
      <c r="D1041" s="151" t="s">
        <v>170</v>
      </c>
      <c r="E1041" s="158" t="s">
        <v>1</v>
      </c>
      <c r="F1041" s="159" t="s">
        <v>244</v>
      </c>
      <c r="H1041" s="160">
        <v>1190.0999999999999</v>
      </c>
      <c r="I1041" s="161"/>
      <c r="J1041" s="161"/>
      <c r="M1041" s="157"/>
      <c r="N1041" s="162"/>
      <c r="X1041" s="163"/>
      <c r="AT1041" s="158" t="s">
        <v>170</v>
      </c>
      <c r="AU1041" s="158" t="s">
        <v>89</v>
      </c>
      <c r="AV1041" s="13" t="s">
        <v>89</v>
      </c>
      <c r="AW1041" s="13" t="s">
        <v>5</v>
      </c>
      <c r="AX1041" s="13" t="s">
        <v>79</v>
      </c>
      <c r="AY1041" s="158" t="s">
        <v>160</v>
      </c>
    </row>
    <row r="1042" spans="2:65" s="13" customFormat="1">
      <c r="B1042" s="157"/>
      <c r="D1042" s="151" t="s">
        <v>170</v>
      </c>
      <c r="E1042" s="158" t="s">
        <v>1</v>
      </c>
      <c r="F1042" s="159" t="s">
        <v>1365</v>
      </c>
      <c r="H1042" s="160">
        <v>14.95</v>
      </c>
      <c r="I1042" s="161"/>
      <c r="J1042" s="161"/>
      <c r="M1042" s="157"/>
      <c r="N1042" s="162"/>
      <c r="X1042" s="163"/>
      <c r="AT1042" s="158" t="s">
        <v>170</v>
      </c>
      <c r="AU1042" s="158" t="s">
        <v>89</v>
      </c>
      <c r="AV1042" s="13" t="s">
        <v>89</v>
      </c>
      <c r="AW1042" s="13" t="s">
        <v>5</v>
      </c>
      <c r="AX1042" s="13" t="s">
        <v>79</v>
      </c>
      <c r="AY1042" s="158" t="s">
        <v>160</v>
      </c>
    </row>
    <row r="1043" spans="2:65" s="13" customFormat="1">
      <c r="B1043" s="157"/>
      <c r="D1043" s="151" t="s">
        <v>170</v>
      </c>
      <c r="E1043" s="158" t="s">
        <v>1</v>
      </c>
      <c r="F1043" s="159" t="s">
        <v>1366</v>
      </c>
      <c r="H1043" s="160">
        <v>14.85</v>
      </c>
      <c r="I1043" s="161"/>
      <c r="J1043" s="161"/>
      <c r="M1043" s="157"/>
      <c r="N1043" s="162"/>
      <c r="X1043" s="163"/>
      <c r="AT1043" s="158" t="s">
        <v>170</v>
      </c>
      <c r="AU1043" s="158" t="s">
        <v>89</v>
      </c>
      <c r="AV1043" s="13" t="s">
        <v>89</v>
      </c>
      <c r="AW1043" s="13" t="s">
        <v>5</v>
      </c>
      <c r="AX1043" s="13" t="s">
        <v>79</v>
      </c>
      <c r="AY1043" s="158" t="s">
        <v>160</v>
      </c>
    </row>
    <row r="1044" spans="2:65" s="14" customFormat="1">
      <c r="B1044" s="164"/>
      <c r="D1044" s="151" t="s">
        <v>170</v>
      </c>
      <c r="E1044" s="165" t="s">
        <v>1</v>
      </c>
      <c r="F1044" s="166" t="s">
        <v>173</v>
      </c>
      <c r="H1044" s="167">
        <v>1219.9000000000001</v>
      </c>
      <c r="I1044" s="168"/>
      <c r="J1044" s="168"/>
      <c r="M1044" s="164"/>
      <c r="N1044" s="169"/>
      <c r="X1044" s="170"/>
      <c r="AT1044" s="165" t="s">
        <v>170</v>
      </c>
      <c r="AU1044" s="165" t="s">
        <v>89</v>
      </c>
      <c r="AV1044" s="14" t="s">
        <v>161</v>
      </c>
      <c r="AW1044" s="14" t="s">
        <v>5</v>
      </c>
      <c r="AX1044" s="14" t="s">
        <v>79</v>
      </c>
      <c r="AY1044" s="165" t="s">
        <v>160</v>
      </c>
    </row>
    <row r="1045" spans="2:65" s="12" customFormat="1">
      <c r="B1045" s="150"/>
      <c r="D1045" s="151" t="s">
        <v>170</v>
      </c>
      <c r="E1045" s="152" t="s">
        <v>1</v>
      </c>
      <c r="F1045" s="153" t="s">
        <v>1367</v>
      </c>
      <c r="H1045" s="152" t="s">
        <v>1</v>
      </c>
      <c r="I1045" s="154"/>
      <c r="J1045" s="154"/>
      <c r="M1045" s="150"/>
      <c r="N1045" s="155"/>
      <c r="X1045" s="156"/>
      <c r="AT1045" s="152" t="s">
        <v>170</v>
      </c>
      <c r="AU1045" s="152" t="s">
        <v>89</v>
      </c>
      <c r="AV1045" s="12" t="s">
        <v>87</v>
      </c>
      <c r="AW1045" s="12" t="s">
        <v>5</v>
      </c>
      <c r="AX1045" s="12" t="s">
        <v>79</v>
      </c>
      <c r="AY1045" s="152" t="s">
        <v>160</v>
      </c>
    </row>
    <row r="1046" spans="2:65" s="13" customFormat="1">
      <c r="B1046" s="157"/>
      <c r="D1046" s="151" t="s">
        <v>170</v>
      </c>
      <c r="E1046" s="158" t="s">
        <v>1</v>
      </c>
      <c r="F1046" s="159" t="s">
        <v>227</v>
      </c>
      <c r="H1046" s="160">
        <v>159.44999999999999</v>
      </c>
      <c r="I1046" s="161"/>
      <c r="J1046" s="161"/>
      <c r="M1046" s="157"/>
      <c r="N1046" s="162"/>
      <c r="X1046" s="163"/>
      <c r="AT1046" s="158" t="s">
        <v>170</v>
      </c>
      <c r="AU1046" s="158" t="s">
        <v>89</v>
      </c>
      <c r="AV1046" s="13" t="s">
        <v>89</v>
      </c>
      <c r="AW1046" s="13" t="s">
        <v>5</v>
      </c>
      <c r="AX1046" s="13" t="s">
        <v>79</v>
      </c>
      <c r="AY1046" s="158" t="s">
        <v>160</v>
      </c>
    </row>
    <row r="1047" spans="2:65" s="14" customFormat="1">
      <c r="B1047" s="164"/>
      <c r="D1047" s="151" t="s">
        <v>170</v>
      </c>
      <c r="E1047" s="165" t="s">
        <v>1</v>
      </c>
      <c r="F1047" s="166" t="s">
        <v>173</v>
      </c>
      <c r="H1047" s="167">
        <v>159.44999999999999</v>
      </c>
      <c r="I1047" s="168"/>
      <c r="J1047" s="168"/>
      <c r="M1047" s="164"/>
      <c r="N1047" s="169"/>
      <c r="X1047" s="170"/>
      <c r="AT1047" s="165" t="s">
        <v>170</v>
      </c>
      <c r="AU1047" s="165" t="s">
        <v>89</v>
      </c>
      <c r="AV1047" s="14" t="s">
        <v>161</v>
      </c>
      <c r="AW1047" s="14" t="s">
        <v>5</v>
      </c>
      <c r="AX1047" s="14" t="s">
        <v>79</v>
      </c>
      <c r="AY1047" s="165" t="s">
        <v>160</v>
      </c>
    </row>
    <row r="1048" spans="2:65" s="15" customFormat="1">
      <c r="B1048" s="171"/>
      <c r="D1048" s="151" t="s">
        <v>170</v>
      </c>
      <c r="E1048" s="172" t="s">
        <v>1</v>
      </c>
      <c r="F1048" s="173" t="s">
        <v>174</v>
      </c>
      <c r="H1048" s="174">
        <v>1379.35</v>
      </c>
      <c r="I1048" s="175"/>
      <c r="J1048" s="175"/>
      <c r="M1048" s="171"/>
      <c r="N1048" s="176"/>
      <c r="X1048" s="177"/>
      <c r="AT1048" s="172" t="s">
        <v>170</v>
      </c>
      <c r="AU1048" s="172" t="s">
        <v>89</v>
      </c>
      <c r="AV1048" s="15" t="s">
        <v>168</v>
      </c>
      <c r="AW1048" s="15" t="s">
        <v>5</v>
      </c>
      <c r="AX1048" s="15" t="s">
        <v>87</v>
      </c>
      <c r="AY1048" s="172" t="s">
        <v>160</v>
      </c>
    </row>
    <row r="1049" spans="2:65" s="1" customFormat="1" ht="24.2" customHeight="1">
      <c r="B1049" s="32"/>
      <c r="C1049" s="136" t="s">
        <v>1368</v>
      </c>
      <c r="D1049" s="136" t="s">
        <v>163</v>
      </c>
      <c r="E1049" s="137" t="s">
        <v>1369</v>
      </c>
      <c r="F1049" s="138" t="s">
        <v>1370</v>
      </c>
      <c r="G1049" s="139" t="s">
        <v>166</v>
      </c>
      <c r="H1049" s="140">
        <v>1572.73</v>
      </c>
      <c r="I1049" s="141">
        <v>0</v>
      </c>
      <c r="J1049" s="141">
        <v>0</v>
      </c>
      <c r="K1049" s="142">
        <f>ROUND(P1049*H1049,2)</f>
        <v>0</v>
      </c>
      <c r="L1049" s="138" t="s">
        <v>167</v>
      </c>
      <c r="M1049" s="32"/>
      <c r="N1049" s="143" t="s">
        <v>1</v>
      </c>
      <c r="O1049" s="144" t="s">
        <v>42</v>
      </c>
      <c r="P1049" s="145">
        <f>I1049+J1049</f>
        <v>0</v>
      </c>
      <c r="Q1049" s="145">
        <f>ROUND(I1049*H1049,2)</f>
        <v>0</v>
      </c>
      <c r="R1049" s="145">
        <f>ROUND(J1049*H1049,2)</f>
        <v>0</v>
      </c>
      <c r="T1049" s="146">
        <f>S1049*H1049</f>
        <v>0</v>
      </c>
      <c r="U1049" s="146">
        <v>2.1000000000000001E-4</v>
      </c>
      <c r="V1049" s="146">
        <f>U1049*H1049</f>
        <v>0.33027329999999999</v>
      </c>
      <c r="W1049" s="146">
        <v>0</v>
      </c>
      <c r="X1049" s="147">
        <f>W1049*H1049</f>
        <v>0</v>
      </c>
      <c r="AR1049" s="148" t="s">
        <v>245</v>
      </c>
      <c r="AT1049" s="148" t="s">
        <v>163</v>
      </c>
      <c r="AU1049" s="148" t="s">
        <v>89</v>
      </c>
      <c r="AY1049" s="17" t="s">
        <v>160</v>
      </c>
      <c r="BE1049" s="149">
        <f>IF(O1049="základní",K1049,0)</f>
        <v>0</v>
      </c>
      <c r="BF1049" s="149">
        <f>IF(O1049="snížená",K1049,0)</f>
        <v>0</v>
      </c>
      <c r="BG1049" s="149">
        <f>IF(O1049="zákl. přenesená",K1049,0)</f>
        <v>0</v>
      </c>
      <c r="BH1049" s="149">
        <f>IF(O1049="sníž. přenesená",K1049,0)</f>
        <v>0</v>
      </c>
      <c r="BI1049" s="149">
        <f>IF(O1049="nulová",K1049,0)</f>
        <v>0</v>
      </c>
      <c r="BJ1049" s="17" t="s">
        <v>87</v>
      </c>
      <c r="BK1049" s="149">
        <f>ROUND(P1049*H1049,2)</f>
        <v>0</v>
      </c>
      <c r="BL1049" s="17" t="s">
        <v>245</v>
      </c>
      <c r="BM1049" s="148" t="s">
        <v>1371</v>
      </c>
    </row>
    <row r="1050" spans="2:65" s="1" customFormat="1" ht="24.2" customHeight="1">
      <c r="B1050" s="32"/>
      <c r="C1050" s="136" t="s">
        <v>1372</v>
      </c>
      <c r="D1050" s="136" t="s">
        <v>163</v>
      </c>
      <c r="E1050" s="137" t="s">
        <v>1373</v>
      </c>
      <c r="F1050" s="138" t="s">
        <v>1374</v>
      </c>
      <c r="G1050" s="139" t="s">
        <v>166</v>
      </c>
      <c r="H1050" s="140">
        <v>1572.73</v>
      </c>
      <c r="I1050" s="141">
        <v>0</v>
      </c>
      <c r="J1050" s="141">
        <v>0</v>
      </c>
      <c r="K1050" s="142">
        <f>ROUND(P1050*H1050,2)</f>
        <v>0</v>
      </c>
      <c r="L1050" s="138" t="s">
        <v>167</v>
      </c>
      <c r="M1050" s="32"/>
      <c r="N1050" s="143" t="s">
        <v>1</v>
      </c>
      <c r="O1050" s="144" t="s">
        <v>42</v>
      </c>
      <c r="P1050" s="145">
        <f>I1050+J1050</f>
        <v>0</v>
      </c>
      <c r="Q1050" s="145">
        <f>ROUND(I1050*H1050,2)</f>
        <v>0</v>
      </c>
      <c r="R1050" s="145">
        <f>ROUND(J1050*H1050,2)</f>
        <v>0</v>
      </c>
      <c r="T1050" s="146">
        <f>S1050*H1050</f>
        <v>0</v>
      </c>
      <c r="U1050" s="146">
        <v>2.9E-4</v>
      </c>
      <c r="V1050" s="146">
        <f>U1050*H1050</f>
        <v>0.45609169999999999</v>
      </c>
      <c r="W1050" s="146">
        <v>0</v>
      </c>
      <c r="X1050" s="147">
        <f>W1050*H1050</f>
        <v>0</v>
      </c>
      <c r="AR1050" s="148" t="s">
        <v>245</v>
      </c>
      <c r="AT1050" s="148" t="s">
        <v>163</v>
      </c>
      <c r="AU1050" s="148" t="s">
        <v>89</v>
      </c>
      <c r="AY1050" s="17" t="s">
        <v>160</v>
      </c>
      <c r="BE1050" s="149">
        <f>IF(O1050="základní",K1050,0)</f>
        <v>0</v>
      </c>
      <c r="BF1050" s="149">
        <f>IF(O1050="snížená",K1050,0)</f>
        <v>0</v>
      </c>
      <c r="BG1050" s="149">
        <f>IF(O1050="zákl. přenesená",K1050,0)</f>
        <v>0</v>
      </c>
      <c r="BH1050" s="149">
        <f>IF(O1050="sníž. přenesená",K1050,0)</f>
        <v>0</v>
      </c>
      <c r="BI1050" s="149">
        <f>IF(O1050="nulová",K1050,0)</f>
        <v>0</v>
      </c>
      <c r="BJ1050" s="17" t="s">
        <v>87</v>
      </c>
      <c r="BK1050" s="149">
        <f>ROUND(P1050*H1050,2)</f>
        <v>0</v>
      </c>
      <c r="BL1050" s="17" t="s">
        <v>245</v>
      </c>
      <c r="BM1050" s="148" t="s">
        <v>1375</v>
      </c>
    </row>
    <row r="1051" spans="2:65" s="11" customFormat="1" ht="22.7" customHeight="1">
      <c r="B1051" s="123"/>
      <c r="D1051" s="124" t="s">
        <v>78</v>
      </c>
      <c r="E1051" s="134" t="s">
        <v>1376</v>
      </c>
      <c r="F1051" s="134" t="s">
        <v>1377</v>
      </c>
      <c r="I1051" s="126"/>
      <c r="J1051" s="126"/>
      <c r="K1051" s="135">
        <f>BK1051</f>
        <v>0</v>
      </c>
      <c r="M1051" s="123"/>
      <c r="N1051" s="128"/>
      <c r="Q1051" s="129">
        <f>SUM(Q1052:Q1059)</f>
        <v>0</v>
      </c>
      <c r="R1051" s="129">
        <f>SUM(R1052:R1059)</f>
        <v>0</v>
      </c>
      <c r="T1051" s="130">
        <f>SUM(T1052:T1059)</f>
        <v>0</v>
      </c>
      <c r="V1051" s="130">
        <f>SUM(V1052:V1059)</f>
        <v>0</v>
      </c>
      <c r="X1051" s="131">
        <f>SUM(X1052:X1059)</f>
        <v>0</v>
      </c>
      <c r="AR1051" s="124" t="s">
        <v>89</v>
      </c>
      <c r="AT1051" s="132" t="s">
        <v>78</v>
      </c>
      <c r="AU1051" s="132" t="s">
        <v>87</v>
      </c>
      <c r="AY1051" s="124" t="s">
        <v>160</v>
      </c>
      <c r="BK1051" s="133">
        <f>SUM(BK1052:BK1059)</f>
        <v>0</v>
      </c>
    </row>
    <row r="1052" spans="2:65" s="1" customFormat="1" ht="24.2" customHeight="1">
      <c r="B1052" s="32"/>
      <c r="C1052" s="136" t="s">
        <v>1378</v>
      </c>
      <c r="D1052" s="136" t="s">
        <v>163</v>
      </c>
      <c r="E1052" s="137" t="s">
        <v>1379</v>
      </c>
      <c r="F1052" s="138" t="s">
        <v>1380</v>
      </c>
      <c r="G1052" s="139" t="s">
        <v>166</v>
      </c>
      <c r="H1052" s="140">
        <v>16.963000000000001</v>
      </c>
      <c r="I1052" s="141">
        <v>0</v>
      </c>
      <c r="J1052" s="141">
        <v>0</v>
      </c>
      <c r="K1052" s="142">
        <f>ROUND(P1052*H1052,2)</f>
        <v>0</v>
      </c>
      <c r="L1052" s="138" t="s">
        <v>167</v>
      </c>
      <c r="M1052" s="32"/>
      <c r="N1052" s="143" t="s">
        <v>1</v>
      </c>
      <c r="O1052" s="144" t="s">
        <v>42</v>
      </c>
      <c r="P1052" s="145">
        <f>I1052+J1052</f>
        <v>0</v>
      </c>
      <c r="Q1052" s="145">
        <f>ROUND(I1052*H1052,2)</f>
        <v>0</v>
      </c>
      <c r="R1052" s="145">
        <f>ROUND(J1052*H1052,2)</f>
        <v>0</v>
      </c>
      <c r="T1052" s="146">
        <f>S1052*H1052</f>
        <v>0</v>
      </c>
      <c r="U1052" s="146">
        <v>0</v>
      </c>
      <c r="V1052" s="146">
        <f>U1052*H1052</f>
        <v>0</v>
      </c>
      <c r="W1052" s="146">
        <v>0</v>
      </c>
      <c r="X1052" s="147">
        <f>W1052*H1052</f>
        <v>0</v>
      </c>
      <c r="AR1052" s="148" t="s">
        <v>245</v>
      </c>
      <c r="AT1052" s="148" t="s">
        <v>163</v>
      </c>
      <c r="AU1052" s="148" t="s">
        <v>89</v>
      </c>
      <c r="AY1052" s="17" t="s">
        <v>160</v>
      </c>
      <c r="BE1052" s="149">
        <f>IF(O1052="základní",K1052,0)</f>
        <v>0</v>
      </c>
      <c r="BF1052" s="149">
        <f>IF(O1052="snížená",K1052,0)</f>
        <v>0</v>
      </c>
      <c r="BG1052" s="149">
        <f>IF(O1052="zákl. přenesená",K1052,0)</f>
        <v>0</v>
      </c>
      <c r="BH1052" s="149">
        <f>IF(O1052="sníž. přenesená",K1052,0)</f>
        <v>0</v>
      </c>
      <c r="BI1052" s="149">
        <f>IF(O1052="nulová",K1052,0)</f>
        <v>0</v>
      </c>
      <c r="BJ1052" s="17" t="s">
        <v>87</v>
      </c>
      <c r="BK1052" s="149">
        <f>ROUND(P1052*H1052,2)</f>
        <v>0</v>
      </c>
      <c r="BL1052" s="17" t="s">
        <v>245</v>
      </c>
      <c r="BM1052" s="148" t="s">
        <v>1381</v>
      </c>
    </row>
    <row r="1053" spans="2:65" s="13" customFormat="1">
      <c r="B1053" s="157"/>
      <c r="D1053" s="151" t="s">
        <v>170</v>
      </c>
      <c r="E1053" s="158" t="s">
        <v>1</v>
      </c>
      <c r="F1053" s="159" t="s">
        <v>433</v>
      </c>
      <c r="H1053" s="160">
        <v>7.859</v>
      </c>
      <c r="I1053" s="161"/>
      <c r="J1053" s="161"/>
      <c r="M1053" s="157"/>
      <c r="N1053" s="162"/>
      <c r="X1053" s="163"/>
      <c r="AT1053" s="158" t="s">
        <v>170</v>
      </c>
      <c r="AU1053" s="158" t="s">
        <v>89</v>
      </c>
      <c r="AV1053" s="13" t="s">
        <v>89</v>
      </c>
      <c r="AW1053" s="13" t="s">
        <v>5</v>
      </c>
      <c r="AX1053" s="13" t="s">
        <v>79</v>
      </c>
      <c r="AY1053" s="158" t="s">
        <v>160</v>
      </c>
    </row>
    <row r="1054" spans="2:65" s="13" customFormat="1">
      <c r="B1054" s="157"/>
      <c r="D1054" s="151" t="s">
        <v>170</v>
      </c>
      <c r="E1054" s="158" t="s">
        <v>1</v>
      </c>
      <c r="F1054" s="159" t="s">
        <v>1382</v>
      </c>
      <c r="H1054" s="160">
        <v>3.4039999999999999</v>
      </c>
      <c r="I1054" s="161"/>
      <c r="J1054" s="161"/>
      <c r="M1054" s="157"/>
      <c r="N1054" s="162"/>
      <c r="X1054" s="163"/>
      <c r="AT1054" s="158" t="s">
        <v>170</v>
      </c>
      <c r="AU1054" s="158" t="s">
        <v>89</v>
      </c>
      <c r="AV1054" s="13" t="s">
        <v>89</v>
      </c>
      <c r="AW1054" s="13" t="s">
        <v>5</v>
      </c>
      <c r="AX1054" s="13" t="s">
        <v>79</v>
      </c>
      <c r="AY1054" s="158" t="s">
        <v>160</v>
      </c>
    </row>
    <row r="1055" spans="2:65" s="13" customFormat="1">
      <c r="B1055" s="157"/>
      <c r="D1055" s="151" t="s">
        <v>170</v>
      </c>
      <c r="E1055" s="158" t="s">
        <v>1</v>
      </c>
      <c r="F1055" s="159" t="s">
        <v>438</v>
      </c>
      <c r="H1055" s="160">
        <v>5.7</v>
      </c>
      <c r="I1055" s="161"/>
      <c r="J1055" s="161"/>
      <c r="M1055" s="157"/>
      <c r="N1055" s="162"/>
      <c r="X1055" s="163"/>
      <c r="AT1055" s="158" t="s">
        <v>170</v>
      </c>
      <c r="AU1055" s="158" t="s">
        <v>89</v>
      </c>
      <c r="AV1055" s="13" t="s">
        <v>89</v>
      </c>
      <c r="AW1055" s="13" t="s">
        <v>5</v>
      </c>
      <c r="AX1055" s="13" t="s">
        <v>79</v>
      </c>
      <c r="AY1055" s="158" t="s">
        <v>160</v>
      </c>
    </row>
    <row r="1056" spans="2:65" s="14" customFormat="1">
      <c r="B1056" s="164"/>
      <c r="D1056" s="151" t="s">
        <v>170</v>
      </c>
      <c r="E1056" s="165" t="s">
        <v>1</v>
      </c>
      <c r="F1056" s="166" t="s">
        <v>173</v>
      </c>
      <c r="H1056" s="167">
        <v>16.963000000000001</v>
      </c>
      <c r="I1056" s="168"/>
      <c r="J1056" s="168"/>
      <c r="M1056" s="164"/>
      <c r="N1056" s="169"/>
      <c r="X1056" s="170"/>
      <c r="AT1056" s="165" t="s">
        <v>170</v>
      </c>
      <c r="AU1056" s="165" t="s">
        <v>89</v>
      </c>
      <c r="AV1056" s="14" t="s">
        <v>161</v>
      </c>
      <c r="AW1056" s="14" t="s">
        <v>5</v>
      </c>
      <c r="AX1056" s="14" t="s">
        <v>79</v>
      </c>
      <c r="AY1056" s="165" t="s">
        <v>160</v>
      </c>
    </row>
    <row r="1057" spans="2:65" s="15" customFormat="1">
      <c r="B1057" s="171"/>
      <c r="D1057" s="151" t="s">
        <v>170</v>
      </c>
      <c r="E1057" s="172" t="s">
        <v>1</v>
      </c>
      <c r="F1057" s="173" t="s">
        <v>174</v>
      </c>
      <c r="H1057" s="174">
        <v>16.963000000000001</v>
      </c>
      <c r="I1057" s="175"/>
      <c r="J1057" s="175"/>
      <c r="M1057" s="171"/>
      <c r="N1057" s="176"/>
      <c r="X1057" s="177"/>
      <c r="AT1057" s="172" t="s">
        <v>170</v>
      </c>
      <c r="AU1057" s="172" t="s">
        <v>89</v>
      </c>
      <c r="AV1057" s="15" t="s">
        <v>168</v>
      </c>
      <c r="AW1057" s="15" t="s">
        <v>5</v>
      </c>
      <c r="AX1057" s="15" t="s">
        <v>87</v>
      </c>
      <c r="AY1057" s="172" t="s">
        <v>160</v>
      </c>
    </row>
    <row r="1058" spans="2:65" s="1" customFormat="1" ht="16.5" customHeight="1">
      <c r="B1058" s="32"/>
      <c r="C1058" s="178" t="s">
        <v>1383</v>
      </c>
      <c r="D1058" s="178" t="s">
        <v>217</v>
      </c>
      <c r="E1058" s="179" t="s">
        <v>1384</v>
      </c>
      <c r="F1058" s="180" t="s">
        <v>1385</v>
      </c>
      <c r="G1058" s="181" t="s">
        <v>166</v>
      </c>
      <c r="H1058" s="182">
        <v>16.963000000000001</v>
      </c>
      <c r="I1058" s="183">
        <v>0</v>
      </c>
      <c r="J1058" s="184"/>
      <c r="K1058" s="185">
        <f>ROUND(P1058*H1058,2)</f>
        <v>0</v>
      </c>
      <c r="L1058" s="180" t="s">
        <v>1</v>
      </c>
      <c r="M1058" s="186"/>
      <c r="N1058" s="187" t="s">
        <v>1</v>
      </c>
      <c r="O1058" s="144" t="s">
        <v>42</v>
      </c>
      <c r="P1058" s="145">
        <f>I1058+J1058</f>
        <v>0</v>
      </c>
      <c r="Q1058" s="145">
        <f>ROUND(I1058*H1058,2)</f>
        <v>0</v>
      </c>
      <c r="R1058" s="145">
        <f>ROUND(J1058*H1058,2)</f>
        <v>0</v>
      </c>
      <c r="T1058" s="146">
        <f>S1058*H1058</f>
        <v>0</v>
      </c>
      <c r="U1058" s="146">
        <v>0</v>
      </c>
      <c r="V1058" s="146">
        <f>U1058*H1058</f>
        <v>0</v>
      </c>
      <c r="W1058" s="146">
        <v>0</v>
      </c>
      <c r="X1058" s="147">
        <f>W1058*H1058</f>
        <v>0</v>
      </c>
      <c r="AR1058" s="148" t="s">
        <v>334</v>
      </c>
      <c r="AT1058" s="148" t="s">
        <v>217</v>
      </c>
      <c r="AU1058" s="148" t="s">
        <v>89</v>
      </c>
      <c r="AY1058" s="17" t="s">
        <v>160</v>
      </c>
      <c r="BE1058" s="149">
        <f>IF(O1058="základní",K1058,0)</f>
        <v>0</v>
      </c>
      <c r="BF1058" s="149">
        <f>IF(O1058="snížená",K1058,0)</f>
        <v>0</v>
      </c>
      <c r="BG1058" s="149">
        <f>IF(O1058="zákl. přenesená",K1058,0)</f>
        <v>0</v>
      </c>
      <c r="BH1058" s="149">
        <f>IF(O1058="sníž. přenesená",K1058,0)</f>
        <v>0</v>
      </c>
      <c r="BI1058" s="149">
        <f>IF(O1058="nulová",K1058,0)</f>
        <v>0</v>
      </c>
      <c r="BJ1058" s="17" t="s">
        <v>87</v>
      </c>
      <c r="BK1058" s="149">
        <f>ROUND(P1058*H1058,2)</f>
        <v>0</v>
      </c>
      <c r="BL1058" s="17" t="s">
        <v>245</v>
      </c>
      <c r="BM1058" s="148" t="s">
        <v>1386</v>
      </c>
    </row>
    <row r="1059" spans="2:65" s="1" customFormat="1" ht="24.2" customHeight="1">
      <c r="B1059" s="32"/>
      <c r="C1059" s="136" t="s">
        <v>1387</v>
      </c>
      <c r="D1059" s="136" t="s">
        <v>163</v>
      </c>
      <c r="E1059" s="137" t="s">
        <v>1388</v>
      </c>
      <c r="F1059" s="138" t="s">
        <v>1389</v>
      </c>
      <c r="G1059" s="139" t="s">
        <v>546</v>
      </c>
      <c r="H1059" s="188">
        <v>1</v>
      </c>
      <c r="I1059" s="141">
        <v>0</v>
      </c>
      <c r="J1059" s="141">
        <v>0</v>
      </c>
      <c r="K1059" s="142">
        <f>ROUND(P1059*H1059,2)</f>
        <v>0</v>
      </c>
      <c r="L1059" s="138" t="s">
        <v>167</v>
      </c>
      <c r="M1059" s="32"/>
      <c r="N1059" s="143" t="s">
        <v>1</v>
      </c>
      <c r="O1059" s="144" t="s">
        <v>42</v>
      </c>
      <c r="P1059" s="145">
        <f>I1059+J1059</f>
        <v>0</v>
      </c>
      <c r="Q1059" s="145">
        <f>ROUND(I1059*H1059,2)</f>
        <v>0</v>
      </c>
      <c r="R1059" s="145">
        <f>ROUND(J1059*H1059,2)</f>
        <v>0</v>
      </c>
      <c r="T1059" s="146">
        <f>S1059*H1059</f>
        <v>0</v>
      </c>
      <c r="U1059" s="146">
        <v>0</v>
      </c>
      <c r="V1059" s="146">
        <f>U1059*H1059</f>
        <v>0</v>
      </c>
      <c r="W1059" s="146">
        <v>0</v>
      </c>
      <c r="X1059" s="147">
        <f>W1059*H1059</f>
        <v>0</v>
      </c>
      <c r="AR1059" s="148" t="s">
        <v>245</v>
      </c>
      <c r="AT1059" s="148" t="s">
        <v>163</v>
      </c>
      <c r="AU1059" s="148" t="s">
        <v>89</v>
      </c>
      <c r="AY1059" s="17" t="s">
        <v>160</v>
      </c>
      <c r="BE1059" s="149">
        <f>IF(O1059="základní",K1059,0)</f>
        <v>0</v>
      </c>
      <c r="BF1059" s="149">
        <f>IF(O1059="snížená",K1059,0)</f>
        <v>0</v>
      </c>
      <c r="BG1059" s="149">
        <f>IF(O1059="zákl. přenesená",K1059,0)</f>
        <v>0</v>
      </c>
      <c r="BH1059" s="149">
        <f>IF(O1059="sníž. přenesená",K1059,0)</f>
        <v>0</v>
      </c>
      <c r="BI1059" s="149">
        <f>IF(O1059="nulová",K1059,0)</f>
        <v>0</v>
      </c>
      <c r="BJ1059" s="17" t="s">
        <v>87</v>
      </c>
      <c r="BK1059" s="149">
        <f>ROUND(P1059*H1059,2)</f>
        <v>0</v>
      </c>
      <c r="BL1059" s="17" t="s">
        <v>245</v>
      </c>
      <c r="BM1059" s="148" t="s">
        <v>1390</v>
      </c>
    </row>
    <row r="1060" spans="2:65" s="11" customFormat="1" ht="25.9" customHeight="1">
      <c r="B1060" s="123"/>
      <c r="D1060" s="124" t="s">
        <v>78</v>
      </c>
      <c r="E1060" s="125" t="s">
        <v>96</v>
      </c>
      <c r="F1060" s="125" t="s">
        <v>97</v>
      </c>
      <c r="I1060" s="126"/>
      <c r="J1060" s="126"/>
      <c r="K1060" s="127">
        <f>BK1060</f>
        <v>0</v>
      </c>
      <c r="M1060" s="123"/>
      <c r="N1060" s="128"/>
      <c r="Q1060" s="129">
        <f>Q1061</f>
        <v>0</v>
      </c>
      <c r="R1060" s="129">
        <f>R1061</f>
        <v>0</v>
      </c>
      <c r="T1060" s="130">
        <f>T1061</f>
        <v>0</v>
      </c>
      <c r="V1060" s="130">
        <f>V1061</f>
        <v>0</v>
      </c>
      <c r="X1060" s="131">
        <f>X1061</f>
        <v>0</v>
      </c>
      <c r="AR1060" s="124" t="s">
        <v>190</v>
      </c>
      <c r="AT1060" s="132" t="s">
        <v>78</v>
      </c>
      <c r="AU1060" s="132" t="s">
        <v>79</v>
      </c>
      <c r="AY1060" s="124" t="s">
        <v>160</v>
      </c>
      <c r="BK1060" s="133">
        <f>BK1061</f>
        <v>0</v>
      </c>
    </row>
    <row r="1061" spans="2:65" s="11" customFormat="1" ht="22.7" customHeight="1">
      <c r="B1061" s="123"/>
      <c r="D1061" s="124" t="s">
        <v>78</v>
      </c>
      <c r="E1061" s="134" t="s">
        <v>1391</v>
      </c>
      <c r="F1061" s="134" t="s">
        <v>1392</v>
      </c>
      <c r="I1061" s="126"/>
      <c r="J1061" s="126"/>
      <c r="K1061" s="135">
        <f>BK1061</f>
        <v>0</v>
      </c>
      <c r="M1061" s="123"/>
      <c r="N1061" s="128"/>
      <c r="Q1061" s="129">
        <f>Q1062</f>
        <v>0</v>
      </c>
      <c r="R1061" s="129">
        <f>R1062</f>
        <v>0</v>
      </c>
      <c r="T1061" s="130">
        <f>T1062</f>
        <v>0</v>
      </c>
      <c r="V1061" s="130">
        <f>V1062</f>
        <v>0</v>
      </c>
      <c r="X1061" s="131">
        <f>X1062</f>
        <v>0</v>
      </c>
      <c r="AR1061" s="124" t="s">
        <v>190</v>
      </c>
      <c r="AT1061" s="132" t="s">
        <v>78</v>
      </c>
      <c r="AU1061" s="132" t="s">
        <v>87</v>
      </c>
      <c r="AY1061" s="124" t="s">
        <v>160</v>
      </c>
      <c r="BK1061" s="133">
        <f>BK1062</f>
        <v>0</v>
      </c>
    </row>
    <row r="1062" spans="2:65" s="1" customFormat="1" ht="24.2" customHeight="1">
      <c r="B1062" s="32"/>
      <c r="C1062" s="136" t="s">
        <v>1393</v>
      </c>
      <c r="D1062" s="136" t="s">
        <v>163</v>
      </c>
      <c r="E1062" s="137" t="s">
        <v>1394</v>
      </c>
      <c r="F1062" s="138" t="s">
        <v>1395</v>
      </c>
      <c r="G1062" s="139" t="s">
        <v>376</v>
      </c>
      <c r="H1062" s="140">
        <v>1</v>
      </c>
      <c r="I1062" s="141">
        <v>0</v>
      </c>
      <c r="J1062" s="141">
        <v>0</v>
      </c>
      <c r="K1062" s="142">
        <f>ROUND(P1062*H1062,2)</f>
        <v>0</v>
      </c>
      <c r="L1062" s="138" t="s">
        <v>167</v>
      </c>
      <c r="M1062" s="32"/>
      <c r="N1062" s="189" t="s">
        <v>1</v>
      </c>
      <c r="O1062" s="190" t="s">
        <v>42</v>
      </c>
      <c r="P1062" s="191">
        <f>I1062+J1062</f>
        <v>0</v>
      </c>
      <c r="Q1062" s="191">
        <f>ROUND(I1062*H1062,2)</f>
        <v>0</v>
      </c>
      <c r="R1062" s="191">
        <f>ROUND(J1062*H1062,2)</f>
        <v>0</v>
      </c>
      <c r="S1062" s="192"/>
      <c r="T1062" s="193">
        <f>S1062*H1062</f>
        <v>0</v>
      </c>
      <c r="U1062" s="193">
        <v>0</v>
      </c>
      <c r="V1062" s="193">
        <f>U1062*H1062</f>
        <v>0</v>
      </c>
      <c r="W1062" s="193">
        <v>0</v>
      </c>
      <c r="X1062" s="194">
        <f>W1062*H1062</f>
        <v>0</v>
      </c>
      <c r="AR1062" s="148" t="s">
        <v>1396</v>
      </c>
      <c r="AT1062" s="148" t="s">
        <v>163</v>
      </c>
      <c r="AU1062" s="148" t="s">
        <v>89</v>
      </c>
      <c r="AY1062" s="17" t="s">
        <v>160</v>
      </c>
      <c r="BE1062" s="149">
        <f>IF(O1062="základní",K1062,0)</f>
        <v>0</v>
      </c>
      <c r="BF1062" s="149">
        <f>IF(O1062="snížená",K1062,0)</f>
        <v>0</v>
      </c>
      <c r="BG1062" s="149">
        <f>IF(O1062="zákl. přenesená",K1062,0)</f>
        <v>0</v>
      </c>
      <c r="BH1062" s="149">
        <f>IF(O1062="sníž. přenesená",K1062,0)</f>
        <v>0</v>
      </c>
      <c r="BI1062" s="149">
        <f>IF(O1062="nulová",K1062,0)</f>
        <v>0</v>
      </c>
      <c r="BJ1062" s="17" t="s">
        <v>87</v>
      </c>
      <c r="BK1062" s="149">
        <f>ROUND(P1062*H1062,2)</f>
        <v>0</v>
      </c>
      <c r="BL1062" s="17" t="s">
        <v>1396</v>
      </c>
      <c r="BM1062" s="148" t="s">
        <v>1397</v>
      </c>
    </row>
    <row r="1063" spans="2:65" s="1" customFormat="1" ht="6.95" customHeight="1">
      <c r="B1063" s="44"/>
      <c r="C1063" s="45"/>
      <c r="D1063" s="45"/>
      <c r="E1063" s="45"/>
      <c r="F1063" s="45"/>
      <c r="G1063" s="45"/>
      <c r="H1063" s="45"/>
      <c r="I1063" s="45"/>
      <c r="J1063" s="45"/>
      <c r="K1063" s="45"/>
      <c r="L1063" s="45"/>
      <c r="M1063" s="32"/>
    </row>
  </sheetData>
  <sheetProtection algorithmName="SHA-512" hashValue="ZXpbMlEQNjjBX9K8/QVjOdnGiUyy5ixZw6WUqalhmex2fZ2j7ORwA9zsv/ApH+V9UbpCpDVv2NLen1I6R69i0A==" saltValue="gQfpZmNBCffSJfeztpvYgQ6iXu5Exl2J7QET75O20F/nVXaiIqYXvlt4cU6poN7N4CbuMJyYHsHz3o/ZlbNTKA==" spinCount="100000" sheet="1" objects="1" scenarios="1" formatColumns="0" formatRows="0" autoFilter="0"/>
  <autoFilter ref="C140:L1062" xr:uid="{00000000-0009-0000-0000-000001000000}"/>
  <mergeCells count="9">
    <mergeCell ref="E87:H87"/>
    <mergeCell ref="E131:H131"/>
    <mergeCell ref="E133:H133"/>
    <mergeCell ref="M2:Z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BM159"/>
  <sheetViews>
    <sheetView showGridLines="0" topLeftCell="A58" workbookViewId="0">
      <selection activeCell="J171" sqref="J171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15.5" customWidth="1"/>
    <col min="13" max="13" width="9.33203125" customWidth="1"/>
    <col min="14" max="14" width="10.83203125" hidden="1" customWidth="1"/>
    <col min="15" max="15" width="9.33203125" hidden="1"/>
    <col min="16" max="24" width="14.1640625" hidden="1" customWidth="1"/>
    <col min="25" max="25" width="12.33203125" hidden="1" customWidth="1"/>
    <col min="26" max="26" width="16.33203125" customWidth="1"/>
    <col min="27" max="27" width="12.33203125" customWidth="1"/>
    <col min="28" max="28" width="1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M2" s="234"/>
      <c r="N2" s="234"/>
      <c r="O2" s="234"/>
      <c r="P2" s="234"/>
      <c r="Q2" s="234"/>
      <c r="R2" s="234"/>
      <c r="S2" s="234"/>
      <c r="T2" s="234"/>
      <c r="U2" s="234"/>
      <c r="V2" s="234"/>
      <c r="W2" s="234"/>
      <c r="X2" s="234"/>
      <c r="Y2" s="234"/>
      <c r="Z2" s="234"/>
      <c r="AT2" s="17" t="s">
        <v>92</v>
      </c>
    </row>
    <row r="3" spans="2:46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20"/>
      <c r="AT3" s="17" t="s">
        <v>89</v>
      </c>
    </row>
    <row r="4" spans="2:46" ht="24.95" customHeight="1">
      <c r="B4" s="20"/>
      <c r="D4" s="21" t="s">
        <v>103</v>
      </c>
      <c r="M4" s="20"/>
      <c r="N4" s="90" t="s">
        <v>11</v>
      </c>
      <c r="AT4" s="17" t="s">
        <v>4</v>
      </c>
    </row>
    <row r="5" spans="2:46" ht="6.95" customHeight="1">
      <c r="B5" s="20"/>
      <c r="M5" s="20"/>
    </row>
    <row r="6" spans="2:46" ht="12" customHeight="1">
      <c r="B6" s="20"/>
      <c r="D6" s="27" t="s">
        <v>17</v>
      </c>
      <c r="M6" s="20"/>
    </row>
    <row r="7" spans="2:46" ht="16.5" customHeight="1">
      <c r="B7" s="20"/>
      <c r="E7" s="248" t="str">
        <f>'Rekapitulace stavby'!K6</f>
        <v>Rekonstrukce tělocvičny a zázemí ve staré budově VŠE</v>
      </c>
      <c r="F7" s="249"/>
      <c r="G7" s="249"/>
      <c r="H7" s="249"/>
      <c r="M7" s="20"/>
    </row>
    <row r="8" spans="2:46" s="1" customFormat="1" ht="12" customHeight="1">
      <c r="B8" s="32"/>
      <c r="D8" s="27" t="s">
        <v>104</v>
      </c>
      <c r="M8" s="32"/>
    </row>
    <row r="9" spans="2:46" s="1" customFormat="1" ht="16.5" customHeight="1">
      <c r="B9" s="32"/>
      <c r="E9" s="226" t="s">
        <v>1398</v>
      </c>
      <c r="F9" s="247"/>
      <c r="G9" s="247"/>
      <c r="H9" s="247"/>
      <c r="M9" s="32"/>
    </row>
    <row r="10" spans="2:46" s="1" customFormat="1">
      <c r="B10" s="32"/>
      <c r="M10" s="32"/>
    </row>
    <row r="11" spans="2:46" s="1" customFormat="1" ht="12" customHeight="1">
      <c r="B11" s="32"/>
      <c r="D11" s="27" t="s">
        <v>19</v>
      </c>
      <c r="F11" s="25" t="s">
        <v>1</v>
      </c>
      <c r="I11" s="27" t="s">
        <v>20</v>
      </c>
      <c r="J11" s="25" t="s">
        <v>1</v>
      </c>
      <c r="M11" s="32"/>
    </row>
    <row r="12" spans="2:46" s="1" customFormat="1" ht="12" customHeight="1">
      <c r="B12" s="32"/>
      <c r="D12" s="27" t="s">
        <v>21</v>
      </c>
      <c r="F12" s="25" t="s">
        <v>22</v>
      </c>
      <c r="I12" s="27" t="s">
        <v>23</v>
      </c>
      <c r="J12" s="52" t="str">
        <f>'Rekapitulace stavby'!AN8</f>
        <v>25. 11. 2024</v>
      </c>
      <c r="M12" s="32"/>
    </row>
    <row r="13" spans="2:46" s="1" customFormat="1" ht="10.7" customHeight="1">
      <c r="B13" s="32"/>
      <c r="M13" s="32"/>
    </row>
    <row r="14" spans="2:46" s="1" customFormat="1" ht="12" customHeight="1">
      <c r="B14" s="32"/>
      <c r="D14" s="27" t="s">
        <v>25</v>
      </c>
      <c r="I14" s="27" t="s">
        <v>26</v>
      </c>
      <c r="J14" s="25" t="s">
        <v>1</v>
      </c>
      <c r="M14" s="32"/>
    </row>
    <row r="15" spans="2:46" s="1" customFormat="1" ht="18" customHeight="1">
      <c r="B15" s="32"/>
      <c r="E15" s="25" t="s">
        <v>27</v>
      </c>
      <c r="I15" s="27" t="s">
        <v>28</v>
      </c>
      <c r="J15" s="25" t="s">
        <v>1</v>
      </c>
      <c r="M15" s="32"/>
    </row>
    <row r="16" spans="2:46" s="1" customFormat="1" ht="6.95" customHeight="1">
      <c r="B16" s="32"/>
      <c r="M16" s="32"/>
    </row>
    <row r="17" spans="2:13" s="1" customFormat="1" ht="12" customHeight="1">
      <c r="B17" s="32"/>
      <c r="D17" s="27" t="s">
        <v>29</v>
      </c>
      <c r="I17" s="27" t="s">
        <v>26</v>
      </c>
      <c r="J17" s="28" t="str">
        <f>'Rekapitulace stavby'!AN13</f>
        <v>Vyplň údaj</v>
      </c>
      <c r="M17" s="32"/>
    </row>
    <row r="18" spans="2:13" s="1" customFormat="1" ht="18" customHeight="1">
      <c r="B18" s="32"/>
      <c r="E18" s="250" t="str">
        <f>'Rekapitulace stavby'!E14</f>
        <v>Vyplň údaj</v>
      </c>
      <c r="F18" s="242"/>
      <c r="G18" s="242"/>
      <c r="H18" s="242"/>
      <c r="I18" s="27" t="s">
        <v>28</v>
      </c>
      <c r="J18" s="28" t="str">
        <f>'Rekapitulace stavby'!AN14</f>
        <v>Vyplň údaj</v>
      </c>
      <c r="M18" s="32"/>
    </row>
    <row r="19" spans="2:13" s="1" customFormat="1" ht="6.95" customHeight="1">
      <c r="B19" s="32"/>
      <c r="M19" s="32"/>
    </row>
    <row r="20" spans="2:13" s="1" customFormat="1" ht="12" customHeight="1">
      <c r="B20" s="32"/>
      <c r="D20" s="27" t="s">
        <v>31</v>
      </c>
      <c r="I20" s="27" t="s">
        <v>26</v>
      </c>
      <c r="J20" s="25" t="s">
        <v>1</v>
      </c>
      <c r="M20" s="32"/>
    </row>
    <row r="21" spans="2:13" s="1" customFormat="1" ht="18" customHeight="1">
      <c r="B21" s="32"/>
      <c r="E21" s="25" t="s">
        <v>32</v>
      </c>
      <c r="I21" s="27" t="s">
        <v>28</v>
      </c>
      <c r="J21" s="25" t="s">
        <v>1</v>
      </c>
      <c r="M21" s="32"/>
    </row>
    <row r="22" spans="2:13" s="1" customFormat="1" ht="6.95" customHeight="1">
      <c r="B22" s="32"/>
      <c r="M22" s="32"/>
    </row>
    <row r="23" spans="2:13" s="1" customFormat="1" ht="12" customHeight="1">
      <c r="B23" s="32"/>
      <c r="D23" s="27" t="s">
        <v>33</v>
      </c>
      <c r="I23" s="27" t="s">
        <v>26</v>
      </c>
      <c r="J23" s="25" t="s">
        <v>1</v>
      </c>
      <c r="M23" s="32"/>
    </row>
    <row r="24" spans="2:13" s="1" customFormat="1" ht="18" customHeight="1">
      <c r="B24" s="32"/>
      <c r="E24" s="25" t="s">
        <v>34</v>
      </c>
      <c r="I24" s="27" t="s">
        <v>28</v>
      </c>
      <c r="J24" s="25" t="s">
        <v>1</v>
      </c>
      <c r="M24" s="32"/>
    </row>
    <row r="25" spans="2:13" s="1" customFormat="1" ht="6.95" customHeight="1">
      <c r="B25" s="32"/>
      <c r="M25" s="32"/>
    </row>
    <row r="26" spans="2:13" s="1" customFormat="1" ht="12" customHeight="1">
      <c r="B26" s="32"/>
      <c r="D26" s="27" t="s">
        <v>35</v>
      </c>
      <c r="M26" s="32"/>
    </row>
    <row r="27" spans="2:13" s="7" customFormat="1" ht="191.25" customHeight="1">
      <c r="B27" s="91"/>
      <c r="E27" s="246" t="s">
        <v>106</v>
      </c>
      <c r="F27" s="246"/>
      <c r="G27" s="246"/>
      <c r="H27" s="246"/>
      <c r="M27" s="91"/>
    </row>
    <row r="28" spans="2:13" s="1" customFormat="1" ht="6.95" customHeight="1">
      <c r="B28" s="32"/>
      <c r="M28" s="32"/>
    </row>
    <row r="29" spans="2:13" s="1" customFormat="1" ht="6.95" customHeight="1">
      <c r="B29" s="32"/>
      <c r="D29" s="53"/>
      <c r="E29" s="53"/>
      <c r="F29" s="53"/>
      <c r="G29" s="53"/>
      <c r="H29" s="53"/>
      <c r="I29" s="53"/>
      <c r="J29" s="53"/>
      <c r="K29" s="53"/>
      <c r="L29" s="53"/>
      <c r="M29" s="32"/>
    </row>
    <row r="30" spans="2:13" s="1" customFormat="1" ht="12.75">
      <c r="B30" s="32"/>
      <c r="E30" s="27" t="s">
        <v>107</v>
      </c>
      <c r="K30" s="92">
        <f>I96</f>
        <v>0</v>
      </c>
      <c r="M30" s="32"/>
    </row>
    <row r="31" spans="2:13" s="1" customFormat="1" ht="12.75">
      <c r="B31" s="32"/>
      <c r="E31" s="27" t="s">
        <v>108</v>
      </c>
      <c r="K31" s="92">
        <f>J96</f>
        <v>0</v>
      </c>
      <c r="M31" s="32"/>
    </row>
    <row r="32" spans="2:13" s="1" customFormat="1" ht="25.35" customHeight="1">
      <c r="B32" s="32"/>
      <c r="D32" s="93" t="s">
        <v>37</v>
      </c>
      <c r="K32" s="66">
        <f>ROUND(K122, 2)</f>
        <v>0</v>
      </c>
      <c r="M32" s="32"/>
    </row>
    <row r="33" spans="2:13" s="1" customFormat="1" ht="6.95" customHeight="1">
      <c r="B33" s="32"/>
      <c r="D33" s="53"/>
      <c r="E33" s="53"/>
      <c r="F33" s="53"/>
      <c r="G33" s="53"/>
      <c r="H33" s="53"/>
      <c r="I33" s="53"/>
      <c r="J33" s="53"/>
      <c r="K33" s="53"/>
      <c r="L33" s="53"/>
      <c r="M33" s="32"/>
    </row>
    <row r="34" spans="2:13" s="1" customFormat="1" ht="14.45" customHeight="1">
      <c r="B34" s="32"/>
      <c r="F34" s="35" t="s">
        <v>39</v>
      </c>
      <c r="I34" s="35" t="s">
        <v>38</v>
      </c>
      <c r="K34" s="35" t="s">
        <v>40</v>
      </c>
      <c r="M34" s="32"/>
    </row>
    <row r="35" spans="2:13" s="1" customFormat="1" ht="14.45" customHeight="1">
      <c r="B35" s="32"/>
      <c r="D35" s="55" t="s">
        <v>41</v>
      </c>
      <c r="E35" s="27" t="s">
        <v>42</v>
      </c>
      <c r="F35" s="92">
        <f>ROUND((SUM(BE122:BE158)),  2)</f>
        <v>0</v>
      </c>
      <c r="I35" s="94">
        <v>0.21</v>
      </c>
      <c r="K35" s="92">
        <f>ROUND(((SUM(BE122:BE158))*I35),  2)</f>
        <v>0</v>
      </c>
      <c r="M35" s="32"/>
    </row>
    <row r="36" spans="2:13" s="1" customFormat="1" ht="14.45" customHeight="1">
      <c r="B36" s="32"/>
      <c r="E36" s="27" t="s">
        <v>43</v>
      </c>
      <c r="F36" s="92">
        <f>ROUND((SUM(BF122:BF158)),  2)</f>
        <v>0</v>
      </c>
      <c r="I36" s="94">
        <v>0.12</v>
      </c>
      <c r="K36" s="92">
        <f>ROUND(((SUM(BF122:BF158))*I36),  2)</f>
        <v>0</v>
      </c>
      <c r="M36" s="32"/>
    </row>
    <row r="37" spans="2:13" s="1" customFormat="1" ht="14.45" hidden="1" customHeight="1">
      <c r="B37" s="32"/>
      <c r="E37" s="27" t="s">
        <v>44</v>
      </c>
      <c r="F37" s="92">
        <f>ROUND((SUM(BG122:BG158)),  2)</f>
        <v>0</v>
      </c>
      <c r="I37" s="94">
        <v>0.21</v>
      </c>
      <c r="K37" s="92">
        <f>0</f>
        <v>0</v>
      </c>
      <c r="M37" s="32"/>
    </row>
    <row r="38" spans="2:13" s="1" customFormat="1" ht="14.45" hidden="1" customHeight="1">
      <c r="B38" s="32"/>
      <c r="E38" s="27" t="s">
        <v>45</v>
      </c>
      <c r="F38" s="92">
        <f>ROUND((SUM(BH122:BH158)),  2)</f>
        <v>0</v>
      </c>
      <c r="I38" s="94">
        <v>0.12</v>
      </c>
      <c r="K38" s="92">
        <f>0</f>
        <v>0</v>
      </c>
      <c r="M38" s="32"/>
    </row>
    <row r="39" spans="2:13" s="1" customFormat="1" ht="14.45" hidden="1" customHeight="1">
      <c r="B39" s="32"/>
      <c r="E39" s="27" t="s">
        <v>46</v>
      </c>
      <c r="F39" s="92">
        <f>ROUND((SUM(BI122:BI158)),  2)</f>
        <v>0</v>
      </c>
      <c r="I39" s="94">
        <v>0</v>
      </c>
      <c r="K39" s="92">
        <f>0</f>
        <v>0</v>
      </c>
      <c r="M39" s="32"/>
    </row>
    <row r="40" spans="2:13" s="1" customFormat="1" ht="6.95" customHeight="1">
      <c r="B40" s="32"/>
      <c r="M40" s="32"/>
    </row>
    <row r="41" spans="2:13" s="1" customFormat="1" ht="25.35" customHeight="1">
      <c r="B41" s="32"/>
      <c r="C41" s="95"/>
      <c r="D41" s="96" t="s">
        <v>47</v>
      </c>
      <c r="E41" s="57"/>
      <c r="F41" s="57"/>
      <c r="G41" s="97" t="s">
        <v>48</v>
      </c>
      <c r="H41" s="98" t="s">
        <v>49</v>
      </c>
      <c r="I41" s="57"/>
      <c r="J41" s="57"/>
      <c r="K41" s="99">
        <f>SUM(K32:K39)</f>
        <v>0</v>
      </c>
      <c r="L41" s="100"/>
      <c r="M41" s="32"/>
    </row>
    <row r="42" spans="2:13" s="1" customFormat="1" ht="14.45" customHeight="1">
      <c r="B42" s="32"/>
      <c r="M42" s="32"/>
    </row>
    <row r="43" spans="2:13" ht="14.45" customHeight="1">
      <c r="B43" s="20"/>
      <c r="M43" s="20"/>
    </row>
    <row r="44" spans="2:13" ht="14.45" customHeight="1">
      <c r="B44" s="20"/>
      <c r="M44" s="20"/>
    </row>
    <row r="45" spans="2:13" ht="14.45" customHeight="1">
      <c r="B45" s="20"/>
      <c r="M45" s="20"/>
    </row>
    <row r="46" spans="2:13" ht="14.45" customHeight="1">
      <c r="B46" s="20"/>
      <c r="M46" s="20"/>
    </row>
    <row r="47" spans="2:13" ht="14.45" customHeight="1">
      <c r="B47" s="20"/>
      <c r="M47" s="20"/>
    </row>
    <row r="48" spans="2:13" ht="14.45" customHeight="1">
      <c r="B48" s="20"/>
      <c r="M48" s="20"/>
    </row>
    <row r="49" spans="2:13" ht="14.45" customHeight="1">
      <c r="B49" s="20"/>
      <c r="M49" s="20"/>
    </row>
    <row r="50" spans="2:13" s="1" customFormat="1" ht="14.45" customHeight="1">
      <c r="B50" s="32"/>
      <c r="D50" s="41" t="s">
        <v>50</v>
      </c>
      <c r="E50" s="42"/>
      <c r="F50" s="42"/>
      <c r="G50" s="41" t="s">
        <v>51</v>
      </c>
      <c r="H50" s="42"/>
      <c r="I50" s="42"/>
      <c r="J50" s="42"/>
      <c r="K50" s="42"/>
      <c r="L50" s="42"/>
      <c r="M50" s="32"/>
    </row>
    <row r="51" spans="2:13">
      <c r="B51" s="20"/>
      <c r="M51" s="20"/>
    </row>
    <row r="52" spans="2:13">
      <c r="B52" s="20"/>
      <c r="M52" s="20"/>
    </row>
    <row r="53" spans="2:13">
      <c r="B53" s="20"/>
      <c r="M53" s="20"/>
    </row>
    <row r="54" spans="2:13">
      <c r="B54" s="20"/>
      <c r="M54" s="20"/>
    </row>
    <row r="55" spans="2:13">
      <c r="B55" s="20"/>
      <c r="M55" s="20"/>
    </row>
    <row r="56" spans="2:13">
      <c r="B56" s="20"/>
      <c r="M56" s="20"/>
    </row>
    <row r="57" spans="2:13">
      <c r="B57" s="20"/>
      <c r="M57" s="20"/>
    </row>
    <row r="58" spans="2:13">
      <c r="B58" s="20"/>
      <c r="M58" s="20"/>
    </row>
    <row r="59" spans="2:13">
      <c r="B59" s="20"/>
      <c r="M59" s="20"/>
    </row>
    <row r="60" spans="2:13">
      <c r="B60" s="20"/>
      <c r="M60" s="20"/>
    </row>
    <row r="61" spans="2:13" s="1" customFormat="1" ht="12.75">
      <c r="B61" s="32"/>
      <c r="D61" s="43" t="s">
        <v>52</v>
      </c>
      <c r="E61" s="34"/>
      <c r="F61" s="101" t="s">
        <v>53</v>
      </c>
      <c r="G61" s="43" t="s">
        <v>52</v>
      </c>
      <c r="H61" s="34"/>
      <c r="I61" s="34"/>
      <c r="J61" s="102" t="s">
        <v>53</v>
      </c>
      <c r="K61" s="34"/>
      <c r="L61" s="34"/>
      <c r="M61" s="32"/>
    </row>
    <row r="62" spans="2:13">
      <c r="B62" s="20"/>
      <c r="M62" s="20"/>
    </row>
    <row r="63" spans="2:13">
      <c r="B63" s="20"/>
      <c r="M63" s="20"/>
    </row>
    <row r="64" spans="2:13">
      <c r="B64" s="20"/>
      <c r="M64" s="20"/>
    </row>
    <row r="65" spans="2:13" s="1" customFormat="1" ht="12.75">
      <c r="B65" s="32"/>
      <c r="D65" s="41" t="s">
        <v>54</v>
      </c>
      <c r="E65" s="42"/>
      <c r="F65" s="42"/>
      <c r="G65" s="41" t="s">
        <v>55</v>
      </c>
      <c r="H65" s="42"/>
      <c r="I65" s="42"/>
      <c r="J65" s="42"/>
      <c r="K65" s="42"/>
      <c r="L65" s="42"/>
      <c r="M65" s="32"/>
    </row>
    <row r="66" spans="2:13">
      <c r="B66" s="20"/>
      <c r="M66" s="20"/>
    </row>
    <row r="67" spans="2:13">
      <c r="B67" s="20"/>
      <c r="M67" s="20"/>
    </row>
    <row r="68" spans="2:13">
      <c r="B68" s="20"/>
      <c r="M68" s="20"/>
    </row>
    <row r="69" spans="2:13">
      <c r="B69" s="20"/>
      <c r="M69" s="20"/>
    </row>
    <row r="70" spans="2:13">
      <c r="B70" s="20"/>
      <c r="M70" s="20"/>
    </row>
    <row r="71" spans="2:13">
      <c r="B71" s="20"/>
      <c r="M71" s="20"/>
    </row>
    <row r="72" spans="2:13">
      <c r="B72" s="20"/>
      <c r="M72" s="20"/>
    </row>
    <row r="73" spans="2:13">
      <c r="B73" s="20"/>
      <c r="M73" s="20"/>
    </row>
    <row r="74" spans="2:13">
      <c r="B74" s="20"/>
      <c r="M74" s="20"/>
    </row>
    <row r="75" spans="2:13">
      <c r="B75" s="20"/>
      <c r="M75" s="20"/>
    </row>
    <row r="76" spans="2:13" s="1" customFormat="1" ht="12.75">
      <c r="B76" s="32"/>
      <c r="D76" s="43" t="s">
        <v>52</v>
      </c>
      <c r="E76" s="34"/>
      <c r="F76" s="101" t="s">
        <v>53</v>
      </c>
      <c r="G76" s="43" t="s">
        <v>52</v>
      </c>
      <c r="H76" s="34"/>
      <c r="I76" s="34"/>
      <c r="J76" s="102" t="s">
        <v>53</v>
      </c>
      <c r="K76" s="34"/>
      <c r="L76" s="34"/>
      <c r="M76" s="32"/>
    </row>
    <row r="77" spans="2:13" s="1" customFormat="1" ht="14.45" customHeight="1"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32"/>
    </row>
    <row r="81" spans="2:47" s="1" customFormat="1" ht="6.95" customHeight="1"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32"/>
    </row>
    <row r="82" spans="2:47" s="1" customFormat="1" ht="24.95" customHeight="1">
      <c r="B82" s="32"/>
      <c r="C82" s="21" t="s">
        <v>109</v>
      </c>
      <c r="M82" s="32"/>
    </row>
    <row r="83" spans="2:47" s="1" customFormat="1" ht="6.95" customHeight="1">
      <c r="B83" s="32"/>
      <c r="M83" s="32"/>
    </row>
    <row r="84" spans="2:47" s="1" customFormat="1" ht="12" customHeight="1">
      <c r="B84" s="32"/>
      <c r="C84" s="27" t="s">
        <v>17</v>
      </c>
      <c r="M84" s="32"/>
    </row>
    <row r="85" spans="2:47" s="1" customFormat="1" ht="16.5" customHeight="1">
      <c r="B85" s="32"/>
      <c r="E85" s="248" t="str">
        <f>E7</f>
        <v>Rekonstrukce tělocvičny a zázemí ve staré budově VŠE</v>
      </c>
      <c r="F85" s="249"/>
      <c r="G85" s="249"/>
      <c r="H85" s="249"/>
      <c r="M85" s="32"/>
    </row>
    <row r="86" spans="2:47" s="1" customFormat="1" ht="12" customHeight="1">
      <c r="B86" s="32"/>
      <c r="C86" s="27" t="s">
        <v>104</v>
      </c>
      <c r="M86" s="32"/>
    </row>
    <row r="87" spans="2:47" s="1" customFormat="1" ht="16.5" customHeight="1">
      <c r="B87" s="32"/>
      <c r="E87" s="226" t="str">
        <f>E9</f>
        <v>VZT - Vzduchotechnika</v>
      </c>
      <c r="F87" s="247"/>
      <c r="G87" s="247"/>
      <c r="H87" s="247"/>
      <c r="M87" s="32"/>
    </row>
    <row r="88" spans="2:47" s="1" customFormat="1" ht="6.95" customHeight="1">
      <c r="B88" s="32"/>
      <c r="M88" s="32"/>
    </row>
    <row r="89" spans="2:47" s="1" customFormat="1" ht="12" customHeight="1">
      <c r="B89" s="32"/>
      <c r="C89" s="27" t="s">
        <v>21</v>
      </c>
      <c r="F89" s="25" t="str">
        <f>F12</f>
        <v xml:space="preserve"> </v>
      </c>
      <c r="I89" s="27" t="s">
        <v>23</v>
      </c>
      <c r="J89" s="52" t="str">
        <f>IF(J12="","",J12)</f>
        <v>25. 11. 2024</v>
      </c>
      <c r="M89" s="32"/>
    </row>
    <row r="90" spans="2:47" s="1" customFormat="1" ht="6.95" customHeight="1">
      <c r="B90" s="32"/>
      <c r="M90" s="32"/>
    </row>
    <row r="91" spans="2:47" s="1" customFormat="1" ht="25.7" customHeight="1">
      <c r="B91" s="32"/>
      <c r="C91" s="27" t="s">
        <v>25</v>
      </c>
      <c r="F91" s="25" t="str">
        <f>E15</f>
        <v>VŠE v Praze</v>
      </c>
      <c r="I91" s="27" t="s">
        <v>31</v>
      </c>
      <c r="J91" s="30" t="str">
        <f>E21</f>
        <v>ing. arch Eva Melicharová</v>
      </c>
      <c r="M91" s="32"/>
    </row>
    <row r="92" spans="2:47" s="1" customFormat="1" ht="15.2" customHeight="1">
      <c r="B92" s="32"/>
      <c r="C92" s="27" t="s">
        <v>29</v>
      </c>
      <c r="F92" s="25" t="str">
        <f>IF(E18="","",E18)</f>
        <v>Vyplň údaj</v>
      </c>
      <c r="I92" s="27" t="s">
        <v>33</v>
      </c>
      <c r="J92" s="30" t="str">
        <f>E24</f>
        <v>Martin Škrabal</v>
      </c>
      <c r="M92" s="32"/>
    </row>
    <row r="93" spans="2:47" s="1" customFormat="1" ht="10.35" customHeight="1">
      <c r="B93" s="32"/>
      <c r="M93" s="32"/>
    </row>
    <row r="94" spans="2:47" s="1" customFormat="1" ht="29.25" customHeight="1">
      <c r="B94" s="32"/>
      <c r="C94" s="103" t="s">
        <v>110</v>
      </c>
      <c r="D94" s="95"/>
      <c r="E94" s="95"/>
      <c r="F94" s="95"/>
      <c r="G94" s="95"/>
      <c r="H94" s="95"/>
      <c r="I94" s="104" t="s">
        <v>111</v>
      </c>
      <c r="J94" s="104" t="s">
        <v>112</v>
      </c>
      <c r="K94" s="104" t="s">
        <v>113</v>
      </c>
      <c r="L94" s="95"/>
      <c r="M94" s="32"/>
    </row>
    <row r="95" spans="2:47" s="1" customFormat="1" ht="10.35" customHeight="1">
      <c r="B95" s="32"/>
      <c r="M95" s="32"/>
    </row>
    <row r="96" spans="2:47" s="1" customFormat="1" ht="22.7" customHeight="1">
      <c r="B96" s="32"/>
      <c r="C96" s="105" t="s">
        <v>114</v>
      </c>
      <c r="I96" s="66">
        <f>Q122</f>
        <v>0</v>
      </c>
      <c r="J96" s="66">
        <f>R122</f>
        <v>0</v>
      </c>
      <c r="K96" s="66">
        <f>K122</f>
        <v>0</v>
      </c>
      <c r="M96" s="32"/>
      <c r="AU96" s="17" t="s">
        <v>115</v>
      </c>
    </row>
    <row r="97" spans="2:13" s="8" customFormat="1" ht="24.95" customHeight="1">
      <c r="B97" s="106"/>
      <c r="D97" s="107" t="s">
        <v>1399</v>
      </c>
      <c r="E97" s="108"/>
      <c r="F97" s="108"/>
      <c r="G97" s="108"/>
      <c r="H97" s="108"/>
      <c r="I97" s="109">
        <f>Q123</f>
        <v>0</v>
      </c>
      <c r="J97" s="109">
        <f>R123</f>
        <v>0</v>
      </c>
      <c r="K97" s="109">
        <f>K123</f>
        <v>0</v>
      </c>
      <c r="M97" s="106"/>
    </row>
    <row r="98" spans="2:13" s="8" customFormat="1" ht="24.95" customHeight="1">
      <c r="B98" s="106"/>
      <c r="D98" s="107" t="s">
        <v>1400</v>
      </c>
      <c r="E98" s="108"/>
      <c r="F98" s="108"/>
      <c r="G98" s="108"/>
      <c r="H98" s="108"/>
      <c r="I98" s="109">
        <f>Q136</f>
        <v>0</v>
      </c>
      <c r="J98" s="109">
        <f>R136</f>
        <v>0</v>
      </c>
      <c r="K98" s="109">
        <f>K136</f>
        <v>0</v>
      </c>
      <c r="M98" s="106"/>
    </row>
    <row r="99" spans="2:13" s="8" customFormat="1" ht="24.95" customHeight="1">
      <c r="B99" s="106"/>
      <c r="D99" s="107" t="s">
        <v>1401</v>
      </c>
      <c r="E99" s="108"/>
      <c r="F99" s="108"/>
      <c r="G99" s="108"/>
      <c r="H99" s="108"/>
      <c r="I99" s="109">
        <f>Q143</f>
        <v>0</v>
      </c>
      <c r="J99" s="109">
        <f>R143</f>
        <v>0</v>
      </c>
      <c r="K99" s="109">
        <f>K143</f>
        <v>0</v>
      </c>
      <c r="M99" s="106"/>
    </row>
    <row r="100" spans="2:13" s="8" customFormat="1" ht="24.95" customHeight="1">
      <c r="B100" s="106"/>
      <c r="D100" s="107" t="s">
        <v>1402</v>
      </c>
      <c r="E100" s="108"/>
      <c r="F100" s="108"/>
      <c r="G100" s="108"/>
      <c r="H100" s="108"/>
      <c r="I100" s="109">
        <f>Q150</f>
        <v>0</v>
      </c>
      <c r="J100" s="109">
        <f>R150</f>
        <v>0</v>
      </c>
      <c r="K100" s="109">
        <f>K150</f>
        <v>0</v>
      </c>
      <c r="M100" s="106"/>
    </row>
    <row r="101" spans="2:13" s="8" customFormat="1" ht="24.95" customHeight="1">
      <c r="B101" s="106"/>
      <c r="D101" s="107" t="s">
        <v>1403</v>
      </c>
      <c r="E101" s="108"/>
      <c r="F101" s="108"/>
      <c r="G101" s="108"/>
      <c r="H101" s="108"/>
      <c r="I101" s="109">
        <f>Q152</f>
        <v>0</v>
      </c>
      <c r="J101" s="109">
        <f>R152</f>
        <v>0</v>
      </c>
      <c r="K101" s="109">
        <f>K152</f>
        <v>0</v>
      </c>
      <c r="M101" s="106"/>
    </row>
    <row r="102" spans="2:13" s="8" customFormat="1" ht="24.95" customHeight="1">
      <c r="B102" s="106"/>
      <c r="D102" s="107" t="s">
        <v>1404</v>
      </c>
      <c r="E102" s="108"/>
      <c r="F102" s="108"/>
      <c r="G102" s="108"/>
      <c r="H102" s="108"/>
      <c r="I102" s="109">
        <f>Q154</f>
        <v>0</v>
      </c>
      <c r="J102" s="109">
        <f>R154</f>
        <v>0</v>
      </c>
      <c r="K102" s="109">
        <f>K154</f>
        <v>0</v>
      </c>
      <c r="M102" s="106"/>
    </row>
    <row r="103" spans="2:13" s="1" customFormat="1" ht="21.75" customHeight="1">
      <c r="B103" s="32"/>
      <c r="M103" s="32"/>
    </row>
    <row r="104" spans="2:13" s="1" customFormat="1" ht="6.95" customHeight="1">
      <c r="B104" s="44"/>
      <c r="C104" s="45"/>
      <c r="D104" s="45"/>
      <c r="E104" s="45"/>
      <c r="F104" s="45"/>
      <c r="G104" s="45"/>
      <c r="H104" s="45"/>
      <c r="I104" s="45"/>
      <c r="J104" s="45"/>
      <c r="K104" s="45"/>
      <c r="L104" s="45"/>
      <c r="M104" s="32"/>
    </row>
    <row r="108" spans="2:13" s="1" customFormat="1" ht="6.95" customHeight="1">
      <c r="B108" s="46"/>
      <c r="C108" s="47"/>
      <c r="D108" s="47"/>
      <c r="E108" s="47"/>
      <c r="F108" s="47"/>
      <c r="G108" s="47"/>
      <c r="H108" s="47"/>
      <c r="I108" s="47"/>
      <c r="J108" s="47"/>
      <c r="K108" s="47"/>
      <c r="L108" s="47"/>
      <c r="M108" s="32"/>
    </row>
    <row r="109" spans="2:13" s="1" customFormat="1" ht="24.95" customHeight="1">
      <c r="B109" s="32"/>
      <c r="C109" s="21" t="s">
        <v>141</v>
      </c>
      <c r="M109" s="32"/>
    </row>
    <row r="110" spans="2:13" s="1" customFormat="1" ht="6.95" customHeight="1">
      <c r="B110" s="32"/>
      <c r="M110" s="32"/>
    </row>
    <row r="111" spans="2:13" s="1" customFormat="1" ht="12" customHeight="1">
      <c r="B111" s="32"/>
      <c r="C111" s="27" t="s">
        <v>17</v>
      </c>
      <c r="M111" s="32"/>
    </row>
    <row r="112" spans="2:13" s="1" customFormat="1" ht="16.5" customHeight="1">
      <c r="B112" s="32"/>
      <c r="E112" s="248" t="str">
        <f>E7</f>
        <v>Rekonstrukce tělocvičny a zázemí ve staré budově VŠE</v>
      </c>
      <c r="F112" s="249"/>
      <c r="G112" s="249"/>
      <c r="H112" s="249"/>
      <c r="M112" s="32"/>
    </row>
    <row r="113" spans="2:65" s="1" customFormat="1" ht="12" customHeight="1">
      <c r="B113" s="32"/>
      <c r="C113" s="27" t="s">
        <v>104</v>
      </c>
      <c r="M113" s="32"/>
    </row>
    <row r="114" spans="2:65" s="1" customFormat="1" ht="16.5" customHeight="1">
      <c r="B114" s="32"/>
      <c r="E114" s="226" t="str">
        <f>E9</f>
        <v>VZT - Vzduchotechnika</v>
      </c>
      <c r="F114" s="247"/>
      <c r="G114" s="247"/>
      <c r="H114" s="247"/>
      <c r="M114" s="32"/>
    </row>
    <row r="115" spans="2:65" s="1" customFormat="1" ht="6.95" customHeight="1">
      <c r="B115" s="32"/>
      <c r="M115" s="32"/>
    </row>
    <row r="116" spans="2:65" s="1" customFormat="1" ht="12" customHeight="1">
      <c r="B116" s="32"/>
      <c r="C116" s="27" t="s">
        <v>21</v>
      </c>
      <c r="F116" s="25" t="str">
        <f>F12</f>
        <v xml:space="preserve"> </v>
      </c>
      <c r="I116" s="27" t="s">
        <v>23</v>
      </c>
      <c r="J116" s="52" t="str">
        <f>IF(J12="","",J12)</f>
        <v>25. 11. 2024</v>
      </c>
      <c r="M116" s="32"/>
    </row>
    <row r="117" spans="2:65" s="1" customFormat="1" ht="6.95" customHeight="1">
      <c r="B117" s="32"/>
      <c r="M117" s="32"/>
    </row>
    <row r="118" spans="2:65" s="1" customFormat="1" ht="25.7" customHeight="1">
      <c r="B118" s="32"/>
      <c r="C118" s="27" t="s">
        <v>25</v>
      </c>
      <c r="F118" s="25" t="str">
        <f>E15</f>
        <v>VŠE v Praze</v>
      </c>
      <c r="I118" s="27" t="s">
        <v>31</v>
      </c>
      <c r="J118" s="30" t="str">
        <f>E21</f>
        <v>ing. arch Eva Melicharová</v>
      </c>
      <c r="M118" s="32"/>
    </row>
    <row r="119" spans="2:65" s="1" customFormat="1" ht="15.2" customHeight="1">
      <c r="B119" s="32"/>
      <c r="C119" s="27" t="s">
        <v>29</v>
      </c>
      <c r="F119" s="25" t="str">
        <f>IF(E18="","",E18)</f>
        <v>Vyplň údaj</v>
      </c>
      <c r="I119" s="27" t="s">
        <v>33</v>
      </c>
      <c r="J119" s="30" t="str">
        <f>E24</f>
        <v>Martin Škrabal</v>
      </c>
      <c r="M119" s="32"/>
    </row>
    <row r="120" spans="2:65" s="1" customFormat="1" ht="10.35" customHeight="1">
      <c r="B120" s="32"/>
      <c r="M120" s="32"/>
    </row>
    <row r="121" spans="2:65" s="10" customFormat="1" ht="29.25" customHeight="1">
      <c r="B121" s="114"/>
      <c r="C121" s="115" t="s">
        <v>142</v>
      </c>
      <c r="D121" s="116" t="s">
        <v>62</v>
      </c>
      <c r="E121" s="116" t="s">
        <v>58</v>
      </c>
      <c r="F121" s="116" t="s">
        <v>59</v>
      </c>
      <c r="G121" s="116" t="s">
        <v>143</v>
      </c>
      <c r="H121" s="116" t="s">
        <v>144</v>
      </c>
      <c r="I121" s="116" t="s">
        <v>145</v>
      </c>
      <c r="J121" s="116" t="s">
        <v>146</v>
      </c>
      <c r="K121" s="116" t="s">
        <v>113</v>
      </c>
      <c r="L121" s="117" t="s">
        <v>147</v>
      </c>
      <c r="M121" s="114"/>
      <c r="N121" s="59" t="s">
        <v>1</v>
      </c>
      <c r="O121" s="60" t="s">
        <v>41</v>
      </c>
      <c r="P121" s="60" t="s">
        <v>148</v>
      </c>
      <c r="Q121" s="60" t="s">
        <v>149</v>
      </c>
      <c r="R121" s="60" t="s">
        <v>150</v>
      </c>
      <c r="S121" s="60" t="s">
        <v>151</v>
      </c>
      <c r="T121" s="60" t="s">
        <v>152</v>
      </c>
      <c r="U121" s="60" t="s">
        <v>153</v>
      </c>
      <c r="V121" s="60" t="s">
        <v>154</v>
      </c>
      <c r="W121" s="60" t="s">
        <v>155</v>
      </c>
      <c r="X121" s="61" t="s">
        <v>156</v>
      </c>
    </row>
    <row r="122" spans="2:65" s="1" customFormat="1" ht="22.7" customHeight="1">
      <c r="B122" s="32"/>
      <c r="C122" s="64" t="s">
        <v>157</v>
      </c>
      <c r="K122" s="118">
        <f>BK122</f>
        <v>0</v>
      </c>
      <c r="M122" s="32"/>
      <c r="N122" s="62"/>
      <c r="O122" s="53"/>
      <c r="P122" s="53"/>
      <c r="Q122" s="119">
        <f>Q123+Q136+Q143+Q150+Q152+Q154</f>
        <v>0</v>
      </c>
      <c r="R122" s="119">
        <f>R123+R136+R143+R150+R152+R154</f>
        <v>0</v>
      </c>
      <c r="S122" s="53"/>
      <c r="T122" s="120">
        <f>T123+T136+T143+T150+T152+T154</f>
        <v>0</v>
      </c>
      <c r="U122" s="53"/>
      <c r="V122" s="120">
        <f>V123+V136+V143+V150+V152+V154</f>
        <v>0</v>
      </c>
      <c r="W122" s="53"/>
      <c r="X122" s="121">
        <f>X123+X136+X143+X150+X152+X154</f>
        <v>0</v>
      </c>
      <c r="AT122" s="17" t="s">
        <v>78</v>
      </c>
      <c r="AU122" s="17" t="s">
        <v>115</v>
      </c>
      <c r="BK122" s="122">
        <f>BK123+BK136+BK143+BK150+BK152+BK154</f>
        <v>0</v>
      </c>
    </row>
    <row r="123" spans="2:65" s="11" customFormat="1" ht="25.9" customHeight="1">
      <c r="B123" s="123"/>
      <c r="D123" s="124" t="s">
        <v>78</v>
      </c>
      <c r="E123" s="125" t="s">
        <v>1405</v>
      </c>
      <c r="F123" s="125" t="s">
        <v>1406</v>
      </c>
      <c r="I123" s="126"/>
      <c r="J123" s="126"/>
      <c r="K123" s="127">
        <f>BK123</f>
        <v>0</v>
      </c>
      <c r="M123" s="123"/>
      <c r="N123" s="128"/>
      <c r="Q123" s="129">
        <f>SUM(Q124:Q135)</f>
        <v>0</v>
      </c>
      <c r="R123" s="129">
        <f>SUM(R124:R135)</f>
        <v>0</v>
      </c>
      <c r="T123" s="130">
        <f>SUM(T124:T135)</f>
        <v>0</v>
      </c>
      <c r="V123" s="130">
        <f>SUM(V124:V135)</f>
        <v>0</v>
      </c>
      <c r="X123" s="131">
        <f>SUM(X124:X135)</f>
        <v>0</v>
      </c>
      <c r="AR123" s="124" t="s">
        <v>87</v>
      </c>
      <c r="AT123" s="132" t="s">
        <v>78</v>
      </c>
      <c r="AU123" s="132" t="s">
        <v>79</v>
      </c>
      <c r="AY123" s="124" t="s">
        <v>160</v>
      </c>
      <c r="BK123" s="133">
        <f>SUM(BK124:BK135)</f>
        <v>0</v>
      </c>
    </row>
    <row r="124" spans="2:65" s="1" customFormat="1" ht="76.349999999999994" customHeight="1">
      <c r="B124" s="32"/>
      <c r="C124" s="136" t="s">
        <v>87</v>
      </c>
      <c r="D124" s="136" t="s">
        <v>163</v>
      </c>
      <c r="E124" s="137" t="s">
        <v>1407</v>
      </c>
      <c r="F124" s="138" t="s">
        <v>1408</v>
      </c>
      <c r="G124" s="139" t="s">
        <v>484</v>
      </c>
      <c r="H124" s="140">
        <v>1</v>
      </c>
      <c r="I124" s="141">
        <v>0</v>
      </c>
      <c r="J124" s="141">
        <v>0</v>
      </c>
      <c r="K124" s="142">
        <f t="shared" ref="K124:K135" si="0">ROUND(P124*H124,2)</f>
        <v>0</v>
      </c>
      <c r="L124" s="138" t="s">
        <v>1</v>
      </c>
      <c r="M124" s="32"/>
      <c r="N124" s="143" t="s">
        <v>1</v>
      </c>
      <c r="O124" s="144" t="s">
        <v>42</v>
      </c>
      <c r="P124" s="145">
        <f t="shared" ref="P124:P135" si="1">I124+J124</f>
        <v>0</v>
      </c>
      <c r="Q124" s="145">
        <f t="shared" ref="Q124:Q135" si="2">ROUND(I124*H124,2)</f>
        <v>0</v>
      </c>
      <c r="R124" s="145">
        <f t="shared" ref="R124:R135" si="3">ROUND(J124*H124,2)</f>
        <v>0</v>
      </c>
      <c r="T124" s="146">
        <f t="shared" ref="T124:T135" si="4">S124*H124</f>
        <v>0</v>
      </c>
      <c r="U124" s="146">
        <v>0</v>
      </c>
      <c r="V124" s="146">
        <f t="shared" ref="V124:V135" si="5">U124*H124</f>
        <v>0</v>
      </c>
      <c r="W124" s="146">
        <v>0</v>
      </c>
      <c r="X124" s="147">
        <f t="shared" ref="X124:X135" si="6">W124*H124</f>
        <v>0</v>
      </c>
      <c r="AR124" s="148" t="s">
        <v>168</v>
      </c>
      <c r="AT124" s="148" t="s">
        <v>163</v>
      </c>
      <c r="AU124" s="148" t="s">
        <v>87</v>
      </c>
      <c r="AY124" s="17" t="s">
        <v>160</v>
      </c>
      <c r="BE124" s="149">
        <f t="shared" ref="BE124:BE135" si="7">IF(O124="základní",K124,0)</f>
        <v>0</v>
      </c>
      <c r="BF124" s="149">
        <f t="shared" ref="BF124:BF135" si="8">IF(O124="snížená",K124,0)</f>
        <v>0</v>
      </c>
      <c r="BG124" s="149">
        <f t="shared" ref="BG124:BG135" si="9">IF(O124="zákl. přenesená",K124,0)</f>
        <v>0</v>
      </c>
      <c r="BH124" s="149">
        <f t="shared" ref="BH124:BH135" si="10">IF(O124="sníž. přenesená",K124,0)</f>
        <v>0</v>
      </c>
      <c r="BI124" s="149">
        <f t="shared" ref="BI124:BI135" si="11">IF(O124="nulová",K124,0)</f>
        <v>0</v>
      </c>
      <c r="BJ124" s="17" t="s">
        <v>87</v>
      </c>
      <c r="BK124" s="149">
        <f t="shared" ref="BK124:BK135" si="12">ROUND(P124*H124,2)</f>
        <v>0</v>
      </c>
      <c r="BL124" s="17" t="s">
        <v>168</v>
      </c>
      <c r="BM124" s="148" t="s">
        <v>89</v>
      </c>
    </row>
    <row r="125" spans="2:65" s="1" customFormat="1" ht="16.5" customHeight="1">
      <c r="B125" s="32"/>
      <c r="C125" s="136" t="s">
        <v>89</v>
      </c>
      <c r="D125" s="136" t="s">
        <v>163</v>
      </c>
      <c r="E125" s="137" t="s">
        <v>1409</v>
      </c>
      <c r="F125" s="138" t="s">
        <v>1410</v>
      </c>
      <c r="G125" s="139" t="s">
        <v>484</v>
      </c>
      <c r="H125" s="140">
        <v>4</v>
      </c>
      <c r="I125" s="141">
        <v>0</v>
      </c>
      <c r="J125" s="141">
        <v>0</v>
      </c>
      <c r="K125" s="142">
        <f t="shared" si="0"/>
        <v>0</v>
      </c>
      <c r="L125" s="138" t="s">
        <v>1</v>
      </c>
      <c r="M125" s="32"/>
      <c r="N125" s="143" t="s">
        <v>1</v>
      </c>
      <c r="O125" s="144" t="s">
        <v>42</v>
      </c>
      <c r="P125" s="145">
        <f t="shared" si="1"/>
        <v>0</v>
      </c>
      <c r="Q125" s="145">
        <f t="shared" si="2"/>
        <v>0</v>
      </c>
      <c r="R125" s="145">
        <f t="shared" si="3"/>
        <v>0</v>
      </c>
      <c r="T125" s="146">
        <f t="shared" si="4"/>
        <v>0</v>
      </c>
      <c r="U125" s="146">
        <v>0</v>
      </c>
      <c r="V125" s="146">
        <f t="shared" si="5"/>
        <v>0</v>
      </c>
      <c r="W125" s="146">
        <v>0</v>
      </c>
      <c r="X125" s="147">
        <f t="shared" si="6"/>
        <v>0</v>
      </c>
      <c r="AR125" s="148" t="s">
        <v>168</v>
      </c>
      <c r="AT125" s="148" t="s">
        <v>163</v>
      </c>
      <c r="AU125" s="148" t="s">
        <v>87</v>
      </c>
      <c r="AY125" s="17" t="s">
        <v>160</v>
      </c>
      <c r="BE125" s="149">
        <f t="shared" si="7"/>
        <v>0</v>
      </c>
      <c r="BF125" s="149">
        <f t="shared" si="8"/>
        <v>0</v>
      </c>
      <c r="BG125" s="149">
        <f t="shared" si="9"/>
        <v>0</v>
      </c>
      <c r="BH125" s="149">
        <f t="shared" si="10"/>
        <v>0</v>
      </c>
      <c r="BI125" s="149">
        <f t="shared" si="11"/>
        <v>0</v>
      </c>
      <c r="BJ125" s="17" t="s">
        <v>87</v>
      </c>
      <c r="BK125" s="149">
        <f t="shared" si="12"/>
        <v>0</v>
      </c>
      <c r="BL125" s="17" t="s">
        <v>168</v>
      </c>
      <c r="BM125" s="148" t="s">
        <v>168</v>
      </c>
    </row>
    <row r="126" spans="2:65" s="1" customFormat="1" ht="16.5" customHeight="1">
      <c r="B126" s="32"/>
      <c r="C126" s="136" t="s">
        <v>161</v>
      </c>
      <c r="D126" s="136" t="s">
        <v>163</v>
      </c>
      <c r="E126" s="137" t="s">
        <v>1411</v>
      </c>
      <c r="F126" s="138" t="s">
        <v>1412</v>
      </c>
      <c r="G126" s="139" t="s">
        <v>484</v>
      </c>
      <c r="H126" s="140">
        <v>1</v>
      </c>
      <c r="I126" s="141">
        <v>0</v>
      </c>
      <c r="J126" s="141">
        <v>0</v>
      </c>
      <c r="K126" s="142">
        <f t="shared" si="0"/>
        <v>0</v>
      </c>
      <c r="L126" s="138" t="s">
        <v>1</v>
      </c>
      <c r="M126" s="32"/>
      <c r="N126" s="143" t="s">
        <v>1</v>
      </c>
      <c r="O126" s="144" t="s">
        <v>42</v>
      </c>
      <c r="P126" s="145">
        <f t="shared" si="1"/>
        <v>0</v>
      </c>
      <c r="Q126" s="145">
        <f t="shared" si="2"/>
        <v>0</v>
      </c>
      <c r="R126" s="145">
        <f t="shared" si="3"/>
        <v>0</v>
      </c>
      <c r="T126" s="146">
        <f t="shared" si="4"/>
        <v>0</v>
      </c>
      <c r="U126" s="146">
        <v>0</v>
      </c>
      <c r="V126" s="146">
        <f t="shared" si="5"/>
        <v>0</v>
      </c>
      <c r="W126" s="146">
        <v>0</v>
      </c>
      <c r="X126" s="147">
        <f t="shared" si="6"/>
        <v>0</v>
      </c>
      <c r="AR126" s="148" t="s">
        <v>168</v>
      </c>
      <c r="AT126" s="148" t="s">
        <v>163</v>
      </c>
      <c r="AU126" s="148" t="s">
        <v>87</v>
      </c>
      <c r="AY126" s="17" t="s">
        <v>160</v>
      </c>
      <c r="BE126" s="149">
        <f t="shared" si="7"/>
        <v>0</v>
      </c>
      <c r="BF126" s="149">
        <f t="shared" si="8"/>
        <v>0</v>
      </c>
      <c r="BG126" s="149">
        <f t="shared" si="9"/>
        <v>0</v>
      </c>
      <c r="BH126" s="149">
        <f t="shared" si="10"/>
        <v>0</v>
      </c>
      <c r="BI126" s="149">
        <f t="shared" si="11"/>
        <v>0</v>
      </c>
      <c r="BJ126" s="17" t="s">
        <v>87</v>
      </c>
      <c r="BK126" s="149">
        <f t="shared" si="12"/>
        <v>0</v>
      </c>
      <c r="BL126" s="17" t="s">
        <v>168</v>
      </c>
      <c r="BM126" s="148" t="s">
        <v>194</v>
      </c>
    </row>
    <row r="127" spans="2:65" s="1" customFormat="1" ht="16.5" customHeight="1">
      <c r="B127" s="32"/>
      <c r="C127" s="136" t="s">
        <v>168</v>
      </c>
      <c r="D127" s="136" t="s">
        <v>163</v>
      </c>
      <c r="E127" s="137" t="s">
        <v>1413</v>
      </c>
      <c r="F127" s="138" t="s">
        <v>1414</v>
      </c>
      <c r="G127" s="139" t="s">
        <v>248</v>
      </c>
      <c r="H127" s="140">
        <v>1</v>
      </c>
      <c r="I127" s="141">
        <v>0</v>
      </c>
      <c r="J127" s="141">
        <v>0</v>
      </c>
      <c r="K127" s="142">
        <f t="shared" si="0"/>
        <v>0</v>
      </c>
      <c r="L127" s="138" t="s">
        <v>1</v>
      </c>
      <c r="M127" s="32"/>
      <c r="N127" s="143" t="s">
        <v>1</v>
      </c>
      <c r="O127" s="144" t="s">
        <v>42</v>
      </c>
      <c r="P127" s="145">
        <f t="shared" si="1"/>
        <v>0</v>
      </c>
      <c r="Q127" s="145">
        <f t="shared" si="2"/>
        <v>0</v>
      </c>
      <c r="R127" s="145">
        <f t="shared" si="3"/>
        <v>0</v>
      </c>
      <c r="T127" s="146">
        <f t="shared" si="4"/>
        <v>0</v>
      </c>
      <c r="U127" s="146">
        <v>0</v>
      </c>
      <c r="V127" s="146">
        <f t="shared" si="5"/>
        <v>0</v>
      </c>
      <c r="W127" s="146">
        <v>0</v>
      </c>
      <c r="X127" s="147">
        <f t="shared" si="6"/>
        <v>0</v>
      </c>
      <c r="AR127" s="148" t="s">
        <v>168</v>
      </c>
      <c r="AT127" s="148" t="s">
        <v>163</v>
      </c>
      <c r="AU127" s="148" t="s">
        <v>87</v>
      </c>
      <c r="AY127" s="17" t="s">
        <v>160</v>
      </c>
      <c r="BE127" s="149">
        <f t="shared" si="7"/>
        <v>0</v>
      </c>
      <c r="BF127" s="149">
        <f t="shared" si="8"/>
        <v>0</v>
      </c>
      <c r="BG127" s="149">
        <f t="shared" si="9"/>
        <v>0</v>
      </c>
      <c r="BH127" s="149">
        <f t="shared" si="10"/>
        <v>0</v>
      </c>
      <c r="BI127" s="149">
        <f t="shared" si="11"/>
        <v>0</v>
      </c>
      <c r="BJ127" s="17" t="s">
        <v>87</v>
      </c>
      <c r="BK127" s="149">
        <f t="shared" si="12"/>
        <v>0</v>
      </c>
      <c r="BL127" s="17" t="s">
        <v>168</v>
      </c>
      <c r="BM127" s="148" t="s">
        <v>205</v>
      </c>
    </row>
    <row r="128" spans="2:65" s="1" customFormat="1" ht="21.75" customHeight="1">
      <c r="B128" s="32"/>
      <c r="C128" s="136" t="s">
        <v>190</v>
      </c>
      <c r="D128" s="136" t="s">
        <v>163</v>
      </c>
      <c r="E128" s="137" t="s">
        <v>1415</v>
      </c>
      <c r="F128" s="138" t="s">
        <v>1416</v>
      </c>
      <c r="G128" s="139" t="s">
        <v>484</v>
      </c>
      <c r="H128" s="140">
        <v>1</v>
      </c>
      <c r="I128" s="141">
        <v>0</v>
      </c>
      <c r="J128" s="141">
        <v>0</v>
      </c>
      <c r="K128" s="142">
        <f t="shared" si="0"/>
        <v>0</v>
      </c>
      <c r="L128" s="138" t="s">
        <v>1</v>
      </c>
      <c r="M128" s="32"/>
      <c r="N128" s="143" t="s">
        <v>1</v>
      </c>
      <c r="O128" s="144" t="s">
        <v>42</v>
      </c>
      <c r="P128" s="145">
        <f t="shared" si="1"/>
        <v>0</v>
      </c>
      <c r="Q128" s="145">
        <f t="shared" si="2"/>
        <v>0</v>
      </c>
      <c r="R128" s="145">
        <f t="shared" si="3"/>
        <v>0</v>
      </c>
      <c r="T128" s="146">
        <f t="shared" si="4"/>
        <v>0</v>
      </c>
      <c r="U128" s="146">
        <v>0</v>
      </c>
      <c r="V128" s="146">
        <f t="shared" si="5"/>
        <v>0</v>
      </c>
      <c r="W128" s="146">
        <v>0</v>
      </c>
      <c r="X128" s="147">
        <f t="shared" si="6"/>
        <v>0</v>
      </c>
      <c r="AR128" s="148" t="s">
        <v>168</v>
      </c>
      <c r="AT128" s="148" t="s">
        <v>163</v>
      </c>
      <c r="AU128" s="148" t="s">
        <v>87</v>
      </c>
      <c r="AY128" s="17" t="s">
        <v>160</v>
      </c>
      <c r="BE128" s="149">
        <f t="shared" si="7"/>
        <v>0</v>
      </c>
      <c r="BF128" s="149">
        <f t="shared" si="8"/>
        <v>0</v>
      </c>
      <c r="BG128" s="149">
        <f t="shared" si="9"/>
        <v>0</v>
      </c>
      <c r="BH128" s="149">
        <f t="shared" si="10"/>
        <v>0</v>
      </c>
      <c r="BI128" s="149">
        <f t="shared" si="11"/>
        <v>0</v>
      </c>
      <c r="BJ128" s="17" t="s">
        <v>87</v>
      </c>
      <c r="BK128" s="149">
        <f t="shared" si="12"/>
        <v>0</v>
      </c>
      <c r="BL128" s="17" t="s">
        <v>168</v>
      </c>
      <c r="BM128" s="148" t="s">
        <v>216</v>
      </c>
    </row>
    <row r="129" spans="2:65" s="1" customFormat="1" ht="16.5" customHeight="1">
      <c r="B129" s="32"/>
      <c r="C129" s="136" t="s">
        <v>194</v>
      </c>
      <c r="D129" s="136" t="s">
        <v>163</v>
      </c>
      <c r="E129" s="137" t="s">
        <v>1417</v>
      </c>
      <c r="F129" s="138" t="s">
        <v>1418</v>
      </c>
      <c r="G129" s="139" t="s">
        <v>248</v>
      </c>
      <c r="H129" s="140">
        <v>32</v>
      </c>
      <c r="I129" s="141">
        <v>0</v>
      </c>
      <c r="J129" s="141">
        <v>0</v>
      </c>
      <c r="K129" s="142">
        <f t="shared" si="0"/>
        <v>0</v>
      </c>
      <c r="L129" s="138" t="s">
        <v>1</v>
      </c>
      <c r="M129" s="32"/>
      <c r="N129" s="143" t="s">
        <v>1</v>
      </c>
      <c r="O129" s="144" t="s">
        <v>42</v>
      </c>
      <c r="P129" s="145">
        <f t="shared" si="1"/>
        <v>0</v>
      </c>
      <c r="Q129" s="145">
        <f t="shared" si="2"/>
        <v>0</v>
      </c>
      <c r="R129" s="145">
        <f t="shared" si="3"/>
        <v>0</v>
      </c>
      <c r="T129" s="146">
        <f t="shared" si="4"/>
        <v>0</v>
      </c>
      <c r="U129" s="146">
        <v>0</v>
      </c>
      <c r="V129" s="146">
        <f t="shared" si="5"/>
        <v>0</v>
      </c>
      <c r="W129" s="146">
        <v>0</v>
      </c>
      <c r="X129" s="147">
        <f t="shared" si="6"/>
        <v>0</v>
      </c>
      <c r="AR129" s="148" t="s">
        <v>168</v>
      </c>
      <c r="AT129" s="148" t="s">
        <v>163</v>
      </c>
      <c r="AU129" s="148" t="s">
        <v>87</v>
      </c>
      <c r="AY129" s="17" t="s">
        <v>160</v>
      </c>
      <c r="BE129" s="149">
        <f t="shared" si="7"/>
        <v>0</v>
      </c>
      <c r="BF129" s="149">
        <f t="shared" si="8"/>
        <v>0</v>
      </c>
      <c r="BG129" s="149">
        <f t="shared" si="9"/>
        <v>0</v>
      </c>
      <c r="BH129" s="149">
        <f t="shared" si="10"/>
        <v>0</v>
      </c>
      <c r="BI129" s="149">
        <f t="shared" si="11"/>
        <v>0</v>
      </c>
      <c r="BJ129" s="17" t="s">
        <v>87</v>
      </c>
      <c r="BK129" s="149">
        <f t="shared" si="12"/>
        <v>0</v>
      </c>
      <c r="BL129" s="17" t="s">
        <v>168</v>
      </c>
      <c r="BM129" s="148" t="s">
        <v>9</v>
      </c>
    </row>
    <row r="130" spans="2:65" s="1" customFormat="1" ht="24.2" customHeight="1">
      <c r="B130" s="32"/>
      <c r="C130" s="136" t="s">
        <v>200</v>
      </c>
      <c r="D130" s="136" t="s">
        <v>163</v>
      </c>
      <c r="E130" s="137" t="s">
        <v>1419</v>
      </c>
      <c r="F130" s="138" t="s">
        <v>1420</v>
      </c>
      <c r="G130" s="139" t="s">
        <v>166</v>
      </c>
      <c r="H130" s="140">
        <v>4</v>
      </c>
      <c r="I130" s="141">
        <v>0</v>
      </c>
      <c r="J130" s="141">
        <v>0</v>
      </c>
      <c r="K130" s="142">
        <f t="shared" si="0"/>
        <v>0</v>
      </c>
      <c r="L130" s="138" t="s">
        <v>1</v>
      </c>
      <c r="M130" s="32"/>
      <c r="N130" s="143" t="s">
        <v>1</v>
      </c>
      <c r="O130" s="144" t="s">
        <v>42</v>
      </c>
      <c r="P130" s="145">
        <f t="shared" si="1"/>
        <v>0</v>
      </c>
      <c r="Q130" s="145">
        <f t="shared" si="2"/>
        <v>0</v>
      </c>
      <c r="R130" s="145">
        <f t="shared" si="3"/>
        <v>0</v>
      </c>
      <c r="T130" s="146">
        <f t="shared" si="4"/>
        <v>0</v>
      </c>
      <c r="U130" s="146">
        <v>0</v>
      </c>
      <c r="V130" s="146">
        <f t="shared" si="5"/>
        <v>0</v>
      </c>
      <c r="W130" s="146">
        <v>0</v>
      </c>
      <c r="X130" s="147">
        <f t="shared" si="6"/>
        <v>0</v>
      </c>
      <c r="AR130" s="148" t="s">
        <v>168</v>
      </c>
      <c r="AT130" s="148" t="s">
        <v>163</v>
      </c>
      <c r="AU130" s="148" t="s">
        <v>87</v>
      </c>
      <c r="AY130" s="17" t="s">
        <v>160</v>
      </c>
      <c r="BE130" s="149">
        <f t="shared" si="7"/>
        <v>0</v>
      </c>
      <c r="BF130" s="149">
        <f t="shared" si="8"/>
        <v>0</v>
      </c>
      <c r="BG130" s="149">
        <f t="shared" si="9"/>
        <v>0</v>
      </c>
      <c r="BH130" s="149">
        <f t="shared" si="10"/>
        <v>0</v>
      </c>
      <c r="BI130" s="149">
        <f t="shared" si="11"/>
        <v>0</v>
      </c>
      <c r="BJ130" s="17" t="s">
        <v>87</v>
      </c>
      <c r="BK130" s="149">
        <f t="shared" si="12"/>
        <v>0</v>
      </c>
      <c r="BL130" s="17" t="s">
        <v>168</v>
      </c>
      <c r="BM130" s="148" t="s">
        <v>236</v>
      </c>
    </row>
    <row r="131" spans="2:65" s="1" customFormat="1" ht="24.2" customHeight="1">
      <c r="B131" s="32"/>
      <c r="C131" s="136" t="s">
        <v>205</v>
      </c>
      <c r="D131" s="136" t="s">
        <v>163</v>
      </c>
      <c r="E131" s="137" t="s">
        <v>1421</v>
      </c>
      <c r="F131" s="138" t="s">
        <v>1422</v>
      </c>
      <c r="G131" s="139" t="s">
        <v>166</v>
      </c>
      <c r="H131" s="140">
        <v>3</v>
      </c>
      <c r="I131" s="141">
        <v>0</v>
      </c>
      <c r="J131" s="141">
        <v>0</v>
      </c>
      <c r="K131" s="142">
        <f t="shared" si="0"/>
        <v>0</v>
      </c>
      <c r="L131" s="138" t="s">
        <v>1</v>
      </c>
      <c r="M131" s="32"/>
      <c r="N131" s="143" t="s">
        <v>1</v>
      </c>
      <c r="O131" s="144" t="s">
        <v>42</v>
      </c>
      <c r="P131" s="145">
        <f t="shared" si="1"/>
        <v>0</v>
      </c>
      <c r="Q131" s="145">
        <f t="shared" si="2"/>
        <v>0</v>
      </c>
      <c r="R131" s="145">
        <f t="shared" si="3"/>
        <v>0</v>
      </c>
      <c r="T131" s="146">
        <f t="shared" si="4"/>
        <v>0</v>
      </c>
      <c r="U131" s="146">
        <v>0</v>
      </c>
      <c r="V131" s="146">
        <f t="shared" si="5"/>
        <v>0</v>
      </c>
      <c r="W131" s="146">
        <v>0</v>
      </c>
      <c r="X131" s="147">
        <f t="shared" si="6"/>
        <v>0</v>
      </c>
      <c r="AR131" s="148" t="s">
        <v>168</v>
      </c>
      <c r="AT131" s="148" t="s">
        <v>163</v>
      </c>
      <c r="AU131" s="148" t="s">
        <v>87</v>
      </c>
      <c r="AY131" s="17" t="s">
        <v>160</v>
      </c>
      <c r="BE131" s="149">
        <f t="shared" si="7"/>
        <v>0</v>
      </c>
      <c r="BF131" s="149">
        <f t="shared" si="8"/>
        <v>0</v>
      </c>
      <c r="BG131" s="149">
        <f t="shared" si="9"/>
        <v>0</v>
      </c>
      <c r="BH131" s="149">
        <f t="shared" si="10"/>
        <v>0</v>
      </c>
      <c r="BI131" s="149">
        <f t="shared" si="11"/>
        <v>0</v>
      </c>
      <c r="BJ131" s="17" t="s">
        <v>87</v>
      </c>
      <c r="BK131" s="149">
        <f t="shared" si="12"/>
        <v>0</v>
      </c>
      <c r="BL131" s="17" t="s">
        <v>168</v>
      </c>
      <c r="BM131" s="148" t="s">
        <v>245</v>
      </c>
    </row>
    <row r="132" spans="2:65" s="1" customFormat="1" ht="24.2" customHeight="1">
      <c r="B132" s="32"/>
      <c r="C132" s="136" t="s">
        <v>211</v>
      </c>
      <c r="D132" s="136" t="s">
        <v>163</v>
      </c>
      <c r="E132" s="137" t="s">
        <v>1423</v>
      </c>
      <c r="F132" s="138" t="s">
        <v>1424</v>
      </c>
      <c r="G132" s="139" t="s">
        <v>166</v>
      </c>
      <c r="H132" s="140">
        <v>30</v>
      </c>
      <c r="I132" s="141">
        <v>0</v>
      </c>
      <c r="J132" s="141">
        <v>0</v>
      </c>
      <c r="K132" s="142">
        <f t="shared" si="0"/>
        <v>0</v>
      </c>
      <c r="L132" s="138" t="s">
        <v>1</v>
      </c>
      <c r="M132" s="32"/>
      <c r="N132" s="143" t="s">
        <v>1</v>
      </c>
      <c r="O132" s="144" t="s">
        <v>42</v>
      </c>
      <c r="P132" s="145">
        <f t="shared" si="1"/>
        <v>0</v>
      </c>
      <c r="Q132" s="145">
        <f t="shared" si="2"/>
        <v>0</v>
      </c>
      <c r="R132" s="145">
        <f t="shared" si="3"/>
        <v>0</v>
      </c>
      <c r="T132" s="146">
        <f t="shared" si="4"/>
        <v>0</v>
      </c>
      <c r="U132" s="146">
        <v>0</v>
      </c>
      <c r="V132" s="146">
        <f t="shared" si="5"/>
        <v>0</v>
      </c>
      <c r="W132" s="146">
        <v>0</v>
      </c>
      <c r="X132" s="147">
        <f t="shared" si="6"/>
        <v>0</v>
      </c>
      <c r="AR132" s="148" t="s">
        <v>168</v>
      </c>
      <c r="AT132" s="148" t="s">
        <v>163</v>
      </c>
      <c r="AU132" s="148" t="s">
        <v>87</v>
      </c>
      <c r="AY132" s="17" t="s">
        <v>160</v>
      </c>
      <c r="BE132" s="149">
        <f t="shared" si="7"/>
        <v>0</v>
      </c>
      <c r="BF132" s="149">
        <f t="shared" si="8"/>
        <v>0</v>
      </c>
      <c r="BG132" s="149">
        <f t="shared" si="9"/>
        <v>0</v>
      </c>
      <c r="BH132" s="149">
        <f t="shared" si="10"/>
        <v>0</v>
      </c>
      <c r="BI132" s="149">
        <f t="shared" si="11"/>
        <v>0</v>
      </c>
      <c r="BJ132" s="17" t="s">
        <v>87</v>
      </c>
      <c r="BK132" s="149">
        <f t="shared" si="12"/>
        <v>0</v>
      </c>
      <c r="BL132" s="17" t="s">
        <v>168</v>
      </c>
      <c r="BM132" s="148" t="s">
        <v>255</v>
      </c>
    </row>
    <row r="133" spans="2:65" s="1" customFormat="1" ht="48.95" customHeight="1">
      <c r="B133" s="32"/>
      <c r="C133" s="136" t="s">
        <v>216</v>
      </c>
      <c r="D133" s="136" t="s">
        <v>163</v>
      </c>
      <c r="E133" s="137" t="s">
        <v>1425</v>
      </c>
      <c r="F133" s="138" t="s">
        <v>1426</v>
      </c>
      <c r="G133" s="139" t="s">
        <v>484</v>
      </c>
      <c r="H133" s="140">
        <v>1</v>
      </c>
      <c r="I133" s="141">
        <v>0</v>
      </c>
      <c r="J133" s="141">
        <v>0</v>
      </c>
      <c r="K133" s="142">
        <f t="shared" si="0"/>
        <v>0</v>
      </c>
      <c r="L133" s="138" t="s">
        <v>1</v>
      </c>
      <c r="M133" s="32"/>
      <c r="N133" s="143" t="s">
        <v>1</v>
      </c>
      <c r="O133" s="144" t="s">
        <v>42</v>
      </c>
      <c r="P133" s="145">
        <f t="shared" si="1"/>
        <v>0</v>
      </c>
      <c r="Q133" s="145">
        <f t="shared" si="2"/>
        <v>0</v>
      </c>
      <c r="R133" s="145">
        <f t="shared" si="3"/>
        <v>0</v>
      </c>
      <c r="T133" s="146">
        <f t="shared" si="4"/>
        <v>0</v>
      </c>
      <c r="U133" s="146">
        <v>0</v>
      </c>
      <c r="V133" s="146">
        <f t="shared" si="5"/>
        <v>0</v>
      </c>
      <c r="W133" s="146">
        <v>0</v>
      </c>
      <c r="X133" s="147">
        <f t="shared" si="6"/>
        <v>0</v>
      </c>
      <c r="AR133" s="148" t="s">
        <v>168</v>
      </c>
      <c r="AT133" s="148" t="s">
        <v>163</v>
      </c>
      <c r="AU133" s="148" t="s">
        <v>87</v>
      </c>
      <c r="AY133" s="17" t="s">
        <v>160</v>
      </c>
      <c r="BE133" s="149">
        <f t="shared" si="7"/>
        <v>0</v>
      </c>
      <c r="BF133" s="149">
        <f t="shared" si="8"/>
        <v>0</v>
      </c>
      <c r="BG133" s="149">
        <f t="shared" si="9"/>
        <v>0</v>
      </c>
      <c r="BH133" s="149">
        <f t="shared" si="10"/>
        <v>0</v>
      </c>
      <c r="BI133" s="149">
        <f t="shared" si="11"/>
        <v>0</v>
      </c>
      <c r="BJ133" s="17" t="s">
        <v>87</v>
      </c>
      <c r="BK133" s="149">
        <f t="shared" si="12"/>
        <v>0</v>
      </c>
      <c r="BL133" s="17" t="s">
        <v>168</v>
      </c>
      <c r="BM133" s="148" t="s">
        <v>269</v>
      </c>
    </row>
    <row r="134" spans="2:65" s="1" customFormat="1" ht="16.5" customHeight="1">
      <c r="B134" s="32"/>
      <c r="C134" s="136" t="s">
        <v>223</v>
      </c>
      <c r="D134" s="136" t="s">
        <v>163</v>
      </c>
      <c r="E134" s="137" t="s">
        <v>1427</v>
      </c>
      <c r="F134" s="138" t="s">
        <v>1428</v>
      </c>
      <c r="G134" s="139" t="s">
        <v>938</v>
      </c>
      <c r="H134" s="140">
        <v>25</v>
      </c>
      <c r="I134" s="141">
        <v>0</v>
      </c>
      <c r="J134" s="141">
        <v>0</v>
      </c>
      <c r="K134" s="142">
        <f t="shared" si="0"/>
        <v>0</v>
      </c>
      <c r="L134" s="138" t="s">
        <v>1</v>
      </c>
      <c r="M134" s="32"/>
      <c r="N134" s="143" t="s">
        <v>1</v>
      </c>
      <c r="O134" s="144" t="s">
        <v>42</v>
      </c>
      <c r="P134" s="145">
        <f t="shared" si="1"/>
        <v>0</v>
      </c>
      <c r="Q134" s="145">
        <f t="shared" si="2"/>
        <v>0</v>
      </c>
      <c r="R134" s="145">
        <f t="shared" si="3"/>
        <v>0</v>
      </c>
      <c r="T134" s="146">
        <f t="shared" si="4"/>
        <v>0</v>
      </c>
      <c r="U134" s="146">
        <v>0</v>
      </c>
      <c r="V134" s="146">
        <f t="shared" si="5"/>
        <v>0</v>
      </c>
      <c r="W134" s="146">
        <v>0</v>
      </c>
      <c r="X134" s="147">
        <f t="shared" si="6"/>
        <v>0</v>
      </c>
      <c r="AR134" s="148" t="s">
        <v>168</v>
      </c>
      <c r="AT134" s="148" t="s">
        <v>163</v>
      </c>
      <c r="AU134" s="148" t="s">
        <v>87</v>
      </c>
      <c r="AY134" s="17" t="s">
        <v>160</v>
      </c>
      <c r="BE134" s="149">
        <f t="shared" si="7"/>
        <v>0</v>
      </c>
      <c r="BF134" s="149">
        <f t="shared" si="8"/>
        <v>0</v>
      </c>
      <c r="BG134" s="149">
        <f t="shared" si="9"/>
        <v>0</v>
      </c>
      <c r="BH134" s="149">
        <f t="shared" si="10"/>
        <v>0</v>
      </c>
      <c r="BI134" s="149">
        <f t="shared" si="11"/>
        <v>0</v>
      </c>
      <c r="BJ134" s="17" t="s">
        <v>87</v>
      </c>
      <c r="BK134" s="149">
        <f t="shared" si="12"/>
        <v>0</v>
      </c>
      <c r="BL134" s="17" t="s">
        <v>168</v>
      </c>
      <c r="BM134" s="148" t="s">
        <v>281</v>
      </c>
    </row>
    <row r="135" spans="2:65" s="1" customFormat="1" ht="16.5" customHeight="1">
      <c r="B135" s="32"/>
      <c r="C135" s="136" t="s">
        <v>9</v>
      </c>
      <c r="D135" s="136" t="s">
        <v>163</v>
      </c>
      <c r="E135" s="137" t="s">
        <v>1429</v>
      </c>
      <c r="F135" s="138" t="s">
        <v>1430</v>
      </c>
      <c r="G135" s="139" t="s">
        <v>938</v>
      </c>
      <c r="H135" s="140">
        <v>50</v>
      </c>
      <c r="I135" s="141">
        <v>0</v>
      </c>
      <c r="J135" s="141">
        <v>0</v>
      </c>
      <c r="K135" s="142">
        <f t="shared" si="0"/>
        <v>0</v>
      </c>
      <c r="L135" s="138" t="s">
        <v>1</v>
      </c>
      <c r="M135" s="32"/>
      <c r="N135" s="143" t="s">
        <v>1</v>
      </c>
      <c r="O135" s="144" t="s">
        <v>42</v>
      </c>
      <c r="P135" s="145">
        <f t="shared" si="1"/>
        <v>0</v>
      </c>
      <c r="Q135" s="145">
        <f t="shared" si="2"/>
        <v>0</v>
      </c>
      <c r="R135" s="145">
        <f t="shared" si="3"/>
        <v>0</v>
      </c>
      <c r="T135" s="146">
        <f t="shared" si="4"/>
        <v>0</v>
      </c>
      <c r="U135" s="146">
        <v>0</v>
      </c>
      <c r="V135" s="146">
        <f t="shared" si="5"/>
        <v>0</v>
      </c>
      <c r="W135" s="146">
        <v>0</v>
      </c>
      <c r="X135" s="147">
        <f t="shared" si="6"/>
        <v>0</v>
      </c>
      <c r="AR135" s="148" t="s">
        <v>168</v>
      </c>
      <c r="AT135" s="148" t="s">
        <v>163</v>
      </c>
      <c r="AU135" s="148" t="s">
        <v>87</v>
      </c>
      <c r="AY135" s="17" t="s">
        <v>160</v>
      </c>
      <c r="BE135" s="149">
        <f t="shared" si="7"/>
        <v>0</v>
      </c>
      <c r="BF135" s="149">
        <f t="shared" si="8"/>
        <v>0</v>
      </c>
      <c r="BG135" s="149">
        <f t="shared" si="9"/>
        <v>0</v>
      </c>
      <c r="BH135" s="149">
        <f t="shared" si="10"/>
        <v>0</v>
      </c>
      <c r="BI135" s="149">
        <f t="shared" si="11"/>
        <v>0</v>
      </c>
      <c r="BJ135" s="17" t="s">
        <v>87</v>
      </c>
      <c r="BK135" s="149">
        <f t="shared" si="12"/>
        <v>0</v>
      </c>
      <c r="BL135" s="17" t="s">
        <v>168</v>
      </c>
      <c r="BM135" s="148" t="s">
        <v>289</v>
      </c>
    </row>
    <row r="136" spans="2:65" s="11" customFormat="1" ht="25.9" customHeight="1">
      <c r="B136" s="123"/>
      <c r="D136" s="124" t="s">
        <v>78</v>
      </c>
      <c r="E136" s="125" t="s">
        <v>740</v>
      </c>
      <c r="F136" s="125" t="s">
        <v>1431</v>
      </c>
      <c r="I136" s="126"/>
      <c r="J136" s="126"/>
      <c r="K136" s="127">
        <f>BK136</f>
        <v>0</v>
      </c>
      <c r="M136" s="123"/>
      <c r="N136" s="128"/>
      <c r="Q136" s="129">
        <f>SUM(Q137:Q142)</f>
        <v>0</v>
      </c>
      <c r="R136" s="129">
        <f>SUM(R137:R142)</f>
        <v>0</v>
      </c>
      <c r="T136" s="130">
        <f>SUM(T137:T142)</f>
        <v>0</v>
      </c>
      <c r="V136" s="130">
        <f>SUM(V137:V142)</f>
        <v>0</v>
      </c>
      <c r="X136" s="131">
        <f>SUM(X137:X142)</f>
        <v>0</v>
      </c>
      <c r="AR136" s="124" t="s">
        <v>87</v>
      </c>
      <c r="AT136" s="132" t="s">
        <v>78</v>
      </c>
      <c r="AU136" s="132" t="s">
        <v>79</v>
      </c>
      <c r="AY136" s="124" t="s">
        <v>160</v>
      </c>
      <c r="BK136" s="133">
        <f>SUM(BK137:BK142)</f>
        <v>0</v>
      </c>
    </row>
    <row r="137" spans="2:65" s="1" customFormat="1" ht="66.75" customHeight="1">
      <c r="B137" s="32"/>
      <c r="C137" s="136" t="s">
        <v>232</v>
      </c>
      <c r="D137" s="136" t="s">
        <v>163</v>
      </c>
      <c r="E137" s="137" t="s">
        <v>1432</v>
      </c>
      <c r="F137" s="138" t="s">
        <v>1433</v>
      </c>
      <c r="G137" s="139" t="s">
        <v>484</v>
      </c>
      <c r="H137" s="140">
        <v>1</v>
      </c>
      <c r="I137" s="141">
        <v>0</v>
      </c>
      <c r="J137" s="141">
        <v>0</v>
      </c>
      <c r="K137" s="142">
        <f t="shared" ref="K137:K142" si="13">ROUND(P137*H137,2)</f>
        <v>0</v>
      </c>
      <c r="L137" s="138" t="s">
        <v>1</v>
      </c>
      <c r="M137" s="32"/>
      <c r="N137" s="143" t="s">
        <v>1</v>
      </c>
      <c r="O137" s="144" t="s">
        <v>42</v>
      </c>
      <c r="P137" s="145">
        <f t="shared" ref="P137:P142" si="14">I137+J137</f>
        <v>0</v>
      </c>
      <c r="Q137" s="145">
        <f t="shared" ref="Q137:Q142" si="15">ROUND(I137*H137,2)</f>
        <v>0</v>
      </c>
      <c r="R137" s="145">
        <f t="shared" ref="R137:R142" si="16">ROUND(J137*H137,2)</f>
        <v>0</v>
      </c>
      <c r="T137" s="146">
        <f t="shared" ref="T137:T142" si="17">S137*H137</f>
        <v>0</v>
      </c>
      <c r="U137" s="146">
        <v>0</v>
      </c>
      <c r="V137" s="146">
        <f t="shared" ref="V137:V142" si="18">U137*H137</f>
        <v>0</v>
      </c>
      <c r="W137" s="146">
        <v>0</v>
      </c>
      <c r="X137" s="147">
        <f t="shared" ref="X137:X142" si="19">W137*H137</f>
        <v>0</v>
      </c>
      <c r="AR137" s="148" t="s">
        <v>168</v>
      </c>
      <c r="AT137" s="148" t="s">
        <v>163</v>
      </c>
      <c r="AU137" s="148" t="s">
        <v>87</v>
      </c>
      <c r="AY137" s="17" t="s">
        <v>160</v>
      </c>
      <c r="BE137" s="149">
        <f t="shared" ref="BE137:BE142" si="20">IF(O137="základní",K137,0)</f>
        <v>0</v>
      </c>
      <c r="BF137" s="149">
        <f t="shared" ref="BF137:BF142" si="21">IF(O137="snížená",K137,0)</f>
        <v>0</v>
      </c>
      <c r="BG137" s="149">
        <f t="shared" ref="BG137:BG142" si="22">IF(O137="zákl. přenesená",K137,0)</f>
        <v>0</v>
      </c>
      <c r="BH137" s="149">
        <f t="shared" ref="BH137:BH142" si="23">IF(O137="sníž. přenesená",K137,0)</f>
        <v>0</v>
      </c>
      <c r="BI137" s="149">
        <f t="shared" ref="BI137:BI142" si="24">IF(O137="nulová",K137,0)</f>
        <v>0</v>
      </c>
      <c r="BJ137" s="17" t="s">
        <v>87</v>
      </c>
      <c r="BK137" s="149">
        <f t="shared" ref="BK137:BK142" si="25">ROUND(P137*H137,2)</f>
        <v>0</v>
      </c>
      <c r="BL137" s="17" t="s">
        <v>168</v>
      </c>
      <c r="BM137" s="148" t="s">
        <v>297</v>
      </c>
    </row>
    <row r="138" spans="2:65" s="1" customFormat="1" ht="16.5" customHeight="1">
      <c r="B138" s="32"/>
      <c r="C138" s="136" t="s">
        <v>236</v>
      </c>
      <c r="D138" s="136" t="s">
        <v>163</v>
      </c>
      <c r="E138" s="137" t="s">
        <v>1434</v>
      </c>
      <c r="F138" s="138" t="s">
        <v>1435</v>
      </c>
      <c r="G138" s="139" t="s">
        <v>484</v>
      </c>
      <c r="H138" s="140">
        <v>4</v>
      </c>
      <c r="I138" s="141">
        <v>0</v>
      </c>
      <c r="J138" s="141">
        <v>0</v>
      </c>
      <c r="K138" s="142">
        <f t="shared" si="13"/>
        <v>0</v>
      </c>
      <c r="L138" s="138" t="s">
        <v>1</v>
      </c>
      <c r="M138" s="32"/>
      <c r="N138" s="143" t="s">
        <v>1</v>
      </c>
      <c r="O138" s="144" t="s">
        <v>42</v>
      </c>
      <c r="P138" s="145">
        <f t="shared" si="14"/>
        <v>0</v>
      </c>
      <c r="Q138" s="145">
        <f t="shared" si="15"/>
        <v>0</v>
      </c>
      <c r="R138" s="145">
        <f t="shared" si="16"/>
        <v>0</v>
      </c>
      <c r="T138" s="146">
        <f t="shared" si="17"/>
        <v>0</v>
      </c>
      <c r="U138" s="146">
        <v>0</v>
      </c>
      <c r="V138" s="146">
        <f t="shared" si="18"/>
        <v>0</v>
      </c>
      <c r="W138" s="146">
        <v>0</v>
      </c>
      <c r="X138" s="147">
        <f t="shared" si="19"/>
        <v>0</v>
      </c>
      <c r="AR138" s="148" t="s">
        <v>168</v>
      </c>
      <c r="AT138" s="148" t="s">
        <v>163</v>
      </c>
      <c r="AU138" s="148" t="s">
        <v>87</v>
      </c>
      <c r="AY138" s="17" t="s">
        <v>160</v>
      </c>
      <c r="BE138" s="149">
        <f t="shared" si="20"/>
        <v>0</v>
      </c>
      <c r="BF138" s="149">
        <f t="shared" si="21"/>
        <v>0</v>
      </c>
      <c r="BG138" s="149">
        <f t="shared" si="22"/>
        <v>0</v>
      </c>
      <c r="BH138" s="149">
        <f t="shared" si="23"/>
        <v>0</v>
      </c>
      <c r="BI138" s="149">
        <f t="shared" si="24"/>
        <v>0</v>
      </c>
      <c r="BJ138" s="17" t="s">
        <v>87</v>
      </c>
      <c r="BK138" s="149">
        <f t="shared" si="25"/>
        <v>0</v>
      </c>
      <c r="BL138" s="17" t="s">
        <v>168</v>
      </c>
      <c r="BM138" s="148" t="s">
        <v>306</v>
      </c>
    </row>
    <row r="139" spans="2:65" s="1" customFormat="1" ht="16.5" customHeight="1">
      <c r="B139" s="32"/>
      <c r="C139" s="136" t="s">
        <v>240</v>
      </c>
      <c r="D139" s="136" t="s">
        <v>163</v>
      </c>
      <c r="E139" s="137" t="s">
        <v>1436</v>
      </c>
      <c r="F139" s="138" t="s">
        <v>1437</v>
      </c>
      <c r="G139" s="139" t="s">
        <v>248</v>
      </c>
      <c r="H139" s="140">
        <v>40</v>
      </c>
      <c r="I139" s="141">
        <v>0</v>
      </c>
      <c r="J139" s="141">
        <v>0</v>
      </c>
      <c r="K139" s="142">
        <f t="shared" si="13"/>
        <v>0</v>
      </c>
      <c r="L139" s="138" t="s">
        <v>1</v>
      </c>
      <c r="M139" s="32"/>
      <c r="N139" s="143" t="s">
        <v>1</v>
      </c>
      <c r="O139" s="144" t="s">
        <v>42</v>
      </c>
      <c r="P139" s="145">
        <f t="shared" si="14"/>
        <v>0</v>
      </c>
      <c r="Q139" s="145">
        <f t="shared" si="15"/>
        <v>0</v>
      </c>
      <c r="R139" s="145">
        <f t="shared" si="16"/>
        <v>0</v>
      </c>
      <c r="T139" s="146">
        <f t="shared" si="17"/>
        <v>0</v>
      </c>
      <c r="U139" s="146">
        <v>0</v>
      </c>
      <c r="V139" s="146">
        <f t="shared" si="18"/>
        <v>0</v>
      </c>
      <c r="W139" s="146">
        <v>0</v>
      </c>
      <c r="X139" s="147">
        <f t="shared" si="19"/>
        <v>0</v>
      </c>
      <c r="AR139" s="148" t="s">
        <v>168</v>
      </c>
      <c r="AT139" s="148" t="s">
        <v>163</v>
      </c>
      <c r="AU139" s="148" t="s">
        <v>87</v>
      </c>
      <c r="AY139" s="17" t="s">
        <v>160</v>
      </c>
      <c r="BE139" s="149">
        <f t="shared" si="20"/>
        <v>0</v>
      </c>
      <c r="BF139" s="149">
        <f t="shared" si="21"/>
        <v>0</v>
      </c>
      <c r="BG139" s="149">
        <f t="shared" si="22"/>
        <v>0</v>
      </c>
      <c r="BH139" s="149">
        <f t="shared" si="23"/>
        <v>0</v>
      </c>
      <c r="BI139" s="149">
        <f t="shared" si="24"/>
        <v>0</v>
      </c>
      <c r="BJ139" s="17" t="s">
        <v>87</v>
      </c>
      <c r="BK139" s="149">
        <f t="shared" si="25"/>
        <v>0</v>
      </c>
      <c r="BL139" s="17" t="s">
        <v>168</v>
      </c>
      <c r="BM139" s="148" t="s">
        <v>314</v>
      </c>
    </row>
    <row r="140" spans="2:65" s="1" customFormat="1" ht="24.2" customHeight="1">
      <c r="B140" s="32"/>
      <c r="C140" s="136" t="s">
        <v>245</v>
      </c>
      <c r="D140" s="136" t="s">
        <v>163</v>
      </c>
      <c r="E140" s="137" t="s">
        <v>1438</v>
      </c>
      <c r="F140" s="138" t="s">
        <v>1439</v>
      </c>
      <c r="G140" s="139" t="s">
        <v>166</v>
      </c>
      <c r="H140" s="140">
        <v>4</v>
      </c>
      <c r="I140" s="141">
        <v>0</v>
      </c>
      <c r="J140" s="141">
        <v>0</v>
      </c>
      <c r="K140" s="142">
        <f t="shared" si="13"/>
        <v>0</v>
      </c>
      <c r="L140" s="138" t="s">
        <v>1</v>
      </c>
      <c r="M140" s="32"/>
      <c r="N140" s="143" t="s">
        <v>1</v>
      </c>
      <c r="O140" s="144" t="s">
        <v>42</v>
      </c>
      <c r="P140" s="145">
        <f t="shared" si="14"/>
        <v>0</v>
      </c>
      <c r="Q140" s="145">
        <f t="shared" si="15"/>
        <v>0</v>
      </c>
      <c r="R140" s="145">
        <f t="shared" si="16"/>
        <v>0</v>
      </c>
      <c r="T140" s="146">
        <f t="shared" si="17"/>
        <v>0</v>
      </c>
      <c r="U140" s="146">
        <v>0</v>
      </c>
      <c r="V140" s="146">
        <f t="shared" si="18"/>
        <v>0</v>
      </c>
      <c r="W140" s="146">
        <v>0</v>
      </c>
      <c r="X140" s="147">
        <f t="shared" si="19"/>
        <v>0</v>
      </c>
      <c r="AR140" s="148" t="s">
        <v>168</v>
      </c>
      <c r="AT140" s="148" t="s">
        <v>163</v>
      </c>
      <c r="AU140" s="148" t="s">
        <v>87</v>
      </c>
      <c r="AY140" s="17" t="s">
        <v>160</v>
      </c>
      <c r="BE140" s="149">
        <f t="shared" si="20"/>
        <v>0</v>
      </c>
      <c r="BF140" s="149">
        <f t="shared" si="21"/>
        <v>0</v>
      </c>
      <c r="BG140" s="149">
        <f t="shared" si="22"/>
        <v>0</v>
      </c>
      <c r="BH140" s="149">
        <f t="shared" si="23"/>
        <v>0</v>
      </c>
      <c r="BI140" s="149">
        <f t="shared" si="24"/>
        <v>0</v>
      </c>
      <c r="BJ140" s="17" t="s">
        <v>87</v>
      </c>
      <c r="BK140" s="149">
        <f t="shared" si="25"/>
        <v>0</v>
      </c>
      <c r="BL140" s="17" t="s">
        <v>168</v>
      </c>
      <c r="BM140" s="148" t="s">
        <v>334</v>
      </c>
    </row>
    <row r="141" spans="2:65" s="1" customFormat="1" ht="16.5" customHeight="1">
      <c r="B141" s="32"/>
      <c r="C141" s="136" t="s">
        <v>250</v>
      </c>
      <c r="D141" s="136" t="s">
        <v>163</v>
      </c>
      <c r="E141" s="137" t="s">
        <v>1440</v>
      </c>
      <c r="F141" s="138" t="s">
        <v>1441</v>
      </c>
      <c r="G141" s="139" t="s">
        <v>166</v>
      </c>
      <c r="H141" s="140">
        <v>20</v>
      </c>
      <c r="I141" s="141">
        <v>0</v>
      </c>
      <c r="J141" s="141">
        <v>0</v>
      </c>
      <c r="K141" s="142">
        <f t="shared" si="13"/>
        <v>0</v>
      </c>
      <c r="L141" s="138" t="s">
        <v>1</v>
      </c>
      <c r="M141" s="32"/>
      <c r="N141" s="143" t="s">
        <v>1</v>
      </c>
      <c r="O141" s="144" t="s">
        <v>42</v>
      </c>
      <c r="P141" s="145">
        <f t="shared" si="14"/>
        <v>0</v>
      </c>
      <c r="Q141" s="145">
        <f t="shared" si="15"/>
        <v>0</v>
      </c>
      <c r="R141" s="145">
        <f t="shared" si="16"/>
        <v>0</v>
      </c>
      <c r="T141" s="146">
        <f t="shared" si="17"/>
        <v>0</v>
      </c>
      <c r="U141" s="146">
        <v>0</v>
      </c>
      <c r="V141" s="146">
        <f t="shared" si="18"/>
        <v>0</v>
      </c>
      <c r="W141" s="146">
        <v>0</v>
      </c>
      <c r="X141" s="147">
        <f t="shared" si="19"/>
        <v>0</v>
      </c>
      <c r="AR141" s="148" t="s">
        <v>168</v>
      </c>
      <c r="AT141" s="148" t="s">
        <v>163</v>
      </c>
      <c r="AU141" s="148" t="s">
        <v>87</v>
      </c>
      <c r="AY141" s="17" t="s">
        <v>160</v>
      </c>
      <c r="BE141" s="149">
        <f t="shared" si="20"/>
        <v>0</v>
      </c>
      <c r="BF141" s="149">
        <f t="shared" si="21"/>
        <v>0</v>
      </c>
      <c r="BG141" s="149">
        <f t="shared" si="22"/>
        <v>0</v>
      </c>
      <c r="BH141" s="149">
        <f t="shared" si="23"/>
        <v>0</v>
      </c>
      <c r="BI141" s="149">
        <f t="shared" si="24"/>
        <v>0</v>
      </c>
      <c r="BJ141" s="17" t="s">
        <v>87</v>
      </c>
      <c r="BK141" s="149">
        <f t="shared" si="25"/>
        <v>0</v>
      </c>
      <c r="BL141" s="17" t="s">
        <v>168</v>
      </c>
      <c r="BM141" s="148" t="s">
        <v>342</v>
      </c>
    </row>
    <row r="142" spans="2:65" s="1" customFormat="1" ht="16.5" customHeight="1">
      <c r="B142" s="32"/>
      <c r="C142" s="136" t="s">
        <v>255</v>
      </c>
      <c r="D142" s="136" t="s">
        <v>163</v>
      </c>
      <c r="E142" s="137" t="s">
        <v>1429</v>
      </c>
      <c r="F142" s="138" t="s">
        <v>1430</v>
      </c>
      <c r="G142" s="139" t="s">
        <v>938</v>
      </c>
      <c r="H142" s="140">
        <v>40</v>
      </c>
      <c r="I142" s="141">
        <v>0</v>
      </c>
      <c r="J142" s="141">
        <v>0</v>
      </c>
      <c r="K142" s="142">
        <f t="shared" si="13"/>
        <v>0</v>
      </c>
      <c r="L142" s="138" t="s">
        <v>1</v>
      </c>
      <c r="M142" s="32"/>
      <c r="N142" s="143" t="s">
        <v>1</v>
      </c>
      <c r="O142" s="144" t="s">
        <v>42</v>
      </c>
      <c r="P142" s="145">
        <f t="shared" si="14"/>
        <v>0</v>
      </c>
      <c r="Q142" s="145">
        <f t="shared" si="15"/>
        <v>0</v>
      </c>
      <c r="R142" s="145">
        <f t="shared" si="16"/>
        <v>0</v>
      </c>
      <c r="T142" s="146">
        <f t="shared" si="17"/>
        <v>0</v>
      </c>
      <c r="U142" s="146">
        <v>0</v>
      </c>
      <c r="V142" s="146">
        <f t="shared" si="18"/>
        <v>0</v>
      </c>
      <c r="W142" s="146">
        <v>0</v>
      </c>
      <c r="X142" s="147">
        <f t="shared" si="19"/>
        <v>0</v>
      </c>
      <c r="AR142" s="148" t="s">
        <v>168</v>
      </c>
      <c r="AT142" s="148" t="s">
        <v>163</v>
      </c>
      <c r="AU142" s="148" t="s">
        <v>87</v>
      </c>
      <c r="AY142" s="17" t="s">
        <v>160</v>
      </c>
      <c r="BE142" s="149">
        <f t="shared" si="20"/>
        <v>0</v>
      </c>
      <c r="BF142" s="149">
        <f t="shared" si="21"/>
        <v>0</v>
      </c>
      <c r="BG142" s="149">
        <f t="shared" si="22"/>
        <v>0</v>
      </c>
      <c r="BH142" s="149">
        <f t="shared" si="23"/>
        <v>0</v>
      </c>
      <c r="BI142" s="149">
        <f t="shared" si="24"/>
        <v>0</v>
      </c>
      <c r="BJ142" s="17" t="s">
        <v>87</v>
      </c>
      <c r="BK142" s="149">
        <f t="shared" si="25"/>
        <v>0</v>
      </c>
      <c r="BL142" s="17" t="s">
        <v>168</v>
      </c>
      <c r="BM142" s="148" t="s">
        <v>350</v>
      </c>
    </row>
    <row r="143" spans="2:65" s="11" customFormat="1" ht="25.9" customHeight="1">
      <c r="B143" s="123"/>
      <c r="D143" s="124" t="s">
        <v>78</v>
      </c>
      <c r="E143" s="125" t="s">
        <v>744</v>
      </c>
      <c r="F143" s="125" t="s">
        <v>1442</v>
      </c>
      <c r="I143" s="126"/>
      <c r="J143" s="126"/>
      <c r="K143" s="127">
        <f>BK143</f>
        <v>0</v>
      </c>
      <c r="M143" s="123"/>
      <c r="N143" s="128"/>
      <c r="Q143" s="129">
        <f>SUM(Q144:Q149)</f>
        <v>0</v>
      </c>
      <c r="R143" s="129">
        <f>SUM(R144:R149)</f>
        <v>0</v>
      </c>
      <c r="T143" s="130">
        <f>SUM(T144:T149)</f>
        <v>0</v>
      </c>
      <c r="V143" s="130">
        <f>SUM(V144:V149)</f>
        <v>0</v>
      </c>
      <c r="X143" s="131">
        <f>SUM(X144:X149)</f>
        <v>0</v>
      </c>
      <c r="AR143" s="124" t="s">
        <v>87</v>
      </c>
      <c r="AT143" s="132" t="s">
        <v>78</v>
      </c>
      <c r="AU143" s="132" t="s">
        <v>79</v>
      </c>
      <c r="AY143" s="124" t="s">
        <v>160</v>
      </c>
      <c r="BK143" s="133">
        <f>SUM(BK144:BK149)</f>
        <v>0</v>
      </c>
    </row>
    <row r="144" spans="2:65" s="1" customFormat="1" ht="33" customHeight="1">
      <c r="B144" s="32"/>
      <c r="C144" s="136" t="s">
        <v>260</v>
      </c>
      <c r="D144" s="136" t="s">
        <v>163</v>
      </c>
      <c r="E144" s="137" t="s">
        <v>1443</v>
      </c>
      <c r="F144" s="138" t="s">
        <v>1444</v>
      </c>
      <c r="G144" s="139" t="s">
        <v>484</v>
      </c>
      <c r="H144" s="140">
        <v>1</v>
      </c>
      <c r="I144" s="141">
        <v>0</v>
      </c>
      <c r="J144" s="141">
        <v>0</v>
      </c>
      <c r="K144" s="142">
        <f t="shared" ref="K144:K149" si="26">ROUND(P144*H144,2)</f>
        <v>0</v>
      </c>
      <c r="L144" s="138" t="s">
        <v>1</v>
      </c>
      <c r="M144" s="32"/>
      <c r="N144" s="143" t="s">
        <v>1</v>
      </c>
      <c r="O144" s="144" t="s">
        <v>42</v>
      </c>
      <c r="P144" s="145">
        <f t="shared" ref="P144:P149" si="27">I144+J144</f>
        <v>0</v>
      </c>
      <c r="Q144" s="145">
        <f t="shared" ref="Q144:Q149" si="28">ROUND(I144*H144,2)</f>
        <v>0</v>
      </c>
      <c r="R144" s="145">
        <f t="shared" ref="R144:R149" si="29">ROUND(J144*H144,2)</f>
        <v>0</v>
      </c>
      <c r="T144" s="146">
        <f t="shared" ref="T144:T149" si="30">S144*H144</f>
        <v>0</v>
      </c>
      <c r="U144" s="146">
        <v>0</v>
      </c>
      <c r="V144" s="146">
        <f t="shared" ref="V144:V149" si="31">U144*H144</f>
        <v>0</v>
      </c>
      <c r="W144" s="146">
        <v>0</v>
      </c>
      <c r="X144" s="147">
        <f t="shared" ref="X144:X149" si="32">W144*H144</f>
        <v>0</v>
      </c>
      <c r="AR144" s="148" t="s">
        <v>168</v>
      </c>
      <c r="AT144" s="148" t="s">
        <v>163</v>
      </c>
      <c r="AU144" s="148" t="s">
        <v>87</v>
      </c>
      <c r="AY144" s="17" t="s">
        <v>160</v>
      </c>
      <c r="BE144" s="149">
        <f t="shared" ref="BE144:BE149" si="33">IF(O144="základní",K144,0)</f>
        <v>0</v>
      </c>
      <c r="BF144" s="149">
        <f t="shared" ref="BF144:BF149" si="34">IF(O144="snížená",K144,0)</f>
        <v>0</v>
      </c>
      <c r="BG144" s="149">
        <f t="shared" ref="BG144:BG149" si="35">IF(O144="zákl. přenesená",K144,0)</f>
        <v>0</v>
      </c>
      <c r="BH144" s="149">
        <f t="shared" ref="BH144:BH149" si="36">IF(O144="sníž. přenesená",K144,0)</f>
        <v>0</v>
      </c>
      <c r="BI144" s="149">
        <f t="shared" ref="BI144:BI149" si="37">IF(O144="nulová",K144,0)</f>
        <v>0</v>
      </c>
      <c r="BJ144" s="17" t="s">
        <v>87</v>
      </c>
      <c r="BK144" s="149">
        <f t="shared" ref="BK144:BK149" si="38">ROUND(P144*H144,2)</f>
        <v>0</v>
      </c>
      <c r="BL144" s="17" t="s">
        <v>168</v>
      </c>
      <c r="BM144" s="148" t="s">
        <v>358</v>
      </c>
    </row>
    <row r="145" spans="2:65" s="1" customFormat="1" ht="21.75" customHeight="1">
      <c r="B145" s="32"/>
      <c r="C145" s="136" t="s">
        <v>269</v>
      </c>
      <c r="D145" s="136" t="s">
        <v>163</v>
      </c>
      <c r="E145" s="137" t="s">
        <v>1445</v>
      </c>
      <c r="F145" s="138" t="s">
        <v>1446</v>
      </c>
      <c r="G145" s="139" t="s">
        <v>166</v>
      </c>
      <c r="H145" s="140">
        <v>60</v>
      </c>
      <c r="I145" s="141">
        <v>0</v>
      </c>
      <c r="J145" s="141">
        <v>0</v>
      </c>
      <c r="K145" s="142">
        <f t="shared" si="26"/>
        <v>0</v>
      </c>
      <c r="L145" s="138" t="s">
        <v>1</v>
      </c>
      <c r="M145" s="32"/>
      <c r="N145" s="143" t="s">
        <v>1</v>
      </c>
      <c r="O145" s="144" t="s">
        <v>42</v>
      </c>
      <c r="P145" s="145">
        <f t="shared" si="27"/>
        <v>0</v>
      </c>
      <c r="Q145" s="145">
        <f t="shared" si="28"/>
        <v>0</v>
      </c>
      <c r="R145" s="145">
        <f t="shared" si="29"/>
        <v>0</v>
      </c>
      <c r="T145" s="146">
        <f t="shared" si="30"/>
        <v>0</v>
      </c>
      <c r="U145" s="146">
        <v>0</v>
      </c>
      <c r="V145" s="146">
        <f t="shared" si="31"/>
        <v>0</v>
      </c>
      <c r="W145" s="146">
        <v>0</v>
      </c>
      <c r="X145" s="147">
        <f t="shared" si="32"/>
        <v>0</v>
      </c>
      <c r="AR145" s="148" t="s">
        <v>168</v>
      </c>
      <c r="AT145" s="148" t="s">
        <v>163</v>
      </c>
      <c r="AU145" s="148" t="s">
        <v>87</v>
      </c>
      <c r="AY145" s="17" t="s">
        <v>160</v>
      </c>
      <c r="BE145" s="149">
        <f t="shared" si="33"/>
        <v>0</v>
      </c>
      <c r="BF145" s="149">
        <f t="shared" si="34"/>
        <v>0</v>
      </c>
      <c r="BG145" s="149">
        <f t="shared" si="35"/>
        <v>0</v>
      </c>
      <c r="BH145" s="149">
        <f t="shared" si="36"/>
        <v>0</v>
      </c>
      <c r="BI145" s="149">
        <f t="shared" si="37"/>
        <v>0</v>
      </c>
      <c r="BJ145" s="17" t="s">
        <v>87</v>
      </c>
      <c r="BK145" s="149">
        <f t="shared" si="38"/>
        <v>0</v>
      </c>
      <c r="BL145" s="17" t="s">
        <v>168</v>
      </c>
      <c r="BM145" s="148" t="s">
        <v>368</v>
      </c>
    </row>
    <row r="146" spans="2:65" s="1" customFormat="1" ht="24.2" customHeight="1">
      <c r="B146" s="32"/>
      <c r="C146" s="136" t="s">
        <v>8</v>
      </c>
      <c r="D146" s="136" t="s">
        <v>163</v>
      </c>
      <c r="E146" s="137" t="s">
        <v>1447</v>
      </c>
      <c r="F146" s="138" t="s">
        <v>1448</v>
      </c>
      <c r="G146" s="139" t="s">
        <v>166</v>
      </c>
      <c r="H146" s="140">
        <v>70</v>
      </c>
      <c r="I146" s="141">
        <v>0</v>
      </c>
      <c r="J146" s="141">
        <v>0</v>
      </c>
      <c r="K146" s="142">
        <f t="shared" si="26"/>
        <v>0</v>
      </c>
      <c r="L146" s="138" t="s">
        <v>1</v>
      </c>
      <c r="M146" s="32"/>
      <c r="N146" s="143" t="s">
        <v>1</v>
      </c>
      <c r="O146" s="144" t="s">
        <v>42</v>
      </c>
      <c r="P146" s="145">
        <f t="shared" si="27"/>
        <v>0</v>
      </c>
      <c r="Q146" s="145">
        <f t="shared" si="28"/>
        <v>0</v>
      </c>
      <c r="R146" s="145">
        <f t="shared" si="29"/>
        <v>0</v>
      </c>
      <c r="T146" s="146">
        <f t="shared" si="30"/>
        <v>0</v>
      </c>
      <c r="U146" s="146">
        <v>0</v>
      </c>
      <c r="V146" s="146">
        <f t="shared" si="31"/>
        <v>0</v>
      </c>
      <c r="W146" s="146">
        <v>0</v>
      </c>
      <c r="X146" s="147">
        <f t="shared" si="32"/>
        <v>0</v>
      </c>
      <c r="AR146" s="148" t="s">
        <v>168</v>
      </c>
      <c r="AT146" s="148" t="s">
        <v>163</v>
      </c>
      <c r="AU146" s="148" t="s">
        <v>87</v>
      </c>
      <c r="AY146" s="17" t="s">
        <v>160</v>
      </c>
      <c r="BE146" s="149">
        <f t="shared" si="33"/>
        <v>0</v>
      </c>
      <c r="BF146" s="149">
        <f t="shared" si="34"/>
        <v>0</v>
      </c>
      <c r="BG146" s="149">
        <f t="shared" si="35"/>
        <v>0</v>
      </c>
      <c r="BH146" s="149">
        <f t="shared" si="36"/>
        <v>0</v>
      </c>
      <c r="BI146" s="149">
        <f t="shared" si="37"/>
        <v>0</v>
      </c>
      <c r="BJ146" s="17" t="s">
        <v>87</v>
      </c>
      <c r="BK146" s="149">
        <f t="shared" si="38"/>
        <v>0</v>
      </c>
      <c r="BL146" s="17" t="s">
        <v>168</v>
      </c>
      <c r="BM146" s="148" t="s">
        <v>378</v>
      </c>
    </row>
    <row r="147" spans="2:65" s="1" customFormat="1" ht="33" customHeight="1">
      <c r="B147" s="32"/>
      <c r="C147" s="136" t="s">
        <v>281</v>
      </c>
      <c r="D147" s="136" t="s">
        <v>163</v>
      </c>
      <c r="E147" s="137" t="s">
        <v>1449</v>
      </c>
      <c r="F147" s="138" t="s">
        <v>1450</v>
      </c>
      <c r="G147" s="139" t="s">
        <v>484</v>
      </c>
      <c r="H147" s="140">
        <v>1</v>
      </c>
      <c r="I147" s="141">
        <v>0</v>
      </c>
      <c r="J147" s="141">
        <v>0</v>
      </c>
      <c r="K147" s="142">
        <f t="shared" si="26"/>
        <v>0</v>
      </c>
      <c r="L147" s="138" t="s">
        <v>1</v>
      </c>
      <c r="M147" s="32"/>
      <c r="N147" s="143" t="s">
        <v>1</v>
      </c>
      <c r="O147" s="144" t="s">
        <v>42</v>
      </c>
      <c r="P147" s="145">
        <f t="shared" si="27"/>
        <v>0</v>
      </c>
      <c r="Q147" s="145">
        <f t="shared" si="28"/>
        <v>0</v>
      </c>
      <c r="R147" s="145">
        <f t="shared" si="29"/>
        <v>0</v>
      </c>
      <c r="T147" s="146">
        <f t="shared" si="30"/>
        <v>0</v>
      </c>
      <c r="U147" s="146">
        <v>0</v>
      </c>
      <c r="V147" s="146">
        <f t="shared" si="31"/>
        <v>0</v>
      </c>
      <c r="W147" s="146">
        <v>0</v>
      </c>
      <c r="X147" s="147">
        <f t="shared" si="32"/>
        <v>0</v>
      </c>
      <c r="AR147" s="148" t="s">
        <v>168</v>
      </c>
      <c r="AT147" s="148" t="s">
        <v>163</v>
      </c>
      <c r="AU147" s="148" t="s">
        <v>87</v>
      </c>
      <c r="AY147" s="17" t="s">
        <v>160</v>
      </c>
      <c r="BE147" s="149">
        <f t="shared" si="33"/>
        <v>0</v>
      </c>
      <c r="BF147" s="149">
        <f t="shared" si="34"/>
        <v>0</v>
      </c>
      <c r="BG147" s="149">
        <f t="shared" si="35"/>
        <v>0</v>
      </c>
      <c r="BH147" s="149">
        <f t="shared" si="36"/>
        <v>0</v>
      </c>
      <c r="BI147" s="149">
        <f t="shared" si="37"/>
        <v>0</v>
      </c>
      <c r="BJ147" s="17" t="s">
        <v>87</v>
      </c>
      <c r="BK147" s="149">
        <f t="shared" si="38"/>
        <v>0</v>
      </c>
      <c r="BL147" s="17" t="s">
        <v>168</v>
      </c>
      <c r="BM147" s="148" t="s">
        <v>386</v>
      </c>
    </row>
    <row r="148" spans="2:65" s="1" customFormat="1" ht="21.75" customHeight="1">
      <c r="B148" s="32"/>
      <c r="C148" s="136" t="s">
        <v>285</v>
      </c>
      <c r="D148" s="136" t="s">
        <v>163</v>
      </c>
      <c r="E148" s="137" t="s">
        <v>1451</v>
      </c>
      <c r="F148" s="138" t="s">
        <v>1446</v>
      </c>
      <c r="G148" s="139" t="s">
        <v>166</v>
      </c>
      <c r="H148" s="140">
        <v>50</v>
      </c>
      <c r="I148" s="141">
        <v>0</v>
      </c>
      <c r="J148" s="141">
        <v>0</v>
      </c>
      <c r="K148" s="142">
        <f t="shared" si="26"/>
        <v>0</v>
      </c>
      <c r="L148" s="138" t="s">
        <v>1</v>
      </c>
      <c r="M148" s="32"/>
      <c r="N148" s="143" t="s">
        <v>1</v>
      </c>
      <c r="O148" s="144" t="s">
        <v>42</v>
      </c>
      <c r="P148" s="145">
        <f t="shared" si="27"/>
        <v>0</v>
      </c>
      <c r="Q148" s="145">
        <f t="shared" si="28"/>
        <v>0</v>
      </c>
      <c r="R148" s="145">
        <f t="shared" si="29"/>
        <v>0</v>
      </c>
      <c r="T148" s="146">
        <f t="shared" si="30"/>
        <v>0</v>
      </c>
      <c r="U148" s="146">
        <v>0</v>
      </c>
      <c r="V148" s="146">
        <f t="shared" si="31"/>
        <v>0</v>
      </c>
      <c r="W148" s="146">
        <v>0</v>
      </c>
      <c r="X148" s="147">
        <f t="shared" si="32"/>
        <v>0</v>
      </c>
      <c r="AR148" s="148" t="s">
        <v>168</v>
      </c>
      <c r="AT148" s="148" t="s">
        <v>163</v>
      </c>
      <c r="AU148" s="148" t="s">
        <v>87</v>
      </c>
      <c r="AY148" s="17" t="s">
        <v>160</v>
      </c>
      <c r="BE148" s="149">
        <f t="shared" si="33"/>
        <v>0</v>
      </c>
      <c r="BF148" s="149">
        <f t="shared" si="34"/>
        <v>0</v>
      </c>
      <c r="BG148" s="149">
        <f t="shared" si="35"/>
        <v>0</v>
      </c>
      <c r="BH148" s="149">
        <f t="shared" si="36"/>
        <v>0</v>
      </c>
      <c r="BI148" s="149">
        <f t="shared" si="37"/>
        <v>0</v>
      </c>
      <c r="BJ148" s="17" t="s">
        <v>87</v>
      </c>
      <c r="BK148" s="149">
        <f t="shared" si="38"/>
        <v>0</v>
      </c>
      <c r="BL148" s="17" t="s">
        <v>168</v>
      </c>
      <c r="BM148" s="148" t="s">
        <v>394</v>
      </c>
    </row>
    <row r="149" spans="2:65" s="1" customFormat="1" ht="21.75" customHeight="1">
      <c r="B149" s="32"/>
      <c r="C149" s="136" t="s">
        <v>289</v>
      </c>
      <c r="D149" s="136" t="s">
        <v>163</v>
      </c>
      <c r="E149" s="137" t="s">
        <v>1452</v>
      </c>
      <c r="F149" s="138" t="s">
        <v>1453</v>
      </c>
      <c r="G149" s="139" t="s">
        <v>166</v>
      </c>
      <c r="H149" s="140">
        <v>15</v>
      </c>
      <c r="I149" s="141">
        <v>0</v>
      </c>
      <c r="J149" s="141">
        <v>0</v>
      </c>
      <c r="K149" s="142">
        <f t="shared" si="26"/>
        <v>0</v>
      </c>
      <c r="L149" s="138" t="s">
        <v>1</v>
      </c>
      <c r="M149" s="32"/>
      <c r="N149" s="143" t="s">
        <v>1</v>
      </c>
      <c r="O149" s="144" t="s">
        <v>42</v>
      </c>
      <c r="P149" s="145">
        <f t="shared" si="27"/>
        <v>0</v>
      </c>
      <c r="Q149" s="145">
        <f t="shared" si="28"/>
        <v>0</v>
      </c>
      <c r="R149" s="145">
        <f t="shared" si="29"/>
        <v>0</v>
      </c>
      <c r="T149" s="146">
        <f t="shared" si="30"/>
        <v>0</v>
      </c>
      <c r="U149" s="146">
        <v>0</v>
      </c>
      <c r="V149" s="146">
        <f t="shared" si="31"/>
        <v>0</v>
      </c>
      <c r="W149" s="146">
        <v>0</v>
      </c>
      <c r="X149" s="147">
        <f t="shared" si="32"/>
        <v>0</v>
      </c>
      <c r="AR149" s="148" t="s">
        <v>168</v>
      </c>
      <c r="AT149" s="148" t="s">
        <v>163</v>
      </c>
      <c r="AU149" s="148" t="s">
        <v>87</v>
      </c>
      <c r="AY149" s="17" t="s">
        <v>160</v>
      </c>
      <c r="BE149" s="149">
        <f t="shared" si="33"/>
        <v>0</v>
      </c>
      <c r="BF149" s="149">
        <f t="shared" si="34"/>
        <v>0</v>
      </c>
      <c r="BG149" s="149">
        <f t="shared" si="35"/>
        <v>0</v>
      </c>
      <c r="BH149" s="149">
        <f t="shared" si="36"/>
        <v>0</v>
      </c>
      <c r="BI149" s="149">
        <f t="shared" si="37"/>
        <v>0</v>
      </c>
      <c r="BJ149" s="17" t="s">
        <v>87</v>
      </c>
      <c r="BK149" s="149">
        <f t="shared" si="38"/>
        <v>0</v>
      </c>
      <c r="BL149" s="17" t="s">
        <v>168</v>
      </c>
      <c r="BM149" s="148" t="s">
        <v>414</v>
      </c>
    </row>
    <row r="150" spans="2:65" s="11" customFormat="1" ht="25.9" customHeight="1">
      <c r="B150" s="123"/>
      <c r="D150" s="124" t="s">
        <v>78</v>
      </c>
      <c r="E150" s="125" t="s">
        <v>844</v>
      </c>
      <c r="F150" s="125" t="s">
        <v>1454</v>
      </c>
      <c r="I150" s="126"/>
      <c r="J150" s="126"/>
      <c r="K150" s="127">
        <f>BK150</f>
        <v>0</v>
      </c>
      <c r="M150" s="123"/>
      <c r="N150" s="128"/>
      <c r="Q150" s="129">
        <f>Q151</f>
        <v>0</v>
      </c>
      <c r="R150" s="129">
        <f>R151</f>
        <v>0</v>
      </c>
      <c r="T150" s="130">
        <f>T151</f>
        <v>0</v>
      </c>
      <c r="V150" s="130">
        <f>V151</f>
        <v>0</v>
      </c>
      <c r="X150" s="131">
        <f>X151</f>
        <v>0</v>
      </c>
      <c r="AR150" s="124" t="s">
        <v>87</v>
      </c>
      <c r="AT150" s="132" t="s">
        <v>78</v>
      </c>
      <c r="AU150" s="132" t="s">
        <v>79</v>
      </c>
      <c r="AY150" s="124" t="s">
        <v>160</v>
      </c>
      <c r="BK150" s="133">
        <f>BK151</f>
        <v>0</v>
      </c>
    </row>
    <row r="151" spans="2:65" s="1" customFormat="1" ht="24.2" customHeight="1">
      <c r="B151" s="32"/>
      <c r="C151" s="136" t="s">
        <v>293</v>
      </c>
      <c r="D151" s="136" t="s">
        <v>163</v>
      </c>
      <c r="E151" s="137" t="s">
        <v>1455</v>
      </c>
      <c r="F151" s="138" t="s">
        <v>1456</v>
      </c>
      <c r="G151" s="139" t="s">
        <v>166</v>
      </c>
      <c r="H151" s="140">
        <v>16</v>
      </c>
      <c r="I151" s="141">
        <v>0</v>
      </c>
      <c r="J151" s="141">
        <v>0</v>
      </c>
      <c r="K151" s="142">
        <f>ROUND(P151*H151,2)</f>
        <v>0</v>
      </c>
      <c r="L151" s="138" t="s">
        <v>1</v>
      </c>
      <c r="M151" s="32"/>
      <c r="N151" s="143" t="s">
        <v>1</v>
      </c>
      <c r="O151" s="144" t="s">
        <v>42</v>
      </c>
      <c r="P151" s="145">
        <f>I151+J151</f>
        <v>0</v>
      </c>
      <c r="Q151" s="145">
        <f>ROUND(I151*H151,2)</f>
        <v>0</v>
      </c>
      <c r="R151" s="145">
        <f>ROUND(J151*H151,2)</f>
        <v>0</v>
      </c>
      <c r="T151" s="146">
        <f>S151*H151</f>
        <v>0</v>
      </c>
      <c r="U151" s="146">
        <v>0</v>
      </c>
      <c r="V151" s="146">
        <f>U151*H151</f>
        <v>0</v>
      </c>
      <c r="W151" s="146">
        <v>0</v>
      </c>
      <c r="X151" s="147">
        <f>W151*H151</f>
        <v>0</v>
      </c>
      <c r="AR151" s="148" t="s">
        <v>168</v>
      </c>
      <c r="AT151" s="148" t="s">
        <v>163</v>
      </c>
      <c r="AU151" s="148" t="s">
        <v>87</v>
      </c>
      <c r="AY151" s="17" t="s">
        <v>160</v>
      </c>
      <c r="BE151" s="149">
        <f>IF(O151="základní",K151,0)</f>
        <v>0</v>
      </c>
      <c r="BF151" s="149">
        <f>IF(O151="snížená",K151,0)</f>
        <v>0</v>
      </c>
      <c r="BG151" s="149">
        <f>IF(O151="zákl. přenesená",K151,0)</f>
        <v>0</v>
      </c>
      <c r="BH151" s="149">
        <f>IF(O151="sníž. přenesená",K151,0)</f>
        <v>0</v>
      </c>
      <c r="BI151" s="149">
        <f>IF(O151="nulová",K151,0)</f>
        <v>0</v>
      </c>
      <c r="BJ151" s="17" t="s">
        <v>87</v>
      </c>
      <c r="BK151" s="149">
        <f>ROUND(P151*H151,2)</f>
        <v>0</v>
      </c>
      <c r="BL151" s="17" t="s">
        <v>168</v>
      </c>
      <c r="BM151" s="148" t="s">
        <v>424</v>
      </c>
    </row>
    <row r="152" spans="2:65" s="11" customFormat="1" ht="25.9" customHeight="1">
      <c r="B152" s="123"/>
      <c r="D152" s="124" t="s">
        <v>78</v>
      </c>
      <c r="E152" s="125" t="s">
        <v>855</v>
      </c>
      <c r="F152" s="125" t="s">
        <v>1457</v>
      </c>
      <c r="I152" s="126"/>
      <c r="J152" s="126"/>
      <c r="K152" s="127">
        <f>BK152</f>
        <v>0</v>
      </c>
      <c r="M152" s="123"/>
      <c r="N152" s="128"/>
      <c r="Q152" s="129">
        <f>Q153</f>
        <v>0</v>
      </c>
      <c r="R152" s="129">
        <f>R153</f>
        <v>0</v>
      </c>
      <c r="T152" s="130">
        <f>T153</f>
        <v>0</v>
      </c>
      <c r="V152" s="130">
        <f>V153</f>
        <v>0</v>
      </c>
      <c r="X152" s="131">
        <f>X153</f>
        <v>0</v>
      </c>
      <c r="AR152" s="124" t="s">
        <v>87</v>
      </c>
      <c r="AT152" s="132" t="s">
        <v>78</v>
      </c>
      <c r="AU152" s="132" t="s">
        <v>79</v>
      </c>
      <c r="AY152" s="124" t="s">
        <v>160</v>
      </c>
      <c r="BK152" s="133">
        <f>BK153</f>
        <v>0</v>
      </c>
    </row>
    <row r="153" spans="2:65" s="1" customFormat="1" ht="24.2" customHeight="1">
      <c r="B153" s="32"/>
      <c r="C153" s="136" t="s">
        <v>297</v>
      </c>
      <c r="D153" s="136" t="s">
        <v>163</v>
      </c>
      <c r="E153" s="137" t="s">
        <v>1458</v>
      </c>
      <c r="F153" s="138" t="s">
        <v>1459</v>
      </c>
      <c r="G153" s="139" t="s">
        <v>166</v>
      </c>
      <c r="H153" s="140">
        <v>95</v>
      </c>
      <c r="I153" s="141">
        <v>0</v>
      </c>
      <c r="J153" s="141">
        <v>0</v>
      </c>
      <c r="K153" s="142">
        <f>ROUND(P153*H153,2)</f>
        <v>0</v>
      </c>
      <c r="L153" s="138" t="s">
        <v>1</v>
      </c>
      <c r="M153" s="32"/>
      <c r="N153" s="143" t="s">
        <v>1</v>
      </c>
      <c r="O153" s="144" t="s">
        <v>42</v>
      </c>
      <c r="P153" s="145">
        <f>I153+J153</f>
        <v>0</v>
      </c>
      <c r="Q153" s="145">
        <f>ROUND(I153*H153,2)</f>
        <v>0</v>
      </c>
      <c r="R153" s="145">
        <f>ROUND(J153*H153,2)</f>
        <v>0</v>
      </c>
      <c r="T153" s="146">
        <f>S153*H153</f>
        <v>0</v>
      </c>
      <c r="U153" s="146">
        <v>0</v>
      </c>
      <c r="V153" s="146">
        <f>U153*H153</f>
        <v>0</v>
      </c>
      <c r="W153" s="146">
        <v>0</v>
      </c>
      <c r="X153" s="147">
        <f>W153*H153</f>
        <v>0</v>
      </c>
      <c r="AR153" s="148" t="s">
        <v>168</v>
      </c>
      <c r="AT153" s="148" t="s">
        <v>163</v>
      </c>
      <c r="AU153" s="148" t="s">
        <v>87</v>
      </c>
      <c r="AY153" s="17" t="s">
        <v>160</v>
      </c>
      <c r="BE153" s="149">
        <f>IF(O153="základní",K153,0)</f>
        <v>0</v>
      </c>
      <c r="BF153" s="149">
        <f>IF(O153="snížená",K153,0)</f>
        <v>0</v>
      </c>
      <c r="BG153" s="149">
        <f>IF(O153="zákl. přenesená",K153,0)</f>
        <v>0</v>
      </c>
      <c r="BH153" s="149">
        <f>IF(O153="sníž. přenesená",K153,0)</f>
        <v>0</v>
      </c>
      <c r="BI153" s="149">
        <f>IF(O153="nulová",K153,0)</f>
        <v>0</v>
      </c>
      <c r="BJ153" s="17" t="s">
        <v>87</v>
      </c>
      <c r="BK153" s="149">
        <f>ROUND(P153*H153,2)</f>
        <v>0</v>
      </c>
      <c r="BL153" s="17" t="s">
        <v>168</v>
      </c>
      <c r="BM153" s="148" t="s">
        <v>434</v>
      </c>
    </row>
    <row r="154" spans="2:65" s="11" customFormat="1" ht="25.9" customHeight="1">
      <c r="B154" s="123"/>
      <c r="D154" s="124" t="s">
        <v>78</v>
      </c>
      <c r="E154" s="125" t="s">
        <v>773</v>
      </c>
      <c r="F154" s="125" t="s">
        <v>1460</v>
      </c>
      <c r="I154" s="126"/>
      <c r="J154" s="126"/>
      <c r="K154" s="127">
        <f>BK154</f>
        <v>0</v>
      </c>
      <c r="M154" s="123"/>
      <c r="N154" s="128"/>
      <c r="Q154" s="129">
        <f>SUM(Q155:Q158)</f>
        <v>0</v>
      </c>
      <c r="R154" s="129">
        <f>SUM(R155:R158)</f>
        <v>0</v>
      </c>
      <c r="T154" s="130">
        <f>SUM(T155:T158)</f>
        <v>0</v>
      </c>
      <c r="V154" s="130">
        <f>SUM(V155:V158)</f>
        <v>0</v>
      </c>
      <c r="X154" s="131">
        <f>SUM(X155:X158)</f>
        <v>0</v>
      </c>
      <c r="AR154" s="124" t="s">
        <v>87</v>
      </c>
      <c r="AT154" s="132" t="s">
        <v>78</v>
      </c>
      <c r="AU154" s="132" t="s">
        <v>79</v>
      </c>
      <c r="AY154" s="124" t="s">
        <v>160</v>
      </c>
      <c r="BK154" s="133">
        <f>SUM(BK155:BK158)</f>
        <v>0</v>
      </c>
    </row>
    <row r="155" spans="2:65" s="1" customFormat="1" ht="16.5" customHeight="1">
      <c r="B155" s="32"/>
      <c r="C155" s="136" t="s">
        <v>301</v>
      </c>
      <c r="D155" s="136" t="s">
        <v>163</v>
      </c>
      <c r="E155" s="137" t="s">
        <v>1461</v>
      </c>
      <c r="F155" s="138" t="s">
        <v>1462</v>
      </c>
      <c r="G155" s="139" t="s">
        <v>371</v>
      </c>
      <c r="H155" s="140">
        <v>40</v>
      </c>
      <c r="I155" s="141">
        <v>0</v>
      </c>
      <c r="J155" s="141">
        <v>0</v>
      </c>
      <c r="K155" s="142">
        <f>ROUND(P155*H155,2)</f>
        <v>0</v>
      </c>
      <c r="L155" s="138" t="s">
        <v>1</v>
      </c>
      <c r="M155" s="32"/>
      <c r="N155" s="143" t="s">
        <v>1</v>
      </c>
      <c r="O155" s="144" t="s">
        <v>42</v>
      </c>
      <c r="P155" s="145">
        <f>I155+J155</f>
        <v>0</v>
      </c>
      <c r="Q155" s="145">
        <f>ROUND(I155*H155,2)</f>
        <v>0</v>
      </c>
      <c r="R155" s="145">
        <f>ROUND(J155*H155,2)</f>
        <v>0</v>
      </c>
      <c r="T155" s="146">
        <f>S155*H155</f>
        <v>0</v>
      </c>
      <c r="U155" s="146">
        <v>0</v>
      </c>
      <c r="V155" s="146">
        <f>U155*H155</f>
        <v>0</v>
      </c>
      <c r="W155" s="146">
        <v>0</v>
      </c>
      <c r="X155" s="147">
        <f>W155*H155</f>
        <v>0</v>
      </c>
      <c r="AR155" s="148" t="s">
        <v>168</v>
      </c>
      <c r="AT155" s="148" t="s">
        <v>163</v>
      </c>
      <c r="AU155" s="148" t="s">
        <v>87</v>
      </c>
      <c r="AY155" s="17" t="s">
        <v>160</v>
      </c>
      <c r="BE155" s="149">
        <f>IF(O155="základní",K155,0)</f>
        <v>0</v>
      </c>
      <c r="BF155" s="149">
        <f>IF(O155="snížená",K155,0)</f>
        <v>0</v>
      </c>
      <c r="BG155" s="149">
        <f>IF(O155="zákl. přenesená",K155,0)</f>
        <v>0</v>
      </c>
      <c r="BH155" s="149">
        <f>IF(O155="sníž. přenesená",K155,0)</f>
        <v>0</v>
      </c>
      <c r="BI155" s="149">
        <f>IF(O155="nulová",K155,0)</f>
        <v>0</v>
      </c>
      <c r="BJ155" s="17" t="s">
        <v>87</v>
      </c>
      <c r="BK155" s="149">
        <f>ROUND(P155*H155,2)</f>
        <v>0</v>
      </c>
      <c r="BL155" s="17" t="s">
        <v>168</v>
      </c>
      <c r="BM155" s="148" t="s">
        <v>444</v>
      </c>
    </row>
    <row r="156" spans="2:65" s="1" customFormat="1" ht="16.5" customHeight="1">
      <c r="B156" s="32"/>
      <c r="C156" s="136" t="s">
        <v>306</v>
      </c>
      <c r="D156" s="136" t="s">
        <v>163</v>
      </c>
      <c r="E156" s="137" t="s">
        <v>1463</v>
      </c>
      <c r="F156" s="138" t="s">
        <v>1464</v>
      </c>
      <c r="G156" s="139" t="s">
        <v>371</v>
      </c>
      <c r="H156" s="140">
        <v>20</v>
      </c>
      <c r="I156" s="141">
        <v>0</v>
      </c>
      <c r="J156" s="141">
        <v>0</v>
      </c>
      <c r="K156" s="142">
        <f>ROUND(P156*H156,2)</f>
        <v>0</v>
      </c>
      <c r="L156" s="138" t="s">
        <v>1</v>
      </c>
      <c r="M156" s="32"/>
      <c r="N156" s="143" t="s">
        <v>1</v>
      </c>
      <c r="O156" s="144" t="s">
        <v>42</v>
      </c>
      <c r="P156" s="145">
        <f>I156+J156</f>
        <v>0</v>
      </c>
      <c r="Q156" s="145">
        <f>ROUND(I156*H156,2)</f>
        <v>0</v>
      </c>
      <c r="R156" s="145">
        <f>ROUND(J156*H156,2)</f>
        <v>0</v>
      </c>
      <c r="T156" s="146">
        <f>S156*H156</f>
        <v>0</v>
      </c>
      <c r="U156" s="146">
        <v>0</v>
      </c>
      <c r="V156" s="146">
        <f>U156*H156</f>
        <v>0</v>
      </c>
      <c r="W156" s="146">
        <v>0</v>
      </c>
      <c r="X156" s="147">
        <f>W156*H156</f>
        <v>0</v>
      </c>
      <c r="AR156" s="148" t="s">
        <v>168</v>
      </c>
      <c r="AT156" s="148" t="s">
        <v>163</v>
      </c>
      <c r="AU156" s="148" t="s">
        <v>87</v>
      </c>
      <c r="AY156" s="17" t="s">
        <v>160</v>
      </c>
      <c r="BE156" s="149">
        <f>IF(O156="základní",K156,0)</f>
        <v>0</v>
      </c>
      <c r="BF156" s="149">
        <f>IF(O156="snížená",K156,0)</f>
        <v>0</v>
      </c>
      <c r="BG156" s="149">
        <f>IF(O156="zákl. přenesená",K156,0)</f>
        <v>0</v>
      </c>
      <c r="BH156" s="149">
        <f>IF(O156="sníž. přenesená",K156,0)</f>
        <v>0</v>
      </c>
      <c r="BI156" s="149">
        <f>IF(O156="nulová",K156,0)</f>
        <v>0</v>
      </c>
      <c r="BJ156" s="17" t="s">
        <v>87</v>
      </c>
      <c r="BK156" s="149">
        <f>ROUND(P156*H156,2)</f>
        <v>0</v>
      </c>
      <c r="BL156" s="17" t="s">
        <v>168</v>
      </c>
      <c r="BM156" s="148" t="s">
        <v>461</v>
      </c>
    </row>
    <row r="157" spans="2:65" s="1" customFormat="1" ht="16.5" customHeight="1">
      <c r="B157" s="32"/>
      <c r="C157" s="136" t="s">
        <v>310</v>
      </c>
      <c r="D157" s="136" t="s">
        <v>163</v>
      </c>
      <c r="E157" s="137" t="s">
        <v>1465</v>
      </c>
      <c r="F157" s="138" t="s">
        <v>1466</v>
      </c>
      <c r="G157" s="139" t="s">
        <v>371</v>
      </c>
      <c r="H157" s="140">
        <v>20</v>
      </c>
      <c r="I157" s="141">
        <v>0</v>
      </c>
      <c r="J157" s="141">
        <v>0</v>
      </c>
      <c r="K157" s="142">
        <f>ROUND(P157*H157,2)</f>
        <v>0</v>
      </c>
      <c r="L157" s="138" t="s">
        <v>1</v>
      </c>
      <c r="M157" s="32"/>
      <c r="N157" s="143" t="s">
        <v>1</v>
      </c>
      <c r="O157" s="144" t="s">
        <v>42</v>
      </c>
      <c r="P157" s="145">
        <f>I157+J157</f>
        <v>0</v>
      </c>
      <c r="Q157" s="145">
        <f>ROUND(I157*H157,2)</f>
        <v>0</v>
      </c>
      <c r="R157" s="145">
        <f>ROUND(J157*H157,2)</f>
        <v>0</v>
      </c>
      <c r="T157" s="146">
        <f>S157*H157</f>
        <v>0</v>
      </c>
      <c r="U157" s="146">
        <v>0</v>
      </c>
      <c r="V157" s="146">
        <f>U157*H157</f>
        <v>0</v>
      </c>
      <c r="W157" s="146">
        <v>0</v>
      </c>
      <c r="X157" s="147">
        <f>W157*H157</f>
        <v>0</v>
      </c>
      <c r="AR157" s="148" t="s">
        <v>168</v>
      </c>
      <c r="AT157" s="148" t="s">
        <v>163</v>
      </c>
      <c r="AU157" s="148" t="s">
        <v>87</v>
      </c>
      <c r="AY157" s="17" t="s">
        <v>160</v>
      </c>
      <c r="BE157" s="149">
        <f>IF(O157="základní",K157,0)</f>
        <v>0</v>
      </c>
      <c r="BF157" s="149">
        <f>IF(O157="snížená",K157,0)</f>
        <v>0</v>
      </c>
      <c r="BG157" s="149">
        <f>IF(O157="zákl. přenesená",K157,0)</f>
        <v>0</v>
      </c>
      <c r="BH157" s="149">
        <f>IF(O157="sníž. přenesená",K157,0)</f>
        <v>0</v>
      </c>
      <c r="BI157" s="149">
        <f>IF(O157="nulová",K157,0)</f>
        <v>0</v>
      </c>
      <c r="BJ157" s="17" t="s">
        <v>87</v>
      </c>
      <c r="BK157" s="149">
        <f>ROUND(P157*H157,2)</f>
        <v>0</v>
      </c>
      <c r="BL157" s="17" t="s">
        <v>168</v>
      </c>
      <c r="BM157" s="148" t="s">
        <v>469</v>
      </c>
    </row>
    <row r="158" spans="2:65" s="1" customFormat="1" ht="16.5" customHeight="1">
      <c r="B158" s="32"/>
      <c r="C158" s="136" t="s">
        <v>314</v>
      </c>
      <c r="D158" s="136" t="s">
        <v>163</v>
      </c>
      <c r="E158" s="137" t="s">
        <v>1467</v>
      </c>
      <c r="F158" s="138" t="s">
        <v>1468</v>
      </c>
      <c r="G158" s="139" t="s">
        <v>371</v>
      </c>
      <c r="H158" s="140">
        <v>4</v>
      </c>
      <c r="I158" s="141">
        <v>0</v>
      </c>
      <c r="J158" s="141">
        <v>0</v>
      </c>
      <c r="K158" s="142">
        <f>ROUND(P158*H158,2)</f>
        <v>0</v>
      </c>
      <c r="L158" s="138" t="s">
        <v>1</v>
      </c>
      <c r="M158" s="32"/>
      <c r="N158" s="189" t="s">
        <v>1</v>
      </c>
      <c r="O158" s="190" t="s">
        <v>42</v>
      </c>
      <c r="P158" s="191">
        <f>I158+J158</f>
        <v>0</v>
      </c>
      <c r="Q158" s="191">
        <f>ROUND(I158*H158,2)</f>
        <v>0</v>
      </c>
      <c r="R158" s="191">
        <f>ROUND(J158*H158,2)</f>
        <v>0</v>
      </c>
      <c r="S158" s="192"/>
      <c r="T158" s="193">
        <f>S158*H158</f>
        <v>0</v>
      </c>
      <c r="U158" s="193">
        <v>0</v>
      </c>
      <c r="V158" s="193">
        <f>U158*H158</f>
        <v>0</v>
      </c>
      <c r="W158" s="193">
        <v>0</v>
      </c>
      <c r="X158" s="194">
        <f>W158*H158</f>
        <v>0</v>
      </c>
      <c r="AR158" s="148" t="s">
        <v>168</v>
      </c>
      <c r="AT158" s="148" t="s">
        <v>163</v>
      </c>
      <c r="AU158" s="148" t="s">
        <v>87</v>
      </c>
      <c r="AY158" s="17" t="s">
        <v>160</v>
      </c>
      <c r="BE158" s="149">
        <f>IF(O158="základní",K158,0)</f>
        <v>0</v>
      </c>
      <c r="BF158" s="149">
        <f>IF(O158="snížená",K158,0)</f>
        <v>0</v>
      </c>
      <c r="BG158" s="149">
        <f>IF(O158="zákl. přenesená",K158,0)</f>
        <v>0</v>
      </c>
      <c r="BH158" s="149">
        <f>IF(O158="sníž. přenesená",K158,0)</f>
        <v>0</v>
      </c>
      <c r="BI158" s="149">
        <f>IF(O158="nulová",K158,0)</f>
        <v>0</v>
      </c>
      <c r="BJ158" s="17" t="s">
        <v>87</v>
      </c>
      <c r="BK158" s="149">
        <f>ROUND(P158*H158,2)</f>
        <v>0</v>
      </c>
      <c r="BL158" s="17" t="s">
        <v>168</v>
      </c>
      <c r="BM158" s="148" t="s">
        <v>481</v>
      </c>
    </row>
    <row r="159" spans="2:65" s="1" customFormat="1" ht="6.95" customHeight="1">
      <c r="B159" s="44"/>
      <c r="C159" s="45"/>
      <c r="D159" s="45"/>
      <c r="E159" s="45"/>
      <c r="F159" s="45"/>
      <c r="G159" s="45"/>
      <c r="H159" s="45"/>
      <c r="I159" s="45"/>
      <c r="J159" s="45"/>
      <c r="K159" s="45"/>
      <c r="L159" s="45"/>
      <c r="M159" s="32"/>
    </row>
  </sheetData>
  <sheetProtection algorithmName="SHA-512" hashValue="FLTp2ubdrrcgodaO7K2VDiRilDB5FpYejdnxIJFf18Q2uxx5XFaA87MYVvPCtgSS66m2WI3Fnj+5z6TUshpy/Q==" saltValue="F7fGVd3p8ZHhLt8xEudLwwacpAn4W8HIqSeWdspVSt5xtHWZwYTxVPmRxjAqTFrhtKkBvQwSoqPRuzgZVfY7Kw==" spinCount="100000" sheet="1" objects="1" scenarios="1" formatColumns="0" formatRows="0" autoFilter="0"/>
  <autoFilter ref="C121:L158" xr:uid="{00000000-0009-0000-0000-000002000000}"/>
  <mergeCells count="9">
    <mergeCell ref="E87:H87"/>
    <mergeCell ref="E112:H112"/>
    <mergeCell ref="E114:H114"/>
    <mergeCell ref="M2:Z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BM289"/>
  <sheetViews>
    <sheetView showGridLines="0" topLeftCell="A76" workbookViewId="0">
      <selection activeCell="M129" sqref="M129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15.5" customWidth="1"/>
    <col min="13" max="13" width="9.33203125" customWidth="1"/>
    <col min="14" max="14" width="10.83203125" hidden="1" customWidth="1"/>
    <col min="15" max="15" width="9.33203125" hidden="1"/>
    <col min="16" max="24" width="14.1640625" hidden="1" customWidth="1"/>
    <col min="25" max="25" width="12.33203125" hidden="1" customWidth="1"/>
    <col min="26" max="26" width="16.33203125" customWidth="1"/>
    <col min="27" max="27" width="12.33203125" customWidth="1"/>
    <col min="28" max="28" width="1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M2" s="234"/>
      <c r="N2" s="234"/>
      <c r="O2" s="234"/>
      <c r="P2" s="234"/>
      <c r="Q2" s="234"/>
      <c r="R2" s="234"/>
      <c r="S2" s="234"/>
      <c r="T2" s="234"/>
      <c r="U2" s="234"/>
      <c r="V2" s="234"/>
      <c r="W2" s="234"/>
      <c r="X2" s="234"/>
      <c r="Y2" s="234"/>
      <c r="Z2" s="234"/>
      <c r="AT2" s="17" t="s">
        <v>95</v>
      </c>
    </row>
    <row r="3" spans="2:46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20"/>
      <c r="AT3" s="17" t="s">
        <v>89</v>
      </c>
    </row>
    <row r="4" spans="2:46" ht="24.95" customHeight="1">
      <c r="B4" s="20"/>
      <c r="D4" s="21" t="s">
        <v>103</v>
      </c>
      <c r="M4" s="20"/>
      <c r="N4" s="90" t="s">
        <v>11</v>
      </c>
      <c r="AT4" s="17" t="s">
        <v>4</v>
      </c>
    </row>
    <row r="5" spans="2:46" ht="6.95" customHeight="1">
      <c r="B5" s="20"/>
      <c r="M5" s="20"/>
    </row>
    <row r="6" spans="2:46" ht="12" customHeight="1">
      <c r="B6" s="20"/>
      <c r="D6" s="27" t="s">
        <v>17</v>
      </c>
      <c r="M6" s="20"/>
    </row>
    <row r="7" spans="2:46" ht="16.5" customHeight="1">
      <c r="B7" s="20"/>
      <c r="E7" s="248" t="str">
        <f>'Rekapitulace stavby'!K6</f>
        <v>Rekonstrukce tělocvičny a zázemí ve staré budově VŠE</v>
      </c>
      <c r="F7" s="249"/>
      <c r="G7" s="249"/>
      <c r="H7" s="249"/>
      <c r="M7" s="20"/>
    </row>
    <row r="8" spans="2:46" s="1" customFormat="1" ht="12" customHeight="1">
      <c r="B8" s="32"/>
      <c r="D8" s="27" t="s">
        <v>104</v>
      </c>
      <c r="M8" s="32"/>
    </row>
    <row r="9" spans="2:46" s="1" customFormat="1" ht="16.5" customHeight="1">
      <c r="B9" s="32"/>
      <c r="E9" s="226" t="s">
        <v>1469</v>
      </c>
      <c r="F9" s="247"/>
      <c r="G9" s="247"/>
      <c r="H9" s="247"/>
      <c r="M9" s="32"/>
    </row>
    <row r="10" spans="2:46" s="1" customFormat="1">
      <c r="B10" s="32"/>
      <c r="M10" s="32"/>
    </row>
    <row r="11" spans="2:46" s="1" customFormat="1" ht="12" customHeight="1">
      <c r="B11" s="32"/>
      <c r="D11" s="27" t="s">
        <v>19</v>
      </c>
      <c r="F11" s="25" t="s">
        <v>1</v>
      </c>
      <c r="I11" s="27" t="s">
        <v>20</v>
      </c>
      <c r="J11" s="25" t="s">
        <v>1</v>
      </c>
      <c r="M11" s="32"/>
    </row>
    <row r="12" spans="2:46" s="1" customFormat="1" ht="12" customHeight="1">
      <c r="B12" s="32"/>
      <c r="D12" s="27" t="s">
        <v>21</v>
      </c>
      <c r="F12" s="25" t="s">
        <v>22</v>
      </c>
      <c r="I12" s="27" t="s">
        <v>23</v>
      </c>
      <c r="J12" s="52" t="str">
        <f>'Rekapitulace stavby'!AN8</f>
        <v>25. 11. 2024</v>
      </c>
      <c r="M12" s="32"/>
    </row>
    <row r="13" spans="2:46" s="1" customFormat="1" ht="10.7" customHeight="1">
      <c r="B13" s="32"/>
      <c r="M13" s="32"/>
    </row>
    <row r="14" spans="2:46" s="1" customFormat="1" ht="12" customHeight="1">
      <c r="B14" s="32"/>
      <c r="D14" s="27" t="s">
        <v>25</v>
      </c>
      <c r="I14" s="27" t="s">
        <v>26</v>
      </c>
      <c r="J14" s="25" t="s">
        <v>1</v>
      </c>
      <c r="M14" s="32"/>
    </row>
    <row r="15" spans="2:46" s="1" customFormat="1" ht="18" customHeight="1">
      <c r="B15" s="32"/>
      <c r="E15" s="25" t="s">
        <v>27</v>
      </c>
      <c r="I15" s="27" t="s">
        <v>28</v>
      </c>
      <c r="J15" s="25" t="s">
        <v>1</v>
      </c>
      <c r="M15" s="32"/>
    </row>
    <row r="16" spans="2:46" s="1" customFormat="1" ht="6.95" customHeight="1">
      <c r="B16" s="32"/>
      <c r="M16" s="32"/>
    </row>
    <row r="17" spans="2:13" s="1" customFormat="1" ht="12" customHeight="1">
      <c r="B17" s="32"/>
      <c r="D17" s="27" t="s">
        <v>29</v>
      </c>
      <c r="I17" s="27" t="s">
        <v>26</v>
      </c>
      <c r="J17" s="28" t="str">
        <f>'Rekapitulace stavby'!AN13</f>
        <v>Vyplň údaj</v>
      </c>
      <c r="M17" s="32"/>
    </row>
    <row r="18" spans="2:13" s="1" customFormat="1" ht="18" customHeight="1">
      <c r="B18" s="32"/>
      <c r="E18" s="250" t="str">
        <f>'Rekapitulace stavby'!E14</f>
        <v>Vyplň údaj</v>
      </c>
      <c r="F18" s="242"/>
      <c r="G18" s="242"/>
      <c r="H18" s="242"/>
      <c r="I18" s="27" t="s">
        <v>28</v>
      </c>
      <c r="J18" s="28" t="str">
        <f>'Rekapitulace stavby'!AN14</f>
        <v>Vyplň údaj</v>
      </c>
      <c r="M18" s="32"/>
    </row>
    <row r="19" spans="2:13" s="1" customFormat="1" ht="6.95" customHeight="1">
      <c r="B19" s="32"/>
      <c r="M19" s="32"/>
    </row>
    <row r="20" spans="2:13" s="1" customFormat="1" ht="12" customHeight="1">
      <c r="B20" s="32"/>
      <c r="D20" s="27" t="s">
        <v>31</v>
      </c>
      <c r="I20" s="27" t="s">
        <v>26</v>
      </c>
      <c r="J20" s="25" t="s">
        <v>1</v>
      </c>
      <c r="M20" s="32"/>
    </row>
    <row r="21" spans="2:13" s="1" customFormat="1" ht="18" customHeight="1">
      <c r="B21" s="32"/>
      <c r="E21" s="25" t="s">
        <v>32</v>
      </c>
      <c r="I21" s="27" t="s">
        <v>28</v>
      </c>
      <c r="J21" s="25" t="s">
        <v>1</v>
      </c>
      <c r="M21" s="32"/>
    </row>
    <row r="22" spans="2:13" s="1" customFormat="1" ht="6.95" customHeight="1">
      <c r="B22" s="32"/>
      <c r="M22" s="32"/>
    </row>
    <row r="23" spans="2:13" s="1" customFormat="1" ht="12" customHeight="1">
      <c r="B23" s="32"/>
      <c r="D23" s="27" t="s">
        <v>33</v>
      </c>
      <c r="I23" s="27" t="s">
        <v>26</v>
      </c>
      <c r="J23" s="25" t="s">
        <v>1</v>
      </c>
      <c r="M23" s="32"/>
    </row>
    <row r="24" spans="2:13" s="1" customFormat="1" ht="18" customHeight="1">
      <c r="B24" s="32"/>
      <c r="E24" s="25" t="s">
        <v>34</v>
      </c>
      <c r="I24" s="27" t="s">
        <v>28</v>
      </c>
      <c r="J24" s="25" t="s">
        <v>1</v>
      </c>
      <c r="M24" s="32"/>
    </row>
    <row r="25" spans="2:13" s="1" customFormat="1" ht="6.95" customHeight="1">
      <c r="B25" s="32"/>
      <c r="M25" s="32"/>
    </row>
    <row r="26" spans="2:13" s="1" customFormat="1" ht="12" customHeight="1">
      <c r="B26" s="32"/>
      <c r="D26" s="27" t="s">
        <v>35</v>
      </c>
      <c r="M26" s="32"/>
    </row>
    <row r="27" spans="2:13" s="7" customFormat="1" ht="191.25" customHeight="1">
      <c r="B27" s="91"/>
      <c r="E27" s="246" t="s">
        <v>106</v>
      </c>
      <c r="F27" s="246"/>
      <c r="G27" s="246"/>
      <c r="H27" s="246"/>
      <c r="M27" s="91"/>
    </row>
    <row r="28" spans="2:13" s="1" customFormat="1" ht="6.95" customHeight="1">
      <c r="B28" s="32"/>
      <c r="M28" s="32"/>
    </row>
    <row r="29" spans="2:13" s="1" customFormat="1" ht="6.95" customHeight="1">
      <c r="B29" s="32"/>
      <c r="D29" s="53"/>
      <c r="E29" s="53"/>
      <c r="F29" s="53"/>
      <c r="G29" s="53"/>
      <c r="H29" s="53"/>
      <c r="I29" s="53"/>
      <c r="J29" s="53"/>
      <c r="K29" s="53"/>
      <c r="L29" s="53"/>
      <c r="M29" s="32"/>
    </row>
    <row r="30" spans="2:13" s="1" customFormat="1" ht="12.75">
      <c r="B30" s="32"/>
      <c r="E30" s="27" t="s">
        <v>107</v>
      </c>
      <c r="K30" s="92">
        <f>I96</f>
        <v>0</v>
      </c>
      <c r="M30" s="32"/>
    </row>
    <row r="31" spans="2:13" s="1" customFormat="1" ht="12.75">
      <c r="B31" s="32"/>
      <c r="E31" s="27" t="s">
        <v>108</v>
      </c>
      <c r="K31" s="92">
        <f>J96</f>
        <v>0</v>
      </c>
      <c r="M31" s="32"/>
    </row>
    <row r="32" spans="2:13" s="1" customFormat="1" ht="25.35" customHeight="1">
      <c r="B32" s="32"/>
      <c r="D32" s="93" t="s">
        <v>37</v>
      </c>
      <c r="K32" s="66">
        <f>ROUND(K125, 2)</f>
        <v>0</v>
      </c>
      <c r="M32" s="32"/>
    </row>
    <row r="33" spans="2:13" s="1" customFormat="1" ht="6.95" customHeight="1">
      <c r="B33" s="32"/>
      <c r="D33" s="53"/>
      <c r="E33" s="53"/>
      <c r="F33" s="53"/>
      <c r="G33" s="53"/>
      <c r="H33" s="53"/>
      <c r="I33" s="53"/>
      <c r="J33" s="53"/>
      <c r="K33" s="53"/>
      <c r="L33" s="53"/>
      <c r="M33" s="32"/>
    </row>
    <row r="34" spans="2:13" s="1" customFormat="1" ht="14.45" customHeight="1">
      <c r="B34" s="32"/>
      <c r="F34" s="35" t="s">
        <v>39</v>
      </c>
      <c r="I34" s="35" t="s">
        <v>38</v>
      </c>
      <c r="K34" s="35" t="s">
        <v>40</v>
      </c>
      <c r="M34" s="32"/>
    </row>
    <row r="35" spans="2:13" s="1" customFormat="1" ht="14.45" customHeight="1">
      <c r="B35" s="32"/>
      <c r="D35" s="55" t="s">
        <v>41</v>
      </c>
      <c r="E35" s="27" t="s">
        <v>42</v>
      </c>
      <c r="F35" s="92">
        <f>ROUND((SUM(BE125:BE288)),  2)</f>
        <v>0</v>
      </c>
      <c r="I35" s="94">
        <v>0.21</v>
      </c>
      <c r="K35" s="92">
        <f>ROUND(((SUM(BE125:BE288))*I35),  2)</f>
        <v>0</v>
      </c>
      <c r="M35" s="32"/>
    </row>
    <row r="36" spans="2:13" s="1" customFormat="1" ht="14.45" customHeight="1">
      <c r="B36" s="32"/>
      <c r="E36" s="27" t="s">
        <v>43</v>
      </c>
      <c r="F36" s="92">
        <f>ROUND((SUM(BF125:BF288)),  2)</f>
        <v>0</v>
      </c>
      <c r="I36" s="94">
        <v>0.12</v>
      </c>
      <c r="K36" s="92">
        <f>ROUND(((SUM(BF125:BF288))*I36),  2)</f>
        <v>0</v>
      </c>
      <c r="M36" s="32"/>
    </row>
    <row r="37" spans="2:13" s="1" customFormat="1" ht="14.45" hidden="1" customHeight="1">
      <c r="B37" s="32"/>
      <c r="E37" s="27" t="s">
        <v>44</v>
      </c>
      <c r="F37" s="92">
        <f>ROUND((SUM(BG125:BG288)),  2)</f>
        <v>0</v>
      </c>
      <c r="I37" s="94">
        <v>0.21</v>
      </c>
      <c r="K37" s="92">
        <f>0</f>
        <v>0</v>
      </c>
      <c r="M37" s="32"/>
    </row>
    <row r="38" spans="2:13" s="1" customFormat="1" ht="14.45" hidden="1" customHeight="1">
      <c r="B38" s="32"/>
      <c r="E38" s="27" t="s">
        <v>45</v>
      </c>
      <c r="F38" s="92">
        <f>ROUND((SUM(BH125:BH288)),  2)</f>
        <v>0</v>
      </c>
      <c r="I38" s="94">
        <v>0.12</v>
      </c>
      <c r="K38" s="92">
        <f>0</f>
        <v>0</v>
      </c>
      <c r="M38" s="32"/>
    </row>
    <row r="39" spans="2:13" s="1" customFormat="1" ht="14.45" hidden="1" customHeight="1">
      <c r="B39" s="32"/>
      <c r="E39" s="27" t="s">
        <v>46</v>
      </c>
      <c r="F39" s="92">
        <f>ROUND((SUM(BI125:BI288)),  2)</f>
        <v>0</v>
      </c>
      <c r="I39" s="94">
        <v>0</v>
      </c>
      <c r="K39" s="92">
        <f>0</f>
        <v>0</v>
      </c>
      <c r="M39" s="32"/>
    </row>
    <row r="40" spans="2:13" s="1" customFormat="1" ht="6.95" customHeight="1">
      <c r="B40" s="32"/>
      <c r="M40" s="32"/>
    </row>
    <row r="41" spans="2:13" s="1" customFormat="1" ht="25.35" customHeight="1">
      <c r="B41" s="32"/>
      <c r="C41" s="95"/>
      <c r="D41" s="96" t="s">
        <v>47</v>
      </c>
      <c r="E41" s="57"/>
      <c r="F41" s="57"/>
      <c r="G41" s="97" t="s">
        <v>48</v>
      </c>
      <c r="H41" s="98" t="s">
        <v>49</v>
      </c>
      <c r="I41" s="57"/>
      <c r="J41" s="57"/>
      <c r="K41" s="99">
        <f>SUM(K32:K39)</f>
        <v>0</v>
      </c>
      <c r="L41" s="100"/>
      <c r="M41" s="32"/>
    </row>
    <row r="42" spans="2:13" s="1" customFormat="1" ht="14.45" customHeight="1">
      <c r="B42" s="32"/>
      <c r="M42" s="32"/>
    </row>
    <row r="43" spans="2:13" ht="14.45" customHeight="1">
      <c r="B43" s="20"/>
      <c r="M43" s="20"/>
    </row>
    <row r="44" spans="2:13" ht="14.45" customHeight="1">
      <c r="B44" s="20"/>
      <c r="M44" s="20"/>
    </row>
    <row r="45" spans="2:13" ht="14.45" customHeight="1">
      <c r="B45" s="20"/>
      <c r="M45" s="20"/>
    </row>
    <row r="46" spans="2:13" ht="14.45" customHeight="1">
      <c r="B46" s="20"/>
      <c r="M46" s="20"/>
    </row>
    <row r="47" spans="2:13" ht="14.45" customHeight="1">
      <c r="B47" s="20"/>
      <c r="M47" s="20"/>
    </row>
    <row r="48" spans="2:13" ht="14.45" customHeight="1">
      <c r="B48" s="20"/>
      <c r="M48" s="20"/>
    </row>
    <row r="49" spans="2:13" ht="14.45" customHeight="1">
      <c r="B49" s="20"/>
      <c r="M49" s="20"/>
    </row>
    <row r="50" spans="2:13" s="1" customFormat="1" ht="14.45" customHeight="1">
      <c r="B50" s="32"/>
      <c r="D50" s="41" t="s">
        <v>50</v>
      </c>
      <c r="E50" s="42"/>
      <c r="F50" s="42"/>
      <c r="G50" s="41" t="s">
        <v>51</v>
      </c>
      <c r="H50" s="42"/>
      <c r="I50" s="42"/>
      <c r="J50" s="42"/>
      <c r="K50" s="42"/>
      <c r="L50" s="42"/>
      <c r="M50" s="32"/>
    </row>
    <row r="51" spans="2:13">
      <c r="B51" s="20"/>
      <c r="M51" s="20"/>
    </row>
    <row r="52" spans="2:13">
      <c r="B52" s="20"/>
      <c r="M52" s="20"/>
    </row>
    <row r="53" spans="2:13">
      <c r="B53" s="20"/>
      <c r="M53" s="20"/>
    </row>
    <row r="54" spans="2:13">
      <c r="B54" s="20"/>
      <c r="M54" s="20"/>
    </row>
    <row r="55" spans="2:13">
      <c r="B55" s="20"/>
      <c r="M55" s="20"/>
    </row>
    <row r="56" spans="2:13">
      <c r="B56" s="20"/>
      <c r="M56" s="20"/>
    </row>
    <row r="57" spans="2:13">
      <c r="B57" s="20"/>
      <c r="M57" s="20"/>
    </row>
    <row r="58" spans="2:13">
      <c r="B58" s="20"/>
      <c r="M58" s="20"/>
    </row>
    <row r="59" spans="2:13">
      <c r="B59" s="20"/>
      <c r="M59" s="20"/>
    </row>
    <row r="60" spans="2:13">
      <c r="B60" s="20"/>
      <c r="M60" s="20"/>
    </row>
    <row r="61" spans="2:13" s="1" customFormat="1" ht="12.75">
      <c r="B61" s="32"/>
      <c r="D61" s="43" t="s">
        <v>52</v>
      </c>
      <c r="E61" s="34"/>
      <c r="F61" s="101" t="s">
        <v>53</v>
      </c>
      <c r="G61" s="43" t="s">
        <v>52</v>
      </c>
      <c r="H61" s="34"/>
      <c r="I61" s="34"/>
      <c r="J61" s="102" t="s">
        <v>53</v>
      </c>
      <c r="K61" s="34"/>
      <c r="L61" s="34"/>
      <c r="M61" s="32"/>
    </row>
    <row r="62" spans="2:13">
      <c r="B62" s="20"/>
      <c r="M62" s="20"/>
    </row>
    <row r="63" spans="2:13">
      <c r="B63" s="20"/>
      <c r="M63" s="20"/>
    </row>
    <row r="64" spans="2:13">
      <c r="B64" s="20"/>
      <c r="M64" s="20"/>
    </row>
    <row r="65" spans="2:13" s="1" customFormat="1" ht="12.75">
      <c r="B65" s="32"/>
      <c r="D65" s="41" t="s">
        <v>54</v>
      </c>
      <c r="E65" s="42"/>
      <c r="F65" s="42"/>
      <c r="G65" s="41" t="s">
        <v>55</v>
      </c>
      <c r="H65" s="42"/>
      <c r="I65" s="42"/>
      <c r="J65" s="42"/>
      <c r="K65" s="42"/>
      <c r="L65" s="42"/>
      <c r="M65" s="32"/>
    </row>
    <row r="66" spans="2:13">
      <c r="B66" s="20"/>
      <c r="M66" s="20"/>
    </row>
    <row r="67" spans="2:13">
      <c r="B67" s="20"/>
      <c r="M67" s="20"/>
    </row>
    <row r="68" spans="2:13">
      <c r="B68" s="20"/>
      <c r="M68" s="20"/>
    </row>
    <row r="69" spans="2:13">
      <c r="B69" s="20"/>
      <c r="M69" s="20"/>
    </row>
    <row r="70" spans="2:13">
      <c r="B70" s="20"/>
      <c r="M70" s="20"/>
    </row>
    <row r="71" spans="2:13">
      <c r="B71" s="20"/>
      <c r="M71" s="20"/>
    </row>
    <row r="72" spans="2:13">
      <c r="B72" s="20"/>
      <c r="M72" s="20"/>
    </row>
    <row r="73" spans="2:13">
      <c r="B73" s="20"/>
      <c r="M73" s="20"/>
    </row>
    <row r="74" spans="2:13">
      <c r="B74" s="20"/>
      <c r="M74" s="20"/>
    </row>
    <row r="75" spans="2:13">
      <c r="B75" s="20"/>
      <c r="M75" s="20"/>
    </row>
    <row r="76" spans="2:13" s="1" customFormat="1" ht="12.75">
      <c r="B76" s="32"/>
      <c r="D76" s="43" t="s">
        <v>52</v>
      </c>
      <c r="E76" s="34"/>
      <c r="F76" s="101" t="s">
        <v>53</v>
      </c>
      <c r="G76" s="43" t="s">
        <v>52</v>
      </c>
      <c r="H76" s="34"/>
      <c r="I76" s="34"/>
      <c r="J76" s="102" t="s">
        <v>53</v>
      </c>
      <c r="K76" s="34"/>
      <c r="L76" s="34"/>
      <c r="M76" s="32"/>
    </row>
    <row r="77" spans="2:13" s="1" customFormat="1" ht="14.45" customHeight="1"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32"/>
    </row>
    <row r="81" spans="2:47" s="1" customFormat="1" ht="6.95" customHeight="1"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32"/>
    </row>
    <row r="82" spans="2:47" s="1" customFormat="1" ht="24.95" customHeight="1">
      <c r="B82" s="32"/>
      <c r="C82" s="21" t="s">
        <v>109</v>
      </c>
      <c r="M82" s="32"/>
    </row>
    <row r="83" spans="2:47" s="1" customFormat="1" ht="6.95" customHeight="1">
      <c r="B83" s="32"/>
      <c r="M83" s="32"/>
    </row>
    <row r="84" spans="2:47" s="1" customFormat="1" ht="12" customHeight="1">
      <c r="B84" s="32"/>
      <c r="C84" s="27" t="s">
        <v>17</v>
      </c>
      <c r="M84" s="32"/>
    </row>
    <row r="85" spans="2:47" s="1" customFormat="1" ht="16.5" customHeight="1">
      <c r="B85" s="32"/>
      <c r="E85" s="248" t="str">
        <f>E7</f>
        <v>Rekonstrukce tělocvičny a zázemí ve staré budově VŠE</v>
      </c>
      <c r="F85" s="249"/>
      <c r="G85" s="249"/>
      <c r="H85" s="249"/>
      <c r="M85" s="32"/>
    </row>
    <row r="86" spans="2:47" s="1" customFormat="1" ht="12" customHeight="1">
      <c r="B86" s="32"/>
      <c r="C86" s="27" t="s">
        <v>104</v>
      </c>
      <c r="M86" s="32"/>
    </row>
    <row r="87" spans="2:47" s="1" customFormat="1" ht="16.5" customHeight="1">
      <c r="B87" s="32"/>
      <c r="E87" s="226" t="str">
        <f>E9</f>
        <v>EL - Elektroinstalace</v>
      </c>
      <c r="F87" s="247"/>
      <c r="G87" s="247"/>
      <c r="H87" s="247"/>
      <c r="M87" s="32"/>
    </row>
    <row r="88" spans="2:47" s="1" customFormat="1" ht="6.95" customHeight="1">
      <c r="B88" s="32"/>
      <c r="M88" s="32"/>
    </row>
    <row r="89" spans="2:47" s="1" customFormat="1" ht="12" customHeight="1">
      <c r="B89" s="32"/>
      <c r="C89" s="27" t="s">
        <v>21</v>
      </c>
      <c r="F89" s="25" t="str">
        <f>F12</f>
        <v xml:space="preserve"> </v>
      </c>
      <c r="I89" s="27" t="s">
        <v>23</v>
      </c>
      <c r="J89" s="52" t="str">
        <f>IF(J12="","",J12)</f>
        <v>25. 11. 2024</v>
      </c>
      <c r="M89" s="32"/>
    </row>
    <row r="90" spans="2:47" s="1" customFormat="1" ht="6.95" customHeight="1">
      <c r="B90" s="32"/>
      <c r="M90" s="32"/>
    </row>
    <row r="91" spans="2:47" s="1" customFormat="1" ht="25.7" customHeight="1">
      <c r="B91" s="32"/>
      <c r="C91" s="27" t="s">
        <v>25</v>
      </c>
      <c r="F91" s="25" t="str">
        <f>E15</f>
        <v>VŠE v Praze</v>
      </c>
      <c r="I91" s="27" t="s">
        <v>31</v>
      </c>
      <c r="J91" s="30" t="str">
        <f>E21</f>
        <v>ing. arch Eva Melicharová</v>
      </c>
      <c r="M91" s="32"/>
    </row>
    <row r="92" spans="2:47" s="1" customFormat="1" ht="15.2" customHeight="1">
      <c r="B92" s="32"/>
      <c r="C92" s="27" t="s">
        <v>29</v>
      </c>
      <c r="F92" s="25" t="str">
        <f>IF(E18="","",E18)</f>
        <v>Vyplň údaj</v>
      </c>
      <c r="I92" s="27" t="s">
        <v>33</v>
      </c>
      <c r="J92" s="30" t="str">
        <f>E24</f>
        <v>Martin Škrabal</v>
      </c>
      <c r="M92" s="32"/>
    </row>
    <row r="93" spans="2:47" s="1" customFormat="1" ht="10.35" customHeight="1">
      <c r="B93" s="32"/>
      <c r="M93" s="32"/>
    </row>
    <row r="94" spans="2:47" s="1" customFormat="1" ht="29.25" customHeight="1">
      <c r="B94" s="32"/>
      <c r="C94" s="103" t="s">
        <v>110</v>
      </c>
      <c r="D94" s="95"/>
      <c r="E94" s="95"/>
      <c r="F94" s="95"/>
      <c r="G94" s="95"/>
      <c r="H94" s="95"/>
      <c r="I94" s="104" t="s">
        <v>111</v>
      </c>
      <c r="J94" s="104" t="s">
        <v>112</v>
      </c>
      <c r="K94" s="104" t="s">
        <v>113</v>
      </c>
      <c r="L94" s="95"/>
      <c r="M94" s="32"/>
    </row>
    <row r="95" spans="2:47" s="1" customFormat="1" ht="10.35" customHeight="1">
      <c r="B95" s="32"/>
      <c r="M95" s="32"/>
    </row>
    <row r="96" spans="2:47" s="1" customFormat="1" ht="22.7" customHeight="1">
      <c r="B96" s="32"/>
      <c r="C96" s="105" t="s">
        <v>114</v>
      </c>
      <c r="I96" s="66">
        <f>Q125</f>
        <v>0</v>
      </c>
      <c r="J96" s="66">
        <f>R125</f>
        <v>0</v>
      </c>
      <c r="K96" s="66">
        <f>K125</f>
        <v>0</v>
      </c>
      <c r="M96" s="32"/>
      <c r="AU96" s="17" t="s">
        <v>115</v>
      </c>
    </row>
    <row r="97" spans="2:13" s="8" customFormat="1" ht="24.95" customHeight="1">
      <c r="B97" s="106"/>
      <c r="D97" s="107" t="s">
        <v>1470</v>
      </c>
      <c r="E97" s="108"/>
      <c r="F97" s="108"/>
      <c r="G97" s="108"/>
      <c r="H97" s="108"/>
      <c r="I97" s="109">
        <f>Q126</f>
        <v>0</v>
      </c>
      <c r="J97" s="109">
        <f>R126</f>
        <v>0</v>
      </c>
      <c r="K97" s="109">
        <f>K126</f>
        <v>0</v>
      </c>
      <c r="M97" s="106"/>
    </row>
    <row r="98" spans="2:13" s="8" customFormat="1" ht="24.95" customHeight="1">
      <c r="B98" s="106"/>
      <c r="D98" s="107" t="s">
        <v>1471</v>
      </c>
      <c r="E98" s="108"/>
      <c r="F98" s="108"/>
      <c r="G98" s="108"/>
      <c r="H98" s="108"/>
      <c r="I98" s="109">
        <f>Q153</f>
        <v>0</v>
      </c>
      <c r="J98" s="109">
        <f>R153</f>
        <v>0</v>
      </c>
      <c r="K98" s="109">
        <f>K153</f>
        <v>0</v>
      </c>
      <c r="M98" s="106"/>
    </row>
    <row r="99" spans="2:13" s="8" customFormat="1" ht="24.95" customHeight="1">
      <c r="B99" s="106"/>
      <c r="D99" s="107" t="s">
        <v>1472</v>
      </c>
      <c r="E99" s="108"/>
      <c r="F99" s="108"/>
      <c r="G99" s="108"/>
      <c r="H99" s="108"/>
      <c r="I99" s="109">
        <f>Q198</f>
        <v>0</v>
      </c>
      <c r="J99" s="109">
        <f>R198</f>
        <v>0</v>
      </c>
      <c r="K99" s="109">
        <f>K198</f>
        <v>0</v>
      </c>
      <c r="M99" s="106"/>
    </row>
    <row r="100" spans="2:13" s="8" customFormat="1" ht="24.95" customHeight="1">
      <c r="B100" s="106"/>
      <c r="D100" s="107" t="s">
        <v>1473</v>
      </c>
      <c r="E100" s="108"/>
      <c r="F100" s="108"/>
      <c r="G100" s="108"/>
      <c r="H100" s="108"/>
      <c r="I100" s="109">
        <f>Q215</f>
        <v>0</v>
      </c>
      <c r="J100" s="109">
        <f>R215</f>
        <v>0</v>
      </c>
      <c r="K100" s="109">
        <f>K215</f>
        <v>0</v>
      </c>
      <c r="M100" s="106"/>
    </row>
    <row r="101" spans="2:13" s="8" customFormat="1" ht="24.95" customHeight="1">
      <c r="B101" s="106"/>
      <c r="D101" s="107" t="s">
        <v>1474</v>
      </c>
      <c r="E101" s="108"/>
      <c r="F101" s="108"/>
      <c r="G101" s="108"/>
      <c r="H101" s="108"/>
      <c r="I101" s="109">
        <f>Q240</f>
        <v>0</v>
      </c>
      <c r="J101" s="109">
        <f>R240</f>
        <v>0</v>
      </c>
      <c r="K101" s="109">
        <f>K240</f>
        <v>0</v>
      </c>
      <c r="M101" s="106"/>
    </row>
    <row r="102" spans="2:13" s="8" customFormat="1" ht="24.95" customHeight="1">
      <c r="B102" s="106"/>
      <c r="D102" s="107" t="s">
        <v>1475</v>
      </c>
      <c r="E102" s="108"/>
      <c r="F102" s="108"/>
      <c r="G102" s="108"/>
      <c r="H102" s="108"/>
      <c r="I102" s="109">
        <f>Q256</f>
        <v>0</v>
      </c>
      <c r="J102" s="109">
        <f>R256</f>
        <v>0</v>
      </c>
      <c r="K102" s="109">
        <f>K256</f>
        <v>0</v>
      </c>
      <c r="M102" s="106"/>
    </row>
    <row r="103" spans="2:13" s="8" customFormat="1" ht="24.95" customHeight="1">
      <c r="B103" s="106"/>
      <c r="D103" s="107" t="s">
        <v>1476</v>
      </c>
      <c r="E103" s="108"/>
      <c r="F103" s="108"/>
      <c r="G103" s="108"/>
      <c r="H103" s="108"/>
      <c r="I103" s="109">
        <f>Q269</f>
        <v>0</v>
      </c>
      <c r="J103" s="109">
        <f>R269</f>
        <v>0</v>
      </c>
      <c r="K103" s="109">
        <f>K269</f>
        <v>0</v>
      </c>
      <c r="M103" s="106"/>
    </row>
    <row r="104" spans="2:13" s="8" customFormat="1" ht="24.95" customHeight="1">
      <c r="B104" s="106"/>
      <c r="D104" s="107" t="s">
        <v>1477</v>
      </c>
      <c r="E104" s="108"/>
      <c r="F104" s="108"/>
      <c r="G104" s="108"/>
      <c r="H104" s="108"/>
      <c r="I104" s="109">
        <f>Q281</f>
        <v>0</v>
      </c>
      <c r="J104" s="109">
        <f>R281</f>
        <v>0</v>
      </c>
      <c r="K104" s="109">
        <f>K281</f>
        <v>0</v>
      </c>
      <c r="M104" s="106"/>
    </row>
    <row r="105" spans="2:13" s="8" customFormat="1" ht="24.95" customHeight="1">
      <c r="B105" s="106"/>
      <c r="D105" s="107" t="s">
        <v>1478</v>
      </c>
      <c r="E105" s="108"/>
      <c r="F105" s="108"/>
      <c r="G105" s="108"/>
      <c r="H105" s="108"/>
      <c r="I105" s="109">
        <f>Q287</f>
        <v>0</v>
      </c>
      <c r="J105" s="109">
        <f>R287</f>
        <v>0</v>
      </c>
      <c r="K105" s="109">
        <f>K287</f>
        <v>0</v>
      </c>
      <c r="M105" s="106"/>
    </row>
    <row r="106" spans="2:13" s="1" customFormat="1" ht="21.75" customHeight="1">
      <c r="B106" s="32"/>
      <c r="M106" s="32"/>
    </row>
    <row r="107" spans="2:13" s="1" customFormat="1" ht="6.95" customHeight="1">
      <c r="B107" s="44"/>
      <c r="C107" s="45"/>
      <c r="D107" s="45"/>
      <c r="E107" s="45"/>
      <c r="F107" s="45"/>
      <c r="G107" s="45"/>
      <c r="H107" s="45"/>
      <c r="I107" s="45"/>
      <c r="J107" s="45"/>
      <c r="K107" s="45"/>
      <c r="L107" s="45"/>
      <c r="M107" s="32"/>
    </row>
    <row r="111" spans="2:13" s="1" customFormat="1" ht="6.95" customHeight="1">
      <c r="B111" s="46"/>
      <c r="C111" s="47"/>
      <c r="D111" s="47"/>
      <c r="E111" s="47"/>
      <c r="F111" s="47"/>
      <c r="G111" s="47"/>
      <c r="H111" s="47"/>
      <c r="I111" s="47"/>
      <c r="J111" s="47"/>
      <c r="K111" s="47"/>
      <c r="L111" s="47"/>
      <c r="M111" s="32"/>
    </row>
    <row r="112" spans="2:13" s="1" customFormat="1" ht="24.95" customHeight="1">
      <c r="B112" s="32"/>
      <c r="C112" s="21" t="s">
        <v>141</v>
      </c>
      <c r="M112" s="32"/>
    </row>
    <row r="113" spans="2:65" s="1" customFormat="1" ht="6.95" customHeight="1">
      <c r="B113" s="32"/>
      <c r="M113" s="32"/>
    </row>
    <row r="114" spans="2:65" s="1" customFormat="1" ht="12" customHeight="1">
      <c r="B114" s="32"/>
      <c r="C114" s="27" t="s">
        <v>17</v>
      </c>
      <c r="M114" s="32"/>
    </row>
    <row r="115" spans="2:65" s="1" customFormat="1" ht="16.5" customHeight="1">
      <c r="B115" s="32"/>
      <c r="E115" s="248" t="str">
        <f>E7</f>
        <v>Rekonstrukce tělocvičny a zázemí ve staré budově VŠE</v>
      </c>
      <c r="F115" s="249"/>
      <c r="G115" s="249"/>
      <c r="H115" s="249"/>
      <c r="M115" s="32"/>
    </row>
    <row r="116" spans="2:65" s="1" customFormat="1" ht="12" customHeight="1">
      <c r="B116" s="32"/>
      <c r="C116" s="27" t="s">
        <v>104</v>
      </c>
      <c r="M116" s="32"/>
    </row>
    <row r="117" spans="2:65" s="1" customFormat="1" ht="16.5" customHeight="1">
      <c r="B117" s="32"/>
      <c r="E117" s="226" t="str">
        <f>E9</f>
        <v>EL - Elektroinstalace</v>
      </c>
      <c r="F117" s="247"/>
      <c r="G117" s="247"/>
      <c r="H117" s="247"/>
      <c r="M117" s="32"/>
    </row>
    <row r="118" spans="2:65" s="1" customFormat="1" ht="6.95" customHeight="1">
      <c r="B118" s="32"/>
      <c r="M118" s="32"/>
    </row>
    <row r="119" spans="2:65" s="1" customFormat="1" ht="12" customHeight="1">
      <c r="B119" s="32"/>
      <c r="C119" s="27" t="s">
        <v>21</v>
      </c>
      <c r="F119" s="25" t="str">
        <f>F12</f>
        <v xml:space="preserve"> </v>
      </c>
      <c r="I119" s="27" t="s">
        <v>23</v>
      </c>
      <c r="J119" s="52" t="str">
        <f>IF(J12="","",J12)</f>
        <v>25. 11. 2024</v>
      </c>
      <c r="M119" s="32"/>
    </row>
    <row r="120" spans="2:65" s="1" customFormat="1" ht="6.95" customHeight="1">
      <c r="B120" s="32"/>
      <c r="M120" s="32"/>
    </row>
    <row r="121" spans="2:65" s="1" customFormat="1" ht="25.7" customHeight="1">
      <c r="B121" s="32"/>
      <c r="C121" s="27" t="s">
        <v>25</v>
      </c>
      <c r="F121" s="25" t="str">
        <f>E15</f>
        <v>VŠE v Praze</v>
      </c>
      <c r="I121" s="27" t="s">
        <v>31</v>
      </c>
      <c r="J121" s="30" t="str">
        <f>E21</f>
        <v>ing. arch Eva Melicharová</v>
      </c>
      <c r="M121" s="32"/>
    </row>
    <row r="122" spans="2:65" s="1" customFormat="1" ht="15.2" customHeight="1">
      <c r="B122" s="32"/>
      <c r="C122" s="27" t="s">
        <v>29</v>
      </c>
      <c r="F122" s="25" t="str">
        <f>IF(E18="","",E18)</f>
        <v>Vyplň údaj</v>
      </c>
      <c r="I122" s="27" t="s">
        <v>33</v>
      </c>
      <c r="J122" s="30" t="str">
        <f>E24</f>
        <v>Martin Škrabal</v>
      </c>
      <c r="M122" s="32"/>
    </row>
    <row r="123" spans="2:65" s="1" customFormat="1" ht="10.35" customHeight="1">
      <c r="B123" s="32"/>
      <c r="M123" s="32"/>
    </row>
    <row r="124" spans="2:65" s="10" customFormat="1" ht="29.25" customHeight="1">
      <c r="B124" s="114"/>
      <c r="C124" s="115" t="s">
        <v>142</v>
      </c>
      <c r="D124" s="116" t="s">
        <v>62</v>
      </c>
      <c r="E124" s="116" t="s">
        <v>58</v>
      </c>
      <c r="F124" s="116" t="s">
        <v>59</v>
      </c>
      <c r="G124" s="116" t="s">
        <v>143</v>
      </c>
      <c r="H124" s="116" t="s">
        <v>144</v>
      </c>
      <c r="I124" s="116" t="s">
        <v>145</v>
      </c>
      <c r="J124" s="116" t="s">
        <v>146</v>
      </c>
      <c r="K124" s="116" t="s">
        <v>113</v>
      </c>
      <c r="L124" s="117" t="s">
        <v>147</v>
      </c>
      <c r="M124" s="114"/>
      <c r="N124" s="59" t="s">
        <v>1</v>
      </c>
      <c r="O124" s="60" t="s">
        <v>41</v>
      </c>
      <c r="P124" s="60" t="s">
        <v>148</v>
      </c>
      <c r="Q124" s="60" t="s">
        <v>149</v>
      </c>
      <c r="R124" s="60" t="s">
        <v>150</v>
      </c>
      <c r="S124" s="60" t="s">
        <v>151</v>
      </c>
      <c r="T124" s="60" t="s">
        <v>152</v>
      </c>
      <c r="U124" s="60" t="s">
        <v>153</v>
      </c>
      <c r="V124" s="60" t="s">
        <v>154</v>
      </c>
      <c r="W124" s="60" t="s">
        <v>155</v>
      </c>
      <c r="X124" s="61" t="s">
        <v>156</v>
      </c>
    </row>
    <row r="125" spans="2:65" s="1" customFormat="1" ht="22.7" customHeight="1">
      <c r="B125" s="32"/>
      <c r="C125" s="64" t="s">
        <v>157</v>
      </c>
      <c r="K125" s="118">
        <f>BK125</f>
        <v>0</v>
      </c>
      <c r="M125" s="32"/>
      <c r="N125" s="62"/>
      <c r="O125" s="53"/>
      <c r="P125" s="53"/>
      <c r="Q125" s="119">
        <f>Q126+Q153+Q198+Q215+Q240+Q256+Q269+Q281+Q287</f>
        <v>0</v>
      </c>
      <c r="R125" s="119">
        <f>R126+R153+R198+R215+R240+R256+R269+R281+R287</f>
        <v>0</v>
      </c>
      <c r="S125" s="53"/>
      <c r="T125" s="120">
        <f>T126+T153+T198+T215+T240+T256+T269+T281+T287</f>
        <v>0</v>
      </c>
      <c r="U125" s="53"/>
      <c r="V125" s="120">
        <f>V126+V153+V198+V215+V240+V256+V269+V281+V287</f>
        <v>0</v>
      </c>
      <c r="W125" s="53"/>
      <c r="X125" s="121">
        <f>X126+X153+X198+X215+X240+X256+X269+X281+X287</f>
        <v>0</v>
      </c>
      <c r="AT125" s="17" t="s">
        <v>78</v>
      </c>
      <c r="AU125" s="17" t="s">
        <v>115</v>
      </c>
      <c r="BK125" s="122">
        <f>BK126+BK153+BK198+BK215+BK240+BK256+BK269+BK281+BK287</f>
        <v>0</v>
      </c>
    </row>
    <row r="126" spans="2:65" s="11" customFormat="1" ht="25.9" customHeight="1">
      <c r="B126" s="123"/>
      <c r="D126" s="124" t="s">
        <v>78</v>
      </c>
      <c r="E126" s="125" t="s">
        <v>1405</v>
      </c>
      <c r="F126" s="125" t="s">
        <v>1479</v>
      </c>
      <c r="I126" s="126"/>
      <c r="J126" s="126"/>
      <c r="K126" s="127">
        <f>BK126</f>
        <v>0</v>
      </c>
      <c r="M126" s="123"/>
      <c r="N126" s="128"/>
      <c r="Q126" s="129">
        <f>SUM(Q127:Q152)</f>
        <v>0</v>
      </c>
      <c r="R126" s="129">
        <f>SUM(R127:R152)</f>
        <v>0</v>
      </c>
      <c r="T126" s="130">
        <f>SUM(T127:T152)</f>
        <v>0</v>
      </c>
      <c r="V126" s="130">
        <f>SUM(V127:V152)</f>
        <v>0</v>
      </c>
      <c r="X126" s="131">
        <f>SUM(X127:X152)</f>
        <v>0</v>
      </c>
      <c r="AR126" s="124" t="s">
        <v>87</v>
      </c>
      <c r="AT126" s="132" t="s">
        <v>78</v>
      </c>
      <c r="AU126" s="132" t="s">
        <v>79</v>
      </c>
      <c r="AY126" s="124" t="s">
        <v>160</v>
      </c>
      <c r="BK126" s="133">
        <f>SUM(BK127:BK152)</f>
        <v>0</v>
      </c>
    </row>
    <row r="127" spans="2:65" s="1" customFormat="1" ht="16.5" customHeight="1">
      <c r="B127" s="32"/>
      <c r="C127" s="136" t="s">
        <v>87</v>
      </c>
      <c r="D127" s="136" t="s">
        <v>163</v>
      </c>
      <c r="E127" s="137" t="s">
        <v>1480</v>
      </c>
      <c r="F127" s="138" t="s">
        <v>1481</v>
      </c>
      <c r="G127" s="139" t="s">
        <v>371</v>
      </c>
      <c r="H127" s="140">
        <v>12</v>
      </c>
      <c r="I127" s="141">
        <v>0</v>
      </c>
      <c r="J127" s="141">
        <v>0</v>
      </c>
      <c r="K127" s="142">
        <f t="shared" ref="K127:K152" si="0">ROUND(P127*H127,2)</f>
        <v>0</v>
      </c>
      <c r="L127" s="138" t="s">
        <v>1</v>
      </c>
      <c r="M127" s="32"/>
      <c r="N127" s="143" t="s">
        <v>1</v>
      </c>
      <c r="O127" s="144" t="s">
        <v>42</v>
      </c>
      <c r="P127" s="145">
        <f t="shared" ref="P127:P152" si="1">I127+J127</f>
        <v>0</v>
      </c>
      <c r="Q127" s="145">
        <f t="shared" ref="Q127:Q152" si="2">ROUND(I127*H127,2)</f>
        <v>0</v>
      </c>
      <c r="R127" s="145">
        <f t="shared" ref="R127:R152" si="3">ROUND(J127*H127,2)</f>
        <v>0</v>
      </c>
      <c r="T127" s="146">
        <f t="shared" ref="T127:T152" si="4">S127*H127</f>
        <v>0</v>
      </c>
      <c r="U127" s="146">
        <v>0</v>
      </c>
      <c r="V127" s="146">
        <f t="shared" ref="V127:V152" si="5">U127*H127</f>
        <v>0</v>
      </c>
      <c r="W127" s="146">
        <v>0</v>
      </c>
      <c r="X127" s="147">
        <f t="shared" ref="X127:X152" si="6">W127*H127</f>
        <v>0</v>
      </c>
      <c r="AR127" s="148" t="s">
        <v>168</v>
      </c>
      <c r="AT127" s="148" t="s">
        <v>163</v>
      </c>
      <c r="AU127" s="148" t="s">
        <v>87</v>
      </c>
      <c r="AY127" s="17" t="s">
        <v>160</v>
      </c>
      <c r="BE127" s="149">
        <f t="shared" ref="BE127:BE152" si="7">IF(O127="základní",K127,0)</f>
        <v>0</v>
      </c>
      <c r="BF127" s="149">
        <f t="shared" ref="BF127:BF152" si="8">IF(O127="snížená",K127,0)</f>
        <v>0</v>
      </c>
      <c r="BG127" s="149">
        <f t="shared" ref="BG127:BG152" si="9">IF(O127="zákl. přenesená",K127,0)</f>
        <v>0</v>
      </c>
      <c r="BH127" s="149">
        <f t="shared" ref="BH127:BH152" si="10">IF(O127="sníž. přenesená",K127,0)</f>
        <v>0</v>
      </c>
      <c r="BI127" s="149">
        <f t="shared" ref="BI127:BI152" si="11">IF(O127="nulová",K127,0)</f>
        <v>0</v>
      </c>
      <c r="BJ127" s="17" t="s">
        <v>87</v>
      </c>
      <c r="BK127" s="149">
        <f t="shared" ref="BK127:BK152" si="12">ROUND(P127*H127,2)</f>
        <v>0</v>
      </c>
      <c r="BL127" s="17" t="s">
        <v>168</v>
      </c>
      <c r="BM127" s="148" t="s">
        <v>89</v>
      </c>
    </row>
    <row r="128" spans="2:65" s="1" customFormat="1" ht="16.5" customHeight="1">
      <c r="B128" s="32"/>
      <c r="C128" s="136" t="s">
        <v>89</v>
      </c>
      <c r="D128" s="136" t="s">
        <v>163</v>
      </c>
      <c r="E128" s="137" t="s">
        <v>1482</v>
      </c>
      <c r="F128" s="138" t="s">
        <v>1483</v>
      </c>
      <c r="G128" s="139" t="s">
        <v>1484</v>
      </c>
      <c r="H128" s="140">
        <v>1</v>
      </c>
      <c r="I128" s="141">
        <v>0</v>
      </c>
      <c r="J128" s="141">
        <v>0</v>
      </c>
      <c r="K128" s="142">
        <f t="shared" si="0"/>
        <v>0</v>
      </c>
      <c r="L128" s="138" t="s">
        <v>1</v>
      </c>
      <c r="M128" s="32"/>
      <c r="N128" s="143" t="s">
        <v>1</v>
      </c>
      <c r="O128" s="144" t="s">
        <v>42</v>
      </c>
      <c r="P128" s="145">
        <f t="shared" si="1"/>
        <v>0</v>
      </c>
      <c r="Q128" s="145">
        <f t="shared" si="2"/>
        <v>0</v>
      </c>
      <c r="R128" s="145">
        <f t="shared" si="3"/>
        <v>0</v>
      </c>
      <c r="T128" s="146">
        <f t="shared" si="4"/>
        <v>0</v>
      </c>
      <c r="U128" s="146">
        <v>0</v>
      </c>
      <c r="V128" s="146">
        <f t="shared" si="5"/>
        <v>0</v>
      </c>
      <c r="W128" s="146">
        <v>0</v>
      </c>
      <c r="X128" s="147">
        <f t="shared" si="6"/>
        <v>0</v>
      </c>
      <c r="AR128" s="148" t="s">
        <v>168</v>
      </c>
      <c r="AT128" s="148" t="s">
        <v>163</v>
      </c>
      <c r="AU128" s="148" t="s">
        <v>87</v>
      </c>
      <c r="AY128" s="17" t="s">
        <v>160</v>
      </c>
      <c r="BE128" s="149">
        <f t="shared" si="7"/>
        <v>0</v>
      </c>
      <c r="BF128" s="149">
        <f t="shared" si="8"/>
        <v>0</v>
      </c>
      <c r="BG128" s="149">
        <f t="shared" si="9"/>
        <v>0</v>
      </c>
      <c r="BH128" s="149">
        <f t="shared" si="10"/>
        <v>0</v>
      </c>
      <c r="BI128" s="149">
        <f t="shared" si="11"/>
        <v>0</v>
      </c>
      <c r="BJ128" s="17" t="s">
        <v>87</v>
      </c>
      <c r="BK128" s="149">
        <f t="shared" si="12"/>
        <v>0</v>
      </c>
      <c r="BL128" s="17" t="s">
        <v>168</v>
      </c>
      <c r="BM128" s="148" t="s">
        <v>168</v>
      </c>
    </row>
    <row r="129" spans="2:65" s="1" customFormat="1" ht="24.2" customHeight="1">
      <c r="B129" s="32"/>
      <c r="C129" s="136" t="s">
        <v>161</v>
      </c>
      <c r="D129" s="136" t="s">
        <v>163</v>
      </c>
      <c r="E129" s="137" t="s">
        <v>1485</v>
      </c>
      <c r="F129" s="138" t="s">
        <v>1486</v>
      </c>
      <c r="G129" s="139" t="s">
        <v>1484</v>
      </c>
      <c r="H129" s="140">
        <v>1</v>
      </c>
      <c r="I129" s="141">
        <v>0</v>
      </c>
      <c r="J129" s="141">
        <v>0</v>
      </c>
      <c r="K129" s="142">
        <f t="shared" si="0"/>
        <v>0</v>
      </c>
      <c r="L129" s="138" t="s">
        <v>1</v>
      </c>
      <c r="M129" s="32"/>
      <c r="N129" s="143" t="s">
        <v>1</v>
      </c>
      <c r="O129" s="144" t="s">
        <v>42</v>
      </c>
      <c r="P129" s="145">
        <f t="shared" si="1"/>
        <v>0</v>
      </c>
      <c r="Q129" s="145">
        <f t="shared" si="2"/>
        <v>0</v>
      </c>
      <c r="R129" s="145">
        <f t="shared" si="3"/>
        <v>0</v>
      </c>
      <c r="T129" s="146">
        <f t="shared" si="4"/>
        <v>0</v>
      </c>
      <c r="U129" s="146">
        <v>0</v>
      </c>
      <c r="V129" s="146">
        <f t="shared" si="5"/>
        <v>0</v>
      </c>
      <c r="W129" s="146">
        <v>0</v>
      </c>
      <c r="X129" s="147">
        <f t="shared" si="6"/>
        <v>0</v>
      </c>
      <c r="AR129" s="148" t="s">
        <v>168</v>
      </c>
      <c r="AT129" s="148" t="s">
        <v>163</v>
      </c>
      <c r="AU129" s="148" t="s">
        <v>87</v>
      </c>
      <c r="AY129" s="17" t="s">
        <v>160</v>
      </c>
      <c r="BE129" s="149">
        <f t="shared" si="7"/>
        <v>0</v>
      </c>
      <c r="BF129" s="149">
        <f t="shared" si="8"/>
        <v>0</v>
      </c>
      <c r="BG129" s="149">
        <f t="shared" si="9"/>
        <v>0</v>
      </c>
      <c r="BH129" s="149">
        <f t="shared" si="10"/>
        <v>0</v>
      </c>
      <c r="BI129" s="149">
        <f t="shared" si="11"/>
        <v>0</v>
      </c>
      <c r="BJ129" s="17" t="s">
        <v>87</v>
      </c>
      <c r="BK129" s="149">
        <f t="shared" si="12"/>
        <v>0</v>
      </c>
      <c r="BL129" s="17" t="s">
        <v>168</v>
      </c>
      <c r="BM129" s="148" t="s">
        <v>194</v>
      </c>
    </row>
    <row r="130" spans="2:65" s="1" customFormat="1" ht="16.5" customHeight="1">
      <c r="B130" s="32"/>
      <c r="C130" s="136" t="s">
        <v>168</v>
      </c>
      <c r="D130" s="136" t="s">
        <v>163</v>
      </c>
      <c r="E130" s="137" t="s">
        <v>1487</v>
      </c>
      <c r="F130" s="138" t="s">
        <v>1488</v>
      </c>
      <c r="G130" s="139" t="s">
        <v>1484</v>
      </c>
      <c r="H130" s="140">
        <v>1</v>
      </c>
      <c r="I130" s="141">
        <v>0</v>
      </c>
      <c r="J130" s="141">
        <v>0</v>
      </c>
      <c r="K130" s="142">
        <f t="shared" si="0"/>
        <v>0</v>
      </c>
      <c r="L130" s="138" t="s">
        <v>1</v>
      </c>
      <c r="M130" s="32"/>
      <c r="N130" s="143" t="s">
        <v>1</v>
      </c>
      <c r="O130" s="144" t="s">
        <v>42</v>
      </c>
      <c r="P130" s="145">
        <f t="shared" si="1"/>
        <v>0</v>
      </c>
      <c r="Q130" s="145">
        <f t="shared" si="2"/>
        <v>0</v>
      </c>
      <c r="R130" s="145">
        <f t="shared" si="3"/>
        <v>0</v>
      </c>
      <c r="T130" s="146">
        <f t="shared" si="4"/>
        <v>0</v>
      </c>
      <c r="U130" s="146">
        <v>0</v>
      </c>
      <c r="V130" s="146">
        <f t="shared" si="5"/>
        <v>0</v>
      </c>
      <c r="W130" s="146">
        <v>0</v>
      </c>
      <c r="X130" s="147">
        <f t="shared" si="6"/>
        <v>0</v>
      </c>
      <c r="AR130" s="148" t="s">
        <v>168</v>
      </c>
      <c r="AT130" s="148" t="s">
        <v>163</v>
      </c>
      <c r="AU130" s="148" t="s">
        <v>87</v>
      </c>
      <c r="AY130" s="17" t="s">
        <v>160</v>
      </c>
      <c r="BE130" s="149">
        <f t="shared" si="7"/>
        <v>0</v>
      </c>
      <c r="BF130" s="149">
        <f t="shared" si="8"/>
        <v>0</v>
      </c>
      <c r="BG130" s="149">
        <f t="shared" si="9"/>
        <v>0</v>
      </c>
      <c r="BH130" s="149">
        <f t="shared" si="10"/>
        <v>0</v>
      </c>
      <c r="BI130" s="149">
        <f t="shared" si="11"/>
        <v>0</v>
      </c>
      <c r="BJ130" s="17" t="s">
        <v>87</v>
      </c>
      <c r="BK130" s="149">
        <f t="shared" si="12"/>
        <v>0</v>
      </c>
      <c r="BL130" s="17" t="s">
        <v>168</v>
      </c>
      <c r="BM130" s="148" t="s">
        <v>205</v>
      </c>
    </row>
    <row r="131" spans="2:65" s="1" customFormat="1" ht="16.5" customHeight="1">
      <c r="B131" s="32"/>
      <c r="C131" s="136" t="s">
        <v>190</v>
      </c>
      <c r="D131" s="136" t="s">
        <v>163</v>
      </c>
      <c r="E131" s="137" t="s">
        <v>1489</v>
      </c>
      <c r="F131" s="138" t="s">
        <v>1490</v>
      </c>
      <c r="G131" s="139" t="s">
        <v>371</v>
      </c>
      <c r="H131" s="140">
        <v>6</v>
      </c>
      <c r="I131" s="141">
        <v>0</v>
      </c>
      <c r="J131" s="141">
        <v>0</v>
      </c>
      <c r="K131" s="142">
        <f t="shared" si="0"/>
        <v>0</v>
      </c>
      <c r="L131" s="138" t="s">
        <v>1</v>
      </c>
      <c r="M131" s="32"/>
      <c r="N131" s="143" t="s">
        <v>1</v>
      </c>
      <c r="O131" s="144" t="s">
        <v>42</v>
      </c>
      <c r="P131" s="145">
        <f t="shared" si="1"/>
        <v>0</v>
      </c>
      <c r="Q131" s="145">
        <f t="shared" si="2"/>
        <v>0</v>
      </c>
      <c r="R131" s="145">
        <f t="shared" si="3"/>
        <v>0</v>
      </c>
      <c r="T131" s="146">
        <f t="shared" si="4"/>
        <v>0</v>
      </c>
      <c r="U131" s="146">
        <v>0</v>
      </c>
      <c r="V131" s="146">
        <f t="shared" si="5"/>
        <v>0</v>
      </c>
      <c r="W131" s="146">
        <v>0</v>
      </c>
      <c r="X131" s="147">
        <f t="shared" si="6"/>
        <v>0</v>
      </c>
      <c r="AR131" s="148" t="s">
        <v>168</v>
      </c>
      <c r="AT131" s="148" t="s">
        <v>163</v>
      </c>
      <c r="AU131" s="148" t="s">
        <v>87</v>
      </c>
      <c r="AY131" s="17" t="s">
        <v>160</v>
      </c>
      <c r="BE131" s="149">
        <f t="shared" si="7"/>
        <v>0</v>
      </c>
      <c r="BF131" s="149">
        <f t="shared" si="8"/>
        <v>0</v>
      </c>
      <c r="BG131" s="149">
        <f t="shared" si="9"/>
        <v>0</v>
      </c>
      <c r="BH131" s="149">
        <f t="shared" si="10"/>
        <v>0</v>
      </c>
      <c r="BI131" s="149">
        <f t="shared" si="11"/>
        <v>0</v>
      </c>
      <c r="BJ131" s="17" t="s">
        <v>87</v>
      </c>
      <c r="BK131" s="149">
        <f t="shared" si="12"/>
        <v>0</v>
      </c>
      <c r="BL131" s="17" t="s">
        <v>168</v>
      </c>
      <c r="BM131" s="148" t="s">
        <v>216</v>
      </c>
    </row>
    <row r="132" spans="2:65" s="1" customFormat="1" ht="24.2" customHeight="1">
      <c r="B132" s="32"/>
      <c r="C132" s="136" t="s">
        <v>194</v>
      </c>
      <c r="D132" s="136" t="s">
        <v>163</v>
      </c>
      <c r="E132" s="137" t="s">
        <v>1491</v>
      </c>
      <c r="F132" s="138" t="s">
        <v>1492</v>
      </c>
      <c r="G132" s="139" t="s">
        <v>371</v>
      </c>
      <c r="H132" s="140">
        <v>16</v>
      </c>
      <c r="I132" s="141">
        <v>0</v>
      </c>
      <c r="J132" s="141">
        <v>0</v>
      </c>
      <c r="K132" s="142">
        <f t="shared" si="0"/>
        <v>0</v>
      </c>
      <c r="L132" s="138" t="s">
        <v>1</v>
      </c>
      <c r="M132" s="32"/>
      <c r="N132" s="143" t="s">
        <v>1</v>
      </c>
      <c r="O132" s="144" t="s">
        <v>42</v>
      </c>
      <c r="P132" s="145">
        <f t="shared" si="1"/>
        <v>0</v>
      </c>
      <c r="Q132" s="145">
        <f t="shared" si="2"/>
        <v>0</v>
      </c>
      <c r="R132" s="145">
        <f t="shared" si="3"/>
        <v>0</v>
      </c>
      <c r="T132" s="146">
        <f t="shared" si="4"/>
        <v>0</v>
      </c>
      <c r="U132" s="146">
        <v>0</v>
      </c>
      <c r="V132" s="146">
        <f t="shared" si="5"/>
        <v>0</v>
      </c>
      <c r="W132" s="146">
        <v>0</v>
      </c>
      <c r="X132" s="147">
        <f t="shared" si="6"/>
        <v>0</v>
      </c>
      <c r="AR132" s="148" t="s">
        <v>168</v>
      </c>
      <c r="AT132" s="148" t="s">
        <v>163</v>
      </c>
      <c r="AU132" s="148" t="s">
        <v>87</v>
      </c>
      <c r="AY132" s="17" t="s">
        <v>160</v>
      </c>
      <c r="BE132" s="149">
        <f t="shared" si="7"/>
        <v>0</v>
      </c>
      <c r="BF132" s="149">
        <f t="shared" si="8"/>
        <v>0</v>
      </c>
      <c r="BG132" s="149">
        <f t="shared" si="9"/>
        <v>0</v>
      </c>
      <c r="BH132" s="149">
        <f t="shared" si="10"/>
        <v>0</v>
      </c>
      <c r="BI132" s="149">
        <f t="shared" si="11"/>
        <v>0</v>
      </c>
      <c r="BJ132" s="17" t="s">
        <v>87</v>
      </c>
      <c r="BK132" s="149">
        <f t="shared" si="12"/>
        <v>0</v>
      </c>
      <c r="BL132" s="17" t="s">
        <v>168</v>
      </c>
      <c r="BM132" s="148" t="s">
        <v>9</v>
      </c>
    </row>
    <row r="133" spans="2:65" s="1" customFormat="1" ht="21.75" customHeight="1">
      <c r="B133" s="32"/>
      <c r="C133" s="136" t="s">
        <v>200</v>
      </c>
      <c r="D133" s="136" t="s">
        <v>163</v>
      </c>
      <c r="E133" s="137" t="s">
        <v>1493</v>
      </c>
      <c r="F133" s="138" t="s">
        <v>1494</v>
      </c>
      <c r="G133" s="139" t="s">
        <v>484</v>
      </c>
      <c r="H133" s="140">
        <v>20</v>
      </c>
      <c r="I133" s="141">
        <v>0</v>
      </c>
      <c r="J133" s="141">
        <v>0</v>
      </c>
      <c r="K133" s="142">
        <f t="shared" si="0"/>
        <v>0</v>
      </c>
      <c r="L133" s="138" t="s">
        <v>1</v>
      </c>
      <c r="M133" s="32"/>
      <c r="N133" s="143" t="s">
        <v>1</v>
      </c>
      <c r="O133" s="144" t="s">
        <v>42</v>
      </c>
      <c r="P133" s="145">
        <f t="shared" si="1"/>
        <v>0</v>
      </c>
      <c r="Q133" s="145">
        <f t="shared" si="2"/>
        <v>0</v>
      </c>
      <c r="R133" s="145">
        <f t="shared" si="3"/>
        <v>0</v>
      </c>
      <c r="T133" s="146">
        <f t="shared" si="4"/>
        <v>0</v>
      </c>
      <c r="U133" s="146">
        <v>0</v>
      </c>
      <c r="V133" s="146">
        <f t="shared" si="5"/>
        <v>0</v>
      </c>
      <c r="W133" s="146">
        <v>0</v>
      </c>
      <c r="X133" s="147">
        <f t="shared" si="6"/>
        <v>0</v>
      </c>
      <c r="AR133" s="148" t="s">
        <v>168</v>
      </c>
      <c r="AT133" s="148" t="s">
        <v>163</v>
      </c>
      <c r="AU133" s="148" t="s">
        <v>87</v>
      </c>
      <c r="AY133" s="17" t="s">
        <v>160</v>
      </c>
      <c r="BE133" s="149">
        <f t="shared" si="7"/>
        <v>0</v>
      </c>
      <c r="BF133" s="149">
        <f t="shared" si="8"/>
        <v>0</v>
      </c>
      <c r="BG133" s="149">
        <f t="shared" si="9"/>
        <v>0</v>
      </c>
      <c r="BH133" s="149">
        <f t="shared" si="10"/>
        <v>0</v>
      </c>
      <c r="BI133" s="149">
        <f t="shared" si="11"/>
        <v>0</v>
      </c>
      <c r="BJ133" s="17" t="s">
        <v>87</v>
      </c>
      <c r="BK133" s="149">
        <f t="shared" si="12"/>
        <v>0</v>
      </c>
      <c r="BL133" s="17" t="s">
        <v>168</v>
      </c>
      <c r="BM133" s="148" t="s">
        <v>236</v>
      </c>
    </row>
    <row r="134" spans="2:65" s="1" customFormat="1" ht="21.75" customHeight="1">
      <c r="B134" s="32"/>
      <c r="C134" s="136" t="s">
        <v>205</v>
      </c>
      <c r="D134" s="136" t="s">
        <v>163</v>
      </c>
      <c r="E134" s="137" t="s">
        <v>1495</v>
      </c>
      <c r="F134" s="138" t="s">
        <v>1496</v>
      </c>
      <c r="G134" s="139" t="s">
        <v>484</v>
      </c>
      <c r="H134" s="140">
        <v>4</v>
      </c>
      <c r="I134" s="141">
        <v>0</v>
      </c>
      <c r="J134" s="141">
        <v>0</v>
      </c>
      <c r="K134" s="142">
        <f t="shared" si="0"/>
        <v>0</v>
      </c>
      <c r="L134" s="138" t="s">
        <v>1</v>
      </c>
      <c r="M134" s="32"/>
      <c r="N134" s="143" t="s">
        <v>1</v>
      </c>
      <c r="O134" s="144" t="s">
        <v>42</v>
      </c>
      <c r="P134" s="145">
        <f t="shared" si="1"/>
        <v>0</v>
      </c>
      <c r="Q134" s="145">
        <f t="shared" si="2"/>
        <v>0</v>
      </c>
      <c r="R134" s="145">
        <f t="shared" si="3"/>
        <v>0</v>
      </c>
      <c r="T134" s="146">
        <f t="shared" si="4"/>
        <v>0</v>
      </c>
      <c r="U134" s="146">
        <v>0</v>
      </c>
      <c r="V134" s="146">
        <f t="shared" si="5"/>
        <v>0</v>
      </c>
      <c r="W134" s="146">
        <v>0</v>
      </c>
      <c r="X134" s="147">
        <f t="shared" si="6"/>
        <v>0</v>
      </c>
      <c r="AR134" s="148" t="s">
        <v>168</v>
      </c>
      <c r="AT134" s="148" t="s">
        <v>163</v>
      </c>
      <c r="AU134" s="148" t="s">
        <v>87</v>
      </c>
      <c r="AY134" s="17" t="s">
        <v>160</v>
      </c>
      <c r="BE134" s="149">
        <f t="shared" si="7"/>
        <v>0</v>
      </c>
      <c r="BF134" s="149">
        <f t="shared" si="8"/>
        <v>0</v>
      </c>
      <c r="BG134" s="149">
        <f t="shared" si="9"/>
        <v>0</v>
      </c>
      <c r="BH134" s="149">
        <f t="shared" si="10"/>
        <v>0</v>
      </c>
      <c r="BI134" s="149">
        <f t="shared" si="11"/>
        <v>0</v>
      </c>
      <c r="BJ134" s="17" t="s">
        <v>87</v>
      </c>
      <c r="BK134" s="149">
        <f t="shared" si="12"/>
        <v>0</v>
      </c>
      <c r="BL134" s="17" t="s">
        <v>168</v>
      </c>
      <c r="BM134" s="148" t="s">
        <v>245</v>
      </c>
    </row>
    <row r="135" spans="2:65" s="1" customFormat="1" ht="16.5" customHeight="1">
      <c r="B135" s="32"/>
      <c r="C135" s="136" t="s">
        <v>211</v>
      </c>
      <c r="D135" s="136" t="s">
        <v>163</v>
      </c>
      <c r="E135" s="137" t="s">
        <v>1497</v>
      </c>
      <c r="F135" s="138" t="s">
        <v>1498</v>
      </c>
      <c r="G135" s="139" t="s">
        <v>376</v>
      </c>
      <c r="H135" s="140">
        <v>1</v>
      </c>
      <c r="I135" s="141">
        <v>0</v>
      </c>
      <c r="J135" s="141">
        <v>0</v>
      </c>
      <c r="K135" s="142">
        <f t="shared" si="0"/>
        <v>0</v>
      </c>
      <c r="L135" s="138" t="s">
        <v>1</v>
      </c>
      <c r="M135" s="32"/>
      <c r="N135" s="143" t="s">
        <v>1</v>
      </c>
      <c r="O135" s="144" t="s">
        <v>42</v>
      </c>
      <c r="P135" s="145">
        <f t="shared" si="1"/>
        <v>0</v>
      </c>
      <c r="Q135" s="145">
        <f t="shared" si="2"/>
        <v>0</v>
      </c>
      <c r="R135" s="145">
        <f t="shared" si="3"/>
        <v>0</v>
      </c>
      <c r="T135" s="146">
        <f t="shared" si="4"/>
        <v>0</v>
      </c>
      <c r="U135" s="146">
        <v>0</v>
      </c>
      <c r="V135" s="146">
        <f t="shared" si="5"/>
        <v>0</v>
      </c>
      <c r="W135" s="146">
        <v>0</v>
      </c>
      <c r="X135" s="147">
        <f t="shared" si="6"/>
        <v>0</v>
      </c>
      <c r="AR135" s="148" t="s">
        <v>168</v>
      </c>
      <c r="AT135" s="148" t="s">
        <v>163</v>
      </c>
      <c r="AU135" s="148" t="s">
        <v>87</v>
      </c>
      <c r="AY135" s="17" t="s">
        <v>160</v>
      </c>
      <c r="BE135" s="149">
        <f t="shared" si="7"/>
        <v>0</v>
      </c>
      <c r="BF135" s="149">
        <f t="shared" si="8"/>
        <v>0</v>
      </c>
      <c r="BG135" s="149">
        <f t="shared" si="9"/>
        <v>0</v>
      </c>
      <c r="BH135" s="149">
        <f t="shared" si="10"/>
        <v>0</v>
      </c>
      <c r="BI135" s="149">
        <f t="shared" si="11"/>
        <v>0</v>
      </c>
      <c r="BJ135" s="17" t="s">
        <v>87</v>
      </c>
      <c r="BK135" s="149">
        <f t="shared" si="12"/>
        <v>0</v>
      </c>
      <c r="BL135" s="17" t="s">
        <v>168</v>
      </c>
      <c r="BM135" s="148" t="s">
        <v>255</v>
      </c>
    </row>
    <row r="136" spans="2:65" s="1" customFormat="1" ht="16.5" customHeight="1">
      <c r="B136" s="32"/>
      <c r="C136" s="136" t="s">
        <v>216</v>
      </c>
      <c r="D136" s="136" t="s">
        <v>163</v>
      </c>
      <c r="E136" s="137" t="s">
        <v>1499</v>
      </c>
      <c r="F136" s="138" t="s">
        <v>1500</v>
      </c>
      <c r="G136" s="139" t="s">
        <v>484</v>
      </c>
      <c r="H136" s="140">
        <v>1</v>
      </c>
      <c r="I136" s="141">
        <v>0</v>
      </c>
      <c r="J136" s="141">
        <v>0</v>
      </c>
      <c r="K136" s="142">
        <f t="shared" si="0"/>
        <v>0</v>
      </c>
      <c r="L136" s="138" t="s">
        <v>1</v>
      </c>
      <c r="M136" s="32"/>
      <c r="N136" s="143" t="s">
        <v>1</v>
      </c>
      <c r="O136" s="144" t="s">
        <v>42</v>
      </c>
      <c r="P136" s="145">
        <f t="shared" si="1"/>
        <v>0</v>
      </c>
      <c r="Q136" s="145">
        <f t="shared" si="2"/>
        <v>0</v>
      </c>
      <c r="R136" s="145">
        <f t="shared" si="3"/>
        <v>0</v>
      </c>
      <c r="T136" s="146">
        <f t="shared" si="4"/>
        <v>0</v>
      </c>
      <c r="U136" s="146">
        <v>0</v>
      </c>
      <c r="V136" s="146">
        <f t="shared" si="5"/>
        <v>0</v>
      </c>
      <c r="W136" s="146">
        <v>0</v>
      </c>
      <c r="X136" s="147">
        <f t="shared" si="6"/>
        <v>0</v>
      </c>
      <c r="AR136" s="148" t="s">
        <v>168</v>
      </c>
      <c r="AT136" s="148" t="s">
        <v>163</v>
      </c>
      <c r="AU136" s="148" t="s">
        <v>87</v>
      </c>
      <c r="AY136" s="17" t="s">
        <v>160</v>
      </c>
      <c r="BE136" s="149">
        <f t="shared" si="7"/>
        <v>0</v>
      </c>
      <c r="BF136" s="149">
        <f t="shared" si="8"/>
        <v>0</v>
      </c>
      <c r="BG136" s="149">
        <f t="shared" si="9"/>
        <v>0</v>
      </c>
      <c r="BH136" s="149">
        <f t="shared" si="10"/>
        <v>0</v>
      </c>
      <c r="BI136" s="149">
        <f t="shared" si="11"/>
        <v>0</v>
      </c>
      <c r="BJ136" s="17" t="s">
        <v>87</v>
      </c>
      <c r="BK136" s="149">
        <f t="shared" si="12"/>
        <v>0</v>
      </c>
      <c r="BL136" s="17" t="s">
        <v>168</v>
      </c>
      <c r="BM136" s="148" t="s">
        <v>269</v>
      </c>
    </row>
    <row r="137" spans="2:65" s="1" customFormat="1" ht="21.75" customHeight="1">
      <c r="B137" s="32"/>
      <c r="C137" s="136" t="s">
        <v>223</v>
      </c>
      <c r="D137" s="136" t="s">
        <v>163</v>
      </c>
      <c r="E137" s="137" t="s">
        <v>1501</v>
      </c>
      <c r="F137" s="138" t="s">
        <v>1502</v>
      </c>
      <c r="G137" s="139" t="s">
        <v>484</v>
      </c>
      <c r="H137" s="140">
        <v>1</v>
      </c>
      <c r="I137" s="141">
        <v>0</v>
      </c>
      <c r="J137" s="141">
        <v>0</v>
      </c>
      <c r="K137" s="142">
        <f t="shared" si="0"/>
        <v>0</v>
      </c>
      <c r="L137" s="138" t="s">
        <v>1</v>
      </c>
      <c r="M137" s="32"/>
      <c r="N137" s="143" t="s">
        <v>1</v>
      </c>
      <c r="O137" s="144" t="s">
        <v>42</v>
      </c>
      <c r="P137" s="145">
        <f t="shared" si="1"/>
        <v>0</v>
      </c>
      <c r="Q137" s="145">
        <f t="shared" si="2"/>
        <v>0</v>
      </c>
      <c r="R137" s="145">
        <f t="shared" si="3"/>
        <v>0</v>
      </c>
      <c r="T137" s="146">
        <f t="shared" si="4"/>
        <v>0</v>
      </c>
      <c r="U137" s="146">
        <v>0</v>
      </c>
      <c r="V137" s="146">
        <f t="shared" si="5"/>
        <v>0</v>
      </c>
      <c r="W137" s="146">
        <v>0</v>
      </c>
      <c r="X137" s="147">
        <f t="shared" si="6"/>
        <v>0</v>
      </c>
      <c r="AR137" s="148" t="s">
        <v>168</v>
      </c>
      <c r="AT137" s="148" t="s">
        <v>163</v>
      </c>
      <c r="AU137" s="148" t="s">
        <v>87</v>
      </c>
      <c r="AY137" s="17" t="s">
        <v>160</v>
      </c>
      <c r="BE137" s="149">
        <f t="shared" si="7"/>
        <v>0</v>
      </c>
      <c r="BF137" s="149">
        <f t="shared" si="8"/>
        <v>0</v>
      </c>
      <c r="BG137" s="149">
        <f t="shared" si="9"/>
        <v>0</v>
      </c>
      <c r="BH137" s="149">
        <f t="shared" si="10"/>
        <v>0</v>
      </c>
      <c r="BI137" s="149">
        <f t="shared" si="11"/>
        <v>0</v>
      </c>
      <c r="BJ137" s="17" t="s">
        <v>87</v>
      </c>
      <c r="BK137" s="149">
        <f t="shared" si="12"/>
        <v>0</v>
      </c>
      <c r="BL137" s="17" t="s">
        <v>168</v>
      </c>
      <c r="BM137" s="148" t="s">
        <v>281</v>
      </c>
    </row>
    <row r="138" spans="2:65" s="1" customFormat="1" ht="16.5" customHeight="1">
      <c r="B138" s="32"/>
      <c r="C138" s="136" t="s">
        <v>9</v>
      </c>
      <c r="D138" s="136" t="s">
        <v>163</v>
      </c>
      <c r="E138" s="137" t="s">
        <v>1503</v>
      </c>
      <c r="F138" s="138" t="s">
        <v>1504</v>
      </c>
      <c r="G138" s="139" t="s">
        <v>484</v>
      </c>
      <c r="H138" s="140">
        <v>14</v>
      </c>
      <c r="I138" s="141">
        <v>0</v>
      </c>
      <c r="J138" s="141">
        <v>0</v>
      </c>
      <c r="K138" s="142">
        <f t="shared" si="0"/>
        <v>0</v>
      </c>
      <c r="L138" s="138" t="s">
        <v>1</v>
      </c>
      <c r="M138" s="32"/>
      <c r="N138" s="143" t="s">
        <v>1</v>
      </c>
      <c r="O138" s="144" t="s">
        <v>42</v>
      </c>
      <c r="P138" s="145">
        <f t="shared" si="1"/>
        <v>0</v>
      </c>
      <c r="Q138" s="145">
        <f t="shared" si="2"/>
        <v>0</v>
      </c>
      <c r="R138" s="145">
        <f t="shared" si="3"/>
        <v>0</v>
      </c>
      <c r="T138" s="146">
        <f t="shared" si="4"/>
        <v>0</v>
      </c>
      <c r="U138" s="146">
        <v>0</v>
      </c>
      <c r="V138" s="146">
        <f t="shared" si="5"/>
        <v>0</v>
      </c>
      <c r="W138" s="146">
        <v>0</v>
      </c>
      <c r="X138" s="147">
        <f t="shared" si="6"/>
        <v>0</v>
      </c>
      <c r="AR138" s="148" t="s">
        <v>168</v>
      </c>
      <c r="AT138" s="148" t="s">
        <v>163</v>
      </c>
      <c r="AU138" s="148" t="s">
        <v>87</v>
      </c>
      <c r="AY138" s="17" t="s">
        <v>160</v>
      </c>
      <c r="BE138" s="149">
        <f t="shared" si="7"/>
        <v>0</v>
      </c>
      <c r="BF138" s="149">
        <f t="shared" si="8"/>
        <v>0</v>
      </c>
      <c r="BG138" s="149">
        <f t="shared" si="9"/>
        <v>0</v>
      </c>
      <c r="BH138" s="149">
        <f t="shared" si="10"/>
        <v>0</v>
      </c>
      <c r="BI138" s="149">
        <f t="shared" si="11"/>
        <v>0</v>
      </c>
      <c r="BJ138" s="17" t="s">
        <v>87</v>
      </c>
      <c r="BK138" s="149">
        <f t="shared" si="12"/>
        <v>0</v>
      </c>
      <c r="BL138" s="17" t="s">
        <v>168</v>
      </c>
      <c r="BM138" s="148" t="s">
        <v>289</v>
      </c>
    </row>
    <row r="139" spans="2:65" s="1" customFormat="1" ht="16.5" customHeight="1">
      <c r="B139" s="32"/>
      <c r="C139" s="136" t="s">
        <v>232</v>
      </c>
      <c r="D139" s="136" t="s">
        <v>163</v>
      </c>
      <c r="E139" s="137" t="s">
        <v>1505</v>
      </c>
      <c r="F139" s="138" t="s">
        <v>1506</v>
      </c>
      <c r="G139" s="139" t="s">
        <v>484</v>
      </c>
      <c r="H139" s="140">
        <v>13</v>
      </c>
      <c r="I139" s="141">
        <v>0</v>
      </c>
      <c r="J139" s="141">
        <v>0</v>
      </c>
      <c r="K139" s="142">
        <f t="shared" si="0"/>
        <v>0</v>
      </c>
      <c r="L139" s="138" t="s">
        <v>1</v>
      </c>
      <c r="M139" s="32"/>
      <c r="N139" s="143" t="s">
        <v>1</v>
      </c>
      <c r="O139" s="144" t="s">
        <v>42</v>
      </c>
      <c r="P139" s="145">
        <f t="shared" si="1"/>
        <v>0</v>
      </c>
      <c r="Q139" s="145">
        <f t="shared" si="2"/>
        <v>0</v>
      </c>
      <c r="R139" s="145">
        <f t="shared" si="3"/>
        <v>0</v>
      </c>
      <c r="T139" s="146">
        <f t="shared" si="4"/>
        <v>0</v>
      </c>
      <c r="U139" s="146">
        <v>0</v>
      </c>
      <c r="V139" s="146">
        <f t="shared" si="5"/>
        <v>0</v>
      </c>
      <c r="W139" s="146">
        <v>0</v>
      </c>
      <c r="X139" s="147">
        <f t="shared" si="6"/>
        <v>0</v>
      </c>
      <c r="AR139" s="148" t="s">
        <v>168</v>
      </c>
      <c r="AT139" s="148" t="s">
        <v>163</v>
      </c>
      <c r="AU139" s="148" t="s">
        <v>87</v>
      </c>
      <c r="AY139" s="17" t="s">
        <v>160</v>
      </c>
      <c r="BE139" s="149">
        <f t="shared" si="7"/>
        <v>0</v>
      </c>
      <c r="BF139" s="149">
        <f t="shared" si="8"/>
        <v>0</v>
      </c>
      <c r="BG139" s="149">
        <f t="shared" si="9"/>
        <v>0</v>
      </c>
      <c r="BH139" s="149">
        <f t="shared" si="10"/>
        <v>0</v>
      </c>
      <c r="BI139" s="149">
        <f t="shared" si="11"/>
        <v>0</v>
      </c>
      <c r="BJ139" s="17" t="s">
        <v>87</v>
      </c>
      <c r="BK139" s="149">
        <f t="shared" si="12"/>
        <v>0</v>
      </c>
      <c r="BL139" s="17" t="s">
        <v>168</v>
      </c>
      <c r="BM139" s="148" t="s">
        <v>297</v>
      </c>
    </row>
    <row r="140" spans="2:65" s="1" customFormat="1" ht="16.5" customHeight="1">
      <c r="B140" s="32"/>
      <c r="C140" s="136" t="s">
        <v>236</v>
      </c>
      <c r="D140" s="136" t="s">
        <v>163</v>
      </c>
      <c r="E140" s="137" t="s">
        <v>1507</v>
      </c>
      <c r="F140" s="138" t="s">
        <v>1508</v>
      </c>
      <c r="G140" s="139" t="s">
        <v>484</v>
      </c>
      <c r="H140" s="140">
        <v>1</v>
      </c>
      <c r="I140" s="141">
        <v>0</v>
      </c>
      <c r="J140" s="141">
        <v>0</v>
      </c>
      <c r="K140" s="142">
        <f t="shared" si="0"/>
        <v>0</v>
      </c>
      <c r="L140" s="138" t="s">
        <v>1</v>
      </c>
      <c r="M140" s="32"/>
      <c r="N140" s="143" t="s">
        <v>1</v>
      </c>
      <c r="O140" s="144" t="s">
        <v>42</v>
      </c>
      <c r="P140" s="145">
        <f t="shared" si="1"/>
        <v>0</v>
      </c>
      <c r="Q140" s="145">
        <f t="shared" si="2"/>
        <v>0</v>
      </c>
      <c r="R140" s="145">
        <f t="shared" si="3"/>
        <v>0</v>
      </c>
      <c r="T140" s="146">
        <f t="shared" si="4"/>
        <v>0</v>
      </c>
      <c r="U140" s="146">
        <v>0</v>
      </c>
      <c r="V140" s="146">
        <f t="shared" si="5"/>
        <v>0</v>
      </c>
      <c r="W140" s="146">
        <v>0</v>
      </c>
      <c r="X140" s="147">
        <f t="shared" si="6"/>
        <v>0</v>
      </c>
      <c r="AR140" s="148" t="s">
        <v>168</v>
      </c>
      <c r="AT140" s="148" t="s">
        <v>163</v>
      </c>
      <c r="AU140" s="148" t="s">
        <v>87</v>
      </c>
      <c r="AY140" s="17" t="s">
        <v>160</v>
      </c>
      <c r="BE140" s="149">
        <f t="shared" si="7"/>
        <v>0</v>
      </c>
      <c r="BF140" s="149">
        <f t="shared" si="8"/>
        <v>0</v>
      </c>
      <c r="BG140" s="149">
        <f t="shared" si="9"/>
        <v>0</v>
      </c>
      <c r="BH140" s="149">
        <f t="shared" si="10"/>
        <v>0</v>
      </c>
      <c r="BI140" s="149">
        <f t="shared" si="11"/>
        <v>0</v>
      </c>
      <c r="BJ140" s="17" t="s">
        <v>87</v>
      </c>
      <c r="BK140" s="149">
        <f t="shared" si="12"/>
        <v>0</v>
      </c>
      <c r="BL140" s="17" t="s">
        <v>168</v>
      </c>
      <c r="BM140" s="148" t="s">
        <v>306</v>
      </c>
    </row>
    <row r="141" spans="2:65" s="1" customFormat="1" ht="16.5" customHeight="1">
      <c r="B141" s="32"/>
      <c r="C141" s="136" t="s">
        <v>240</v>
      </c>
      <c r="D141" s="136" t="s">
        <v>163</v>
      </c>
      <c r="E141" s="137" t="s">
        <v>1509</v>
      </c>
      <c r="F141" s="138" t="s">
        <v>1510</v>
      </c>
      <c r="G141" s="139" t="s">
        <v>484</v>
      </c>
      <c r="H141" s="140">
        <v>1</v>
      </c>
      <c r="I141" s="141">
        <v>0</v>
      </c>
      <c r="J141" s="141">
        <v>0</v>
      </c>
      <c r="K141" s="142">
        <f t="shared" si="0"/>
        <v>0</v>
      </c>
      <c r="L141" s="138" t="s">
        <v>1</v>
      </c>
      <c r="M141" s="32"/>
      <c r="N141" s="143" t="s">
        <v>1</v>
      </c>
      <c r="O141" s="144" t="s">
        <v>42</v>
      </c>
      <c r="P141" s="145">
        <f t="shared" si="1"/>
        <v>0</v>
      </c>
      <c r="Q141" s="145">
        <f t="shared" si="2"/>
        <v>0</v>
      </c>
      <c r="R141" s="145">
        <f t="shared" si="3"/>
        <v>0</v>
      </c>
      <c r="T141" s="146">
        <f t="shared" si="4"/>
        <v>0</v>
      </c>
      <c r="U141" s="146">
        <v>0</v>
      </c>
      <c r="V141" s="146">
        <f t="shared" si="5"/>
        <v>0</v>
      </c>
      <c r="W141" s="146">
        <v>0</v>
      </c>
      <c r="X141" s="147">
        <f t="shared" si="6"/>
        <v>0</v>
      </c>
      <c r="AR141" s="148" t="s">
        <v>168</v>
      </c>
      <c r="AT141" s="148" t="s">
        <v>163</v>
      </c>
      <c r="AU141" s="148" t="s">
        <v>87</v>
      </c>
      <c r="AY141" s="17" t="s">
        <v>160</v>
      </c>
      <c r="BE141" s="149">
        <f t="shared" si="7"/>
        <v>0</v>
      </c>
      <c r="BF141" s="149">
        <f t="shared" si="8"/>
        <v>0</v>
      </c>
      <c r="BG141" s="149">
        <f t="shared" si="9"/>
        <v>0</v>
      </c>
      <c r="BH141" s="149">
        <f t="shared" si="10"/>
        <v>0</v>
      </c>
      <c r="BI141" s="149">
        <f t="shared" si="11"/>
        <v>0</v>
      </c>
      <c r="BJ141" s="17" t="s">
        <v>87</v>
      </c>
      <c r="BK141" s="149">
        <f t="shared" si="12"/>
        <v>0</v>
      </c>
      <c r="BL141" s="17" t="s">
        <v>168</v>
      </c>
      <c r="BM141" s="148" t="s">
        <v>314</v>
      </c>
    </row>
    <row r="142" spans="2:65" s="1" customFormat="1" ht="16.5" customHeight="1">
      <c r="B142" s="32"/>
      <c r="C142" s="136" t="s">
        <v>245</v>
      </c>
      <c r="D142" s="136" t="s">
        <v>163</v>
      </c>
      <c r="E142" s="137" t="s">
        <v>1511</v>
      </c>
      <c r="F142" s="138" t="s">
        <v>1512</v>
      </c>
      <c r="G142" s="139" t="s">
        <v>484</v>
      </c>
      <c r="H142" s="140">
        <v>1</v>
      </c>
      <c r="I142" s="141">
        <v>0</v>
      </c>
      <c r="J142" s="141">
        <v>0</v>
      </c>
      <c r="K142" s="142">
        <f t="shared" si="0"/>
        <v>0</v>
      </c>
      <c r="L142" s="138" t="s">
        <v>1</v>
      </c>
      <c r="M142" s="32"/>
      <c r="N142" s="143" t="s">
        <v>1</v>
      </c>
      <c r="O142" s="144" t="s">
        <v>42</v>
      </c>
      <c r="P142" s="145">
        <f t="shared" si="1"/>
        <v>0</v>
      </c>
      <c r="Q142" s="145">
        <f t="shared" si="2"/>
        <v>0</v>
      </c>
      <c r="R142" s="145">
        <f t="shared" si="3"/>
        <v>0</v>
      </c>
      <c r="T142" s="146">
        <f t="shared" si="4"/>
        <v>0</v>
      </c>
      <c r="U142" s="146">
        <v>0</v>
      </c>
      <c r="V142" s="146">
        <f t="shared" si="5"/>
        <v>0</v>
      </c>
      <c r="W142" s="146">
        <v>0</v>
      </c>
      <c r="X142" s="147">
        <f t="shared" si="6"/>
        <v>0</v>
      </c>
      <c r="AR142" s="148" t="s">
        <v>168</v>
      </c>
      <c r="AT142" s="148" t="s">
        <v>163</v>
      </c>
      <c r="AU142" s="148" t="s">
        <v>87</v>
      </c>
      <c r="AY142" s="17" t="s">
        <v>160</v>
      </c>
      <c r="BE142" s="149">
        <f t="shared" si="7"/>
        <v>0</v>
      </c>
      <c r="BF142" s="149">
        <f t="shared" si="8"/>
        <v>0</v>
      </c>
      <c r="BG142" s="149">
        <f t="shared" si="9"/>
        <v>0</v>
      </c>
      <c r="BH142" s="149">
        <f t="shared" si="10"/>
        <v>0</v>
      </c>
      <c r="BI142" s="149">
        <f t="shared" si="11"/>
        <v>0</v>
      </c>
      <c r="BJ142" s="17" t="s">
        <v>87</v>
      </c>
      <c r="BK142" s="149">
        <f t="shared" si="12"/>
        <v>0</v>
      </c>
      <c r="BL142" s="17" t="s">
        <v>168</v>
      </c>
      <c r="BM142" s="148" t="s">
        <v>334</v>
      </c>
    </row>
    <row r="143" spans="2:65" s="1" customFormat="1" ht="16.5" customHeight="1">
      <c r="B143" s="32"/>
      <c r="C143" s="136" t="s">
        <v>250</v>
      </c>
      <c r="D143" s="136" t="s">
        <v>163</v>
      </c>
      <c r="E143" s="137" t="s">
        <v>1513</v>
      </c>
      <c r="F143" s="138" t="s">
        <v>1514</v>
      </c>
      <c r="G143" s="139" t="s">
        <v>484</v>
      </c>
      <c r="H143" s="140">
        <v>2</v>
      </c>
      <c r="I143" s="141">
        <v>0</v>
      </c>
      <c r="J143" s="141">
        <v>0</v>
      </c>
      <c r="K143" s="142">
        <f t="shared" si="0"/>
        <v>0</v>
      </c>
      <c r="L143" s="138" t="s">
        <v>1</v>
      </c>
      <c r="M143" s="32"/>
      <c r="N143" s="143" t="s">
        <v>1</v>
      </c>
      <c r="O143" s="144" t="s">
        <v>42</v>
      </c>
      <c r="P143" s="145">
        <f t="shared" si="1"/>
        <v>0</v>
      </c>
      <c r="Q143" s="145">
        <f t="shared" si="2"/>
        <v>0</v>
      </c>
      <c r="R143" s="145">
        <f t="shared" si="3"/>
        <v>0</v>
      </c>
      <c r="T143" s="146">
        <f t="shared" si="4"/>
        <v>0</v>
      </c>
      <c r="U143" s="146">
        <v>0</v>
      </c>
      <c r="V143" s="146">
        <f t="shared" si="5"/>
        <v>0</v>
      </c>
      <c r="W143" s="146">
        <v>0</v>
      </c>
      <c r="X143" s="147">
        <f t="shared" si="6"/>
        <v>0</v>
      </c>
      <c r="AR143" s="148" t="s">
        <v>168</v>
      </c>
      <c r="AT143" s="148" t="s">
        <v>163</v>
      </c>
      <c r="AU143" s="148" t="s">
        <v>87</v>
      </c>
      <c r="AY143" s="17" t="s">
        <v>160</v>
      </c>
      <c r="BE143" s="149">
        <f t="shared" si="7"/>
        <v>0</v>
      </c>
      <c r="BF143" s="149">
        <f t="shared" si="8"/>
        <v>0</v>
      </c>
      <c r="BG143" s="149">
        <f t="shared" si="9"/>
        <v>0</v>
      </c>
      <c r="BH143" s="149">
        <f t="shared" si="10"/>
        <v>0</v>
      </c>
      <c r="BI143" s="149">
        <f t="shared" si="11"/>
        <v>0</v>
      </c>
      <c r="BJ143" s="17" t="s">
        <v>87</v>
      </c>
      <c r="BK143" s="149">
        <f t="shared" si="12"/>
        <v>0</v>
      </c>
      <c r="BL143" s="17" t="s">
        <v>168</v>
      </c>
      <c r="BM143" s="148" t="s">
        <v>342</v>
      </c>
    </row>
    <row r="144" spans="2:65" s="1" customFormat="1" ht="16.5" customHeight="1">
      <c r="B144" s="32"/>
      <c r="C144" s="136" t="s">
        <v>255</v>
      </c>
      <c r="D144" s="136" t="s">
        <v>163</v>
      </c>
      <c r="E144" s="137" t="s">
        <v>1515</v>
      </c>
      <c r="F144" s="138" t="s">
        <v>1516</v>
      </c>
      <c r="G144" s="139" t="s">
        <v>484</v>
      </c>
      <c r="H144" s="140">
        <v>2</v>
      </c>
      <c r="I144" s="141">
        <v>0</v>
      </c>
      <c r="J144" s="141">
        <v>0</v>
      </c>
      <c r="K144" s="142">
        <f t="shared" si="0"/>
        <v>0</v>
      </c>
      <c r="L144" s="138" t="s">
        <v>1</v>
      </c>
      <c r="M144" s="32"/>
      <c r="N144" s="143" t="s">
        <v>1</v>
      </c>
      <c r="O144" s="144" t="s">
        <v>42</v>
      </c>
      <c r="P144" s="145">
        <f t="shared" si="1"/>
        <v>0</v>
      </c>
      <c r="Q144" s="145">
        <f t="shared" si="2"/>
        <v>0</v>
      </c>
      <c r="R144" s="145">
        <f t="shared" si="3"/>
        <v>0</v>
      </c>
      <c r="T144" s="146">
        <f t="shared" si="4"/>
        <v>0</v>
      </c>
      <c r="U144" s="146">
        <v>0</v>
      </c>
      <c r="V144" s="146">
        <f t="shared" si="5"/>
        <v>0</v>
      </c>
      <c r="W144" s="146">
        <v>0</v>
      </c>
      <c r="X144" s="147">
        <f t="shared" si="6"/>
        <v>0</v>
      </c>
      <c r="AR144" s="148" t="s">
        <v>168</v>
      </c>
      <c r="AT144" s="148" t="s">
        <v>163</v>
      </c>
      <c r="AU144" s="148" t="s">
        <v>87</v>
      </c>
      <c r="AY144" s="17" t="s">
        <v>160</v>
      </c>
      <c r="BE144" s="149">
        <f t="shared" si="7"/>
        <v>0</v>
      </c>
      <c r="BF144" s="149">
        <f t="shared" si="8"/>
        <v>0</v>
      </c>
      <c r="BG144" s="149">
        <f t="shared" si="9"/>
        <v>0</v>
      </c>
      <c r="BH144" s="149">
        <f t="shared" si="10"/>
        <v>0</v>
      </c>
      <c r="BI144" s="149">
        <f t="shared" si="11"/>
        <v>0</v>
      </c>
      <c r="BJ144" s="17" t="s">
        <v>87</v>
      </c>
      <c r="BK144" s="149">
        <f t="shared" si="12"/>
        <v>0</v>
      </c>
      <c r="BL144" s="17" t="s">
        <v>168</v>
      </c>
      <c r="BM144" s="148" t="s">
        <v>350</v>
      </c>
    </row>
    <row r="145" spans="2:65" s="1" customFormat="1" ht="16.5" customHeight="1">
      <c r="B145" s="32"/>
      <c r="C145" s="136" t="s">
        <v>260</v>
      </c>
      <c r="D145" s="136" t="s">
        <v>163</v>
      </c>
      <c r="E145" s="137" t="s">
        <v>1517</v>
      </c>
      <c r="F145" s="138" t="s">
        <v>1518</v>
      </c>
      <c r="G145" s="139" t="s">
        <v>484</v>
      </c>
      <c r="H145" s="140">
        <v>2</v>
      </c>
      <c r="I145" s="141">
        <v>0</v>
      </c>
      <c r="J145" s="141">
        <v>0</v>
      </c>
      <c r="K145" s="142">
        <f t="shared" si="0"/>
        <v>0</v>
      </c>
      <c r="L145" s="138" t="s">
        <v>1</v>
      </c>
      <c r="M145" s="32"/>
      <c r="N145" s="143" t="s">
        <v>1</v>
      </c>
      <c r="O145" s="144" t="s">
        <v>42</v>
      </c>
      <c r="P145" s="145">
        <f t="shared" si="1"/>
        <v>0</v>
      </c>
      <c r="Q145" s="145">
        <f t="shared" si="2"/>
        <v>0</v>
      </c>
      <c r="R145" s="145">
        <f t="shared" si="3"/>
        <v>0</v>
      </c>
      <c r="T145" s="146">
        <f t="shared" si="4"/>
        <v>0</v>
      </c>
      <c r="U145" s="146">
        <v>0</v>
      </c>
      <c r="V145" s="146">
        <f t="shared" si="5"/>
        <v>0</v>
      </c>
      <c r="W145" s="146">
        <v>0</v>
      </c>
      <c r="X145" s="147">
        <f t="shared" si="6"/>
        <v>0</v>
      </c>
      <c r="AR145" s="148" t="s">
        <v>168</v>
      </c>
      <c r="AT145" s="148" t="s">
        <v>163</v>
      </c>
      <c r="AU145" s="148" t="s">
        <v>87</v>
      </c>
      <c r="AY145" s="17" t="s">
        <v>160</v>
      </c>
      <c r="BE145" s="149">
        <f t="shared" si="7"/>
        <v>0</v>
      </c>
      <c r="BF145" s="149">
        <f t="shared" si="8"/>
        <v>0</v>
      </c>
      <c r="BG145" s="149">
        <f t="shared" si="9"/>
        <v>0</v>
      </c>
      <c r="BH145" s="149">
        <f t="shared" si="10"/>
        <v>0</v>
      </c>
      <c r="BI145" s="149">
        <f t="shared" si="11"/>
        <v>0</v>
      </c>
      <c r="BJ145" s="17" t="s">
        <v>87</v>
      </c>
      <c r="BK145" s="149">
        <f t="shared" si="12"/>
        <v>0</v>
      </c>
      <c r="BL145" s="17" t="s">
        <v>168</v>
      </c>
      <c r="BM145" s="148" t="s">
        <v>358</v>
      </c>
    </row>
    <row r="146" spans="2:65" s="1" customFormat="1" ht="16.5" customHeight="1">
      <c r="B146" s="32"/>
      <c r="C146" s="136" t="s">
        <v>269</v>
      </c>
      <c r="D146" s="136" t="s">
        <v>163</v>
      </c>
      <c r="E146" s="137" t="s">
        <v>1519</v>
      </c>
      <c r="F146" s="138" t="s">
        <v>1520</v>
      </c>
      <c r="G146" s="139" t="s">
        <v>1484</v>
      </c>
      <c r="H146" s="140">
        <v>1</v>
      </c>
      <c r="I146" s="141">
        <v>0</v>
      </c>
      <c r="J146" s="141">
        <v>0</v>
      </c>
      <c r="K146" s="142">
        <f t="shared" si="0"/>
        <v>0</v>
      </c>
      <c r="L146" s="138" t="s">
        <v>1</v>
      </c>
      <c r="M146" s="32"/>
      <c r="N146" s="143" t="s">
        <v>1</v>
      </c>
      <c r="O146" s="144" t="s">
        <v>42</v>
      </c>
      <c r="P146" s="145">
        <f t="shared" si="1"/>
        <v>0</v>
      </c>
      <c r="Q146" s="145">
        <f t="shared" si="2"/>
        <v>0</v>
      </c>
      <c r="R146" s="145">
        <f t="shared" si="3"/>
        <v>0</v>
      </c>
      <c r="T146" s="146">
        <f t="shared" si="4"/>
        <v>0</v>
      </c>
      <c r="U146" s="146">
        <v>0</v>
      </c>
      <c r="V146" s="146">
        <f t="shared" si="5"/>
        <v>0</v>
      </c>
      <c r="W146" s="146">
        <v>0</v>
      </c>
      <c r="X146" s="147">
        <f t="shared" si="6"/>
        <v>0</v>
      </c>
      <c r="AR146" s="148" t="s">
        <v>168</v>
      </c>
      <c r="AT146" s="148" t="s">
        <v>163</v>
      </c>
      <c r="AU146" s="148" t="s">
        <v>87</v>
      </c>
      <c r="AY146" s="17" t="s">
        <v>160</v>
      </c>
      <c r="BE146" s="149">
        <f t="shared" si="7"/>
        <v>0</v>
      </c>
      <c r="BF146" s="149">
        <f t="shared" si="8"/>
        <v>0</v>
      </c>
      <c r="BG146" s="149">
        <f t="shared" si="9"/>
        <v>0</v>
      </c>
      <c r="BH146" s="149">
        <f t="shared" si="10"/>
        <v>0</v>
      </c>
      <c r="BI146" s="149">
        <f t="shared" si="11"/>
        <v>0</v>
      </c>
      <c r="BJ146" s="17" t="s">
        <v>87</v>
      </c>
      <c r="BK146" s="149">
        <f t="shared" si="12"/>
        <v>0</v>
      </c>
      <c r="BL146" s="17" t="s">
        <v>168</v>
      </c>
      <c r="BM146" s="148" t="s">
        <v>368</v>
      </c>
    </row>
    <row r="147" spans="2:65" s="1" customFormat="1" ht="24.2" customHeight="1">
      <c r="B147" s="32"/>
      <c r="C147" s="136" t="s">
        <v>8</v>
      </c>
      <c r="D147" s="136" t="s">
        <v>163</v>
      </c>
      <c r="E147" s="137" t="s">
        <v>1521</v>
      </c>
      <c r="F147" s="138" t="s">
        <v>1522</v>
      </c>
      <c r="G147" s="139" t="s">
        <v>484</v>
      </c>
      <c r="H147" s="140">
        <v>1</v>
      </c>
      <c r="I147" s="141">
        <v>0</v>
      </c>
      <c r="J147" s="141">
        <v>0</v>
      </c>
      <c r="K147" s="142">
        <f t="shared" si="0"/>
        <v>0</v>
      </c>
      <c r="L147" s="138" t="s">
        <v>1</v>
      </c>
      <c r="M147" s="32"/>
      <c r="N147" s="143" t="s">
        <v>1</v>
      </c>
      <c r="O147" s="144" t="s">
        <v>42</v>
      </c>
      <c r="P147" s="145">
        <f t="shared" si="1"/>
        <v>0</v>
      </c>
      <c r="Q147" s="145">
        <f t="shared" si="2"/>
        <v>0</v>
      </c>
      <c r="R147" s="145">
        <f t="shared" si="3"/>
        <v>0</v>
      </c>
      <c r="T147" s="146">
        <f t="shared" si="4"/>
        <v>0</v>
      </c>
      <c r="U147" s="146">
        <v>0</v>
      </c>
      <c r="V147" s="146">
        <f t="shared" si="5"/>
        <v>0</v>
      </c>
      <c r="W147" s="146">
        <v>0</v>
      </c>
      <c r="X147" s="147">
        <f t="shared" si="6"/>
        <v>0</v>
      </c>
      <c r="AR147" s="148" t="s">
        <v>168</v>
      </c>
      <c r="AT147" s="148" t="s">
        <v>163</v>
      </c>
      <c r="AU147" s="148" t="s">
        <v>87</v>
      </c>
      <c r="AY147" s="17" t="s">
        <v>160</v>
      </c>
      <c r="BE147" s="149">
        <f t="shared" si="7"/>
        <v>0</v>
      </c>
      <c r="BF147" s="149">
        <f t="shared" si="8"/>
        <v>0</v>
      </c>
      <c r="BG147" s="149">
        <f t="shared" si="9"/>
        <v>0</v>
      </c>
      <c r="BH147" s="149">
        <f t="shared" si="10"/>
        <v>0</v>
      </c>
      <c r="BI147" s="149">
        <f t="shared" si="11"/>
        <v>0</v>
      </c>
      <c r="BJ147" s="17" t="s">
        <v>87</v>
      </c>
      <c r="BK147" s="149">
        <f t="shared" si="12"/>
        <v>0</v>
      </c>
      <c r="BL147" s="17" t="s">
        <v>168</v>
      </c>
      <c r="BM147" s="148" t="s">
        <v>378</v>
      </c>
    </row>
    <row r="148" spans="2:65" s="1" customFormat="1" ht="16.5" customHeight="1">
      <c r="B148" s="32"/>
      <c r="C148" s="136" t="s">
        <v>281</v>
      </c>
      <c r="D148" s="136" t="s">
        <v>163</v>
      </c>
      <c r="E148" s="137" t="s">
        <v>1523</v>
      </c>
      <c r="F148" s="138" t="s">
        <v>1524</v>
      </c>
      <c r="G148" s="139" t="s">
        <v>1484</v>
      </c>
      <c r="H148" s="140">
        <v>1</v>
      </c>
      <c r="I148" s="141">
        <v>0</v>
      </c>
      <c r="J148" s="141">
        <v>0</v>
      </c>
      <c r="K148" s="142">
        <f t="shared" si="0"/>
        <v>0</v>
      </c>
      <c r="L148" s="138" t="s">
        <v>1</v>
      </c>
      <c r="M148" s="32"/>
      <c r="N148" s="143" t="s">
        <v>1</v>
      </c>
      <c r="O148" s="144" t="s">
        <v>42</v>
      </c>
      <c r="P148" s="145">
        <f t="shared" si="1"/>
        <v>0</v>
      </c>
      <c r="Q148" s="145">
        <f t="shared" si="2"/>
        <v>0</v>
      </c>
      <c r="R148" s="145">
        <f t="shared" si="3"/>
        <v>0</v>
      </c>
      <c r="T148" s="146">
        <f t="shared" si="4"/>
        <v>0</v>
      </c>
      <c r="U148" s="146">
        <v>0</v>
      </c>
      <c r="V148" s="146">
        <f t="shared" si="5"/>
        <v>0</v>
      </c>
      <c r="W148" s="146">
        <v>0</v>
      </c>
      <c r="X148" s="147">
        <f t="shared" si="6"/>
        <v>0</v>
      </c>
      <c r="AR148" s="148" t="s">
        <v>168</v>
      </c>
      <c r="AT148" s="148" t="s">
        <v>163</v>
      </c>
      <c r="AU148" s="148" t="s">
        <v>87</v>
      </c>
      <c r="AY148" s="17" t="s">
        <v>160</v>
      </c>
      <c r="BE148" s="149">
        <f t="shared" si="7"/>
        <v>0</v>
      </c>
      <c r="BF148" s="149">
        <f t="shared" si="8"/>
        <v>0</v>
      </c>
      <c r="BG148" s="149">
        <f t="shared" si="9"/>
        <v>0</v>
      </c>
      <c r="BH148" s="149">
        <f t="shared" si="10"/>
        <v>0</v>
      </c>
      <c r="BI148" s="149">
        <f t="shared" si="11"/>
        <v>0</v>
      </c>
      <c r="BJ148" s="17" t="s">
        <v>87</v>
      </c>
      <c r="BK148" s="149">
        <f t="shared" si="12"/>
        <v>0</v>
      </c>
      <c r="BL148" s="17" t="s">
        <v>168</v>
      </c>
      <c r="BM148" s="148" t="s">
        <v>386</v>
      </c>
    </row>
    <row r="149" spans="2:65" s="1" customFormat="1" ht="16.5" customHeight="1">
      <c r="B149" s="32"/>
      <c r="C149" s="136" t="s">
        <v>285</v>
      </c>
      <c r="D149" s="136" t="s">
        <v>163</v>
      </c>
      <c r="E149" s="137" t="s">
        <v>1525</v>
      </c>
      <c r="F149" s="138" t="s">
        <v>1526</v>
      </c>
      <c r="G149" s="139" t="s">
        <v>484</v>
      </c>
      <c r="H149" s="140">
        <v>1</v>
      </c>
      <c r="I149" s="141">
        <v>0</v>
      </c>
      <c r="J149" s="141">
        <v>0</v>
      </c>
      <c r="K149" s="142">
        <f t="shared" si="0"/>
        <v>0</v>
      </c>
      <c r="L149" s="138" t="s">
        <v>1</v>
      </c>
      <c r="M149" s="32"/>
      <c r="N149" s="143" t="s">
        <v>1</v>
      </c>
      <c r="O149" s="144" t="s">
        <v>42</v>
      </c>
      <c r="P149" s="145">
        <f t="shared" si="1"/>
        <v>0</v>
      </c>
      <c r="Q149" s="145">
        <f t="shared" si="2"/>
        <v>0</v>
      </c>
      <c r="R149" s="145">
        <f t="shared" si="3"/>
        <v>0</v>
      </c>
      <c r="T149" s="146">
        <f t="shared" si="4"/>
        <v>0</v>
      </c>
      <c r="U149" s="146">
        <v>0</v>
      </c>
      <c r="V149" s="146">
        <f t="shared" si="5"/>
        <v>0</v>
      </c>
      <c r="W149" s="146">
        <v>0</v>
      </c>
      <c r="X149" s="147">
        <f t="shared" si="6"/>
        <v>0</v>
      </c>
      <c r="AR149" s="148" t="s">
        <v>168</v>
      </c>
      <c r="AT149" s="148" t="s">
        <v>163</v>
      </c>
      <c r="AU149" s="148" t="s">
        <v>87</v>
      </c>
      <c r="AY149" s="17" t="s">
        <v>160</v>
      </c>
      <c r="BE149" s="149">
        <f t="shared" si="7"/>
        <v>0</v>
      </c>
      <c r="BF149" s="149">
        <f t="shared" si="8"/>
        <v>0</v>
      </c>
      <c r="BG149" s="149">
        <f t="shared" si="9"/>
        <v>0</v>
      </c>
      <c r="BH149" s="149">
        <f t="shared" si="10"/>
        <v>0</v>
      </c>
      <c r="BI149" s="149">
        <f t="shared" si="11"/>
        <v>0</v>
      </c>
      <c r="BJ149" s="17" t="s">
        <v>87</v>
      </c>
      <c r="BK149" s="149">
        <f t="shared" si="12"/>
        <v>0</v>
      </c>
      <c r="BL149" s="17" t="s">
        <v>168</v>
      </c>
      <c r="BM149" s="148" t="s">
        <v>394</v>
      </c>
    </row>
    <row r="150" spans="2:65" s="1" customFormat="1" ht="16.5" customHeight="1">
      <c r="B150" s="32"/>
      <c r="C150" s="136" t="s">
        <v>289</v>
      </c>
      <c r="D150" s="136" t="s">
        <v>163</v>
      </c>
      <c r="E150" s="137" t="s">
        <v>1527</v>
      </c>
      <c r="F150" s="138" t="s">
        <v>1528</v>
      </c>
      <c r="G150" s="139" t="s">
        <v>484</v>
      </c>
      <c r="H150" s="140">
        <v>1</v>
      </c>
      <c r="I150" s="141">
        <v>0</v>
      </c>
      <c r="J150" s="141">
        <v>0</v>
      </c>
      <c r="K150" s="142">
        <f t="shared" si="0"/>
        <v>0</v>
      </c>
      <c r="L150" s="138" t="s">
        <v>1</v>
      </c>
      <c r="M150" s="32"/>
      <c r="N150" s="143" t="s">
        <v>1</v>
      </c>
      <c r="O150" s="144" t="s">
        <v>42</v>
      </c>
      <c r="P150" s="145">
        <f t="shared" si="1"/>
        <v>0</v>
      </c>
      <c r="Q150" s="145">
        <f t="shared" si="2"/>
        <v>0</v>
      </c>
      <c r="R150" s="145">
        <f t="shared" si="3"/>
        <v>0</v>
      </c>
      <c r="T150" s="146">
        <f t="shared" si="4"/>
        <v>0</v>
      </c>
      <c r="U150" s="146">
        <v>0</v>
      </c>
      <c r="V150" s="146">
        <f t="shared" si="5"/>
        <v>0</v>
      </c>
      <c r="W150" s="146">
        <v>0</v>
      </c>
      <c r="X150" s="147">
        <f t="shared" si="6"/>
        <v>0</v>
      </c>
      <c r="AR150" s="148" t="s">
        <v>168</v>
      </c>
      <c r="AT150" s="148" t="s">
        <v>163</v>
      </c>
      <c r="AU150" s="148" t="s">
        <v>87</v>
      </c>
      <c r="AY150" s="17" t="s">
        <v>160</v>
      </c>
      <c r="BE150" s="149">
        <f t="shared" si="7"/>
        <v>0</v>
      </c>
      <c r="BF150" s="149">
        <f t="shared" si="8"/>
        <v>0</v>
      </c>
      <c r="BG150" s="149">
        <f t="shared" si="9"/>
        <v>0</v>
      </c>
      <c r="BH150" s="149">
        <f t="shared" si="10"/>
        <v>0</v>
      </c>
      <c r="BI150" s="149">
        <f t="shared" si="11"/>
        <v>0</v>
      </c>
      <c r="BJ150" s="17" t="s">
        <v>87</v>
      </c>
      <c r="BK150" s="149">
        <f t="shared" si="12"/>
        <v>0</v>
      </c>
      <c r="BL150" s="17" t="s">
        <v>168</v>
      </c>
      <c r="BM150" s="148" t="s">
        <v>414</v>
      </c>
    </row>
    <row r="151" spans="2:65" s="1" customFormat="1" ht="16.5" customHeight="1">
      <c r="B151" s="32"/>
      <c r="C151" s="136" t="s">
        <v>293</v>
      </c>
      <c r="D151" s="136" t="s">
        <v>163</v>
      </c>
      <c r="E151" s="137" t="s">
        <v>1529</v>
      </c>
      <c r="F151" s="138" t="s">
        <v>1530</v>
      </c>
      <c r="G151" s="139" t="s">
        <v>484</v>
      </c>
      <c r="H151" s="140">
        <v>1</v>
      </c>
      <c r="I151" s="141">
        <v>0</v>
      </c>
      <c r="J151" s="141">
        <v>0</v>
      </c>
      <c r="K151" s="142">
        <f t="shared" si="0"/>
        <v>0</v>
      </c>
      <c r="L151" s="138" t="s">
        <v>1</v>
      </c>
      <c r="M151" s="32"/>
      <c r="N151" s="143" t="s">
        <v>1</v>
      </c>
      <c r="O151" s="144" t="s">
        <v>42</v>
      </c>
      <c r="P151" s="145">
        <f t="shared" si="1"/>
        <v>0</v>
      </c>
      <c r="Q151" s="145">
        <f t="shared" si="2"/>
        <v>0</v>
      </c>
      <c r="R151" s="145">
        <f t="shared" si="3"/>
        <v>0</v>
      </c>
      <c r="T151" s="146">
        <f t="shared" si="4"/>
        <v>0</v>
      </c>
      <c r="U151" s="146">
        <v>0</v>
      </c>
      <c r="V151" s="146">
        <f t="shared" si="5"/>
        <v>0</v>
      </c>
      <c r="W151" s="146">
        <v>0</v>
      </c>
      <c r="X151" s="147">
        <f t="shared" si="6"/>
        <v>0</v>
      </c>
      <c r="AR151" s="148" t="s">
        <v>168</v>
      </c>
      <c r="AT151" s="148" t="s">
        <v>163</v>
      </c>
      <c r="AU151" s="148" t="s">
        <v>87</v>
      </c>
      <c r="AY151" s="17" t="s">
        <v>160</v>
      </c>
      <c r="BE151" s="149">
        <f t="shared" si="7"/>
        <v>0</v>
      </c>
      <c r="BF151" s="149">
        <f t="shared" si="8"/>
        <v>0</v>
      </c>
      <c r="BG151" s="149">
        <f t="shared" si="9"/>
        <v>0</v>
      </c>
      <c r="BH151" s="149">
        <f t="shared" si="10"/>
        <v>0</v>
      </c>
      <c r="BI151" s="149">
        <f t="shared" si="11"/>
        <v>0</v>
      </c>
      <c r="BJ151" s="17" t="s">
        <v>87</v>
      </c>
      <c r="BK151" s="149">
        <f t="shared" si="12"/>
        <v>0</v>
      </c>
      <c r="BL151" s="17" t="s">
        <v>168</v>
      </c>
      <c r="BM151" s="148" t="s">
        <v>424</v>
      </c>
    </row>
    <row r="152" spans="2:65" s="1" customFormat="1" ht="24.2" customHeight="1">
      <c r="B152" s="32"/>
      <c r="C152" s="136" t="s">
        <v>297</v>
      </c>
      <c r="D152" s="136" t="s">
        <v>163</v>
      </c>
      <c r="E152" s="137" t="s">
        <v>1531</v>
      </c>
      <c r="F152" s="138" t="s">
        <v>1532</v>
      </c>
      <c r="G152" s="139" t="s">
        <v>1484</v>
      </c>
      <c r="H152" s="140">
        <v>1</v>
      </c>
      <c r="I152" s="141">
        <v>0</v>
      </c>
      <c r="J152" s="141">
        <v>0</v>
      </c>
      <c r="K152" s="142">
        <f t="shared" si="0"/>
        <v>0</v>
      </c>
      <c r="L152" s="138" t="s">
        <v>1</v>
      </c>
      <c r="M152" s="32"/>
      <c r="N152" s="143" t="s">
        <v>1</v>
      </c>
      <c r="O152" s="144" t="s">
        <v>42</v>
      </c>
      <c r="P152" s="145">
        <f t="shared" si="1"/>
        <v>0</v>
      </c>
      <c r="Q152" s="145">
        <f t="shared" si="2"/>
        <v>0</v>
      </c>
      <c r="R152" s="145">
        <f t="shared" si="3"/>
        <v>0</v>
      </c>
      <c r="T152" s="146">
        <f t="shared" si="4"/>
        <v>0</v>
      </c>
      <c r="U152" s="146">
        <v>0</v>
      </c>
      <c r="V152" s="146">
        <f t="shared" si="5"/>
        <v>0</v>
      </c>
      <c r="W152" s="146">
        <v>0</v>
      </c>
      <c r="X152" s="147">
        <f t="shared" si="6"/>
        <v>0</v>
      </c>
      <c r="AR152" s="148" t="s">
        <v>168</v>
      </c>
      <c r="AT152" s="148" t="s">
        <v>163</v>
      </c>
      <c r="AU152" s="148" t="s">
        <v>87</v>
      </c>
      <c r="AY152" s="17" t="s">
        <v>160</v>
      </c>
      <c r="BE152" s="149">
        <f t="shared" si="7"/>
        <v>0</v>
      </c>
      <c r="BF152" s="149">
        <f t="shared" si="8"/>
        <v>0</v>
      </c>
      <c r="BG152" s="149">
        <f t="shared" si="9"/>
        <v>0</v>
      </c>
      <c r="BH152" s="149">
        <f t="shared" si="10"/>
        <v>0</v>
      </c>
      <c r="BI152" s="149">
        <f t="shared" si="11"/>
        <v>0</v>
      </c>
      <c r="BJ152" s="17" t="s">
        <v>87</v>
      </c>
      <c r="BK152" s="149">
        <f t="shared" si="12"/>
        <v>0</v>
      </c>
      <c r="BL152" s="17" t="s">
        <v>168</v>
      </c>
      <c r="BM152" s="148" t="s">
        <v>434</v>
      </c>
    </row>
    <row r="153" spans="2:65" s="11" customFormat="1" ht="25.9" customHeight="1">
      <c r="B153" s="123"/>
      <c r="D153" s="124" t="s">
        <v>78</v>
      </c>
      <c r="E153" s="125" t="s">
        <v>740</v>
      </c>
      <c r="F153" s="125" t="s">
        <v>1533</v>
      </c>
      <c r="I153" s="126"/>
      <c r="J153" s="126"/>
      <c r="K153" s="127">
        <f>BK153</f>
        <v>0</v>
      </c>
      <c r="M153" s="123"/>
      <c r="N153" s="128"/>
      <c r="Q153" s="129">
        <f>SUM(Q154:Q197)</f>
        <v>0</v>
      </c>
      <c r="R153" s="129">
        <f>SUM(R154:R197)</f>
        <v>0</v>
      </c>
      <c r="T153" s="130">
        <f>SUM(T154:T197)</f>
        <v>0</v>
      </c>
      <c r="V153" s="130">
        <f>SUM(V154:V197)</f>
        <v>0</v>
      </c>
      <c r="X153" s="131">
        <f>SUM(X154:X197)</f>
        <v>0</v>
      </c>
      <c r="AR153" s="124" t="s">
        <v>87</v>
      </c>
      <c r="AT153" s="132" t="s">
        <v>78</v>
      </c>
      <c r="AU153" s="132" t="s">
        <v>79</v>
      </c>
      <c r="AY153" s="124" t="s">
        <v>160</v>
      </c>
      <c r="BK153" s="133">
        <f>SUM(BK154:BK197)</f>
        <v>0</v>
      </c>
    </row>
    <row r="154" spans="2:65" s="1" customFormat="1" ht="21.75" customHeight="1">
      <c r="B154" s="32"/>
      <c r="C154" s="136" t="s">
        <v>301</v>
      </c>
      <c r="D154" s="136" t="s">
        <v>163</v>
      </c>
      <c r="E154" s="137" t="s">
        <v>1534</v>
      </c>
      <c r="F154" s="138" t="s">
        <v>1535</v>
      </c>
      <c r="G154" s="139" t="s">
        <v>484</v>
      </c>
      <c r="H154" s="140">
        <v>50</v>
      </c>
      <c r="I154" s="141">
        <v>0</v>
      </c>
      <c r="J154" s="141">
        <v>0</v>
      </c>
      <c r="K154" s="142">
        <f t="shared" ref="K154:K197" si="13">ROUND(P154*H154,2)</f>
        <v>0</v>
      </c>
      <c r="L154" s="138" t="s">
        <v>1</v>
      </c>
      <c r="M154" s="32"/>
      <c r="N154" s="143" t="s">
        <v>1</v>
      </c>
      <c r="O154" s="144" t="s">
        <v>42</v>
      </c>
      <c r="P154" s="145">
        <f t="shared" ref="P154:P197" si="14">I154+J154</f>
        <v>0</v>
      </c>
      <c r="Q154" s="145">
        <f t="shared" ref="Q154:Q197" si="15">ROUND(I154*H154,2)</f>
        <v>0</v>
      </c>
      <c r="R154" s="145">
        <f t="shared" ref="R154:R197" si="16">ROUND(J154*H154,2)</f>
        <v>0</v>
      </c>
      <c r="T154" s="146">
        <f t="shared" ref="T154:T197" si="17">S154*H154</f>
        <v>0</v>
      </c>
      <c r="U154" s="146">
        <v>0</v>
      </c>
      <c r="V154" s="146">
        <f t="shared" ref="V154:V197" si="18">U154*H154</f>
        <v>0</v>
      </c>
      <c r="W154" s="146">
        <v>0</v>
      </c>
      <c r="X154" s="147">
        <f t="shared" ref="X154:X197" si="19">W154*H154</f>
        <v>0</v>
      </c>
      <c r="AR154" s="148" t="s">
        <v>168</v>
      </c>
      <c r="AT154" s="148" t="s">
        <v>163</v>
      </c>
      <c r="AU154" s="148" t="s">
        <v>87</v>
      </c>
      <c r="AY154" s="17" t="s">
        <v>160</v>
      </c>
      <c r="BE154" s="149">
        <f t="shared" ref="BE154:BE197" si="20">IF(O154="základní",K154,0)</f>
        <v>0</v>
      </c>
      <c r="BF154" s="149">
        <f t="shared" ref="BF154:BF197" si="21">IF(O154="snížená",K154,0)</f>
        <v>0</v>
      </c>
      <c r="BG154" s="149">
        <f t="shared" ref="BG154:BG197" si="22">IF(O154="zákl. přenesená",K154,0)</f>
        <v>0</v>
      </c>
      <c r="BH154" s="149">
        <f t="shared" ref="BH154:BH197" si="23">IF(O154="sníž. přenesená",K154,0)</f>
        <v>0</v>
      </c>
      <c r="BI154" s="149">
        <f t="shared" ref="BI154:BI197" si="24">IF(O154="nulová",K154,0)</f>
        <v>0</v>
      </c>
      <c r="BJ154" s="17" t="s">
        <v>87</v>
      </c>
      <c r="BK154" s="149">
        <f t="shared" ref="BK154:BK197" si="25">ROUND(P154*H154,2)</f>
        <v>0</v>
      </c>
      <c r="BL154" s="17" t="s">
        <v>168</v>
      </c>
      <c r="BM154" s="148" t="s">
        <v>444</v>
      </c>
    </row>
    <row r="155" spans="2:65" s="1" customFormat="1" ht="16.5" customHeight="1">
      <c r="B155" s="32"/>
      <c r="C155" s="136" t="s">
        <v>306</v>
      </c>
      <c r="D155" s="136" t="s">
        <v>163</v>
      </c>
      <c r="E155" s="137" t="s">
        <v>1536</v>
      </c>
      <c r="F155" s="138" t="s">
        <v>1537</v>
      </c>
      <c r="G155" s="139" t="s">
        <v>484</v>
      </c>
      <c r="H155" s="140">
        <v>80</v>
      </c>
      <c r="I155" s="141">
        <v>0</v>
      </c>
      <c r="J155" s="141">
        <v>0</v>
      </c>
      <c r="K155" s="142">
        <f t="shared" si="13"/>
        <v>0</v>
      </c>
      <c r="L155" s="138" t="s">
        <v>1</v>
      </c>
      <c r="M155" s="32"/>
      <c r="N155" s="143" t="s">
        <v>1</v>
      </c>
      <c r="O155" s="144" t="s">
        <v>42</v>
      </c>
      <c r="P155" s="145">
        <f t="shared" si="14"/>
        <v>0</v>
      </c>
      <c r="Q155" s="145">
        <f t="shared" si="15"/>
        <v>0</v>
      </c>
      <c r="R155" s="145">
        <f t="shared" si="16"/>
        <v>0</v>
      </c>
      <c r="T155" s="146">
        <f t="shared" si="17"/>
        <v>0</v>
      </c>
      <c r="U155" s="146">
        <v>0</v>
      </c>
      <c r="V155" s="146">
        <f t="shared" si="18"/>
        <v>0</v>
      </c>
      <c r="W155" s="146">
        <v>0</v>
      </c>
      <c r="X155" s="147">
        <f t="shared" si="19"/>
        <v>0</v>
      </c>
      <c r="AR155" s="148" t="s">
        <v>168</v>
      </c>
      <c r="AT155" s="148" t="s">
        <v>163</v>
      </c>
      <c r="AU155" s="148" t="s">
        <v>87</v>
      </c>
      <c r="AY155" s="17" t="s">
        <v>160</v>
      </c>
      <c r="BE155" s="149">
        <f t="shared" si="20"/>
        <v>0</v>
      </c>
      <c r="BF155" s="149">
        <f t="shared" si="21"/>
        <v>0</v>
      </c>
      <c r="BG155" s="149">
        <f t="shared" si="22"/>
        <v>0</v>
      </c>
      <c r="BH155" s="149">
        <f t="shared" si="23"/>
        <v>0</v>
      </c>
      <c r="BI155" s="149">
        <f t="shared" si="24"/>
        <v>0</v>
      </c>
      <c r="BJ155" s="17" t="s">
        <v>87</v>
      </c>
      <c r="BK155" s="149">
        <f t="shared" si="25"/>
        <v>0</v>
      </c>
      <c r="BL155" s="17" t="s">
        <v>168</v>
      </c>
      <c r="BM155" s="148" t="s">
        <v>461</v>
      </c>
    </row>
    <row r="156" spans="2:65" s="1" customFormat="1" ht="16.5" customHeight="1">
      <c r="B156" s="32"/>
      <c r="C156" s="136" t="s">
        <v>310</v>
      </c>
      <c r="D156" s="136" t="s">
        <v>163</v>
      </c>
      <c r="E156" s="137" t="s">
        <v>1538</v>
      </c>
      <c r="F156" s="138" t="s">
        <v>1539</v>
      </c>
      <c r="G156" s="139" t="s">
        <v>371</v>
      </c>
      <c r="H156" s="140">
        <v>30</v>
      </c>
      <c r="I156" s="141">
        <v>0</v>
      </c>
      <c r="J156" s="141">
        <v>0</v>
      </c>
      <c r="K156" s="142">
        <f t="shared" si="13"/>
        <v>0</v>
      </c>
      <c r="L156" s="138" t="s">
        <v>1</v>
      </c>
      <c r="M156" s="32"/>
      <c r="N156" s="143" t="s">
        <v>1</v>
      </c>
      <c r="O156" s="144" t="s">
        <v>42</v>
      </c>
      <c r="P156" s="145">
        <f t="shared" si="14"/>
        <v>0</v>
      </c>
      <c r="Q156" s="145">
        <f t="shared" si="15"/>
        <v>0</v>
      </c>
      <c r="R156" s="145">
        <f t="shared" si="16"/>
        <v>0</v>
      </c>
      <c r="T156" s="146">
        <f t="shared" si="17"/>
        <v>0</v>
      </c>
      <c r="U156" s="146">
        <v>0</v>
      </c>
      <c r="V156" s="146">
        <f t="shared" si="18"/>
        <v>0</v>
      </c>
      <c r="W156" s="146">
        <v>0</v>
      </c>
      <c r="X156" s="147">
        <f t="shared" si="19"/>
        <v>0</v>
      </c>
      <c r="AR156" s="148" t="s">
        <v>168</v>
      </c>
      <c r="AT156" s="148" t="s">
        <v>163</v>
      </c>
      <c r="AU156" s="148" t="s">
        <v>87</v>
      </c>
      <c r="AY156" s="17" t="s">
        <v>160</v>
      </c>
      <c r="BE156" s="149">
        <f t="shared" si="20"/>
        <v>0</v>
      </c>
      <c r="BF156" s="149">
        <f t="shared" si="21"/>
        <v>0</v>
      </c>
      <c r="BG156" s="149">
        <f t="shared" si="22"/>
        <v>0</v>
      </c>
      <c r="BH156" s="149">
        <f t="shared" si="23"/>
        <v>0</v>
      </c>
      <c r="BI156" s="149">
        <f t="shared" si="24"/>
        <v>0</v>
      </c>
      <c r="BJ156" s="17" t="s">
        <v>87</v>
      </c>
      <c r="BK156" s="149">
        <f t="shared" si="25"/>
        <v>0</v>
      </c>
      <c r="BL156" s="17" t="s">
        <v>168</v>
      </c>
      <c r="BM156" s="148" t="s">
        <v>469</v>
      </c>
    </row>
    <row r="157" spans="2:65" s="1" customFormat="1" ht="16.5" customHeight="1">
      <c r="B157" s="32"/>
      <c r="C157" s="136" t="s">
        <v>314</v>
      </c>
      <c r="D157" s="136" t="s">
        <v>163</v>
      </c>
      <c r="E157" s="137" t="s">
        <v>1540</v>
      </c>
      <c r="F157" s="138" t="s">
        <v>1541</v>
      </c>
      <c r="G157" s="139" t="s">
        <v>1484</v>
      </c>
      <c r="H157" s="140">
        <v>1</v>
      </c>
      <c r="I157" s="141">
        <v>0</v>
      </c>
      <c r="J157" s="141">
        <v>0</v>
      </c>
      <c r="K157" s="142">
        <f t="shared" si="13"/>
        <v>0</v>
      </c>
      <c r="L157" s="138" t="s">
        <v>1</v>
      </c>
      <c r="M157" s="32"/>
      <c r="N157" s="143" t="s">
        <v>1</v>
      </c>
      <c r="O157" s="144" t="s">
        <v>42</v>
      </c>
      <c r="P157" s="145">
        <f t="shared" si="14"/>
        <v>0</v>
      </c>
      <c r="Q157" s="145">
        <f t="shared" si="15"/>
        <v>0</v>
      </c>
      <c r="R157" s="145">
        <f t="shared" si="16"/>
        <v>0</v>
      </c>
      <c r="T157" s="146">
        <f t="shared" si="17"/>
        <v>0</v>
      </c>
      <c r="U157" s="146">
        <v>0</v>
      </c>
      <c r="V157" s="146">
        <f t="shared" si="18"/>
        <v>0</v>
      </c>
      <c r="W157" s="146">
        <v>0</v>
      </c>
      <c r="X157" s="147">
        <f t="shared" si="19"/>
        <v>0</v>
      </c>
      <c r="AR157" s="148" t="s">
        <v>168</v>
      </c>
      <c r="AT157" s="148" t="s">
        <v>163</v>
      </c>
      <c r="AU157" s="148" t="s">
        <v>87</v>
      </c>
      <c r="AY157" s="17" t="s">
        <v>160</v>
      </c>
      <c r="BE157" s="149">
        <f t="shared" si="20"/>
        <v>0</v>
      </c>
      <c r="BF157" s="149">
        <f t="shared" si="21"/>
        <v>0</v>
      </c>
      <c r="BG157" s="149">
        <f t="shared" si="22"/>
        <v>0</v>
      </c>
      <c r="BH157" s="149">
        <f t="shared" si="23"/>
        <v>0</v>
      </c>
      <c r="BI157" s="149">
        <f t="shared" si="24"/>
        <v>0</v>
      </c>
      <c r="BJ157" s="17" t="s">
        <v>87</v>
      </c>
      <c r="BK157" s="149">
        <f t="shared" si="25"/>
        <v>0</v>
      </c>
      <c r="BL157" s="17" t="s">
        <v>168</v>
      </c>
      <c r="BM157" s="148" t="s">
        <v>481</v>
      </c>
    </row>
    <row r="158" spans="2:65" s="1" customFormat="1" ht="16.5" customHeight="1">
      <c r="B158" s="32"/>
      <c r="C158" s="136" t="s">
        <v>319</v>
      </c>
      <c r="D158" s="136" t="s">
        <v>163</v>
      </c>
      <c r="E158" s="137" t="s">
        <v>1542</v>
      </c>
      <c r="F158" s="138" t="s">
        <v>1543</v>
      </c>
      <c r="G158" s="139" t="s">
        <v>1484</v>
      </c>
      <c r="H158" s="140">
        <v>1</v>
      </c>
      <c r="I158" s="141">
        <v>0</v>
      </c>
      <c r="J158" s="141">
        <v>0</v>
      </c>
      <c r="K158" s="142">
        <f t="shared" si="13"/>
        <v>0</v>
      </c>
      <c r="L158" s="138" t="s">
        <v>1</v>
      </c>
      <c r="M158" s="32"/>
      <c r="N158" s="143" t="s">
        <v>1</v>
      </c>
      <c r="O158" s="144" t="s">
        <v>42</v>
      </c>
      <c r="P158" s="145">
        <f t="shared" si="14"/>
        <v>0</v>
      </c>
      <c r="Q158" s="145">
        <f t="shared" si="15"/>
        <v>0</v>
      </c>
      <c r="R158" s="145">
        <f t="shared" si="16"/>
        <v>0</v>
      </c>
      <c r="T158" s="146">
        <f t="shared" si="17"/>
        <v>0</v>
      </c>
      <c r="U158" s="146">
        <v>0</v>
      </c>
      <c r="V158" s="146">
        <f t="shared" si="18"/>
        <v>0</v>
      </c>
      <c r="W158" s="146">
        <v>0</v>
      </c>
      <c r="X158" s="147">
        <f t="shared" si="19"/>
        <v>0</v>
      </c>
      <c r="AR158" s="148" t="s">
        <v>168</v>
      </c>
      <c r="AT158" s="148" t="s">
        <v>163</v>
      </c>
      <c r="AU158" s="148" t="s">
        <v>87</v>
      </c>
      <c r="AY158" s="17" t="s">
        <v>160</v>
      </c>
      <c r="BE158" s="149">
        <f t="shared" si="20"/>
        <v>0</v>
      </c>
      <c r="BF158" s="149">
        <f t="shared" si="21"/>
        <v>0</v>
      </c>
      <c r="BG158" s="149">
        <f t="shared" si="22"/>
        <v>0</v>
      </c>
      <c r="BH158" s="149">
        <f t="shared" si="23"/>
        <v>0</v>
      </c>
      <c r="BI158" s="149">
        <f t="shared" si="24"/>
        <v>0</v>
      </c>
      <c r="BJ158" s="17" t="s">
        <v>87</v>
      </c>
      <c r="BK158" s="149">
        <f t="shared" si="25"/>
        <v>0</v>
      </c>
      <c r="BL158" s="17" t="s">
        <v>168</v>
      </c>
      <c r="BM158" s="148" t="s">
        <v>492</v>
      </c>
    </row>
    <row r="159" spans="2:65" s="1" customFormat="1" ht="16.5" customHeight="1">
      <c r="B159" s="32"/>
      <c r="C159" s="136" t="s">
        <v>334</v>
      </c>
      <c r="D159" s="136" t="s">
        <v>163</v>
      </c>
      <c r="E159" s="137" t="s">
        <v>1544</v>
      </c>
      <c r="F159" s="138" t="s">
        <v>1545</v>
      </c>
      <c r="G159" s="139" t="s">
        <v>1484</v>
      </c>
      <c r="H159" s="140">
        <v>1</v>
      </c>
      <c r="I159" s="141">
        <v>0</v>
      </c>
      <c r="J159" s="141">
        <v>0</v>
      </c>
      <c r="K159" s="142">
        <f t="shared" si="13"/>
        <v>0</v>
      </c>
      <c r="L159" s="138" t="s">
        <v>1</v>
      </c>
      <c r="M159" s="32"/>
      <c r="N159" s="143" t="s">
        <v>1</v>
      </c>
      <c r="O159" s="144" t="s">
        <v>42</v>
      </c>
      <c r="P159" s="145">
        <f t="shared" si="14"/>
        <v>0</v>
      </c>
      <c r="Q159" s="145">
        <f t="shared" si="15"/>
        <v>0</v>
      </c>
      <c r="R159" s="145">
        <f t="shared" si="16"/>
        <v>0</v>
      </c>
      <c r="T159" s="146">
        <f t="shared" si="17"/>
        <v>0</v>
      </c>
      <c r="U159" s="146">
        <v>0</v>
      </c>
      <c r="V159" s="146">
        <f t="shared" si="18"/>
        <v>0</v>
      </c>
      <c r="W159" s="146">
        <v>0</v>
      </c>
      <c r="X159" s="147">
        <f t="shared" si="19"/>
        <v>0</v>
      </c>
      <c r="AR159" s="148" t="s">
        <v>168</v>
      </c>
      <c r="AT159" s="148" t="s">
        <v>163</v>
      </c>
      <c r="AU159" s="148" t="s">
        <v>87</v>
      </c>
      <c r="AY159" s="17" t="s">
        <v>160</v>
      </c>
      <c r="BE159" s="149">
        <f t="shared" si="20"/>
        <v>0</v>
      </c>
      <c r="BF159" s="149">
        <f t="shared" si="21"/>
        <v>0</v>
      </c>
      <c r="BG159" s="149">
        <f t="shared" si="22"/>
        <v>0</v>
      </c>
      <c r="BH159" s="149">
        <f t="shared" si="23"/>
        <v>0</v>
      </c>
      <c r="BI159" s="149">
        <f t="shared" si="24"/>
        <v>0</v>
      </c>
      <c r="BJ159" s="17" t="s">
        <v>87</v>
      </c>
      <c r="BK159" s="149">
        <f t="shared" si="25"/>
        <v>0</v>
      </c>
      <c r="BL159" s="17" t="s">
        <v>168</v>
      </c>
      <c r="BM159" s="148" t="s">
        <v>500</v>
      </c>
    </row>
    <row r="160" spans="2:65" s="1" customFormat="1" ht="16.5" customHeight="1">
      <c r="B160" s="32"/>
      <c r="C160" s="136" t="s">
        <v>338</v>
      </c>
      <c r="D160" s="136" t="s">
        <v>163</v>
      </c>
      <c r="E160" s="137" t="s">
        <v>1546</v>
      </c>
      <c r="F160" s="138" t="s">
        <v>1547</v>
      </c>
      <c r="G160" s="139" t="s">
        <v>1484</v>
      </c>
      <c r="H160" s="140">
        <v>1</v>
      </c>
      <c r="I160" s="141">
        <v>0</v>
      </c>
      <c r="J160" s="141">
        <v>0</v>
      </c>
      <c r="K160" s="142">
        <f t="shared" si="13"/>
        <v>0</v>
      </c>
      <c r="L160" s="138" t="s">
        <v>1</v>
      </c>
      <c r="M160" s="32"/>
      <c r="N160" s="143" t="s">
        <v>1</v>
      </c>
      <c r="O160" s="144" t="s">
        <v>42</v>
      </c>
      <c r="P160" s="145">
        <f t="shared" si="14"/>
        <v>0</v>
      </c>
      <c r="Q160" s="145">
        <f t="shared" si="15"/>
        <v>0</v>
      </c>
      <c r="R160" s="145">
        <f t="shared" si="16"/>
        <v>0</v>
      </c>
      <c r="T160" s="146">
        <f t="shared" si="17"/>
        <v>0</v>
      </c>
      <c r="U160" s="146">
        <v>0</v>
      </c>
      <c r="V160" s="146">
        <f t="shared" si="18"/>
        <v>0</v>
      </c>
      <c r="W160" s="146">
        <v>0</v>
      </c>
      <c r="X160" s="147">
        <f t="shared" si="19"/>
        <v>0</v>
      </c>
      <c r="AR160" s="148" t="s">
        <v>168</v>
      </c>
      <c r="AT160" s="148" t="s">
        <v>163</v>
      </c>
      <c r="AU160" s="148" t="s">
        <v>87</v>
      </c>
      <c r="AY160" s="17" t="s">
        <v>160</v>
      </c>
      <c r="BE160" s="149">
        <f t="shared" si="20"/>
        <v>0</v>
      </c>
      <c r="BF160" s="149">
        <f t="shared" si="21"/>
        <v>0</v>
      </c>
      <c r="BG160" s="149">
        <f t="shared" si="22"/>
        <v>0</v>
      </c>
      <c r="BH160" s="149">
        <f t="shared" si="23"/>
        <v>0</v>
      </c>
      <c r="BI160" s="149">
        <f t="shared" si="24"/>
        <v>0</v>
      </c>
      <c r="BJ160" s="17" t="s">
        <v>87</v>
      </c>
      <c r="BK160" s="149">
        <f t="shared" si="25"/>
        <v>0</v>
      </c>
      <c r="BL160" s="17" t="s">
        <v>168</v>
      </c>
      <c r="BM160" s="148" t="s">
        <v>511</v>
      </c>
    </row>
    <row r="161" spans="2:65" s="1" customFormat="1" ht="16.5" customHeight="1">
      <c r="B161" s="32"/>
      <c r="C161" s="136" t="s">
        <v>342</v>
      </c>
      <c r="D161" s="136" t="s">
        <v>163</v>
      </c>
      <c r="E161" s="137" t="s">
        <v>1548</v>
      </c>
      <c r="F161" s="138" t="s">
        <v>1549</v>
      </c>
      <c r="G161" s="139" t="s">
        <v>1484</v>
      </c>
      <c r="H161" s="140">
        <v>1</v>
      </c>
      <c r="I161" s="141">
        <v>0</v>
      </c>
      <c r="J161" s="141">
        <v>0</v>
      </c>
      <c r="K161" s="142">
        <f t="shared" si="13"/>
        <v>0</v>
      </c>
      <c r="L161" s="138" t="s">
        <v>1</v>
      </c>
      <c r="M161" s="32"/>
      <c r="N161" s="143" t="s">
        <v>1</v>
      </c>
      <c r="O161" s="144" t="s">
        <v>42</v>
      </c>
      <c r="P161" s="145">
        <f t="shared" si="14"/>
        <v>0</v>
      </c>
      <c r="Q161" s="145">
        <f t="shared" si="15"/>
        <v>0</v>
      </c>
      <c r="R161" s="145">
        <f t="shared" si="16"/>
        <v>0</v>
      </c>
      <c r="T161" s="146">
        <f t="shared" si="17"/>
        <v>0</v>
      </c>
      <c r="U161" s="146">
        <v>0</v>
      </c>
      <c r="V161" s="146">
        <f t="shared" si="18"/>
        <v>0</v>
      </c>
      <c r="W161" s="146">
        <v>0</v>
      </c>
      <c r="X161" s="147">
        <f t="shared" si="19"/>
        <v>0</v>
      </c>
      <c r="AR161" s="148" t="s">
        <v>168</v>
      </c>
      <c r="AT161" s="148" t="s">
        <v>163</v>
      </c>
      <c r="AU161" s="148" t="s">
        <v>87</v>
      </c>
      <c r="AY161" s="17" t="s">
        <v>160</v>
      </c>
      <c r="BE161" s="149">
        <f t="shared" si="20"/>
        <v>0</v>
      </c>
      <c r="BF161" s="149">
        <f t="shared" si="21"/>
        <v>0</v>
      </c>
      <c r="BG161" s="149">
        <f t="shared" si="22"/>
        <v>0</v>
      </c>
      <c r="BH161" s="149">
        <f t="shared" si="23"/>
        <v>0</v>
      </c>
      <c r="BI161" s="149">
        <f t="shared" si="24"/>
        <v>0</v>
      </c>
      <c r="BJ161" s="17" t="s">
        <v>87</v>
      </c>
      <c r="BK161" s="149">
        <f t="shared" si="25"/>
        <v>0</v>
      </c>
      <c r="BL161" s="17" t="s">
        <v>168</v>
      </c>
      <c r="BM161" s="148" t="s">
        <v>534</v>
      </c>
    </row>
    <row r="162" spans="2:65" s="1" customFormat="1" ht="16.5" customHeight="1">
      <c r="B162" s="32"/>
      <c r="C162" s="136" t="s">
        <v>346</v>
      </c>
      <c r="D162" s="136" t="s">
        <v>163</v>
      </c>
      <c r="E162" s="137" t="s">
        <v>1550</v>
      </c>
      <c r="F162" s="138" t="s">
        <v>1551</v>
      </c>
      <c r="G162" s="139" t="s">
        <v>1484</v>
      </c>
      <c r="H162" s="140">
        <v>1</v>
      </c>
      <c r="I162" s="141">
        <v>0</v>
      </c>
      <c r="J162" s="141">
        <v>0</v>
      </c>
      <c r="K162" s="142">
        <f t="shared" si="13"/>
        <v>0</v>
      </c>
      <c r="L162" s="138" t="s">
        <v>1</v>
      </c>
      <c r="M162" s="32"/>
      <c r="N162" s="143" t="s">
        <v>1</v>
      </c>
      <c r="O162" s="144" t="s">
        <v>42</v>
      </c>
      <c r="P162" s="145">
        <f t="shared" si="14"/>
        <v>0</v>
      </c>
      <c r="Q162" s="145">
        <f t="shared" si="15"/>
        <v>0</v>
      </c>
      <c r="R162" s="145">
        <f t="shared" si="16"/>
        <v>0</v>
      </c>
      <c r="T162" s="146">
        <f t="shared" si="17"/>
        <v>0</v>
      </c>
      <c r="U162" s="146">
        <v>0</v>
      </c>
      <c r="V162" s="146">
        <f t="shared" si="18"/>
        <v>0</v>
      </c>
      <c r="W162" s="146">
        <v>0</v>
      </c>
      <c r="X162" s="147">
        <f t="shared" si="19"/>
        <v>0</v>
      </c>
      <c r="AR162" s="148" t="s">
        <v>168</v>
      </c>
      <c r="AT162" s="148" t="s">
        <v>163</v>
      </c>
      <c r="AU162" s="148" t="s">
        <v>87</v>
      </c>
      <c r="AY162" s="17" t="s">
        <v>160</v>
      </c>
      <c r="BE162" s="149">
        <f t="shared" si="20"/>
        <v>0</v>
      </c>
      <c r="BF162" s="149">
        <f t="shared" si="21"/>
        <v>0</v>
      </c>
      <c r="BG162" s="149">
        <f t="shared" si="22"/>
        <v>0</v>
      </c>
      <c r="BH162" s="149">
        <f t="shared" si="23"/>
        <v>0</v>
      </c>
      <c r="BI162" s="149">
        <f t="shared" si="24"/>
        <v>0</v>
      </c>
      <c r="BJ162" s="17" t="s">
        <v>87</v>
      </c>
      <c r="BK162" s="149">
        <f t="shared" si="25"/>
        <v>0</v>
      </c>
      <c r="BL162" s="17" t="s">
        <v>168</v>
      </c>
      <c r="BM162" s="148" t="s">
        <v>543</v>
      </c>
    </row>
    <row r="163" spans="2:65" s="1" customFormat="1" ht="16.5" customHeight="1">
      <c r="B163" s="32"/>
      <c r="C163" s="136" t="s">
        <v>350</v>
      </c>
      <c r="D163" s="136" t="s">
        <v>163</v>
      </c>
      <c r="E163" s="137" t="s">
        <v>1552</v>
      </c>
      <c r="F163" s="138" t="s">
        <v>1553</v>
      </c>
      <c r="G163" s="139" t="s">
        <v>1484</v>
      </c>
      <c r="H163" s="140">
        <v>1</v>
      </c>
      <c r="I163" s="141">
        <v>0</v>
      </c>
      <c r="J163" s="141">
        <v>0</v>
      </c>
      <c r="K163" s="142">
        <f t="shared" si="13"/>
        <v>0</v>
      </c>
      <c r="L163" s="138" t="s">
        <v>1</v>
      </c>
      <c r="M163" s="32"/>
      <c r="N163" s="143" t="s">
        <v>1</v>
      </c>
      <c r="O163" s="144" t="s">
        <v>42</v>
      </c>
      <c r="P163" s="145">
        <f t="shared" si="14"/>
        <v>0</v>
      </c>
      <c r="Q163" s="145">
        <f t="shared" si="15"/>
        <v>0</v>
      </c>
      <c r="R163" s="145">
        <f t="shared" si="16"/>
        <v>0</v>
      </c>
      <c r="T163" s="146">
        <f t="shared" si="17"/>
        <v>0</v>
      </c>
      <c r="U163" s="146">
        <v>0</v>
      </c>
      <c r="V163" s="146">
        <f t="shared" si="18"/>
        <v>0</v>
      </c>
      <c r="W163" s="146">
        <v>0</v>
      </c>
      <c r="X163" s="147">
        <f t="shared" si="19"/>
        <v>0</v>
      </c>
      <c r="AR163" s="148" t="s">
        <v>168</v>
      </c>
      <c r="AT163" s="148" t="s">
        <v>163</v>
      </c>
      <c r="AU163" s="148" t="s">
        <v>87</v>
      </c>
      <c r="AY163" s="17" t="s">
        <v>160</v>
      </c>
      <c r="BE163" s="149">
        <f t="shared" si="20"/>
        <v>0</v>
      </c>
      <c r="BF163" s="149">
        <f t="shared" si="21"/>
        <v>0</v>
      </c>
      <c r="BG163" s="149">
        <f t="shared" si="22"/>
        <v>0</v>
      </c>
      <c r="BH163" s="149">
        <f t="shared" si="23"/>
        <v>0</v>
      </c>
      <c r="BI163" s="149">
        <f t="shared" si="24"/>
        <v>0</v>
      </c>
      <c r="BJ163" s="17" t="s">
        <v>87</v>
      </c>
      <c r="BK163" s="149">
        <f t="shared" si="25"/>
        <v>0</v>
      </c>
      <c r="BL163" s="17" t="s">
        <v>168</v>
      </c>
      <c r="BM163" s="148" t="s">
        <v>555</v>
      </c>
    </row>
    <row r="164" spans="2:65" s="1" customFormat="1" ht="37.700000000000003" customHeight="1">
      <c r="B164" s="32"/>
      <c r="C164" s="136" t="s">
        <v>354</v>
      </c>
      <c r="D164" s="136" t="s">
        <v>163</v>
      </c>
      <c r="E164" s="137" t="s">
        <v>1554</v>
      </c>
      <c r="F164" s="138" t="s">
        <v>1555</v>
      </c>
      <c r="G164" s="139" t="s">
        <v>484</v>
      </c>
      <c r="H164" s="140">
        <v>27</v>
      </c>
      <c r="I164" s="141">
        <v>0</v>
      </c>
      <c r="J164" s="141">
        <v>0</v>
      </c>
      <c r="K164" s="142">
        <f t="shared" si="13"/>
        <v>0</v>
      </c>
      <c r="L164" s="138" t="s">
        <v>1</v>
      </c>
      <c r="M164" s="32"/>
      <c r="N164" s="143" t="s">
        <v>1</v>
      </c>
      <c r="O164" s="144" t="s">
        <v>42</v>
      </c>
      <c r="P164" s="145">
        <f t="shared" si="14"/>
        <v>0</v>
      </c>
      <c r="Q164" s="145">
        <f t="shared" si="15"/>
        <v>0</v>
      </c>
      <c r="R164" s="145">
        <f t="shared" si="16"/>
        <v>0</v>
      </c>
      <c r="T164" s="146">
        <f t="shared" si="17"/>
        <v>0</v>
      </c>
      <c r="U164" s="146">
        <v>0</v>
      </c>
      <c r="V164" s="146">
        <f t="shared" si="18"/>
        <v>0</v>
      </c>
      <c r="W164" s="146">
        <v>0</v>
      </c>
      <c r="X164" s="147">
        <f t="shared" si="19"/>
        <v>0</v>
      </c>
      <c r="AR164" s="148" t="s">
        <v>168</v>
      </c>
      <c r="AT164" s="148" t="s">
        <v>163</v>
      </c>
      <c r="AU164" s="148" t="s">
        <v>87</v>
      </c>
      <c r="AY164" s="17" t="s">
        <v>160</v>
      </c>
      <c r="BE164" s="149">
        <f t="shared" si="20"/>
        <v>0</v>
      </c>
      <c r="BF164" s="149">
        <f t="shared" si="21"/>
        <v>0</v>
      </c>
      <c r="BG164" s="149">
        <f t="shared" si="22"/>
        <v>0</v>
      </c>
      <c r="BH164" s="149">
        <f t="shared" si="23"/>
        <v>0</v>
      </c>
      <c r="BI164" s="149">
        <f t="shared" si="24"/>
        <v>0</v>
      </c>
      <c r="BJ164" s="17" t="s">
        <v>87</v>
      </c>
      <c r="BK164" s="149">
        <f t="shared" si="25"/>
        <v>0</v>
      </c>
      <c r="BL164" s="17" t="s">
        <v>168</v>
      </c>
      <c r="BM164" s="148" t="s">
        <v>565</v>
      </c>
    </row>
    <row r="165" spans="2:65" s="1" customFormat="1" ht="24.2" customHeight="1">
      <c r="B165" s="32"/>
      <c r="C165" s="136" t="s">
        <v>358</v>
      </c>
      <c r="D165" s="136" t="s">
        <v>163</v>
      </c>
      <c r="E165" s="137" t="s">
        <v>1556</v>
      </c>
      <c r="F165" s="138" t="s">
        <v>1557</v>
      </c>
      <c r="G165" s="139" t="s">
        <v>484</v>
      </c>
      <c r="H165" s="140">
        <v>29</v>
      </c>
      <c r="I165" s="141">
        <v>0</v>
      </c>
      <c r="J165" s="141">
        <v>0</v>
      </c>
      <c r="K165" s="142">
        <f t="shared" si="13"/>
        <v>0</v>
      </c>
      <c r="L165" s="138" t="s">
        <v>1</v>
      </c>
      <c r="M165" s="32"/>
      <c r="N165" s="143" t="s">
        <v>1</v>
      </c>
      <c r="O165" s="144" t="s">
        <v>42</v>
      </c>
      <c r="P165" s="145">
        <f t="shared" si="14"/>
        <v>0</v>
      </c>
      <c r="Q165" s="145">
        <f t="shared" si="15"/>
        <v>0</v>
      </c>
      <c r="R165" s="145">
        <f t="shared" si="16"/>
        <v>0</v>
      </c>
      <c r="T165" s="146">
        <f t="shared" si="17"/>
        <v>0</v>
      </c>
      <c r="U165" s="146">
        <v>0</v>
      </c>
      <c r="V165" s="146">
        <f t="shared" si="18"/>
        <v>0</v>
      </c>
      <c r="W165" s="146">
        <v>0</v>
      </c>
      <c r="X165" s="147">
        <f t="shared" si="19"/>
        <v>0</v>
      </c>
      <c r="AR165" s="148" t="s">
        <v>168</v>
      </c>
      <c r="AT165" s="148" t="s">
        <v>163</v>
      </c>
      <c r="AU165" s="148" t="s">
        <v>87</v>
      </c>
      <c r="AY165" s="17" t="s">
        <v>160</v>
      </c>
      <c r="BE165" s="149">
        <f t="shared" si="20"/>
        <v>0</v>
      </c>
      <c r="BF165" s="149">
        <f t="shared" si="21"/>
        <v>0</v>
      </c>
      <c r="BG165" s="149">
        <f t="shared" si="22"/>
        <v>0</v>
      </c>
      <c r="BH165" s="149">
        <f t="shared" si="23"/>
        <v>0</v>
      </c>
      <c r="BI165" s="149">
        <f t="shared" si="24"/>
        <v>0</v>
      </c>
      <c r="BJ165" s="17" t="s">
        <v>87</v>
      </c>
      <c r="BK165" s="149">
        <f t="shared" si="25"/>
        <v>0</v>
      </c>
      <c r="BL165" s="17" t="s">
        <v>168</v>
      </c>
      <c r="BM165" s="148" t="s">
        <v>576</v>
      </c>
    </row>
    <row r="166" spans="2:65" s="1" customFormat="1" ht="16.5" customHeight="1">
      <c r="B166" s="32"/>
      <c r="C166" s="136" t="s">
        <v>363</v>
      </c>
      <c r="D166" s="136" t="s">
        <v>163</v>
      </c>
      <c r="E166" s="137" t="s">
        <v>1558</v>
      </c>
      <c r="F166" s="138" t="s">
        <v>1559</v>
      </c>
      <c r="G166" s="139" t="s">
        <v>484</v>
      </c>
      <c r="H166" s="140">
        <v>29</v>
      </c>
      <c r="I166" s="141">
        <v>0</v>
      </c>
      <c r="J166" s="141">
        <v>0</v>
      </c>
      <c r="K166" s="142">
        <f t="shared" si="13"/>
        <v>0</v>
      </c>
      <c r="L166" s="138" t="s">
        <v>1</v>
      </c>
      <c r="M166" s="32"/>
      <c r="N166" s="143" t="s">
        <v>1</v>
      </c>
      <c r="O166" s="144" t="s">
        <v>42</v>
      </c>
      <c r="P166" s="145">
        <f t="shared" si="14"/>
        <v>0</v>
      </c>
      <c r="Q166" s="145">
        <f t="shared" si="15"/>
        <v>0</v>
      </c>
      <c r="R166" s="145">
        <f t="shared" si="16"/>
        <v>0</v>
      </c>
      <c r="T166" s="146">
        <f t="shared" si="17"/>
        <v>0</v>
      </c>
      <c r="U166" s="146">
        <v>0</v>
      </c>
      <c r="V166" s="146">
        <f t="shared" si="18"/>
        <v>0</v>
      </c>
      <c r="W166" s="146">
        <v>0</v>
      </c>
      <c r="X166" s="147">
        <f t="shared" si="19"/>
        <v>0</v>
      </c>
      <c r="AR166" s="148" t="s">
        <v>168</v>
      </c>
      <c r="AT166" s="148" t="s">
        <v>163</v>
      </c>
      <c r="AU166" s="148" t="s">
        <v>87</v>
      </c>
      <c r="AY166" s="17" t="s">
        <v>160</v>
      </c>
      <c r="BE166" s="149">
        <f t="shared" si="20"/>
        <v>0</v>
      </c>
      <c r="BF166" s="149">
        <f t="shared" si="21"/>
        <v>0</v>
      </c>
      <c r="BG166" s="149">
        <f t="shared" si="22"/>
        <v>0</v>
      </c>
      <c r="BH166" s="149">
        <f t="shared" si="23"/>
        <v>0</v>
      </c>
      <c r="BI166" s="149">
        <f t="shared" si="24"/>
        <v>0</v>
      </c>
      <c r="BJ166" s="17" t="s">
        <v>87</v>
      </c>
      <c r="BK166" s="149">
        <f t="shared" si="25"/>
        <v>0</v>
      </c>
      <c r="BL166" s="17" t="s">
        <v>168</v>
      </c>
      <c r="BM166" s="148" t="s">
        <v>584</v>
      </c>
    </row>
    <row r="167" spans="2:65" s="1" customFormat="1" ht="21.75" customHeight="1">
      <c r="B167" s="32"/>
      <c r="C167" s="136" t="s">
        <v>368</v>
      </c>
      <c r="D167" s="136" t="s">
        <v>163</v>
      </c>
      <c r="E167" s="137" t="s">
        <v>1560</v>
      </c>
      <c r="F167" s="138" t="s">
        <v>1561</v>
      </c>
      <c r="G167" s="139" t="s">
        <v>484</v>
      </c>
      <c r="H167" s="140">
        <v>60</v>
      </c>
      <c r="I167" s="141">
        <v>0</v>
      </c>
      <c r="J167" s="141">
        <v>0</v>
      </c>
      <c r="K167" s="142">
        <f t="shared" si="13"/>
        <v>0</v>
      </c>
      <c r="L167" s="138" t="s">
        <v>1</v>
      </c>
      <c r="M167" s="32"/>
      <c r="N167" s="143" t="s">
        <v>1</v>
      </c>
      <c r="O167" s="144" t="s">
        <v>42</v>
      </c>
      <c r="P167" s="145">
        <f t="shared" si="14"/>
        <v>0</v>
      </c>
      <c r="Q167" s="145">
        <f t="shared" si="15"/>
        <v>0</v>
      </c>
      <c r="R167" s="145">
        <f t="shared" si="16"/>
        <v>0</v>
      </c>
      <c r="T167" s="146">
        <f t="shared" si="17"/>
        <v>0</v>
      </c>
      <c r="U167" s="146">
        <v>0</v>
      </c>
      <c r="V167" s="146">
        <f t="shared" si="18"/>
        <v>0</v>
      </c>
      <c r="W167" s="146">
        <v>0</v>
      </c>
      <c r="X167" s="147">
        <f t="shared" si="19"/>
        <v>0</v>
      </c>
      <c r="AR167" s="148" t="s">
        <v>168</v>
      </c>
      <c r="AT167" s="148" t="s">
        <v>163</v>
      </c>
      <c r="AU167" s="148" t="s">
        <v>87</v>
      </c>
      <c r="AY167" s="17" t="s">
        <v>160</v>
      </c>
      <c r="BE167" s="149">
        <f t="shared" si="20"/>
        <v>0</v>
      </c>
      <c r="BF167" s="149">
        <f t="shared" si="21"/>
        <v>0</v>
      </c>
      <c r="BG167" s="149">
        <f t="shared" si="22"/>
        <v>0</v>
      </c>
      <c r="BH167" s="149">
        <f t="shared" si="23"/>
        <v>0</v>
      </c>
      <c r="BI167" s="149">
        <f t="shared" si="24"/>
        <v>0</v>
      </c>
      <c r="BJ167" s="17" t="s">
        <v>87</v>
      </c>
      <c r="BK167" s="149">
        <f t="shared" si="25"/>
        <v>0</v>
      </c>
      <c r="BL167" s="17" t="s">
        <v>168</v>
      </c>
      <c r="BM167" s="148" t="s">
        <v>593</v>
      </c>
    </row>
    <row r="168" spans="2:65" s="1" customFormat="1" ht="16.5" customHeight="1">
      <c r="B168" s="32"/>
      <c r="C168" s="136" t="s">
        <v>373</v>
      </c>
      <c r="D168" s="136" t="s">
        <v>163</v>
      </c>
      <c r="E168" s="137" t="s">
        <v>1562</v>
      </c>
      <c r="F168" s="138" t="s">
        <v>1563</v>
      </c>
      <c r="G168" s="139" t="s">
        <v>484</v>
      </c>
      <c r="H168" s="140">
        <v>7</v>
      </c>
      <c r="I168" s="141">
        <v>0</v>
      </c>
      <c r="J168" s="141">
        <v>0</v>
      </c>
      <c r="K168" s="142">
        <f t="shared" si="13"/>
        <v>0</v>
      </c>
      <c r="L168" s="138" t="s">
        <v>1</v>
      </c>
      <c r="M168" s="32"/>
      <c r="N168" s="143" t="s">
        <v>1</v>
      </c>
      <c r="O168" s="144" t="s">
        <v>42</v>
      </c>
      <c r="P168" s="145">
        <f t="shared" si="14"/>
        <v>0</v>
      </c>
      <c r="Q168" s="145">
        <f t="shared" si="15"/>
        <v>0</v>
      </c>
      <c r="R168" s="145">
        <f t="shared" si="16"/>
        <v>0</v>
      </c>
      <c r="T168" s="146">
        <f t="shared" si="17"/>
        <v>0</v>
      </c>
      <c r="U168" s="146">
        <v>0</v>
      </c>
      <c r="V168" s="146">
        <f t="shared" si="18"/>
        <v>0</v>
      </c>
      <c r="W168" s="146">
        <v>0</v>
      </c>
      <c r="X168" s="147">
        <f t="shared" si="19"/>
        <v>0</v>
      </c>
      <c r="AR168" s="148" t="s">
        <v>168</v>
      </c>
      <c r="AT168" s="148" t="s">
        <v>163</v>
      </c>
      <c r="AU168" s="148" t="s">
        <v>87</v>
      </c>
      <c r="AY168" s="17" t="s">
        <v>160</v>
      </c>
      <c r="BE168" s="149">
        <f t="shared" si="20"/>
        <v>0</v>
      </c>
      <c r="BF168" s="149">
        <f t="shared" si="21"/>
        <v>0</v>
      </c>
      <c r="BG168" s="149">
        <f t="shared" si="22"/>
        <v>0</v>
      </c>
      <c r="BH168" s="149">
        <f t="shared" si="23"/>
        <v>0</v>
      </c>
      <c r="BI168" s="149">
        <f t="shared" si="24"/>
        <v>0</v>
      </c>
      <c r="BJ168" s="17" t="s">
        <v>87</v>
      </c>
      <c r="BK168" s="149">
        <f t="shared" si="25"/>
        <v>0</v>
      </c>
      <c r="BL168" s="17" t="s">
        <v>168</v>
      </c>
      <c r="BM168" s="148" t="s">
        <v>603</v>
      </c>
    </row>
    <row r="169" spans="2:65" s="1" customFormat="1" ht="16.5" customHeight="1">
      <c r="B169" s="32"/>
      <c r="C169" s="136" t="s">
        <v>378</v>
      </c>
      <c r="D169" s="136" t="s">
        <v>163</v>
      </c>
      <c r="E169" s="137" t="s">
        <v>1564</v>
      </c>
      <c r="F169" s="138" t="s">
        <v>1565</v>
      </c>
      <c r="G169" s="139" t="s">
        <v>484</v>
      </c>
      <c r="H169" s="140">
        <v>2</v>
      </c>
      <c r="I169" s="141">
        <v>0</v>
      </c>
      <c r="J169" s="141">
        <v>0</v>
      </c>
      <c r="K169" s="142">
        <f t="shared" si="13"/>
        <v>0</v>
      </c>
      <c r="L169" s="138" t="s">
        <v>1</v>
      </c>
      <c r="M169" s="32"/>
      <c r="N169" s="143" t="s">
        <v>1</v>
      </c>
      <c r="O169" s="144" t="s">
        <v>42</v>
      </c>
      <c r="P169" s="145">
        <f t="shared" si="14"/>
        <v>0</v>
      </c>
      <c r="Q169" s="145">
        <f t="shared" si="15"/>
        <v>0</v>
      </c>
      <c r="R169" s="145">
        <f t="shared" si="16"/>
        <v>0</v>
      </c>
      <c r="T169" s="146">
        <f t="shared" si="17"/>
        <v>0</v>
      </c>
      <c r="U169" s="146">
        <v>0</v>
      </c>
      <c r="V169" s="146">
        <f t="shared" si="18"/>
        <v>0</v>
      </c>
      <c r="W169" s="146">
        <v>0</v>
      </c>
      <c r="X169" s="147">
        <f t="shared" si="19"/>
        <v>0</v>
      </c>
      <c r="AR169" s="148" t="s">
        <v>168</v>
      </c>
      <c r="AT169" s="148" t="s">
        <v>163</v>
      </c>
      <c r="AU169" s="148" t="s">
        <v>87</v>
      </c>
      <c r="AY169" s="17" t="s">
        <v>160</v>
      </c>
      <c r="BE169" s="149">
        <f t="shared" si="20"/>
        <v>0</v>
      </c>
      <c r="BF169" s="149">
        <f t="shared" si="21"/>
        <v>0</v>
      </c>
      <c r="BG169" s="149">
        <f t="shared" si="22"/>
        <v>0</v>
      </c>
      <c r="BH169" s="149">
        <f t="shared" si="23"/>
        <v>0</v>
      </c>
      <c r="BI169" s="149">
        <f t="shared" si="24"/>
        <v>0</v>
      </c>
      <c r="BJ169" s="17" t="s">
        <v>87</v>
      </c>
      <c r="BK169" s="149">
        <f t="shared" si="25"/>
        <v>0</v>
      </c>
      <c r="BL169" s="17" t="s">
        <v>168</v>
      </c>
      <c r="BM169" s="148" t="s">
        <v>612</v>
      </c>
    </row>
    <row r="170" spans="2:65" s="1" customFormat="1" ht="16.5" customHeight="1">
      <c r="B170" s="32"/>
      <c r="C170" s="136" t="s">
        <v>382</v>
      </c>
      <c r="D170" s="136" t="s">
        <v>163</v>
      </c>
      <c r="E170" s="137" t="s">
        <v>1566</v>
      </c>
      <c r="F170" s="138" t="s">
        <v>1567</v>
      </c>
      <c r="G170" s="139" t="s">
        <v>484</v>
      </c>
      <c r="H170" s="140">
        <v>10</v>
      </c>
      <c r="I170" s="141">
        <v>0</v>
      </c>
      <c r="J170" s="141">
        <v>0</v>
      </c>
      <c r="K170" s="142">
        <f t="shared" si="13"/>
        <v>0</v>
      </c>
      <c r="L170" s="138" t="s">
        <v>1</v>
      </c>
      <c r="M170" s="32"/>
      <c r="N170" s="143" t="s">
        <v>1</v>
      </c>
      <c r="O170" s="144" t="s">
        <v>42</v>
      </c>
      <c r="P170" s="145">
        <f t="shared" si="14"/>
        <v>0</v>
      </c>
      <c r="Q170" s="145">
        <f t="shared" si="15"/>
        <v>0</v>
      </c>
      <c r="R170" s="145">
        <f t="shared" si="16"/>
        <v>0</v>
      </c>
      <c r="T170" s="146">
        <f t="shared" si="17"/>
        <v>0</v>
      </c>
      <c r="U170" s="146">
        <v>0</v>
      </c>
      <c r="V170" s="146">
        <f t="shared" si="18"/>
        <v>0</v>
      </c>
      <c r="W170" s="146">
        <v>0</v>
      </c>
      <c r="X170" s="147">
        <f t="shared" si="19"/>
        <v>0</v>
      </c>
      <c r="AR170" s="148" t="s">
        <v>168</v>
      </c>
      <c r="AT170" s="148" t="s">
        <v>163</v>
      </c>
      <c r="AU170" s="148" t="s">
        <v>87</v>
      </c>
      <c r="AY170" s="17" t="s">
        <v>160</v>
      </c>
      <c r="BE170" s="149">
        <f t="shared" si="20"/>
        <v>0</v>
      </c>
      <c r="BF170" s="149">
        <f t="shared" si="21"/>
        <v>0</v>
      </c>
      <c r="BG170" s="149">
        <f t="shared" si="22"/>
        <v>0</v>
      </c>
      <c r="BH170" s="149">
        <f t="shared" si="23"/>
        <v>0</v>
      </c>
      <c r="BI170" s="149">
        <f t="shared" si="24"/>
        <v>0</v>
      </c>
      <c r="BJ170" s="17" t="s">
        <v>87</v>
      </c>
      <c r="BK170" s="149">
        <f t="shared" si="25"/>
        <v>0</v>
      </c>
      <c r="BL170" s="17" t="s">
        <v>168</v>
      </c>
      <c r="BM170" s="148" t="s">
        <v>622</v>
      </c>
    </row>
    <row r="171" spans="2:65" s="1" customFormat="1" ht="16.5" customHeight="1">
      <c r="B171" s="32"/>
      <c r="C171" s="136" t="s">
        <v>386</v>
      </c>
      <c r="D171" s="136" t="s">
        <v>163</v>
      </c>
      <c r="E171" s="137" t="s">
        <v>1568</v>
      </c>
      <c r="F171" s="138" t="s">
        <v>1569</v>
      </c>
      <c r="G171" s="139" t="s">
        <v>484</v>
      </c>
      <c r="H171" s="140">
        <v>6</v>
      </c>
      <c r="I171" s="141">
        <v>0</v>
      </c>
      <c r="J171" s="141">
        <v>0</v>
      </c>
      <c r="K171" s="142">
        <f t="shared" si="13"/>
        <v>0</v>
      </c>
      <c r="L171" s="138" t="s">
        <v>1</v>
      </c>
      <c r="M171" s="32"/>
      <c r="N171" s="143" t="s">
        <v>1</v>
      </c>
      <c r="O171" s="144" t="s">
        <v>42</v>
      </c>
      <c r="P171" s="145">
        <f t="shared" si="14"/>
        <v>0</v>
      </c>
      <c r="Q171" s="145">
        <f t="shared" si="15"/>
        <v>0</v>
      </c>
      <c r="R171" s="145">
        <f t="shared" si="16"/>
        <v>0</v>
      </c>
      <c r="T171" s="146">
        <f t="shared" si="17"/>
        <v>0</v>
      </c>
      <c r="U171" s="146">
        <v>0</v>
      </c>
      <c r="V171" s="146">
        <f t="shared" si="18"/>
        <v>0</v>
      </c>
      <c r="W171" s="146">
        <v>0</v>
      </c>
      <c r="X171" s="147">
        <f t="shared" si="19"/>
        <v>0</v>
      </c>
      <c r="AR171" s="148" t="s">
        <v>168</v>
      </c>
      <c r="AT171" s="148" t="s">
        <v>163</v>
      </c>
      <c r="AU171" s="148" t="s">
        <v>87</v>
      </c>
      <c r="AY171" s="17" t="s">
        <v>160</v>
      </c>
      <c r="BE171" s="149">
        <f t="shared" si="20"/>
        <v>0</v>
      </c>
      <c r="BF171" s="149">
        <f t="shared" si="21"/>
        <v>0</v>
      </c>
      <c r="BG171" s="149">
        <f t="shared" si="22"/>
        <v>0</v>
      </c>
      <c r="BH171" s="149">
        <f t="shared" si="23"/>
        <v>0</v>
      </c>
      <c r="BI171" s="149">
        <f t="shared" si="24"/>
        <v>0</v>
      </c>
      <c r="BJ171" s="17" t="s">
        <v>87</v>
      </c>
      <c r="BK171" s="149">
        <f t="shared" si="25"/>
        <v>0</v>
      </c>
      <c r="BL171" s="17" t="s">
        <v>168</v>
      </c>
      <c r="BM171" s="148" t="s">
        <v>634</v>
      </c>
    </row>
    <row r="172" spans="2:65" s="1" customFormat="1" ht="16.5" customHeight="1">
      <c r="B172" s="32"/>
      <c r="C172" s="136" t="s">
        <v>390</v>
      </c>
      <c r="D172" s="136" t="s">
        <v>163</v>
      </c>
      <c r="E172" s="137" t="s">
        <v>1570</v>
      </c>
      <c r="F172" s="138" t="s">
        <v>1571</v>
      </c>
      <c r="G172" s="139" t="s">
        <v>484</v>
      </c>
      <c r="H172" s="140">
        <v>6</v>
      </c>
      <c r="I172" s="141">
        <v>0</v>
      </c>
      <c r="J172" s="141">
        <v>0</v>
      </c>
      <c r="K172" s="142">
        <f t="shared" si="13"/>
        <v>0</v>
      </c>
      <c r="L172" s="138" t="s">
        <v>1</v>
      </c>
      <c r="M172" s="32"/>
      <c r="N172" s="143" t="s">
        <v>1</v>
      </c>
      <c r="O172" s="144" t="s">
        <v>42</v>
      </c>
      <c r="P172" s="145">
        <f t="shared" si="14"/>
        <v>0</v>
      </c>
      <c r="Q172" s="145">
        <f t="shared" si="15"/>
        <v>0</v>
      </c>
      <c r="R172" s="145">
        <f t="shared" si="16"/>
        <v>0</v>
      </c>
      <c r="T172" s="146">
        <f t="shared" si="17"/>
        <v>0</v>
      </c>
      <c r="U172" s="146">
        <v>0</v>
      </c>
      <c r="V172" s="146">
        <f t="shared" si="18"/>
        <v>0</v>
      </c>
      <c r="W172" s="146">
        <v>0</v>
      </c>
      <c r="X172" s="147">
        <f t="shared" si="19"/>
        <v>0</v>
      </c>
      <c r="AR172" s="148" t="s">
        <v>168</v>
      </c>
      <c r="AT172" s="148" t="s">
        <v>163</v>
      </c>
      <c r="AU172" s="148" t="s">
        <v>87</v>
      </c>
      <c r="AY172" s="17" t="s">
        <v>160</v>
      </c>
      <c r="BE172" s="149">
        <f t="shared" si="20"/>
        <v>0</v>
      </c>
      <c r="BF172" s="149">
        <f t="shared" si="21"/>
        <v>0</v>
      </c>
      <c r="BG172" s="149">
        <f t="shared" si="22"/>
        <v>0</v>
      </c>
      <c r="BH172" s="149">
        <f t="shared" si="23"/>
        <v>0</v>
      </c>
      <c r="BI172" s="149">
        <f t="shared" si="24"/>
        <v>0</v>
      </c>
      <c r="BJ172" s="17" t="s">
        <v>87</v>
      </c>
      <c r="BK172" s="149">
        <f t="shared" si="25"/>
        <v>0</v>
      </c>
      <c r="BL172" s="17" t="s">
        <v>168</v>
      </c>
      <c r="BM172" s="148" t="s">
        <v>643</v>
      </c>
    </row>
    <row r="173" spans="2:65" s="1" customFormat="1" ht="16.5" customHeight="1">
      <c r="B173" s="32"/>
      <c r="C173" s="136" t="s">
        <v>394</v>
      </c>
      <c r="D173" s="136" t="s">
        <v>163</v>
      </c>
      <c r="E173" s="137" t="s">
        <v>1572</v>
      </c>
      <c r="F173" s="138" t="s">
        <v>1573</v>
      </c>
      <c r="G173" s="139" t="s">
        <v>484</v>
      </c>
      <c r="H173" s="140">
        <v>3</v>
      </c>
      <c r="I173" s="141">
        <v>0</v>
      </c>
      <c r="J173" s="141">
        <v>0</v>
      </c>
      <c r="K173" s="142">
        <f t="shared" si="13"/>
        <v>0</v>
      </c>
      <c r="L173" s="138" t="s">
        <v>1</v>
      </c>
      <c r="M173" s="32"/>
      <c r="N173" s="143" t="s">
        <v>1</v>
      </c>
      <c r="O173" s="144" t="s">
        <v>42</v>
      </c>
      <c r="P173" s="145">
        <f t="shared" si="14"/>
        <v>0</v>
      </c>
      <c r="Q173" s="145">
        <f t="shared" si="15"/>
        <v>0</v>
      </c>
      <c r="R173" s="145">
        <f t="shared" si="16"/>
        <v>0</v>
      </c>
      <c r="T173" s="146">
        <f t="shared" si="17"/>
        <v>0</v>
      </c>
      <c r="U173" s="146">
        <v>0</v>
      </c>
      <c r="V173" s="146">
        <f t="shared" si="18"/>
        <v>0</v>
      </c>
      <c r="W173" s="146">
        <v>0</v>
      </c>
      <c r="X173" s="147">
        <f t="shared" si="19"/>
        <v>0</v>
      </c>
      <c r="AR173" s="148" t="s">
        <v>168</v>
      </c>
      <c r="AT173" s="148" t="s">
        <v>163</v>
      </c>
      <c r="AU173" s="148" t="s">
        <v>87</v>
      </c>
      <c r="AY173" s="17" t="s">
        <v>160</v>
      </c>
      <c r="BE173" s="149">
        <f t="shared" si="20"/>
        <v>0</v>
      </c>
      <c r="BF173" s="149">
        <f t="shared" si="21"/>
        <v>0</v>
      </c>
      <c r="BG173" s="149">
        <f t="shared" si="22"/>
        <v>0</v>
      </c>
      <c r="BH173" s="149">
        <f t="shared" si="23"/>
        <v>0</v>
      </c>
      <c r="BI173" s="149">
        <f t="shared" si="24"/>
        <v>0</v>
      </c>
      <c r="BJ173" s="17" t="s">
        <v>87</v>
      </c>
      <c r="BK173" s="149">
        <f t="shared" si="25"/>
        <v>0</v>
      </c>
      <c r="BL173" s="17" t="s">
        <v>168</v>
      </c>
      <c r="BM173" s="148" t="s">
        <v>653</v>
      </c>
    </row>
    <row r="174" spans="2:65" s="1" customFormat="1" ht="16.5" customHeight="1">
      <c r="B174" s="32"/>
      <c r="C174" s="136" t="s">
        <v>399</v>
      </c>
      <c r="D174" s="136" t="s">
        <v>163</v>
      </c>
      <c r="E174" s="137" t="s">
        <v>1574</v>
      </c>
      <c r="F174" s="138" t="s">
        <v>1575</v>
      </c>
      <c r="G174" s="139" t="s">
        <v>484</v>
      </c>
      <c r="H174" s="140">
        <v>4</v>
      </c>
      <c r="I174" s="141">
        <v>0</v>
      </c>
      <c r="J174" s="141">
        <v>0</v>
      </c>
      <c r="K174" s="142">
        <f t="shared" si="13"/>
        <v>0</v>
      </c>
      <c r="L174" s="138" t="s">
        <v>1</v>
      </c>
      <c r="M174" s="32"/>
      <c r="N174" s="143" t="s">
        <v>1</v>
      </c>
      <c r="O174" s="144" t="s">
        <v>42</v>
      </c>
      <c r="P174" s="145">
        <f t="shared" si="14"/>
        <v>0</v>
      </c>
      <c r="Q174" s="145">
        <f t="shared" si="15"/>
        <v>0</v>
      </c>
      <c r="R174" s="145">
        <f t="shared" si="16"/>
        <v>0</v>
      </c>
      <c r="T174" s="146">
        <f t="shared" si="17"/>
        <v>0</v>
      </c>
      <c r="U174" s="146">
        <v>0</v>
      </c>
      <c r="V174" s="146">
        <f t="shared" si="18"/>
        <v>0</v>
      </c>
      <c r="W174" s="146">
        <v>0</v>
      </c>
      <c r="X174" s="147">
        <f t="shared" si="19"/>
        <v>0</v>
      </c>
      <c r="AR174" s="148" t="s">
        <v>168</v>
      </c>
      <c r="AT174" s="148" t="s">
        <v>163</v>
      </c>
      <c r="AU174" s="148" t="s">
        <v>87</v>
      </c>
      <c r="AY174" s="17" t="s">
        <v>160</v>
      </c>
      <c r="BE174" s="149">
        <f t="shared" si="20"/>
        <v>0</v>
      </c>
      <c r="BF174" s="149">
        <f t="shared" si="21"/>
        <v>0</v>
      </c>
      <c r="BG174" s="149">
        <f t="shared" si="22"/>
        <v>0</v>
      </c>
      <c r="BH174" s="149">
        <f t="shared" si="23"/>
        <v>0</v>
      </c>
      <c r="BI174" s="149">
        <f t="shared" si="24"/>
        <v>0</v>
      </c>
      <c r="BJ174" s="17" t="s">
        <v>87</v>
      </c>
      <c r="BK174" s="149">
        <f t="shared" si="25"/>
        <v>0</v>
      </c>
      <c r="BL174" s="17" t="s">
        <v>168</v>
      </c>
      <c r="BM174" s="148" t="s">
        <v>663</v>
      </c>
    </row>
    <row r="175" spans="2:65" s="1" customFormat="1" ht="16.5" customHeight="1">
      <c r="B175" s="32"/>
      <c r="C175" s="136" t="s">
        <v>414</v>
      </c>
      <c r="D175" s="136" t="s">
        <v>163</v>
      </c>
      <c r="E175" s="137" t="s">
        <v>1576</v>
      </c>
      <c r="F175" s="138" t="s">
        <v>1577</v>
      </c>
      <c r="G175" s="139" t="s">
        <v>484</v>
      </c>
      <c r="H175" s="140">
        <v>4</v>
      </c>
      <c r="I175" s="141">
        <v>0</v>
      </c>
      <c r="J175" s="141">
        <v>0</v>
      </c>
      <c r="K175" s="142">
        <f t="shared" si="13"/>
        <v>0</v>
      </c>
      <c r="L175" s="138" t="s">
        <v>1</v>
      </c>
      <c r="M175" s="32"/>
      <c r="N175" s="143" t="s">
        <v>1</v>
      </c>
      <c r="O175" s="144" t="s">
        <v>42</v>
      </c>
      <c r="P175" s="145">
        <f t="shared" si="14"/>
        <v>0</v>
      </c>
      <c r="Q175" s="145">
        <f t="shared" si="15"/>
        <v>0</v>
      </c>
      <c r="R175" s="145">
        <f t="shared" si="16"/>
        <v>0</v>
      </c>
      <c r="T175" s="146">
        <f t="shared" si="17"/>
        <v>0</v>
      </c>
      <c r="U175" s="146">
        <v>0</v>
      </c>
      <c r="V175" s="146">
        <f t="shared" si="18"/>
        <v>0</v>
      </c>
      <c r="W175" s="146">
        <v>0</v>
      </c>
      <c r="X175" s="147">
        <f t="shared" si="19"/>
        <v>0</v>
      </c>
      <c r="AR175" s="148" t="s">
        <v>168</v>
      </c>
      <c r="AT175" s="148" t="s">
        <v>163</v>
      </c>
      <c r="AU175" s="148" t="s">
        <v>87</v>
      </c>
      <c r="AY175" s="17" t="s">
        <v>160</v>
      </c>
      <c r="BE175" s="149">
        <f t="shared" si="20"/>
        <v>0</v>
      </c>
      <c r="BF175" s="149">
        <f t="shared" si="21"/>
        <v>0</v>
      </c>
      <c r="BG175" s="149">
        <f t="shared" si="22"/>
        <v>0</v>
      </c>
      <c r="BH175" s="149">
        <f t="shared" si="23"/>
        <v>0</v>
      </c>
      <c r="BI175" s="149">
        <f t="shared" si="24"/>
        <v>0</v>
      </c>
      <c r="BJ175" s="17" t="s">
        <v>87</v>
      </c>
      <c r="BK175" s="149">
        <f t="shared" si="25"/>
        <v>0</v>
      </c>
      <c r="BL175" s="17" t="s">
        <v>168</v>
      </c>
      <c r="BM175" s="148" t="s">
        <v>674</v>
      </c>
    </row>
    <row r="176" spans="2:65" s="1" customFormat="1" ht="16.5" customHeight="1">
      <c r="B176" s="32"/>
      <c r="C176" s="136" t="s">
        <v>419</v>
      </c>
      <c r="D176" s="136" t="s">
        <v>163</v>
      </c>
      <c r="E176" s="137" t="s">
        <v>1578</v>
      </c>
      <c r="F176" s="138" t="s">
        <v>1579</v>
      </c>
      <c r="G176" s="139" t="s">
        <v>484</v>
      </c>
      <c r="H176" s="140">
        <v>2</v>
      </c>
      <c r="I176" s="141">
        <v>0</v>
      </c>
      <c r="J176" s="141">
        <v>0</v>
      </c>
      <c r="K176" s="142">
        <f t="shared" si="13"/>
        <v>0</v>
      </c>
      <c r="L176" s="138" t="s">
        <v>1</v>
      </c>
      <c r="M176" s="32"/>
      <c r="N176" s="143" t="s">
        <v>1</v>
      </c>
      <c r="O176" s="144" t="s">
        <v>42</v>
      </c>
      <c r="P176" s="145">
        <f t="shared" si="14"/>
        <v>0</v>
      </c>
      <c r="Q176" s="145">
        <f t="shared" si="15"/>
        <v>0</v>
      </c>
      <c r="R176" s="145">
        <f t="shared" si="16"/>
        <v>0</v>
      </c>
      <c r="T176" s="146">
        <f t="shared" si="17"/>
        <v>0</v>
      </c>
      <c r="U176" s="146">
        <v>0</v>
      </c>
      <c r="V176" s="146">
        <f t="shared" si="18"/>
        <v>0</v>
      </c>
      <c r="W176" s="146">
        <v>0</v>
      </c>
      <c r="X176" s="147">
        <f t="shared" si="19"/>
        <v>0</v>
      </c>
      <c r="AR176" s="148" t="s">
        <v>168</v>
      </c>
      <c r="AT176" s="148" t="s">
        <v>163</v>
      </c>
      <c r="AU176" s="148" t="s">
        <v>87</v>
      </c>
      <c r="AY176" s="17" t="s">
        <v>160</v>
      </c>
      <c r="BE176" s="149">
        <f t="shared" si="20"/>
        <v>0</v>
      </c>
      <c r="BF176" s="149">
        <f t="shared" si="21"/>
        <v>0</v>
      </c>
      <c r="BG176" s="149">
        <f t="shared" si="22"/>
        <v>0</v>
      </c>
      <c r="BH176" s="149">
        <f t="shared" si="23"/>
        <v>0</v>
      </c>
      <c r="BI176" s="149">
        <f t="shared" si="24"/>
        <v>0</v>
      </c>
      <c r="BJ176" s="17" t="s">
        <v>87</v>
      </c>
      <c r="BK176" s="149">
        <f t="shared" si="25"/>
        <v>0</v>
      </c>
      <c r="BL176" s="17" t="s">
        <v>168</v>
      </c>
      <c r="BM176" s="148" t="s">
        <v>1580</v>
      </c>
    </row>
    <row r="177" spans="2:65" s="1" customFormat="1" ht="24.2" customHeight="1">
      <c r="B177" s="32"/>
      <c r="C177" s="136" t="s">
        <v>424</v>
      </c>
      <c r="D177" s="136" t="s">
        <v>163</v>
      </c>
      <c r="E177" s="137" t="s">
        <v>1581</v>
      </c>
      <c r="F177" s="138" t="s">
        <v>1582</v>
      </c>
      <c r="G177" s="139" t="s">
        <v>484</v>
      </c>
      <c r="H177" s="140">
        <v>14</v>
      </c>
      <c r="I177" s="141">
        <v>0</v>
      </c>
      <c r="J177" s="141">
        <v>0</v>
      </c>
      <c r="K177" s="142">
        <f t="shared" si="13"/>
        <v>0</v>
      </c>
      <c r="L177" s="138" t="s">
        <v>1</v>
      </c>
      <c r="M177" s="32"/>
      <c r="N177" s="143" t="s">
        <v>1</v>
      </c>
      <c r="O177" s="144" t="s">
        <v>42</v>
      </c>
      <c r="P177" s="145">
        <f t="shared" si="14"/>
        <v>0</v>
      </c>
      <c r="Q177" s="145">
        <f t="shared" si="15"/>
        <v>0</v>
      </c>
      <c r="R177" s="145">
        <f t="shared" si="16"/>
        <v>0</v>
      </c>
      <c r="T177" s="146">
        <f t="shared" si="17"/>
        <v>0</v>
      </c>
      <c r="U177" s="146">
        <v>0</v>
      </c>
      <c r="V177" s="146">
        <f t="shared" si="18"/>
        <v>0</v>
      </c>
      <c r="W177" s="146">
        <v>0</v>
      </c>
      <c r="X177" s="147">
        <f t="shared" si="19"/>
        <v>0</v>
      </c>
      <c r="AR177" s="148" t="s">
        <v>168</v>
      </c>
      <c r="AT177" s="148" t="s">
        <v>163</v>
      </c>
      <c r="AU177" s="148" t="s">
        <v>87</v>
      </c>
      <c r="AY177" s="17" t="s">
        <v>160</v>
      </c>
      <c r="BE177" s="149">
        <f t="shared" si="20"/>
        <v>0</v>
      </c>
      <c r="BF177" s="149">
        <f t="shared" si="21"/>
        <v>0</v>
      </c>
      <c r="BG177" s="149">
        <f t="shared" si="22"/>
        <v>0</v>
      </c>
      <c r="BH177" s="149">
        <f t="shared" si="23"/>
        <v>0</v>
      </c>
      <c r="BI177" s="149">
        <f t="shared" si="24"/>
        <v>0</v>
      </c>
      <c r="BJ177" s="17" t="s">
        <v>87</v>
      </c>
      <c r="BK177" s="149">
        <f t="shared" si="25"/>
        <v>0</v>
      </c>
      <c r="BL177" s="17" t="s">
        <v>168</v>
      </c>
      <c r="BM177" s="148" t="s">
        <v>683</v>
      </c>
    </row>
    <row r="178" spans="2:65" s="1" customFormat="1" ht="24.2" customHeight="1">
      <c r="B178" s="32"/>
      <c r="C178" s="136" t="s">
        <v>429</v>
      </c>
      <c r="D178" s="136" t="s">
        <v>163</v>
      </c>
      <c r="E178" s="137" t="s">
        <v>1583</v>
      </c>
      <c r="F178" s="138" t="s">
        <v>1584</v>
      </c>
      <c r="G178" s="139" t="s">
        <v>484</v>
      </c>
      <c r="H178" s="140">
        <v>7</v>
      </c>
      <c r="I178" s="141">
        <v>0</v>
      </c>
      <c r="J178" s="141">
        <v>0</v>
      </c>
      <c r="K178" s="142">
        <f t="shared" si="13"/>
        <v>0</v>
      </c>
      <c r="L178" s="138" t="s">
        <v>1</v>
      </c>
      <c r="M178" s="32"/>
      <c r="N178" s="143" t="s">
        <v>1</v>
      </c>
      <c r="O178" s="144" t="s">
        <v>42</v>
      </c>
      <c r="P178" s="145">
        <f t="shared" si="14"/>
        <v>0</v>
      </c>
      <c r="Q178" s="145">
        <f t="shared" si="15"/>
        <v>0</v>
      </c>
      <c r="R178" s="145">
        <f t="shared" si="16"/>
        <v>0</v>
      </c>
      <c r="T178" s="146">
        <f t="shared" si="17"/>
        <v>0</v>
      </c>
      <c r="U178" s="146">
        <v>0</v>
      </c>
      <c r="V178" s="146">
        <f t="shared" si="18"/>
        <v>0</v>
      </c>
      <c r="W178" s="146">
        <v>0</v>
      </c>
      <c r="X178" s="147">
        <f t="shared" si="19"/>
        <v>0</v>
      </c>
      <c r="AR178" s="148" t="s">
        <v>168</v>
      </c>
      <c r="AT178" s="148" t="s">
        <v>163</v>
      </c>
      <c r="AU178" s="148" t="s">
        <v>87</v>
      </c>
      <c r="AY178" s="17" t="s">
        <v>160</v>
      </c>
      <c r="BE178" s="149">
        <f t="shared" si="20"/>
        <v>0</v>
      </c>
      <c r="BF178" s="149">
        <f t="shared" si="21"/>
        <v>0</v>
      </c>
      <c r="BG178" s="149">
        <f t="shared" si="22"/>
        <v>0</v>
      </c>
      <c r="BH178" s="149">
        <f t="shared" si="23"/>
        <v>0</v>
      </c>
      <c r="BI178" s="149">
        <f t="shared" si="24"/>
        <v>0</v>
      </c>
      <c r="BJ178" s="17" t="s">
        <v>87</v>
      </c>
      <c r="BK178" s="149">
        <f t="shared" si="25"/>
        <v>0</v>
      </c>
      <c r="BL178" s="17" t="s">
        <v>168</v>
      </c>
      <c r="BM178" s="148" t="s">
        <v>692</v>
      </c>
    </row>
    <row r="179" spans="2:65" s="1" customFormat="1" ht="21.75" customHeight="1">
      <c r="B179" s="32"/>
      <c r="C179" s="136" t="s">
        <v>434</v>
      </c>
      <c r="D179" s="136" t="s">
        <v>163</v>
      </c>
      <c r="E179" s="137" t="s">
        <v>1585</v>
      </c>
      <c r="F179" s="138" t="s">
        <v>1586</v>
      </c>
      <c r="G179" s="139" t="s">
        <v>484</v>
      </c>
      <c r="H179" s="140">
        <v>1</v>
      </c>
      <c r="I179" s="141">
        <v>0</v>
      </c>
      <c r="J179" s="141">
        <v>0</v>
      </c>
      <c r="K179" s="142">
        <f t="shared" si="13"/>
        <v>0</v>
      </c>
      <c r="L179" s="138" t="s">
        <v>1</v>
      </c>
      <c r="M179" s="32"/>
      <c r="N179" s="143" t="s">
        <v>1</v>
      </c>
      <c r="O179" s="144" t="s">
        <v>42</v>
      </c>
      <c r="P179" s="145">
        <f t="shared" si="14"/>
        <v>0</v>
      </c>
      <c r="Q179" s="145">
        <f t="shared" si="15"/>
        <v>0</v>
      </c>
      <c r="R179" s="145">
        <f t="shared" si="16"/>
        <v>0</v>
      </c>
      <c r="T179" s="146">
        <f t="shared" si="17"/>
        <v>0</v>
      </c>
      <c r="U179" s="146">
        <v>0</v>
      </c>
      <c r="V179" s="146">
        <f t="shared" si="18"/>
        <v>0</v>
      </c>
      <c r="W179" s="146">
        <v>0</v>
      </c>
      <c r="X179" s="147">
        <f t="shared" si="19"/>
        <v>0</v>
      </c>
      <c r="AR179" s="148" t="s">
        <v>168</v>
      </c>
      <c r="AT179" s="148" t="s">
        <v>163</v>
      </c>
      <c r="AU179" s="148" t="s">
        <v>87</v>
      </c>
      <c r="AY179" s="17" t="s">
        <v>160</v>
      </c>
      <c r="BE179" s="149">
        <f t="shared" si="20"/>
        <v>0</v>
      </c>
      <c r="BF179" s="149">
        <f t="shared" si="21"/>
        <v>0</v>
      </c>
      <c r="BG179" s="149">
        <f t="shared" si="22"/>
        <v>0</v>
      </c>
      <c r="BH179" s="149">
        <f t="shared" si="23"/>
        <v>0</v>
      </c>
      <c r="BI179" s="149">
        <f t="shared" si="24"/>
        <v>0</v>
      </c>
      <c r="BJ179" s="17" t="s">
        <v>87</v>
      </c>
      <c r="BK179" s="149">
        <f t="shared" si="25"/>
        <v>0</v>
      </c>
      <c r="BL179" s="17" t="s">
        <v>168</v>
      </c>
      <c r="BM179" s="148" t="s">
        <v>702</v>
      </c>
    </row>
    <row r="180" spans="2:65" s="1" customFormat="1" ht="24.2" customHeight="1">
      <c r="B180" s="32"/>
      <c r="C180" s="136" t="s">
        <v>439</v>
      </c>
      <c r="D180" s="136" t="s">
        <v>163</v>
      </c>
      <c r="E180" s="137" t="s">
        <v>1587</v>
      </c>
      <c r="F180" s="138" t="s">
        <v>1588</v>
      </c>
      <c r="G180" s="139" t="s">
        <v>248</v>
      </c>
      <c r="H180" s="140">
        <v>120</v>
      </c>
      <c r="I180" s="141">
        <v>0</v>
      </c>
      <c r="J180" s="141">
        <v>0</v>
      </c>
      <c r="K180" s="142">
        <f t="shared" si="13"/>
        <v>0</v>
      </c>
      <c r="L180" s="138" t="s">
        <v>1</v>
      </c>
      <c r="M180" s="32"/>
      <c r="N180" s="143" t="s">
        <v>1</v>
      </c>
      <c r="O180" s="144" t="s">
        <v>42</v>
      </c>
      <c r="P180" s="145">
        <f t="shared" si="14"/>
        <v>0</v>
      </c>
      <c r="Q180" s="145">
        <f t="shared" si="15"/>
        <v>0</v>
      </c>
      <c r="R180" s="145">
        <f t="shared" si="16"/>
        <v>0</v>
      </c>
      <c r="T180" s="146">
        <f t="shared" si="17"/>
        <v>0</v>
      </c>
      <c r="U180" s="146">
        <v>0</v>
      </c>
      <c r="V180" s="146">
        <f t="shared" si="18"/>
        <v>0</v>
      </c>
      <c r="W180" s="146">
        <v>0</v>
      </c>
      <c r="X180" s="147">
        <f t="shared" si="19"/>
        <v>0</v>
      </c>
      <c r="AR180" s="148" t="s">
        <v>168</v>
      </c>
      <c r="AT180" s="148" t="s">
        <v>163</v>
      </c>
      <c r="AU180" s="148" t="s">
        <v>87</v>
      </c>
      <c r="AY180" s="17" t="s">
        <v>160</v>
      </c>
      <c r="BE180" s="149">
        <f t="shared" si="20"/>
        <v>0</v>
      </c>
      <c r="BF180" s="149">
        <f t="shared" si="21"/>
        <v>0</v>
      </c>
      <c r="BG180" s="149">
        <f t="shared" si="22"/>
        <v>0</v>
      </c>
      <c r="BH180" s="149">
        <f t="shared" si="23"/>
        <v>0</v>
      </c>
      <c r="BI180" s="149">
        <f t="shared" si="24"/>
        <v>0</v>
      </c>
      <c r="BJ180" s="17" t="s">
        <v>87</v>
      </c>
      <c r="BK180" s="149">
        <f t="shared" si="25"/>
        <v>0</v>
      </c>
      <c r="BL180" s="17" t="s">
        <v>168</v>
      </c>
      <c r="BM180" s="148" t="s">
        <v>711</v>
      </c>
    </row>
    <row r="181" spans="2:65" s="1" customFormat="1" ht="37.700000000000003" customHeight="1">
      <c r="B181" s="32"/>
      <c r="C181" s="136" t="s">
        <v>444</v>
      </c>
      <c r="D181" s="136" t="s">
        <v>163</v>
      </c>
      <c r="E181" s="137" t="s">
        <v>1589</v>
      </c>
      <c r="F181" s="138" t="s">
        <v>1590</v>
      </c>
      <c r="G181" s="139" t="s">
        <v>248</v>
      </c>
      <c r="H181" s="140">
        <v>40</v>
      </c>
      <c r="I181" s="141">
        <v>0</v>
      </c>
      <c r="J181" s="141">
        <v>0</v>
      </c>
      <c r="K181" s="142">
        <f t="shared" si="13"/>
        <v>0</v>
      </c>
      <c r="L181" s="138" t="s">
        <v>1</v>
      </c>
      <c r="M181" s="32"/>
      <c r="N181" s="143" t="s">
        <v>1</v>
      </c>
      <c r="O181" s="144" t="s">
        <v>42</v>
      </c>
      <c r="P181" s="145">
        <f t="shared" si="14"/>
        <v>0</v>
      </c>
      <c r="Q181" s="145">
        <f t="shared" si="15"/>
        <v>0</v>
      </c>
      <c r="R181" s="145">
        <f t="shared" si="16"/>
        <v>0</v>
      </c>
      <c r="T181" s="146">
        <f t="shared" si="17"/>
        <v>0</v>
      </c>
      <c r="U181" s="146">
        <v>0</v>
      </c>
      <c r="V181" s="146">
        <f t="shared" si="18"/>
        <v>0</v>
      </c>
      <c r="W181" s="146">
        <v>0</v>
      </c>
      <c r="X181" s="147">
        <f t="shared" si="19"/>
        <v>0</v>
      </c>
      <c r="AR181" s="148" t="s">
        <v>168</v>
      </c>
      <c r="AT181" s="148" t="s">
        <v>163</v>
      </c>
      <c r="AU181" s="148" t="s">
        <v>87</v>
      </c>
      <c r="AY181" s="17" t="s">
        <v>160</v>
      </c>
      <c r="BE181" s="149">
        <f t="shared" si="20"/>
        <v>0</v>
      </c>
      <c r="BF181" s="149">
        <f t="shared" si="21"/>
        <v>0</v>
      </c>
      <c r="BG181" s="149">
        <f t="shared" si="22"/>
        <v>0</v>
      </c>
      <c r="BH181" s="149">
        <f t="shared" si="23"/>
        <v>0</v>
      </c>
      <c r="BI181" s="149">
        <f t="shared" si="24"/>
        <v>0</v>
      </c>
      <c r="BJ181" s="17" t="s">
        <v>87</v>
      </c>
      <c r="BK181" s="149">
        <f t="shared" si="25"/>
        <v>0</v>
      </c>
      <c r="BL181" s="17" t="s">
        <v>168</v>
      </c>
      <c r="BM181" s="148" t="s">
        <v>720</v>
      </c>
    </row>
    <row r="182" spans="2:65" s="1" customFormat="1" ht="16.5" customHeight="1">
      <c r="B182" s="32"/>
      <c r="C182" s="136" t="s">
        <v>454</v>
      </c>
      <c r="D182" s="136" t="s">
        <v>163</v>
      </c>
      <c r="E182" s="137" t="s">
        <v>1591</v>
      </c>
      <c r="F182" s="138" t="s">
        <v>1592</v>
      </c>
      <c r="G182" s="139" t="s">
        <v>248</v>
      </c>
      <c r="H182" s="140">
        <v>650</v>
      </c>
      <c r="I182" s="141">
        <v>0</v>
      </c>
      <c r="J182" s="141">
        <v>0</v>
      </c>
      <c r="K182" s="142">
        <f t="shared" si="13"/>
        <v>0</v>
      </c>
      <c r="L182" s="138" t="s">
        <v>1</v>
      </c>
      <c r="M182" s="32"/>
      <c r="N182" s="143" t="s">
        <v>1</v>
      </c>
      <c r="O182" s="144" t="s">
        <v>42</v>
      </c>
      <c r="P182" s="145">
        <f t="shared" si="14"/>
        <v>0</v>
      </c>
      <c r="Q182" s="145">
        <f t="shared" si="15"/>
        <v>0</v>
      </c>
      <c r="R182" s="145">
        <f t="shared" si="16"/>
        <v>0</v>
      </c>
      <c r="T182" s="146">
        <f t="shared" si="17"/>
        <v>0</v>
      </c>
      <c r="U182" s="146">
        <v>0</v>
      </c>
      <c r="V182" s="146">
        <f t="shared" si="18"/>
        <v>0</v>
      </c>
      <c r="W182" s="146">
        <v>0</v>
      </c>
      <c r="X182" s="147">
        <f t="shared" si="19"/>
        <v>0</v>
      </c>
      <c r="AR182" s="148" t="s">
        <v>168</v>
      </c>
      <c r="AT182" s="148" t="s">
        <v>163</v>
      </c>
      <c r="AU182" s="148" t="s">
        <v>87</v>
      </c>
      <c r="AY182" s="17" t="s">
        <v>160</v>
      </c>
      <c r="BE182" s="149">
        <f t="shared" si="20"/>
        <v>0</v>
      </c>
      <c r="BF182" s="149">
        <f t="shared" si="21"/>
        <v>0</v>
      </c>
      <c r="BG182" s="149">
        <f t="shared" si="22"/>
        <v>0</v>
      </c>
      <c r="BH182" s="149">
        <f t="shared" si="23"/>
        <v>0</v>
      </c>
      <c r="BI182" s="149">
        <f t="shared" si="24"/>
        <v>0</v>
      </c>
      <c r="BJ182" s="17" t="s">
        <v>87</v>
      </c>
      <c r="BK182" s="149">
        <f t="shared" si="25"/>
        <v>0</v>
      </c>
      <c r="BL182" s="17" t="s">
        <v>168</v>
      </c>
      <c r="BM182" s="148" t="s">
        <v>728</v>
      </c>
    </row>
    <row r="183" spans="2:65" s="1" customFormat="1" ht="16.5" customHeight="1">
      <c r="B183" s="32"/>
      <c r="C183" s="136" t="s">
        <v>461</v>
      </c>
      <c r="D183" s="136" t="s">
        <v>163</v>
      </c>
      <c r="E183" s="137" t="s">
        <v>1593</v>
      </c>
      <c r="F183" s="138" t="s">
        <v>1594</v>
      </c>
      <c r="G183" s="139" t="s">
        <v>248</v>
      </c>
      <c r="H183" s="140">
        <v>50</v>
      </c>
      <c r="I183" s="141">
        <v>0</v>
      </c>
      <c r="J183" s="141">
        <v>0</v>
      </c>
      <c r="K183" s="142">
        <f t="shared" si="13"/>
        <v>0</v>
      </c>
      <c r="L183" s="138" t="s">
        <v>1</v>
      </c>
      <c r="M183" s="32"/>
      <c r="N183" s="143" t="s">
        <v>1</v>
      </c>
      <c r="O183" s="144" t="s">
        <v>42</v>
      </c>
      <c r="P183" s="145">
        <f t="shared" si="14"/>
        <v>0</v>
      </c>
      <c r="Q183" s="145">
        <f t="shared" si="15"/>
        <v>0</v>
      </c>
      <c r="R183" s="145">
        <f t="shared" si="16"/>
        <v>0</v>
      </c>
      <c r="T183" s="146">
        <f t="shared" si="17"/>
        <v>0</v>
      </c>
      <c r="U183" s="146">
        <v>0</v>
      </c>
      <c r="V183" s="146">
        <f t="shared" si="18"/>
        <v>0</v>
      </c>
      <c r="W183" s="146">
        <v>0</v>
      </c>
      <c r="X183" s="147">
        <f t="shared" si="19"/>
        <v>0</v>
      </c>
      <c r="AR183" s="148" t="s">
        <v>168</v>
      </c>
      <c r="AT183" s="148" t="s">
        <v>163</v>
      </c>
      <c r="AU183" s="148" t="s">
        <v>87</v>
      </c>
      <c r="AY183" s="17" t="s">
        <v>160</v>
      </c>
      <c r="BE183" s="149">
        <f t="shared" si="20"/>
        <v>0</v>
      </c>
      <c r="BF183" s="149">
        <f t="shared" si="21"/>
        <v>0</v>
      </c>
      <c r="BG183" s="149">
        <f t="shared" si="22"/>
        <v>0</v>
      </c>
      <c r="BH183" s="149">
        <f t="shared" si="23"/>
        <v>0</v>
      </c>
      <c r="BI183" s="149">
        <f t="shared" si="24"/>
        <v>0</v>
      </c>
      <c r="BJ183" s="17" t="s">
        <v>87</v>
      </c>
      <c r="BK183" s="149">
        <f t="shared" si="25"/>
        <v>0</v>
      </c>
      <c r="BL183" s="17" t="s">
        <v>168</v>
      </c>
      <c r="BM183" s="148" t="s">
        <v>735</v>
      </c>
    </row>
    <row r="184" spans="2:65" s="1" customFormat="1" ht="24.2" customHeight="1">
      <c r="B184" s="32"/>
      <c r="C184" s="136" t="s">
        <v>465</v>
      </c>
      <c r="D184" s="136" t="s">
        <v>163</v>
      </c>
      <c r="E184" s="137" t="s">
        <v>1595</v>
      </c>
      <c r="F184" s="138" t="s">
        <v>1596</v>
      </c>
      <c r="G184" s="139" t="s">
        <v>248</v>
      </c>
      <c r="H184" s="140">
        <v>230</v>
      </c>
      <c r="I184" s="141">
        <v>0</v>
      </c>
      <c r="J184" s="141">
        <v>0</v>
      </c>
      <c r="K184" s="142">
        <f t="shared" si="13"/>
        <v>0</v>
      </c>
      <c r="L184" s="138" t="s">
        <v>1</v>
      </c>
      <c r="M184" s="32"/>
      <c r="N184" s="143" t="s">
        <v>1</v>
      </c>
      <c r="O184" s="144" t="s">
        <v>42</v>
      </c>
      <c r="P184" s="145">
        <f t="shared" si="14"/>
        <v>0</v>
      </c>
      <c r="Q184" s="145">
        <f t="shared" si="15"/>
        <v>0</v>
      </c>
      <c r="R184" s="145">
        <f t="shared" si="16"/>
        <v>0</v>
      </c>
      <c r="T184" s="146">
        <f t="shared" si="17"/>
        <v>0</v>
      </c>
      <c r="U184" s="146">
        <v>0</v>
      </c>
      <c r="V184" s="146">
        <f t="shared" si="18"/>
        <v>0</v>
      </c>
      <c r="W184" s="146">
        <v>0</v>
      </c>
      <c r="X184" s="147">
        <f t="shared" si="19"/>
        <v>0</v>
      </c>
      <c r="AR184" s="148" t="s">
        <v>168</v>
      </c>
      <c r="AT184" s="148" t="s">
        <v>163</v>
      </c>
      <c r="AU184" s="148" t="s">
        <v>87</v>
      </c>
      <c r="AY184" s="17" t="s">
        <v>160</v>
      </c>
      <c r="BE184" s="149">
        <f t="shared" si="20"/>
        <v>0</v>
      </c>
      <c r="BF184" s="149">
        <f t="shared" si="21"/>
        <v>0</v>
      </c>
      <c r="BG184" s="149">
        <f t="shared" si="22"/>
        <v>0</v>
      </c>
      <c r="BH184" s="149">
        <f t="shared" si="23"/>
        <v>0</v>
      </c>
      <c r="BI184" s="149">
        <f t="shared" si="24"/>
        <v>0</v>
      </c>
      <c r="BJ184" s="17" t="s">
        <v>87</v>
      </c>
      <c r="BK184" s="149">
        <f t="shared" si="25"/>
        <v>0</v>
      </c>
      <c r="BL184" s="17" t="s">
        <v>168</v>
      </c>
      <c r="BM184" s="148" t="s">
        <v>743</v>
      </c>
    </row>
    <row r="185" spans="2:65" s="1" customFormat="1" ht="16.5" customHeight="1">
      <c r="B185" s="32"/>
      <c r="C185" s="136" t="s">
        <v>469</v>
      </c>
      <c r="D185" s="136" t="s">
        <v>163</v>
      </c>
      <c r="E185" s="137" t="s">
        <v>1597</v>
      </c>
      <c r="F185" s="138" t="s">
        <v>1598</v>
      </c>
      <c r="G185" s="139" t="s">
        <v>1484</v>
      </c>
      <c r="H185" s="140">
        <v>1</v>
      </c>
      <c r="I185" s="141">
        <v>0</v>
      </c>
      <c r="J185" s="141">
        <v>0</v>
      </c>
      <c r="K185" s="142">
        <f t="shared" si="13"/>
        <v>0</v>
      </c>
      <c r="L185" s="138" t="s">
        <v>1</v>
      </c>
      <c r="M185" s="32"/>
      <c r="N185" s="143" t="s">
        <v>1</v>
      </c>
      <c r="O185" s="144" t="s">
        <v>42</v>
      </c>
      <c r="P185" s="145">
        <f t="shared" si="14"/>
        <v>0</v>
      </c>
      <c r="Q185" s="145">
        <f t="shared" si="15"/>
        <v>0</v>
      </c>
      <c r="R185" s="145">
        <f t="shared" si="16"/>
        <v>0</v>
      </c>
      <c r="T185" s="146">
        <f t="shared" si="17"/>
        <v>0</v>
      </c>
      <c r="U185" s="146">
        <v>0</v>
      </c>
      <c r="V185" s="146">
        <f t="shared" si="18"/>
        <v>0</v>
      </c>
      <c r="W185" s="146">
        <v>0</v>
      </c>
      <c r="X185" s="147">
        <f t="shared" si="19"/>
        <v>0</v>
      </c>
      <c r="AR185" s="148" t="s">
        <v>168</v>
      </c>
      <c r="AT185" s="148" t="s">
        <v>163</v>
      </c>
      <c r="AU185" s="148" t="s">
        <v>87</v>
      </c>
      <c r="AY185" s="17" t="s">
        <v>160</v>
      </c>
      <c r="BE185" s="149">
        <f t="shared" si="20"/>
        <v>0</v>
      </c>
      <c r="BF185" s="149">
        <f t="shared" si="21"/>
        <v>0</v>
      </c>
      <c r="BG185" s="149">
        <f t="shared" si="22"/>
        <v>0</v>
      </c>
      <c r="BH185" s="149">
        <f t="shared" si="23"/>
        <v>0</v>
      </c>
      <c r="BI185" s="149">
        <f t="shared" si="24"/>
        <v>0</v>
      </c>
      <c r="BJ185" s="17" t="s">
        <v>87</v>
      </c>
      <c r="BK185" s="149">
        <f t="shared" si="25"/>
        <v>0</v>
      </c>
      <c r="BL185" s="17" t="s">
        <v>168</v>
      </c>
      <c r="BM185" s="148" t="s">
        <v>751</v>
      </c>
    </row>
    <row r="186" spans="2:65" s="1" customFormat="1" ht="16.5" customHeight="1">
      <c r="B186" s="32"/>
      <c r="C186" s="136" t="s">
        <v>474</v>
      </c>
      <c r="D186" s="136" t="s">
        <v>163</v>
      </c>
      <c r="E186" s="137" t="s">
        <v>1599</v>
      </c>
      <c r="F186" s="138" t="s">
        <v>1600</v>
      </c>
      <c r="G186" s="139" t="s">
        <v>484</v>
      </c>
      <c r="H186" s="140">
        <v>200</v>
      </c>
      <c r="I186" s="141">
        <v>0</v>
      </c>
      <c r="J186" s="141">
        <v>0</v>
      </c>
      <c r="K186" s="142">
        <f t="shared" si="13"/>
        <v>0</v>
      </c>
      <c r="L186" s="138" t="s">
        <v>1</v>
      </c>
      <c r="M186" s="32"/>
      <c r="N186" s="143" t="s">
        <v>1</v>
      </c>
      <c r="O186" s="144" t="s">
        <v>42</v>
      </c>
      <c r="P186" s="145">
        <f t="shared" si="14"/>
        <v>0</v>
      </c>
      <c r="Q186" s="145">
        <f t="shared" si="15"/>
        <v>0</v>
      </c>
      <c r="R186" s="145">
        <f t="shared" si="16"/>
        <v>0</v>
      </c>
      <c r="T186" s="146">
        <f t="shared" si="17"/>
        <v>0</v>
      </c>
      <c r="U186" s="146">
        <v>0</v>
      </c>
      <c r="V186" s="146">
        <f t="shared" si="18"/>
        <v>0</v>
      </c>
      <c r="W186" s="146">
        <v>0</v>
      </c>
      <c r="X186" s="147">
        <f t="shared" si="19"/>
        <v>0</v>
      </c>
      <c r="AR186" s="148" t="s">
        <v>168</v>
      </c>
      <c r="AT186" s="148" t="s">
        <v>163</v>
      </c>
      <c r="AU186" s="148" t="s">
        <v>87</v>
      </c>
      <c r="AY186" s="17" t="s">
        <v>160</v>
      </c>
      <c r="BE186" s="149">
        <f t="shared" si="20"/>
        <v>0</v>
      </c>
      <c r="BF186" s="149">
        <f t="shared" si="21"/>
        <v>0</v>
      </c>
      <c r="BG186" s="149">
        <f t="shared" si="22"/>
        <v>0</v>
      </c>
      <c r="BH186" s="149">
        <f t="shared" si="23"/>
        <v>0</v>
      </c>
      <c r="BI186" s="149">
        <f t="shared" si="24"/>
        <v>0</v>
      </c>
      <c r="BJ186" s="17" t="s">
        <v>87</v>
      </c>
      <c r="BK186" s="149">
        <f t="shared" si="25"/>
        <v>0</v>
      </c>
      <c r="BL186" s="17" t="s">
        <v>168</v>
      </c>
      <c r="BM186" s="148" t="s">
        <v>758</v>
      </c>
    </row>
    <row r="187" spans="2:65" s="1" customFormat="1" ht="24.2" customHeight="1">
      <c r="B187" s="32"/>
      <c r="C187" s="136" t="s">
        <v>481</v>
      </c>
      <c r="D187" s="136" t="s">
        <v>163</v>
      </c>
      <c r="E187" s="137" t="s">
        <v>1601</v>
      </c>
      <c r="F187" s="138" t="s">
        <v>1602</v>
      </c>
      <c r="G187" s="139" t="s">
        <v>1484</v>
      </c>
      <c r="H187" s="140">
        <v>1</v>
      </c>
      <c r="I187" s="141">
        <v>0</v>
      </c>
      <c r="J187" s="141">
        <v>0</v>
      </c>
      <c r="K187" s="142">
        <f t="shared" si="13"/>
        <v>0</v>
      </c>
      <c r="L187" s="138" t="s">
        <v>1</v>
      </c>
      <c r="M187" s="32"/>
      <c r="N187" s="143" t="s">
        <v>1</v>
      </c>
      <c r="O187" s="144" t="s">
        <v>42</v>
      </c>
      <c r="P187" s="145">
        <f t="shared" si="14"/>
        <v>0</v>
      </c>
      <c r="Q187" s="145">
        <f t="shared" si="15"/>
        <v>0</v>
      </c>
      <c r="R187" s="145">
        <f t="shared" si="16"/>
        <v>0</v>
      </c>
      <c r="T187" s="146">
        <f t="shared" si="17"/>
        <v>0</v>
      </c>
      <c r="U187" s="146">
        <v>0</v>
      </c>
      <c r="V187" s="146">
        <f t="shared" si="18"/>
        <v>0</v>
      </c>
      <c r="W187" s="146">
        <v>0</v>
      </c>
      <c r="X187" s="147">
        <f t="shared" si="19"/>
        <v>0</v>
      </c>
      <c r="AR187" s="148" t="s">
        <v>168</v>
      </c>
      <c r="AT187" s="148" t="s">
        <v>163</v>
      </c>
      <c r="AU187" s="148" t="s">
        <v>87</v>
      </c>
      <c r="AY187" s="17" t="s">
        <v>160</v>
      </c>
      <c r="BE187" s="149">
        <f t="shared" si="20"/>
        <v>0</v>
      </c>
      <c r="BF187" s="149">
        <f t="shared" si="21"/>
        <v>0</v>
      </c>
      <c r="BG187" s="149">
        <f t="shared" si="22"/>
        <v>0</v>
      </c>
      <c r="BH187" s="149">
        <f t="shared" si="23"/>
        <v>0</v>
      </c>
      <c r="BI187" s="149">
        <f t="shared" si="24"/>
        <v>0</v>
      </c>
      <c r="BJ187" s="17" t="s">
        <v>87</v>
      </c>
      <c r="BK187" s="149">
        <f t="shared" si="25"/>
        <v>0</v>
      </c>
      <c r="BL187" s="17" t="s">
        <v>168</v>
      </c>
      <c r="BM187" s="148" t="s">
        <v>764</v>
      </c>
    </row>
    <row r="188" spans="2:65" s="1" customFormat="1" ht="33" customHeight="1">
      <c r="B188" s="32"/>
      <c r="C188" s="136" t="s">
        <v>486</v>
      </c>
      <c r="D188" s="136" t="s">
        <v>163</v>
      </c>
      <c r="E188" s="137" t="s">
        <v>1603</v>
      </c>
      <c r="F188" s="138" t="s">
        <v>1604</v>
      </c>
      <c r="G188" s="139" t="s">
        <v>1605</v>
      </c>
      <c r="H188" s="140">
        <v>24</v>
      </c>
      <c r="I188" s="141">
        <v>0</v>
      </c>
      <c r="J188" s="141">
        <v>0</v>
      </c>
      <c r="K188" s="142">
        <f t="shared" si="13"/>
        <v>0</v>
      </c>
      <c r="L188" s="138" t="s">
        <v>1</v>
      </c>
      <c r="M188" s="32"/>
      <c r="N188" s="143" t="s">
        <v>1</v>
      </c>
      <c r="O188" s="144" t="s">
        <v>42</v>
      </c>
      <c r="P188" s="145">
        <f t="shared" si="14"/>
        <v>0</v>
      </c>
      <c r="Q188" s="145">
        <f t="shared" si="15"/>
        <v>0</v>
      </c>
      <c r="R188" s="145">
        <f t="shared" si="16"/>
        <v>0</v>
      </c>
      <c r="T188" s="146">
        <f t="shared" si="17"/>
        <v>0</v>
      </c>
      <c r="U188" s="146">
        <v>0</v>
      </c>
      <c r="V188" s="146">
        <f t="shared" si="18"/>
        <v>0</v>
      </c>
      <c r="W188" s="146">
        <v>0</v>
      </c>
      <c r="X188" s="147">
        <f t="shared" si="19"/>
        <v>0</v>
      </c>
      <c r="AR188" s="148" t="s">
        <v>168</v>
      </c>
      <c r="AT188" s="148" t="s">
        <v>163</v>
      </c>
      <c r="AU188" s="148" t="s">
        <v>87</v>
      </c>
      <c r="AY188" s="17" t="s">
        <v>160</v>
      </c>
      <c r="BE188" s="149">
        <f t="shared" si="20"/>
        <v>0</v>
      </c>
      <c r="BF188" s="149">
        <f t="shared" si="21"/>
        <v>0</v>
      </c>
      <c r="BG188" s="149">
        <f t="shared" si="22"/>
        <v>0</v>
      </c>
      <c r="BH188" s="149">
        <f t="shared" si="23"/>
        <v>0</v>
      </c>
      <c r="BI188" s="149">
        <f t="shared" si="24"/>
        <v>0</v>
      </c>
      <c r="BJ188" s="17" t="s">
        <v>87</v>
      </c>
      <c r="BK188" s="149">
        <f t="shared" si="25"/>
        <v>0</v>
      </c>
      <c r="BL188" s="17" t="s">
        <v>168</v>
      </c>
      <c r="BM188" s="148" t="s">
        <v>772</v>
      </c>
    </row>
    <row r="189" spans="2:65" s="1" customFormat="1" ht="16.5" customHeight="1">
      <c r="B189" s="32"/>
      <c r="C189" s="136" t="s">
        <v>492</v>
      </c>
      <c r="D189" s="136" t="s">
        <v>163</v>
      </c>
      <c r="E189" s="137" t="s">
        <v>1606</v>
      </c>
      <c r="F189" s="138" t="s">
        <v>1607</v>
      </c>
      <c r="G189" s="139" t="s">
        <v>1605</v>
      </c>
      <c r="H189" s="140">
        <v>80</v>
      </c>
      <c r="I189" s="141">
        <v>0</v>
      </c>
      <c r="J189" s="141">
        <v>0</v>
      </c>
      <c r="K189" s="142">
        <f t="shared" si="13"/>
        <v>0</v>
      </c>
      <c r="L189" s="138" t="s">
        <v>1</v>
      </c>
      <c r="M189" s="32"/>
      <c r="N189" s="143" t="s">
        <v>1</v>
      </c>
      <c r="O189" s="144" t="s">
        <v>42</v>
      </c>
      <c r="P189" s="145">
        <f t="shared" si="14"/>
        <v>0</v>
      </c>
      <c r="Q189" s="145">
        <f t="shared" si="15"/>
        <v>0</v>
      </c>
      <c r="R189" s="145">
        <f t="shared" si="16"/>
        <v>0</v>
      </c>
      <c r="T189" s="146">
        <f t="shared" si="17"/>
        <v>0</v>
      </c>
      <c r="U189" s="146">
        <v>0</v>
      </c>
      <c r="V189" s="146">
        <f t="shared" si="18"/>
        <v>0</v>
      </c>
      <c r="W189" s="146">
        <v>0</v>
      </c>
      <c r="X189" s="147">
        <f t="shared" si="19"/>
        <v>0</v>
      </c>
      <c r="AR189" s="148" t="s">
        <v>168</v>
      </c>
      <c r="AT189" s="148" t="s">
        <v>163</v>
      </c>
      <c r="AU189" s="148" t="s">
        <v>87</v>
      </c>
      <c r="AY189" s="17" t="s">
        <v>160</v>
      </c>
      <c r="BE189" s="149">
        <f t="shared" si="20"/>
        <v>0</v>
      </c>
      <c r="BF189" s="149">
        <f t="shared" si="21"/>
        <v>0</v>
      </c>
      <c r="BG189" s="149">
        <f t="shared" si="22"/>
        <v>0</v>
      </c>
      <c r="BH189" s="149">
        <f t="shared" si="23"/>
        <v>0</v>
      </c>
      <c r="BI189" s="149">
        <f t="shared" si="24"/>
        <v>0</v>
      </c>
      <c r="BJ189" s="17" t="s">
        <v>87</v>
      </c>
      <c r="BK189" s="149">
        <f t="shared" si="25"/>
        <v>0</v>
      </c>
      <c r="BL189" s="17" t="s">
        <v>168</v>
      </c>
      <c r="BM189" s="148" t="s">
        <v>782</v>
      </c>
    </row>
    <row r="190" spans="2:65" s="1" customFormat="1" ht="16.5" customHeight="1">
      <c r="B190" s="32"/>
      <c r="C190" s="136" t="s">
        <v>496</v>
      </c>
      <c r="D190" s="136" t="s">
        <v>163</v>
      </c>
      <c r="E190" s="137" t="s">
        <v>1608</v>
      </c>
      <c r="F190" s="138" t="s">
        <v>1609</v>
      </c>
      <c r="G190" s="139" t="s">
        <v>1484</v>
      </c>
      <c r="H190" s="140">
        <v>1</v>
      </c>
      <c r="I190" s="141">
        <v>0</v>
      </c>
      <c r="J190" s="141">
        <v>0</v>
      </c>
      <c r="K190" s="142">
        <f t="shared" si="13"/>
        <v>0</v>
      </c>
      <c r="L190" s="138" t="s">
        <v>1</v>
      </c>
      <c r="M190" s="32"/>
      <c r="N190" s="143" t="s">
        <v>1</v>
      </c>
      <c r="O190" s="144" t="s">
        <v>42</v>
      </c>
      <c r="P190" s="145">
        <f t="shared" si="14"/>
        <v>0</v>
      </c>
      <c r="Q190" s="145">
        <f t="shared" si="15"/>
        <v>0</v>
      </c>
      <c r="R190" s="145">
        <f t="shared" si="16"/>
        <v>0</v>
      </c>
      <c r="T190" s="146">
        <f t="shared" si="17"/>
        <v>0</v>
      </c>
      <c r="U190" s="146">
        <v>0</v>
      </c>
      <c r="V190" s="146">
        <f t="shared" si="18"/>
        <v>0</v>
      </c>
      <c r="W190" s="146">
        <v>0</v>
      </c>
      <c r="X190" s="147">
        <f t="shared" si="19"/>
        <v>0</v>
      </c>
      <c r="AR190" s="148" t="s">
        <v>168</v>
      </c>
      <c r="AT190" s="148" t="s">
        <v>163</v>
      </c>
      <c r="AU190" s="148" t="s">
        <v>87</v>
      </c>
      <c r="AY190" s="17" t="s">
        <v>160</v>
      </c>
      <c r="BE190" s="149">
        <f t="shared" si="20"/>
        <v>0</v>
      </c>
      <c r="BF190" s="149">
        <f t="shared" si="21"/>
        <v>0</v>
      </c>
      <c r="BG190" s="149">
        <f t="shared" si="22"/>
        <v>0</v>
      </c>
      <c r="BH190" s="149">
        <f t="shared" si="23"/>
        <v>0</v>
      </c>
      <c r="BI190" s="149">
        <f t="shared" si="24"/>
        <v>0</v>
      </c>
      <c r="BJ190" s="17" t="s">
        <v>87</v>
      </c>
      <c r="BK190" s="149">
        <f t="shared" si="25"/>
        <v>0</v>
      </c>
      <c r="BL190" s="17" t="s">
        <v>168</v>
      </c>
      <c r="BM190" s="148" t="s">
        <v>790</v>
      </c>
    </row>
    <row r="191" spans="2:65" s="1" customFormat="1" ht="16.5" customHeight="1">
      <c r="B191" s="32"/>
      <c r="C191" s="136" t="s">
        <v>500</v>
      </c>
      <c r="D191" s="136" t="s">
        <v>163</v>
      </c>
      <c r="E191" s="137" t="s">
        <v>1610</v>
      </c>
      <c r="F191" s="138" t="s">
        <v>1611</v>
      </c>
      <c r="G191" s="139" t="s">
        <v>1484</v>
      </c>
      <c r="H191" s="140">
        <v>1</v>
      </c>
      <c r="I191" s="141">
        <v>0</v>
      </c>
      <c r="J191" s="141">
        <v>0</v>
      </c>
      <c r="K191" s="142">
        <f t="shared" si="13"/>
        <v>0</v>
      </c>
      <c r="L191" s="138" t="s">
        <v>1</v>
      </c>
      <c r="M191" s="32"/>
      <c r="N191" s="143" t="s">
        <v>1</v>
      </c>
      <c r="O191" s="144" t="s">
        <v>42</v>
      </c>
      <c r="P191" s="145">
        <f t="shared" si="14"/>
        <v>0</v>
      </c>
      <c r="Q191" s="145">
        <f t="shared" si="15"/>
        <v>0</v>
      </c>
      <c r="R191" s="145">
        <f t="shared" si="16"/>
        <v>0</v>
      </c>
      <c r="T191" s="146">
        <f t="shared" si="17"/>
        <v>0</v>
      </c>
      <c r="U191" s="146">
        <v>0</v>
      </c>
      <c r="V191" s="146">
        <f t="shared" si="18"/>
        <v>0</v>
      </c>
      <c r="W191" s="146">
        <v>0</v>
      </c>
      <c r="X191" s="147">
        <f t="shared" si="19"/>
        <v>0</v>
      </c>
      <c r="AR191" s="148" t="s">
        <v>168</v>
      </c>
      <c r="AT191" s="148" t="s">
        <v>163</v>
      </c>
      <c r="AU191" s="148" t="s">
        <v>87</v>
      </c>
      <c r="AY191" s="17" t="s">
        <v>160</v>
      </c>
      <c r="BE191" s="149">
        <f t="shared" si="20"/>
        <v>0</v>
      </c>
      <c r="BF191" s="149">
        <f t="shared" si="21"/>
        <v>0</v>
      </c>
      <c r="BG191" s="149">
        <f t="shared" si="22"/>
        <v>0</v>
      </c>
      <c r="BH191" s="149">
        <f t="shared" si="23"/>
        <v>0</v>
      </c>
      <c r="BI191" s="149">
        <f t="shared" si="24"/>
        <v>0</v>
      </c>
      <c r="BJ191" s="17" t="s">
        <v>87</v>
      </c>
      <c r="BK191" s="149">
        <f t="shared" si="25"/>
        <v>0</v>
      </c>
      <c r="BL191" s="17" t="s">
        <v>168</v>
      </c>
      <c r="BM191" s="148" t="s">
        <v>800</v>
      </c>
    </row>
    <row r="192" spans="2:65" s="1" customFormat="1" ht="24.2" customHeight="1">
      <c r="B192" s="32"/>
      <c r="C192" s="136" t="s">
        <v>505</v>
      </c>
      <c r="D192" s="136" t="s">
        <v>163</v>
      </c>
      <c r="E192" s="137" t="s">
        <v>1612</v>
      </c>
      <c r="F192" s="138" t="s">
        <v>1613</v>
      </c>
      <c r="G192" s="139" t="s">
        <v>1484</v>
      </c>
      <c r="H192" s="140">
        <v>1</v>
      </c>
      <c r="I192" s="141">
        <v>0</v>
      </c>
      <c r="J192" s="141">
        <v>0</v>
      </c>
      <c r="K192" s="142">
        <f t="shared" si="13"/>
        <v>0</v>
      </c>
      <c r="L192" s="138" t="s">
        <v>1</v>
      </c>
      <c r="M192" s="32"/>
      <c r="N192" s="143" t="s">
        <v>1</v>
      </c>
      <c r="O192" s="144" t="s">
        <v>42</v>
      </c>
      <c r="P192" s="145">
        <f t="shared" si="14"/>
        <v>0</v>
      </c>
      <c r="Q192" s="145">
        <f t="shared" si="15"/>
        <v>0</v>
      </c>
      <c r="R192" s="145">
        <f t="shared" si="16"/>
        <v>0</v>
      </c>
      <c r="T192" s="146">
        <f t="shared" si="17"/>
        <v>0</v>
      </c>
      <c r="U192" s="146">
        <v>0</v>
      </c>
      <c r="V192" s="146">
        <f t="shared" si="18"/>
        <v>0</v>
      </c>
      <c r="W192" s="146">
        <v>0</v>
      </c>
      <c r="X192" s="147">
        <f t="shared" si="19"/>
        <v>0</v>
      </c>
      <c r="AR192" s="148" t="s">
        <v>168</v>
      </c>
      <c r="AT192" s="148" t="s">
        <v>163</v>
      </c>
      <c r="AU192" s="148" t="s">
        <v>87</v>
      </c>
      <c r="AY192" s="17" t="s">
        <v>160</v>
      </c>
      <c r="BE192" s="149">
        <f t="shared" si="20"/>
        <v>0</v>
      </c>
      <c r="BF192" s="149">
        <f t="shared" si="21"/>
        <v>0</v>
      </c>
      <c r="BG192" s="149">
        <f t="shared" si="22"/>
        <v>0</v>
      </c>
      <c r="BH192" s="149">
        <f t="shared" si="23"/>
        <v>0</v>
      </c>
      <c r="BI192" s="149">
        <f t="shared" si="24"/>
        <v>0</v>
      </c>
      <c r="BJ192" s="17" t="s">
        <v>87</v>
      </c>
      <c r="BK192" s="149">
        <f t="shared" si="25"/>
        <v>0</v>
      </c>
      <c r="BL192" s="17" t="s">
        <v>168</v>
      </c>
      <c r="BM192" s="148" t="s">
        <v>809</v>
      </c>
    </row>
    <row r="193" spans="2:65" s="1" customFormat="1" ht="16.5" customHeight="1">
      <c r="B193" s="32"/>
      <c r="C193" s="136" t="s">
        <v>511</v>
      </c>
      <c r="D193" s="136" t="s">
        <v>163</v>
      </c>
      <c r="E193" s="137" t="s">
        <v>1614</v>
      </c>
      <c r="F193" s="138" t="s">
        <v>1615</v>
      </c>
      <c r="G193" s="139" t="s">
        <v>1484</v>
      </c>
      <c r="H193" s="140">
        <v>1</v>
      </c>
      <c r="I193" s="141">
        <v>0</v>
      </c>
      <c r="J193" s="141">
        <v>0</v>
      </c>
      <c r="K193" s="142">
        <f t="shared" si="13"/>
        <v>0</v>
      </c>
      <c r="L193" s="138" t="s">
        <v>1</v>
      </c>
      <c r="M193" s="32"/>
      <c r="N193" s="143" t="s">
        <v>1</v>
      </c>
      <c r="O193" s="144" t="s">
        <v>42</v>
      </c>
      <c r="P193" s="145">
        <f t="shared" si="14"/>
        <v>0</v>
      </c>
      <c r="Q193" s="145">
        <f t="shared" si="15"/>
        <v>0</v>
      </c>
      <c r="R193" s="145">
        <f t="shared" si="16"/>
        <v>0</v>
      </c>
      <c r="T193" s="146">
        <f t="shared" si="17"/>
        <v>0</v>
      </c>
      <c r="U193" s="146">
        <v>0</v>
      </c>
      <c r="V193" s="146">
        <f t="shared" si="18"/>
        <v>0</v>
      </c>
      <c r="W193" s="146">
        <v>0</v>
      </c>
      <c r="X193" s="147">
        <f t="shared" si="19"/>
        <v>0</v>
      </c>
      <c r="AR193" s="148" t="s">
        <v>168</v>
      </c>
      <c r="AT193" s="148" t="s">
        <v>163</v>
      </c>
      <c r="AU193" s="148" t="s">
        <v>87</v>
      </c>
      <c r="AY193" s="17" t="s">
        <v>160</v>
      </c>
      <c r="BE193" s="149">
        <f t="shared" si="20"/>
        <v>0</v>
      </c>
      <c r="BF193" s="149">
        <f t="shared" si="21"/>
        <v>0</v>
      </c>
      <c r="BG193" s="149">
        <f t="shared" si="22"/>
        <v>0</v>
      </c>
      <c r="BH193" s="149">
        <f t="shared" si="23"/>
        <v>0</v>
      </c>
      <c r="BI193" s="149">
        <f t="shared" si="24"/>
        <v>0</v>
      </c>
      <c r="BJ193" s="17" t="s">
        <v>87</v>
      </c>
      <c r="BK193" s="149">
        <f t="shared" si="25"/>
        <v>0</v>
      </c>
      <c r="BL193" s="17" t="s">
        <v>168</v>
      </c>
      <c r="BM193" s="148" t="s">
        <v>815</v>
      </c>
    </row>
    <row r="194" spans="2:65" s="1" customFormat="1" ht="16.5" customHeight="1">
      <c r="B194" s="32"/>
      <c r="C194" s="136" t="s">
        <v>519</v>
      </c>
      <c r="D194" s="136" t="s">
        <v>163</v>
      </c>
      <c r="E194" s="137" t="s">
        <v>1616</v>
      </c>
      <c r="F194" s="138" t="s">
        <v>1617</v>
      </c>
      <c r="G194" s="139" t="s">
        <v>177</v>
      </c>
      <c r="H194" s="140">
        <v>3</v>
      </c>
      <c r="I194" s="141">
        <v>0</v>
      </c>
      <c r="J194" s="141">
        <v>0</v>
      </c>
      <c r="K194" s="142">
        <f t="shared" si="13"/>
        <v>0</v>
      </c>
      <c r="L194" s="138" t="s">
        <v>1</v>
      </c>
      <c r="M194" s="32"/>
      <c r="N194" s="143" t="s">
        <v>1</v>
      </c>
      <c r="O194" s="144" t="s">
        <v>42</v>
      </c>
      <c r="P194" s="145">
        <f t="shared" si="14"/>
        <v>0</v>
      </c>
      <c r="Q194" s="145">
        <f t="shared" si="15"/>
        <v>0</v>
      </c>
      <c r="R194" s="145">
        <f t="shared" si="16"/>
        <v>0</v>
      </c>
      <c r="T194" s="146">
        <f t="shared" si="17"/>
        <v>0</v>
      </c>
      <c r="U194" s="146">
        <v>0</v>
      </c>
      <c r="V194" s="146">
        <f t="shared" si="18"/>
        <v>0</v>
      </c>
      <c r="W194" s="146">
        <v>0</v>
      </c>
      <c r="X194" s="147">
        <f t="shared" si="19"/>
        <v>0</v>
      </c>
      <c r="AR194" s="148" t="s">
        <v>168</v>
      </c>
      <c r="AT194" s="148" t="s">
        <v>163</v>
      </c>
      <c r="AU194" s="148" t="s">
        <v>87</v>
      </c>
      <c r="AY194" s="17" t="s">
        <v>160</v>
      </c>
      <c r="BE194" s="149">
        <f t="shared" si="20"/>
        <v>0</v>
      </c>
      <c r="BF194" s="149">
        <f t="shared" si="21"/>
        <v>0</v>
      </c>
      <c r="BG194" s="149">
        <f t="shared" si="22"/>
        <v>0</v>
      </c>
      <c r="BH194" s="149">
        <f t="shared" si="23"/>
        <v>0</v>
      </c>
      <c r="BI194" s="149">
        <f t="shared" si="24"/>
        <v>0</v>
      </c>
      <c r="BJ194" s="17" t="s">
        <v>87</v>
      </c>
      <c r="BK194" s="149">
        <f t="shared" si="25"/>
        <v>0</v>
      </c>
      <c r="BL194" s="17" t="s">
        <v>168</v>
      </c>
      <c r="BM194" s="148" t="s">
        <v>825</v>
      </c>
    </row>
    <row r="195" spans="2:65" s="1" customFormat="1" ht="16.5" customHeight="1">
      <c r="B195" s="32"/>
      <c r="C195" s="136" t="s">
        <v>534</v>
      </c>
      <c r="D195" s="136" t="s">
        <v>163</v>
      </c>
      <c r="E195" s="137" t="s">
        <v>1618</v>
      </c>
      <c r="F195" s="138" t="s">
        <v>1619</v>
      </c>
      <c r="G195" s="139" t="s">
        <v>177</v>
      </c>
      <c r="H195" s="140">
        <v>3</v>
      </c>
      <c r="I195" s="141">
        <v>0</v>
      </c>
      <c r="J195" s="141">
        <v>0</v>
      </c>
      <c r="K195" s="142">
        <f t="shared" si="13"/>
        <v>0</v>
      </c>
      <c r="L195" s="138" t="s">
        <v>1</v>
      </c>
      <c r="M195" s="32"/>
      <c r="N195" s="143" t="s">
        <v>1</v>
      </c>
      <c r="O195" s="144" t="s">
        <v>42</v>
      </c>
      <c r="P195" s="145">
        <f t="shared" si="14"/>
        <v>0</v>
      </c>
      <c r="Q195" s="145">
        <f t="shared" si="15"/>
        <v>0</v>
      </c>
      <c r="R195" s="145">
        <f t="shared" si="16"/>
        <v>0</v>
      </c>
      <c r="T195" s="146">
        <f t="shared" si="17"/>
        <v>0</v>
      </c>
      <c r="U195" s="146">
        <v>0</v>
      </c>
      <c r="V195" s="146">
        <f t="shared" si="18"/>
        <v>0</v>
      </c>
      <c r="W195" s="146">
        <v>0</v>
      </c>
      <c r="X195" s="147">
        <f t="shared" si="19"/>
        <v>0</v>
      </c>
      <c r="AR195" s="148" t="s">
        <v>168</v>
      </c>
      <c r="AT195" s="148" t="s">
        <v>163</v>
      </c>
      <c r="AU195" s="148" t="s">
        <v>87</v>
      </c>
      <c r="AY195" s="17" t="s">
        <v>160</v>
      </c>
      <c r="BE195" s="149">
        <f t="shared" si="20"/>
        <v>0</v>
      </c>
      <c r="BF195" s="149">
        <f t="shared" si="21"/>
        <v>0</v>
      </c>
      <c r="BG195" s="149">
        <f t="shared" si="22"/>
        <v>0</v>
      </c>
      <c r="BH195" s="149">
        <f t="shared" si="23"/>
        <v>0</v>
      </c>
      <c r="BI195" s="149">
        <f t="shared" si="24"/>
        <v>0</v>
      </c>
      <c r="BJ195" s="17" t="s">
        <v>87</v>
      </c>
      <c r="BK195" s="149">
        <f t="shared" si="25"/>
        <v>0</v>
      </c>
      <c r="BL195" s="17" t="s">
        <v>168</v>
      </c>
      <c r="BM195" s="148" t="s">
        <v>834</v>
      </c>
    </row>
    <row r="196" spans="2:65" s="1" customFormat="1" ht="16.5" customHeight="1">
      <c r="B196" s="32"/>
      <c r="C196" s="136" t="s">
        <v>538</v>
      </c>
      <c r="D196" s="136" t="s">
        <v>163</v>
      </c>
      <c r="E196" s="137" t="s">
        <v>1620</v>
      </c>
      <c r="F196" s="138" t="s">
        <v>1621</v>
      </c>
      <c r="G196" s="139" t="s">
        <v>1484</v>
      </c>
      <c r="H196" s="140">
        <v>1</v>
      </c>
      <c r="I196" s="141">
        <v>0</v>
      </c>
      <c r="J196" s="141">
        <v>0</v>
      </c>
      <c r="K196" s="142">
        <f t="shared" si="13"/>
        <v>0</v>
      </c>
      <c r="L196" s="138" t="s">
        <v>1</v>
      </c>
      <c r="M196" s="32"/>
      <c r="N196" s="143" t="s">
        <v>1</v>
      </c>
      <c r="O196" s="144" t="s">
        <v>42</v>
      </c>
      <c r="P196" s="145">
        <f t="shared" si="14"/>
        <v>0</v>
      </c>
      <c r="Q196" s="145">
        <f t="shared" si="15"/>
        <v>0</v>
      </c>
      <c r="R196" s="145">
        <f t="shared" si="16"/>
        <v>0</v>
      </c>
      <c r="T196" s="146">
        <f t="shared" si="17"/>
        <v>0</v>
      </c>
      <c r="U196" s="146">
        <v>0</v>
      </c>
      <c r="V196" s="146">
        <f t="shared" si="18"/>
        <v>0</v>
      </c>
      <c r="W196" s="146">
        <v>0</v>
      </c>
      <c r="X196" s="147">
        <f t="shared" si="19"/>
        <v>0</v>
      </c>
      <c r="AR196" s="148" t="s">
        <v>168</v>
      </c>
      <c r="AT196" s="148" t="s">
        <v>163</v>
      </c>
      <c r="AU196" s="148" t="s">
        <v>87</v>
      </c>
      <c r="AY196" s="17" t="s">
        <v>160</v>
      </c>
      <c r="BE196" s="149">
        <f t="shared" si="20"/>
        <v>0</v>
      </c>
      <c r="BF196" s="149">
        <f t="shared" si="21"/>
        <v>0</v>
      </c>
      <c r="BG196" s="149">
        <f t="shared" si="22"/>
        <v>0</v>
      </c>
      <c r="BH196" s="149">
        <f t="shared" si="23"/>
        <v>0</v>
      </c>
      <c r="BI196" s="149">
        <f t="shared" si="24"/>
        <v>0</v>
      </c>
      <c r="BJ196" s="17" t="s">
        <v>87</v>
      </c>
      <c r="BK196" s="149">
        <f t="shared" si="25"/>
        <v>0</v>
      </c>
      <c r="BL196" s="17" t="s">
        <v>168</v>
      </c>
      <c r="BM196" s="148" t="s">
        <v>843</v>
      </c>
    </row>
    <row r="197" spans="2:65" s="1" customFormat="1" ht="16.5" customHeight="1">
      <c r="B197" s="32"/>
      <c r="C197" s="136" t="s">
        <v>543</v>
      </c>
      <c r="D197" s="136" t="s">
        <v>163</v>
      </c>
      <c r="E197" s="137" t="s">
        <v>1622</v>
      </c>
      <c r="F197" s="138" t="s">
        <v>1623</v>
      </c>
      <c r="G197" s="139" t="s">
        <v>1484</v>
      </c>
      <c r="H197" s="140">
        <v>1</v>
      </c>
      <c r="I197" s="141">
        <v>0</v>
      </c>
      <c r="J197" s="141">
        <v>0</v>
      </c>
      <c r="K197" s="142">
        <f t="shared" si="13"/>
        <v>0</v>
      </c>
      <c r="L197" s="138" t="s">
        <v>1</v>
      </c>
      <c r="M197" s="32"/>
      <c r="N197" s="143" t="s">
        <v>1</v>
      </c>
      <c r="O197" s="144" t="s">
        <v>42</v>
      </c>
      <c r="P197" s="145">
        <f t="shared" si="14"/>
        <v>0</v>
      </c>
      <c r="Q197" s="145">
        <f t="shared" si="15"/>
        <v>0</v>
      </c>
      <c r="R197" s="145">
        <f t="shared" si="16"/>
        <v>0</v>
      </c>
      <c r="T197" s="146">
        <f t="shared" si="17"/>
        <v>0</v>
      </c>
      <c r="U197" s="146">
        <v>0</v>
      </c>
      <c r="V197" s="146">
        <f t="shared" si="18"/>
        <v>0</v>
      </c>
      <c r="W197" s="146">
        <v>0</v>
      </c>
      <c r="X197" s="147">
        <f t="shared" si="19"/>
        <v>0</v>
      </c>
      <c r="AR197" s="148" t="s">
        <v>168</v>
      </c>
      <c r="AT197" s="148" t="s">
        <v>163</v>
      </c>
      <c r="AU197" s="148" t="s">
        <v>87</v>
      </c>
      <c r="AY197" s="17" t="s">
        <v>160</v>
      </c>
      <c r="BE197" s="149">
        <f t="shared" si="20"/>
        <v>0</v>
      </c>
      <c r="BF197" s="149">
        <f t="shared" si="21"/>
        <v>0</v>
      </c>
      <c r="BG197" s="149">
        <f t="shared" si="22"/>
        <v>0</v>
      </c>
      <c r="BH197" s="149">
        <f t="shared" si="23"/>
        <v>0</v>
      </c>
      <c r="BI197" s="149">
        <f t="shared" si="24"/>
        <v>0</v>
      </c>
      <c r="BJ197" s="17" t="s">
        <v>87</v>
      </c>
      <c r="BK197" s="149">
        <f t="shared" si="25"/>
        <v>0</v>
      </c>
      <c r="BL197" s="17" t="s">
        <v>168</v>
      </c>
      <c r="BM197" s="148" t="s">
        <v>854</v>
      </c>
    </row>
    <row r="198" spans="2:65" s="11" customFormat="1" ht="25.9" customHeight="1">
      <c r="B198" s="123"/>
      <c r="D198" s="124" t="s">
        <v>78</v>
      </c>
      <c r="E198" s="125" t="s">
        <v>744</v>
      </c>
      <c r="F198" s="125" t="s">
        <v>1624</v>
      </c>
      <c r="I198" s="126"/>
      <c r="J198" s="126"/>
      <c r="K198" s="127">
        <f>BK198</f>
        <v>0</v>
      </c>
      <c r="M198" s="123"/>
      <c r="N198" s="128"/>
      <c r="Q198" s="129">
        <f>SUM(Q199:Q214)</f>
        <v>0</v>
      </c>
      <c r="R198" s="129">
        <f>SUM(R199:R214)</f>
        <v>0</v>
      </c>
      <c r="T198" s="130">
        <f>SUM(T199:T214)</f>
        <v>0</v>
      </c>
      <c r="V198" s="130">
        <f>SUM(V199:V214)</f>
        <v>0</v>
      </c>
      <c r="X198" s="131">
        <f>SUM(X199:X214)</f>
        <v>0</v>
      </c>
      <c r="AR198" s="124" t="s">
        <v>87</v>
      </c>
      <c r="AT198" s="132" t="s">
        <v>78</v>
      </c>
      <c r="AU198" s="132" t="s">
        <v>79</v>
      </c>
      <c r="AY198" s="124" t="s">
        <v>160</v>
      </c>
      <c r="BK198" s="133">
        <f>SUM(BK199:BK214)</f>
        <v>0</v>
      </c>
    </row>
    <row r="199" spans="2:65" s="1" customFormat="1" ht="16.5" customHeight="1">
      <c r="B199" s="32"/>
      <c r="C199" s="136" t="s">
        <v>550</v>
      </c>
      <c r="D199" s="136" t="s">
        <v>163</v>
      </c>
      <c r="E199" s="137" t="s">
        <v>1625</v>
      </c>
      <c r="F199" s="138" t="s">
        <v>1626</v>
      </c>
      <c r="G199" s="139" t="s">
        <v>248</v>
      </c>
      <c r="H199" s="140">
        <v>60</v>
      </c>
      <c r="I199" s="141">
        <v>0</v>
      </c>
      <c r="J199" s="141">
        <v>0</v>
      </c>
      <c r="K199" s="142">
        <f t="shared" ref="K199:K214" si="26">ROUND(P199*H199,2)</f>
        <v>0</v>
      </c>
      <c r="L199" s="138" t="s">
        <v>1</v>
      </c>
      <c r="M199" s="32"/>
      <c r="N199" s="143" t="s">
        <v>1</v>
      </c>
      <c r="O199" s="144" t="s">
        <v>42</v>
      </c>
      <c r="P199" s="145">
        <f t="shared" ref="P199:P214" si="27">I199+J199</f>
        <v>0</v>
      </c>
      <c r="Q199" s="145">
        <f t="shared" ref="Q199:Q214" si="28">ROUND(I199*H199,2)</f>
        <v>0</v>
      </c>
      <c r="R199" s="145">
        <f t="shared" ref="R199:R214" si="29">ROUND(J199*H199,2)</f>
        <v>0</v>
      </c>
      <c r="T199" s="146">
        <f t="shared" ref="T199:T214" si="30">S199*H199</f>
        <v>0</v>
      </c>
      <c r="U199" s="146">
        <v>0</v>
      </c>
      <c r="V199" s="146">
        <f t="shared" ref="V199:V214" si="31">U199*H199</f>
        <v>0</v>
      </c>
      <c r="W199" s="146">
        <v>0</v>
      </c>
      <c r="X199" s="147">
        <f t="shared" ref="X199:X214" si="32">W199*H199</f>
        <v>0</v>
      </c>
      <c r="AR199" s="148" t="s">
        <v>168</v>
      </c>
      <c r="AT199" s="148" t="s">
        <v>163</v>
      </c>
      <c r="AU199" s="148" t="s">
        <v>87</v>
      </c>
      <c r="AY199" s="17" t="s">
        <v>160</v>
      </c>
      <c r="BE199" s="149">
        <f t="shared" ref="BE199:BE214" si="33">IF(O199="základní",K199,0)</f>
        <v>0</v>
      </c>
      <c r="BF199" s="149">
        <f t="shared" ref="BF199:BF214" si="34">IF(O199="snížená",K199,0)</f>
        <v>0</v>
      </c>
      <c r="BG199" s="149">
        <f t="shared" ref="BG199:BG214" si="35">IF(O199="zákl. přenesená",K199,0)</f>
        <v>0</v>
      </c>
      <c r="BH199" s="149">
        <f t="shared" ref="BH199:BH214" si="36">IF(O199="sníž. přenesená",K199,0)</f>
        <v>0</v>
      </c>
      <c r="BI199" s="149">
        <f t="shared" ref="BI199:BI214" si="37">IF(O199="nulová",K199,0)</f>
        <v>0</v>
      </c>
      <c r="BJ199" s="17" t="s">
        <v>87</v>
      </c>
      <c r="BK199" s="149">
        <f t="shared" ref="BK199:BK214" si="38">ROUND(P199*H199,2)</f>
        <v>0</v>
      </c>
      <c r="BL199" s="17" t="s">
        <v>168</v>
      </c>
      <c r="BM199" s="148" t="s">
        <v>862</v>
      </c>
    </row>
    <row r="200" spans="2:65" s="1" customFormat="1" ht="16.5" customHeight="1">
      <c r="B200" s="32"/>
      <c r="C200" s="136" t="s">
        <v>555</v>
      </c>
      <c r="D200" s="136" t="s">
        <v>163</v>
      </c>
      <c r="E200" s="137" t="s">
        <v>1627</v>
      </c>
      <c r="F200" s="138" t="s">
        <v>1628</v>
      </c>
      <c r="G200" s="139" t="s">
        <v>248</v>
      </c>
      <c r="H200" s="140">
        <v>400</v>
      </c>
      <c r="I200" s="141">
        <v>0</v>
      </c>
      <c r="J200" s="141">
        <v>0</v>
      </c>
      <c r="K200" s="142">
        <f t="shared" si="26"/>
        <v>0</v>
      </c>
      <c r="L200" s="138" t="s">
        <v>1</v>
      </c>
      <c r="M200" s="32"/>
      <c r="N200" s="143" t="s">
        <v>1</v>
      </c>
      <c r="O200" s="144" t="s">
        <v>42</v>
      </c>
      <c r="P200" s="145">
        <f t="shared" si="27"/>
        <v>0</v>
      </c>
      <c r="Q200" s="145">
        <f t="shared" si="28"/>
        <v>0</v>
      </c>
      <c r="R200" s="145">
        <f t="shared" si="29"/>
        <v>0</v>
      </c>
      <c r="T200" s="146">
        <f t="shared" si="30"/>
        <v>0</v>
      </c>
      <c r="U200" s="146">
        <v>0</v>
      </c>
      <c r="V200" s="146">
        <f t="shared" si="31"/>
        <v>0</v>
      </c>
      <c r="W200" s="146">
        <v>0</v>
      </c>
      <c r="X200" s="147">
        <f t="shared" si="32"/>
        <v>0</v>
      </c>
      <c r="AR200" s="148" t="s">
        <v>168</v>
      </c>
      <c r="AT200" s="148" t="s">
        <v>163</v>
      </c>
      <c r="AU200" s="148" t="s">
        <v>87</v>
      </c>
      <c r="AY200" s="17" t="s">
        <v>160</v>
      </c>
      <c r="BE200" s="149">
        <f t="shared" si="33"/>
        <v>0</v>
      </c>
      <c r="BF200" s="149">
        <f t="shared" si="34"/>
        <v>0</v>
      </c>
      <c r="BG200" s="149">
        <f t="shared" si="35"/>
        <v>0</v>
      </c>
      <c r="BH200" s="149">
        <f t="shared" si="36"/>
        <v>0</v>
      </c>
      <c r="BI200" s="149">
        <f t="shared" si="37"/>
        <v>0</v>
      </c>
      <c r="BJ200" s="17" t="s">
        <v>87</v>
      </c>
      <c r="BK200" s="149">
        <f t="shared" si="38"/>
        <v>0</v>
      </c>
      <c r="BL200" s="17" t="s">
        <v>168</v>
      </c>
      <c r="BM200" s="148" t="s">
        <v>871</v>
      </c>
    </row>
    <row r="201" spans="2:65" s="1" customFormat="1" ht="16.5" customHeight="1">
      <c r="B201" s="32"/>
      <c r="C201" s="136" t="s">
        <v>560</v>
      </c>
      <c r="D201" s="136" t="s">
        <v>163</v>
      </c>
      <c r="E201" s="137" t="s">
        <v>1629</v>
      </c>
      <c r="F201" s="138" t="s">
        <v>1630</v>
      </c>
      <c r="G201" s="139" t="s">
        <v>248</v>
      </c>
      <c r="H201" s="140">
        <v>1600</v>
      </c>
      <c r="I201" s="141">
        <v>0</v>
      </c>
      <c r="J201" s="141">
        <v>0</v>
      </c>
      <c r="K201" s="142">
        <f t="shared" si="26"/>
        <v>0</v>
      </c>
      <c r="L201" s="138" t="s">
        <v>1</v>
      </c>
      <c r="M201" s="32"/>
      <c r="N201" s="143" t="s">
        <v>1</v>
      </c>
      <c r="O201" s="144" t="s">
        <v>42</v>
      </c>
      <c r="P201" s="145">
        <f t="shared" si="27"/>
        <v>0</v>
      </c>
      <c r="Q201" s="145">
        <f t="shared" si="28"/>
        <v>0</v>
      </c>
      <c r="R201" s="145">
        <f t="shared" si="29"/>
        <v>0</v>
      </c>
      <c r="T201" s="146">
        <f t="shared" si="30"/>
        <v>0</v>
      </c>
      <c r="U201" s="146">
        <v>0</v>
      </c>
      <c r="V201" s="146">
        <f t="shared" si="31"/>
        <v>0</v>
      </c>
      <c r="W201" s="146">
        <v>0</v>
      </c>
      <c r="X201" s="147">
        <f t="shared" si="32"/>
        <v>0</v>
      </c>
      <c r="AR201" s="148" t="s">
        <v>168</v>
      </c>
      <c r="AT201" s="148" t="s">
        <v>163</v>
      </c>
      <c r="AU201" s="148" t="s">
        <v>87</v>
      </c>
      <c r="AY201" s="17" t="s">
        <v>160</v>
      </c>
      <c r="BE201" s="149">
        <f t="shared" si="33"/>
        <v>0</v>
      </c>
      <c r="BF201" s="149">
        <f t="shared" si="34"/>
        <v>0</v>
      </c>
      <c r="BG201" s="149">
        <f t="shared" si="35"/>
        <v>0</v>
      </c>
      <c r="BH201" s="149">
        <f t="shared" si="36"/>
        <v>0</v>
      </c>
      <c r="BI201" s="149">
        <f t="shared" si="37"/>
        <v>0</v>
      </c>
      <c r="BJ201" s="17" t="s">
        <v>87</v>
      </c>
      <c r="BK201" s="149">
        <f t="shared" si="38"/>
        <v>0</v>
      </c>
      <c r="BL201" s="17" t="s">
        <v>168</v>
      </c>
      <c r="BM201" s="148" t="s">
        <v>880</v>
      </c>
    </row>
    <row r="202" spans="2:65" s="1" customFormat="1" ht="16.5" customHeight="1">
      <c r="B202" s="32"/>
      <c r="C202" s="136" t="s">
        <v>565</v>
      </c>
      <c r="D202" s="136" t="s">
        <v>163</v>
      </c>
      <c r="E202" s="137" t="s">
        <v>1631</v>
      </c>
      <c r="F202" s="138" t="s">
        <v>1632</v>
      </c>
      <c r="G202" s="139" t="s">
        <v>248</v>
      </c>
      <c r="H202" s="140">
        <v>250</v>
      </c>
      <c r="I202" s="141">
        <v>0</v>
      </c>
      <c r="J202" s="141">
        <v>0</v>
      </c>
      <c r="K202" s="142">
        <f t="shared" si="26"/>
        <v>0</v>
      </c>
      <c r="L202" s="138" t="s">
        <v>1</v>
      </c>
      <c r="M202" s="32"/>
      <c r="N202" s="143" t="s">
        <v>1</v>
      </c>
      <c r="O202" s="144" t="s">
        <v>42</v>
      </c>
      <c r="P202" s="145">
        <f t="shared" si="27"/>
        <v>0</v>
      </c>
      <c r="Q202" s="145">
        <f t="shared" si="28"/>
        <v>0</v>
      </c>
      <c r="R202" s="145">
        <f t="shared" si="29"/>
        <v>0</v>
      </c>
      <c r="T202" s="146">
        <f t="shared" si="30"/>
        <v>0</v>
      </c>
      <c r="U202" s="146">
        <v>0</v>
      </c>
      <c r="V202" s="146">
        <f t="shared" si="31"/>
        <v>0</v>
      </c>
      <c r="W202" s="146">
        <v>0</v>
      </c>
      <c r="X202" s="147">
        <f t="shared" si="32"/>
        <v>0</v>
      </c>
      <c r="AR202" s="148" t="s">
        <v>168</v>
      </c>
      <c r="AT202" s="148" t="s">
        <v>163</v>
      </c>
      <c r="AU202" s="148" t="s">
        <v>87</v>
      </c>
      <c r="AY202" s="17" t="s">
        <v>160</v>
      </c>
      <c r="BE202" s="149">
        <f t="shared" si="33"/>
        <v>0</v>
      </c>
      <c r="BF202" s="149">
        <f t="shared" si="34"/>
        <v>0</v>
      </c>
      <c r="BG202" s="149">
        <f t="shared" si="35"/>
        <v>0</v>
      </c>
      <c r="BH202" s="149">
        <f t="shared" si="36"/>
        <v>0</v>
      </c>
      <c r="BI202" s="149">
        <f t="shared" si="37"/>
        <v>0</v>
      </c>
      <c r="BJ202" s="17" t="s">
        <v>87</v>
      </c>
      <c r="BK202" s="149">
        <f t="shared" si="38"/>
        <v>0</v>
      </c>
      <c r="BL202" s="17" t="s">
        <v>168</v>
      </c>
      <c r="BM202" s="148" t="s">
        <v>892</v>
      </c>
    </row>
    <row r="203" spans="2:65" s="1" customFormat="1" ht="16.5" customHeight="1">
      <c r="B203" s="32"/>
      <c r="C203" s="136" t="s">
        <v>570</v>
      </c>
      <c r="D203" s="136" t="s">
        <v>163</v>
      </c>
      <c r="E203" s="137" t="s">
        <v>1633</v>
      </c>
      <c r="F203" s="138" t="s">
        <v>1634</v>
      </c>
      <c r="G203" s="139" t="s">
        <v>248</v>
      </c>
      <c r="H203" s="140">
        <v>2450</v>
      </c>
      <c r="I203" s="141">
        <v>0</v>
      </c>
      <c r="J203" s="141">
        <v>0</v>
      </c>
      <c r="K203" s="142">
        <f t="shared" si="26"/>
        <v>0</v>
      </c>
      <c r="L203" s="138" t="s">
        <v>1</v>
      </c>
      <c r="M203" s="32"/>
      <c r="N203" s="143" t="s">
        <v>1</v>
      </c>
      <c r="O203" s="144" t="s">
        <v>42</v>
      </c>
      <c r="P203" s="145">
        <f t="shared" si="27"/>
        <v>0</v>
      </c>
      <c r="Q203" s="145">
        <f t="shared" si="28"/>
        <v>0</v>
      </c>
      <c r="R203" s="145">
        <f t="shared" si="29"/>
        <v>0</v>
      </c>
      <c r="T203" s="146">
        <f t="shared" si="30"/>
        <v>0</v>
      </c>
      <c r="U203" s="146">
        <v>0</v>
      </c>
      <c r="V203" s="146">
        <f t="shared" si="31"/>
        <v>0</v>
      </c>
      <c r="W203" s="146">
        <v>0</v>
      </c>
      <c r="X203" s="147">
        <f t="shared" si="32"/>
        <v>0</v>
      </c>
      <c r="AR203" s="148" t="s">
        <v>168</v>
      </c>
      <c r="AT203" s="148" t="s">
        <v>163</v>
      </c>
      <c r="AU203" s="148" t="s">
        <v>87</v>
      </c>
      <c r="AY203" s="17" t="s">
        <v>160</v>
      </c>
      <c r="BE203" s="149">
        <f t="shared" si="33"/>
        <v>0</v>
      </c>
      <c r="BF203" s="149">
        <f t="shared" si="34"/>
        <v>0</v>
      </c>
      <c r="BG203" s="149">
        <f t="shared" si="35"/>
        <v>0</v>
      </c>
      <c r="BH203" s="149">
        <f t="shared" si="36"/>
        <v>0</v>
      </c>
      <c r="BI203" s="149">
        <f t="shared" si="37"/>
        <v>0</v>
      </c>
      <c r="BJ203" s="17" t="s">
        <v>87</v>
      </c>
      <c r="BK203" s="149">
        <f t="shared" si="38"/>
        <v>0</v>
      </c>
      <c r="BL203" s="17" t="s">
        <v>168</v>
      </c>
      <c r="BM203" s="148" t="s">
        <v>903</v>
      </c>
    </row>
    <row r="204" spans="2:65" s="1" customFormat="1" ht="16.5" customHeight="1">
      <c r="B204" s="32"/>
      <c r="C204" s="136" t="s">
        <v>576</v>
      </c>
      <c r="D204" s="136" t="s">
        <v>163</v>
      </c>
      <c r="E204" s="137" t="s">
        <v>1635</v>
      </c>
      <c r="F204" s="138" t="s">
        <v>1636</v>
      </c>
      <c r="G204" s="139" t="s">
        <v>248</v>
      </c>
      <c r="H204" s="140">
        <v>50</v>
      </c>
      <c r="I204" s="141">
        <v>0</v>
      </c>
      <c r="J204" s="141">
        <v>0</v>
      </c>
      <c r="K204" s="142">
        <f t="shared" si="26"/>
        <v>0</v>
      </c>
      <c r="L204" s="138" t="s">
        <v>1</v>
      </c>
      <c r="M204" s="32"/>
      <c r="N204" s="143" t="s">
        <v>1</v>
      </c>
      <c r="O204" s="144" t="s">
        <v>42</v>
      </c>
      <c r="P204" s="145">
        <f t="shared" si="27"/>
        <v>0</v>
      </c>
      <c r="Q204" s="145">
        <f t="shared" si="28"/>
        <v>0</v>
      </c>
      <c r="R204" s="145">
        <f t="shared" si="29"/>
        <v>0</v>
      </c>
      <c r="T204" s="146">
        <f t="shared" si="30"/>
        <v>0</v>
      </c>
      <c r="U204" s="146">
        <v>0</v>
      </c>
      <c r="V204" s="146">
        <f t="shared" si="31"/>
        <v>0</v>
      </c>
      <c r="W204" s="146">
        <v>0</v>
      </c>
      <c r="X204" s="147">
        <f t="shared" si="32"/>
        <v>0</v>
      </c>
      <c r="AR204" s="148" t="s">
        <v>168</v>
      </c>
      <c r="AT204" s="148" t="s">
        <v>163</v>
      </c>
      <c r="AU204" s="148" t="s">
        <v>87</v>
      </c>
      <c r="AY204" s="17" t="s">
        <v>160</v>
      </c>
      <c r="BE204" s="149">
        <f t="shared" si="33"/>
        <v>0</v>
      </c>
      <c r="BF204" s="149">
        <f t="shared" si="34"/>
        <v>0</v>
      </c>
      <c r="BG204" s="149">
        <f t="shared" si="35"/>
        <v>0</v>
      </c>
      <c r="BH204" s="149">
        <f t="shared" si="36"/>
        <v>0</v>
      </c>
      <c r="BI204" s="149">
        <f t="shared" si="37"/>
        <v>0</v>
      </c>
      <c r="BJ204" s="17" t="s">
        <v>87</v>
      </c>
      <c r="BK204" s="149">
        <f t="shared" si="38"/>
        <v>0</v>
      </c>
      <c r="BL204" s="17" t="s">
        <v>168</v>
      </c>
      <c r="BM204" s="148" t="s">
        <v>914</v>
      </c>
    </row>
    <row r="205" spans="2:65" s="1" customFormat="1" ht="16.5" customHeight="1">
      <c r="B205" s="32"/>
      <c r="C205" s="136" t="s">
        <v>580</v>
      </c>
      <c r="D205" s="136" t="s">
        <v>163</v>
      </c>
      <c r="E205" s="137" t="s">
        <v>1637</v>
      </c>
      <c r="F205" s="138" t="s">
        <v>1638</v>
      </c>
      <c r="G205" s="139" t="s">
        <v>248</v>
      </c>
      <c r="H205" s="140">
        <v>950</v>
      </c>
      <c r="I205" s="141">
        <v>0</v>
      </c>
      <c r="J205" s="141">
        <v>0</v>
      </c>
      <c r="K205" s="142">
        <f t="shared" si="26"/>
        <v>0</v>
      </c>
      <c r="L205" s="138" t="s">
        <v>1</v>
      </c>
      <c r="M205" s="32"/>
      <c r="N205" s="143" t="s">
        <v>1</v>
      </c>
      <c r="O205" s="144" t="s">
        <v>42</v>
      </c>
      <c r="P205" s="145">
        <f t="shared" si="27"/>
        <v>0</v>
      </c>
      <c r="Q205" s="145">
        <f t="shared" si="28"/>
        <v>0</v>
      </c>
      <c r="R205" s="145">
        <f t="shared" si="29"/>
        <v>0</v>
      </c>
      <c r="T205" s="146">
        <f t="shared" si="30"/>
        <v>0</v>
      </c>
      <c r="U205" s="146">
        <v>0</v>
      </c>
      <c r="V205" s="146">
        <f t="shared" si="31"/>
        <v>0</v>
      </c>
      <c r="W205" s="146">
        <v>0</v>
      </c>
      <c r="X205" s="147">
        <f t="shared" si="32"/>
        <v>0</v>
      </c>
      <c r="AR205" s="148" t="s">
        <v>168</v>
      </c>
      <c r="AT205" s="148" t="s">
        <v>163</v>
      </c>
      <c r="AU205" s="148" t="s">
        <v>87</v>
      </c>
      <c r="AY205" s="17" t="s">
        <v>160</v>
      </c>
      <c r="BE205" s="149">
        <f t="shared" si="33"/>
        <v>0</v>
      </c>
      <c r="BF205" s="149">
        <f t="shared" si="34"/>
        <v>0</v>
      </c>
      <c r="BG205" s="149">
        <f t="shared" si="35"/>
        <v>0</v>
      </c>
      <c r="BH205" s="149">
        <f t="shared" si="36"/>
        <v>0</v>
      </c>
      <c r="BI205" s="149">
        <f t="shared" si="37"/>
        <v>0</v>
      </c>
      <c r="BJ205" s="17" t="s">
        <v>87</v>
      </c>
      <c r="BK205" s="149">
        <f t="shared" si="38"/>
        <v>0</v>
      </c>
      <c r="BL205" s="17" t="s">
        <v>168</v>
      </c>
      <c r="BM205" s="148" t="s">
        <v>923</v>
      </c>
    </row>
    <row r="206" spans="2:65" s="1" customFormat="1" ht="16.5" customHeight="1">
      <c r="B206" s="32"/>
      <c r="C206" s="136" t="s">
        <v>584</v>
      </c>
      <c r="D206" s="136" t="s">
        <v>163</v>
      </c>
      <c r="E206" s="137" t="s">
        <v>1639</v>
      </c>
      <c r="F206" s="138" t="s">
        <v>1640</v>
      </c>
      <c r="G206" s="139" t="s">
        <v>248</v>
      </c>
      <c r="H206" s="140">
        <v>60</v>
      </c>
      <c r="I206" s="141">
        <v>0</v>
      </c>
      <c r="J206" s="141">
        <v>0</v>
      </c>
      <c r="K206" s="142">
        <f t="shared" si="26"/>
        <v>0</v>
      </c>
      <c r="L206" s="138" t="s">
        <v>1</v>
      </c>
      <c r="M206" s="32"/>
      <c r="N206" s="143" t="s">
        <v>1</v>
      </c>
      <c r="O206" s="144" t="s">
        <v>42</v>
      </c>
      <c r="P206" s="145">
        <f t="shared" si="27"/>
        <v>0</v>
      </c>
      <c r="Q206" s="145">
        <f t="shared" si="28"/>
        <v>0</v>
      </c>
      <c r="R206" s="145">
        <f t="shared" si="29"/>
        <v>0</v>
      </c>
      <c r="T206" s="146">
        <f t="shared" si="30"/>
        <v>0</v>
      </c>
      <c r="U206" s="146">
        <v>0</v>
      </c>
      <c r="V206" s="146">
        <f t="shared" si="31"/>
        <v>0</v>
      </c>
      <c r="W206" s="146">
        <v>0</v>
      </c>
      <c r="X206" s="147">
        <f t="shared" si="32"/>
        <v>0</v>
      </c>
      <c r="AR206" s="148" t="s">
        <v>168</v>
      </c>
      <c r="AT206" s="148" t="s">
        <v>163</v>
      </c>
      <c r="AU206" s="148" t="s">
        <v>87</v>
      </c>
      <c r="AY206" s="17" t="s">
        <v>160</v>
      </c>
      <c r="BE206" s="149">
        <f t="shared" si="33"/>
        <v>0</v>
      </c>
      <c r="BF206" s="149">
        <f t="shared" si="34"/>
        <v>0</v>
      </c>
      <c r="BG206" s="149">
        <f t="shared" si="35"/>
        <v>0</v>
      </c>
      <c r="BH206" s="149">
        <f t="shared" si="36"/>
        <v>0</v>
      </c>
      <c r="BI206" s="149">
        <f t="shared" si="37"/>
        <v>0</v>
      </c>
      <c r="BJ206" s="17" t="s">
        <v>87</v>
      </c>
      <c r="BK206" s="149">
        <f t="shared" si="38"/>
        <v>0</v>
      </c>
      <c r="BL206" s="17" t="s">
        <v>168</v>
      </c>
      <c r="BM206" s="148" t="s">
        <v>931</v>
      </c>
    </row>
    <row r="207" spans="2:65" s="1" customFormat="1" ht="16.5" customHeight="1">
      <c r="B207" s="32"/>
      <c r="C207" s="136" t="s">
        <v>588</v>
      </c>
      <c r="D207" s="136" t="s">
        <v>163</v>
      </c>
      <c r="E207" s="137" t="s">
        <v>1641</v>
      </c>
      <c r="F207" s="138" t="s">
        <v>1642</v>
      </c>
      <c r="G207" s="139" t="s">
        <v>248</v>
      </c>
      <c r="H207" s="140">
        <v>1400</v>
      </c>
      <c r="I207" s="141">
        <v>0</v>
      </c>
      <c r="J207" s="141">
        <v>0</v>
      </c>
      <c r="K207" s="142">
        <f t="shared" si="26"/>
        <v>0</v>
      </c>
      <c r="L207" s="138" t="s">
        <v>1</v>
      </c>
      <c r="M207" s="32"/>
      <c r="N207" s="143" t="s">
        <v>1</v>
      </c>
      <c r="O207" s="144" t="s">
        <v>42</v>
      </c>
      <c r="P207" s="145">
        <f t="shared" si="27"/>
        <v>0</v>
      </c>
      <c r="Q207" s="145">
        <f t="shared" si="28"/>
        <v>0</v>
      </c>
      <c r="R207" s="145">
        <f t="shared" si="29"/>
        <v>0</v>
      </c>
      <c r="T207" s="146">
        <f t="shared" si="30"/>
        <v>0</v>
      </c>
      <c r="U207" s="146">
        <v>0</v>
      </c>
      <c r="V207" s="146">
        <f t="shared" si="31"/>
        <v>0</v>
      </c>
      <c r="W207" s="146">
        <v>0</v>
      </c>
      <c r="X207" s="147">
        <f t="shared" si="32"/>
        <v>0</v>
      </c>
      <c r="AR207" s="148" t="s">
        <v>168</v>
      </c>
      <c r="AT207" s="148" t="s">
        <v>163</v>
      </c>
      <c r="AU207" s="148" t="s">
        <v>87</v>
      </c>
      <c r="AY207" s="17" t="s">
        <v>160</v>
      </c>
      <c r="BE207" s="149">
        <f t="shared" si="33"/>
        <v>0</v>
      </c>
      <c r="BF207" s="149">
        <f t="shared" si="34"/>
        <v>0</v>
      </c>
      <c r="BG207" s="149">
        <f t="shared" si="35"/>
        <v>0</v>
      </c>
      <c r="BH207" s="149">
        <f t="shared" si="36"/>
        <v>0</v>
      </c>
      <c r="BI207" s="149">
        <f t="shared" si="37"/>
        <v>0</v>
      </c>
      <c r="BJ207" s="17" t="s">
        <v>87</v>
      </c>
      <c r="BK207" s="149">
        <f t="shared" si="38"/>
        <v>0</v>
      </c>
      <c r="BL207" s="17" t="s">
        <v>168</v>
      </c>
      <c r="BM207" s="148" t="s">
        <v>941</v>
      </c>
    </row>
    <row r="208" spans="2:65" s="1" customFormat="1" ht="16.5" customHeight="1">
      <c r="B208" s="32"/>
      <c r="C208" s="136" t="s">
        <v>593</v>
      </c>
      <c r="D208" s="136" t="s">
        <v>163</v>
      </c>
      <c r="E208" s="137" t="s">
        <v>1643</v>
      </c>
      <c r="F208" s="138" t="s">
        <v>1644</v>
      </c>
      <c r="G208" s="139" t="s">
        <v>248</v>
      </c>
      <c r="H208" s="140">
        <v>300</v>
      </c>
      <c r="I208" s="141">
        <v>0</v>
      </c>
      <c r="J208" s="141">
        <v>0</v>
      </c>
      <c r="K208" s="142">
        <f t="shared" si="26"/>
        <v>0</v>
      </c>
      <c r="L208" s="138" t="s">
        <v>1</v>
      </c>
      <c r="M208" s="32"/>
      <c r="N208" s="143" t="s">
        <v>1</v>
      </c>
      <c r="O208" s="144" t="s">
        <v>42</v>
      </c>
      <c r="P208" s="145">
        <f t="shared" si="27"/>
        <v>0</v>
      </c>
      <c r="Q208" s="145">
        <f t="shared" si="28"/>
        <v>0</v>
      </c>
      <c r="R208" s="145">
        <f t="shared" si="29"/>
        <v>0</v>
      </c>
      <c r="T208" s="146">
        <f t="shared" si="30"/>
        <v>0</v>
      </c>
      <c r="U208" s="146">
        <v>0</v>
      </c>
      <c r="V208" s="146">
        <f t="shared" si="31"/>
        <v>0</v>
      </c>
      <c r="W208" s="146">
        <v>0</v>
      </c>
      <c r="X208" s="147">
        <f t="shared" si="32"/>
        <v>0</v>
      </c>
      <c r="AR208" s="148" t="s">
        <v>168</v>
      </c>
      <c r="AT208" s="148" t="s">
        <v>163</v>
      </c>
      <c r="AU208" s="148" t="s">
        <v>87</v>
      </c>
      <c r="AY208" s="17" t="s">
        <v>160</v>
      </c>
      <c r="BE208" s="149">
        <f t="shared" si="33"/>
        <v>0</v>
      </c>
      <c r="BF208" s="149">
        <f t="shared" si="34"/>
        <v>0</v>
      </c>
      <c r="BG208" s="149">
        <f t="shared" si="35"/>
        <v>0</v>
      </c>
      <c r="BH208" s="149">
        <f t="shared" si="36"/>
        <v>0</v>
      </c>
      <c r="BI208" s="149">
        <f t="shared" si="37"/>
        <v>0</v>
      </c>
      <c r="BJ208" s="17" t="s">
        <v>87</v>
      </c>
      <c r="BK208" s="149">
        <f t="shared" si="38"/>
        <v>0</v>
      </c>
      <c r="BL208" s="17" t="s">
        <v>168</v>
      </c>
      <c r="BM208" s="148" t="s">
        <v>954</v>
      </c>
    </row>
    <row r="209" spans="2:65" s="1" customFormat="1" ht="16.5" customHeight="1">
      <c r="B209" s="32"/>
      <c r="C209" s="136" t="s">
        <v>597</v>
      </c>
      <c r="D209" s="136" t="s">
        <v>163</v>
      </c>
      <c r="E209" s="137" t="s">
        <v>1645</v>
      </c>
      <c r="F209" s="138" t="s">
        <v>1646</v>
      </c>
      <c r="G209" s="139" t="s">
        <v>248</v>
      </c>
      <c r="H209" s="140">
        <v>150</v>
      </c>
      <c r="I209" s="141">
        <v>0</v>
      </c>
      <c r="J209" s="141">
        <v>0</v>
      </c>
      <c r="K209" s="142">
        <f t="shared" si="26"/>
        <v>0</v>
      </c>
      <c r="L209" s="138" t="s">
        <v>1</v>
      </c>
      <c r="M209" s="32"/>
      <c r="N209" s="143" t="s">
        <v>1</v>
      </c>
      <c r="O209" s="144" t="s">
        <v>42</v>
      </c>
      <c r="P209" s="145">
        <f t="shared" si="27"/>
        <v>0</v>
      </c>
      <c r="Q209" s="145">
        <f t="shared" si="28"/>
        <v>0</v>
      </c>
      <c r="R209" s="145">
        <f t="shared" si="29"/>
        <v>0</v>
      </c>
      <c r="T209" s="146">
        <f t="shared" si="30"/>
        <v>0</v>
      </c>
      <c r="U209" s="146">
        <v>0</v>
      </c>
      <c r="V209" s="146">
        <f t="shared" si="31"/>
        <v>0</v>
      </c>
      <c r="W209" s="146">
        <v>0</v>
      </c>
      <c r="X209" s="147">
        <f t="shared" si="32"/>
        <v>0</v>
      </c>
      <c r="AR209" s="148" t="s">
        <v>168</v>
      </c>
      <c r="AT209" s="148" t="s">
        <v>163</v>
      </c>
      <c r="AU209" s="148" t="s">
        <v>87</v>
      </c>
      <c r="AY209" s="17" t="s">
        <v>160</v>
      </c>
      <c r="BE209" s="149">
        <f t="shared" si="33"/>
        <v>0</v>
      </c>
      <c r="BF209" s="149">
        <f t="shared" si="34"/>
        <v>0</v>
      </c>
      <c r="BG209" s="149">
        <f t="shared" si="35"/>
        <v>0</v>
      </c>
      <c r="BH209" s="149">
        <f t="shared" si="36"/>
        <v>0</v>
      </c>
      <c r="BI209" s="149">
        <f t="shared" si="37"/>
        <v>0</v>
      </c>
      <c r="BJ209" s="17" t="s">
        <v>87</v>
      </c>
      <c r="BK209" s="149">
        <f t="shared" si="38"/>
        <v>0</v>
      </c>
      <c r="BL209" s="17" t="s">
        <v>168</v>
      </c>
      <c r="BM209" s="148" t="s">
        <v>963</v>
      </c>
    </row>
    <row r="210" spans="2:65" s="1" customFormat="1" ht="16.5" customHeight="1">
      <c r="B210" s="32"/>
      <c r="C210" s="136" t="s">
        <v>603</v>
      </c>
      <c r="D210" s="136" t="s">
        <v>163</v>
      </c>
      <c r="E210" s="137" t="s">
        <v>1647</v>
      </c>
      <c r="F210" s="138" t="s">
        <v>1648</v>
      </c>
      <c r="G210" s="139" t="s">
        <v>248</v>
      </c>
      <c r="H210" s="140">
        <v>270</v>
      </c>
      <c r="I210" s="141">
        <v>0</v>
      </c>
      <c r="J210" s="141">
        <v>0</v>
      </c>
      <c r="K210" s="142">
        <f t="shared" si="26"/>
        <v>0</v>
      </c>
      <c r="L210" s="138" t="s">
        <v>1</v>
      </c>
      <c r="M210" s="32"/>
      <c r="N210" s="143" t="s">
        <v>1</v>
      </c>
      <c r="O210" s="144" t="s">
        <v>42</v>
      </c>
      <c r="P210" s="145">
        <f t="shared" si="27"/>
        <v>0</v>
      </c>
      <c r="Q210" s="145">
        <f t="shared" si="28"/>
        <v>0</v>
      </c>
      <c r="R210" s="145">
        <f t="shared" si="29"/>
        <v>0</v>
      </c>
      <c r="T210" s="146">
        <f t="shared" si="30"/>
        <v>0</v>
      </c>
      <c r="U210" s="146">
        <v>0</v>
      </c>
      <c r="V210" s="146">
        <f t="shared" si="31"/>
        <v>0</v>
      </c>
      <c r="W210" s="146">
        <v>0</v>
      </c>
      <c r="X210" s="147">
        <f t="shared" si="32"/>
        <v>0</v>
      </c>
      <c r="AR210" s="148" t="s">
        <v>168</v>
      </c>
      <c r="AT210" s="148" t="s">
        <v>163</v>
      </c>
      <c r="AU210" s="148" t="s">
        <v>87</v>
      </c>
      <c r="AY210" s="17" t="s">
        <v>160</v>
      </c>
      <c r="BE210" s="149">
        <f t="shared" si="33"/>
        <v>0</v>
      </c>
      <c r="BF210" s="149">
        <f t="shared" si="34"/>
        <v>0</v>
      </c>
      <c r="BG210" s="149">
        <f t="shared" si="35"/>
        <v>0</v>
      </c>
      <c r="BH210" s="149">
        <f t="shared" si="36"/>
        <v>0</v>
      </c>
      <c r="BI210" s="149">
        <f t="shared" si="37"/>
        <v>0</v>
      </c>
      <c r="BJ210" s="17" t="s">
        <v>87</v>
      </c>
      <c r="BK210" s="149">
        <f t="shared" si="38"/>
        <v>0</v>
      </c>
      <c r="BL210" s="17" t="s">
        <v>168</v>
      </c>
      <c r="BM210" s="148" t="s">
        <v>972</v>
      </c>
    </row>
    <row r="211" spans="2:65" s="1" customFormat="1" ht="16.5" customHeight="1">
      <c r="B211" s="32"/>
      <c r="C211" s="136" t="s">
        <v>608</v>
      </c>
      <c r="D211" s="136" t="s">
        <v>163</v>
      </c>
      <c r="E211" s="137" t="s">
        <v>1649</v>
      </c>
      <c r="F211" s="138" t="s">
        <v>1650</v>
      </c>
      <c r="G211" s="139" t="s">
        <v>248</v>
      </c>
      <c r="H211" s="140">
        <v>120</v>
      </c>
      <c r="I211" s="141">
        <v>0</v>
      </c>
      <c r="J211" s="141">
        <v>0</v>
      </c>
      <c r="K211" s="142">
        <f t="shared" si="26"/>
        <v>0</v>
      </c>
      <c r="L211" s="138" t="s">
        <v>1</v>
      </c>
      <c r="M211" s="32"/>
      <c r="N211" s="143" t="s">
        <v>1</v>
      </c>
      <c r="O211" s="144" t="s">
        <v>42</v>
      </c>
      <c r="P211" s="145">
        <f t="shared" si="27"/>
        <v>0</v>
      </c>
      <c r="Q211" s="145">
        <f t="shared" si="28"/>
        <v>0</v>
      </c>
      <c r="R211" s="145">
        <f t="shared" si="29"/>
        <v>0</v>
      </c>
      <c r="T211" s="146">
        <f t="shared" si="30"/>
        <v>0</v>
      </c>
      <c r="U211" s="146">
        <v>0</v>
      </c>
      <c r="V211" s="146">
        <f t="shared" si="31"/>
        <v>0</v>
      </c>
      <c r="W211" s="146">
        <v>0</v>
      </c>
      <c r="X211" s="147">
        <f t="shared" si="32"/>
        <v>0</v>
      </c>
      <c r="AR211" s="148" t="s">
        <v>168</v>
      </c>
      <c r="AT211" s="148" t="s">
        <v>163</v>
      </c>
      <c r="AU211" s="148" t="s">
        <v>87</v>
      </c>
      <c r="AY211" s="17" t="s">
        <v>160</v>
      </c>
      <c r="BE211" s="149">
        <f t="shared" si="33"/>
        <v>0</v>
      </c>
      <c r="BF211" s="149">
        <f t="shared" si="34"/>
        <v>0</v>
      </c>
      <c r="BG211" s="149">
        <f t="shared" si="35"/>
        <v>0</v>
      </c>
      <c r="BH211" s="149">
        <f t="shared" si="36"/>
        <v>0</v>
      </c>
      <c r="BI211" s="149">
        <f t="shared" si="37"/>
        <v>0</v>
      </c>
      <c r="BJ211" s="17" t="s">
        <v>87</v>
      </c>
      <c r="BK211" s="149">
        <f t="shared" si="38"/>
        <v>0</v>
      </c>
      <c r="BL211" s="17" t="s">
        <v>168</v>
      </c>
      <c r="BM211" s="148" t="s">
        <v>982</v>
      </c>
    </row>
    <row r="212" spans="2:65" s="1" customFormat="1" ht="16.5" customHeight="1">
      <c r="B212" s="32"/>
      <c r="C212" s="136" t="s">
        <v>612</v>
      </c>
      <c r="D212" s="136" t="s">
        <v>163</v>
      </c>
      <c r="E212" s="137" t="s">
        <v>1651</v>
      </c>
      <c r="F212" s="138" t="s">
        <v>1652</v>
      </c>
      <c r="G212" s="139" t="s">
        <v>248</v>
      </c>
      <c r="H212" s="140">
        <v>750</v>
      </c>
      <c r="I212" s="141">
        <v>0</v>
      </c>
      <c r="J212" s="141">
        <v>0</v>
      </c>
      <c r="K212" s="142">
        <f t="shared" si="26"/>
        <v>0</v>
      </c>
      <c r="L212" s="138" t="s">
        <v>1</v>
      </c>
      <c r="M212" s="32"/>
      <c r="N212" s="143" t="s">
        <v>1</v>
      </c>
      <c r="O212" s="144" t="s">
        <v>42</v>
      </c>
      <c r="P212" s="145">
        <f t="shared" si="27"/>
        <v>0</v>
      </c>
      <c r="Q212" s="145">
        <f t="shared" si="28"/>
        <v>0</v>
      </c>
      <c r="R212" s="145">
        <f t="shared" si="29"/>
        <v>0</v>
      </c>
      <c r="T212" s="146">
        <f t="shared" si="30"/>
        <v>0</v>
      </c>
      <c r="U212" s="146">
        <v>0</v>
      </c>
      <c r="V212" s="146">
        <f t="shared" si="31"/>
        <v>0</v>
      </c>
      <c r="W212" s="146">
        <v>0</v>
      </c>
      <c r="X212" s="147">
        <f t="shared" si="32"/>
        <v>0</v>
      </c>
      <c r="AR212" s="148" t="s">
        <v>168</v>
      </c>
      <c r="AT212" s="148" t="s">
        <v>163</v>
      </c>
      <c r="AU212" s="148" t="s">
        <v>87</v>
      </c>
      <c r="AY212" s="17" t="s">
        <v>160</v>
      </c>
      <c r="BE212" s="149">
        <f t="shared" si="33"/>
        <v>0</v>
      </c>
      <c r="BF212" s="149">
        <f t="shared" si="34"/>
        <v>0</v>
      </c>
      <c r="BG212" s="149">
        <f t="shared" si="35"/>
        <v>0</v>
      </c>
      <c r="BH212" s="149">
        <f t="shared" si="36"/>
        <v>0</v>
      </c>
      <c r="BI212" s="149">
        <f t="shared" si="37"/>
        <v>0</v>
      </c>
      <c r="BJ212" s="17" t="s">
        <v>87</v>
      </c>
      <c r="BK212" s="149">
        <f t="shared" si="38"/>
        <v>0</v>
      </c>
      <c r="BL212" s="17" t="s">
        <v>168</v>
      </c>
      <c r="BM212" s="148" t="s">
        <v>992</v>
      </c>
    </row>
    <row r="213" spans="2:65" s="1" customFormat="1" ht="24.2" customHeight="1">
      <c r="B213" s="32"/>
      <c r="C213" s="136" t="s">
        <v>618</v>
      </c>
      <c r="D213" s="136" t="s">
        <v>163</v>
      </c>
      <c r="E213" s="137" t="s">
        <v>1653</v>
      </c>
      <c r="F213" s="138" t="s">
        <v>1654</v>
      </c>
      <c r="G213" s="139" t="s">
        <v>248</v>
      </c>
      <c r="H213" s="140">
        <v>500</v>
      </c>
      <c r="I213" s="141">
        <v>0</v>
      </c>
      <c r="J213" s="141">
        <v>0</v>
      </c>
      <c r="K213" s="142">
        <f t="shared" si="26"/>
        <v>0</v>
      </c>
      <c r="L213" s="138" t="s">
        <v>1</v>
      </c>
      <c r="M213" s="32"/>
      <c r="N213" s="143" t="s">
        <v>1</v>
      </c>
      <c r="O213" s="144" t="s">
        <v>42</v>
      </c>
      <c r="P213" s="145">
        <f t="shared" si="27"/>
        <v>0</v>
      </c>
      <c r="Q213" s="145">
        <f t="shared" si="28"/>
        <v>0</v>
      </c>
      <c r="R213" s="145">
        <f t="shared" si="29"/>
        <v>0</v>
      </c>
      <c r="T213" s="146">
        <f t="shared" si="30"/>
        <v>0</v>
      </c>
      <c r="U213" s="146">
        <v>0</v>
      </c>
      <c r="V213" s="146">
        <f t="shared" si="31"/>
        <v>0</v>
      </c>
      <c r="W213" s="146">
        <v>0</v>
      </c>
      <c r="X213" s="147">
        <f t="shared" si="32"/>
        <v>0</v>
      </c>
      <c r="AR213" s="148" t="s">
        <v>168</v>
      </c>
      <c r="AT213" s="148" t="s">
        <v>163</v>
      </c>
      <c r="AU213" s="148" t="s">
        <v>87</v>
      </c>
      <c r="AY213" s="17" t="s">
        <v>160</v>
      </c>
      <c r="BE213" s="149">
        <f t="shared" si="33"/>
        <v>0</v>
      </c>
      <c r="BF213" s="149">
        <f t="shared" si="34"/>
        <v>0</v>
      </c>
      <c r="BG213" s="149">
        <f t="shared" si="35"/>
        <v>0</v>
      </c>
      <c r="BH213" s="149">
        <f t="shared" si="36"/>
        <v>0</v>
      </c>
      <c r="BI213" s="149">
        <f t="shared" si="37"/>
        <v>0</v>
      </c>
      <c r="BJ213" s="17" t="s">
        <v>87</v>
      </c>
      <c r="BK213" s="149">
        <f t="shared" si="38"/>
        <v>0</v>
      </c>
      <c r="BL213" s="17" t="s">
        <v>168</v>
      </c>
      <c r="BM213" s="148" t="s">
        <v>1000</v>
      </c>
    </row>
    <row r="214" spans="2:65" s="1" customFormat="1" ht="16.5" customHeight="1">
      <c r="B214" s="32"/>
      <c r="C214" s="136" t="s">
        <v>622</v>
      </c>
      <c r="D214" s="136" t="s">
        <v>163</v>
      </c>
      <c r="E214" s="137" t="s">
        <v>1655</v>
      </c>
      <c r="F214" s="138" t="s">
        <v>1656</v>
      </c>
      <c r="G214" s="139" t="s">
        <v>1484</v>
      </c>
      <c r="H214" s="140">
        <v>1</v>
      </c>
      <c r="I214" s="141">
        <v>0</v>
      </c>
      <c r="J214" s="141">
        <v>0</v>
      </c>
      <c r="K214" s="142">
        <f t="shared" si="26"/>
        <v>0</v>
      </c>
      <c r="L214" s="138" t="s">
        <v>1</v>
      </c>
      <c r="M214" s="32"/>
      <c r="N214" s="143" t="s">
        <v>1</v>
      </c>
      <c r="O214" s="144" t="s">
        <v>42</v>
      </c>
      <c r="P214" s="145">
        <f t="shared" si="27"/>
        <v>0</v>
      </c>
      <c r="Q214" s="145">
        <f t="shared" si="28"/>
        <v>0</v>
      </c>
      <c r="R214" s="145">
        <f t="shared" si="29"/>
        <v>0</v>
      </c>
      <c r="T214" s="146">
        <f t="shared" si="30"/>
        <v>0</v>
      </c>
      <c r="U214" s="146">
        <v>0</v>
      </c>
      <c r="V214" s="146">
        <f t="shared" si="31"/>
        <v>0</v>
      </c>
      <c r="W214" s="146">
        <v>0</v>
      </c>
      <c r="X214" s="147">
        <f t="shared" si="32"/>
        <v>0</v>
      </c>
      <c r="AR214" s="148" t="s">
        <v>168</v>
      </c>
      <c r="AT214" s="148" t="s">
        <v>163</v>
      </c>
      <c r="AU214" s="148" t="s">
        <v>87</v>
      </c>
      <c r="AY214" s="17" t="s">
        <v>160</v>
      </c>
      <c r="BE214" s="149">
        <f t="shared" si="33"/>
        <v>0</v>
      </c>
      <c r="BF214" s="149">
        <f t="shared" si="34"/>
        <v>0</v>
      </c>
      <c r="BG214" s="149">
        <f t="shared" si="35"/>
        <v>0</v>
      </c>
      <c r="BH214" s="149">
        <f t="shared" si="36"/>
        <v>0</v>
      </c>
      <c r="BI214" s="149">
        <f t="shared" si="37"/>
        <v>0</v>
      </c>
      <c r="BJ214" s="17" t="s">
        <v>87</v>
      </c>
      <c r="BK214" s="149">
        <f t="shared" si="38"/>
        <v>0</v>
      </c>
      <c r="BL214" s="17" t="s">
        <v>168</v>
      </c>
      <c r="BM214" s="148" t="s">
        <v>1008</v>
      </c>
    </row>
    <row r="215" spans="2:65" s="11" customFormat="1" ht="25.9" customHeight="1">
      <c r="B215" s="123"/>
      <c r="D215" s="124" t="s">
        <v>78</v>
      </c>
      <c r="E215" s="125" t="s">
        <v>844</v>
      </c>
      <c r="F215" s="125" t="s">
        <v>1657</v>
      </c>
      <c r="I215" s="126"/>
      <c r="J215" s="126"/>
      <c r="K215" s="127">
        <f>BK215</f>
        <v>0</v>
      </c>
      <c r="M215" s="123"/>
      <c r="N215" s="128"/>
      <c r="Q215" s="129">
        <f>SUM(Q216:Q239)</f>
        <v>0</v>
      </c>
      <c r="R215" s="129">
        <f>SUM(R216:R239)</f>
        <v>0</v>
      </c>
      <c r="T215" s="130">
        <f>SUM(T216:T239)</f>
        <v>0</v>
      </c>
      <c r="V215" s="130">
        <f>SUM(V216:V239)</f>
        <v>0</v>
      </c>
      <c r="X215" s="131">
        <f>SUM(X216:X239)</f>
        <v>0</v>
      </c>
      <c r="AR215" s="124" t="s">
        <v>87</v>
      </c>
      <c r="AT215" s="132" t="s">
        <v>78</v>
      </c>
      <c r="AU215" s="132" t="s">
        <v>79</v>
      </c>
      <c r="AY215" s="124" t="s">
        <v>160</v>
      </c>
      <c r="BK215" s="133">
        <f>SUM(BK216:BK239)</f>
        <v>0</v>
      </c>
    </row>
    <row r="216" spans="2:65" s="1" customFormat="1" ht="24.2" customHeight="1">
      <c r="B216" s="32"/>
      <c r="C216" s="136" t="s">
        <v>627</v>
      </c>
      <c r="D216" s="136" t="s">
        <v>163</v>
      </c>
      <c r="E216" s="137" t="s">
        <v>1658</v>
      </c>
      <c r="F216" s="138" t="s">
        <v>1659</v>
      </c>
      <c r="G216" s="139" t="s">
        <v>484</v>
      </c>
      <c r="H216" s="140">
        <v>14</v>
      </c>
      <c r="I216" s="141">
        <v>0</v>
      </c>
      <c r="J216" s="141">
        <v>0</v>
      </c>
      <c r="K216" s="142">
        <f t="shared" ref="K216:K239" si="39">ROUND(P216*H216,2)</f>
        <v>0</v>
      </c>
      <c r="L216" s="138" t="s">
        <v>1</v>
      </c>
      <c r="M216" s="32"/>
      <c r="N216" s="143" t="s">
        <v>1</v>
      </c>
      <c r="O216" s="144" t="s">
        <v>42</v>
      </c>
      <c r="P216" s="145">
        <f t="shared" ref="P216:P239" si="40">I216+J216</f>
        <v>0</v>
      </c>
      <c r="Q216" s="145">
        <f t="shared" ref="Q216:Q239" si="41">ROUND(I216*H216,2)</f>
        <v>0</v>
      </c>
      <c r="R216" s="145">
        <f t="shared" ref="R216:R239" si="42">ROUND(J216*H216,2)</f>
        <v>0</v>
      </c>
      <c r="T216" s="146">
        <f t="shared" ref="T216:T239" si="43">S216*H216</f>
        <v>0</v>
      </c>
      <c r="U216" s="146">
        <v>0</v>
      </c>
      <c r="V216" s="146">
        <f t="shared" ref="V216:V239" si="44">U216*H216</f>
        <v>0</v>
      </c>
      <c r="W216" s="146">
        <v>0</v>
      </c>
      <c r="X216" s="147">
        <f t="shared" ref="X216:X239" si="45">W216*H216</f>
        <v>0</v>
      </c>
      <c r="AR216" s="148" t="s">
        <v>168</v>
      </c>
      <c r="AT216" s="148" t="s">
        <v>163</v>
      </c>
      <c r="AU216" s="148" t="s">
        <v>87</v>
      </c>
      <c r="AY216" s="17" t="s">
        <v>160</v>
      </c>
      <c r="BE216" s="149">
        <f t="shared" ref="BE216:BE239" si="46">IF(O216="základní",K216,0)</f>
        <v>0</v>
      </c>
      <c r="BF216" s="149">
        <f t="shared" ref="BF216:BF239" si="47">IF(O216="snížená",K216,0)</f>
        <v>0</v>
      </c>
      <c r="BG216" s="149">
        <f t="shared" ref="BG216:BG239" si="48">IF(O216="zákl. přenesená",K216,0)</f>
        <v>0</v>
      </c>
      <c r="BH216" s="149">
        <f t="shared" ref="BH216:BH239" si="49">IF(O216="sníž. přenesená",K216,0)</f>
        <v>0</v>
      </c>
      <c r="BI216" s="149">
        <f t="shared" ref="BI216:BI239" si="50">IF(O216="nulová",K216,0)</f>
        <v>0</v>
      </c>
      <c r="BJ216" s="17" t="s">
        <v>87</v>
      </c>
      <c r="BK216" s="149">
        <f t="shared" ref="BK216:BK239" si="51">ROUND(P216*H216,2)</f>
        <v>0</v>
      </c>
      <c r="BL216" s="17" t="s">
        <v>168</v>
      </c>
      <c r="BM216" s="148" t="s">
        <v>1018</v>
      </c>
    </row>
    <row r="217" spans="2:65" s="1" customFormat="1" ht="24.2" customHeight="1">
      <c r="B217" s="32"/>
      <c r="C217" s="136" t="s">
        <v>634</v>
      </c>
      <c r="D217" s="136" t="s">
        <v>163</v>
      </c>
      <c r="E217" s="137" t="s">
        <v>1660</v>
      </c>
      <c r="F217" s="138" t="s">
        <v>1661</v>
      </c>
      <c r="G217" s="139" t="s">
        <v>484</v>
      </c>
      <c r="H217" s="140">
        <v>14</v>
      </c>
      <c r="I217" s="141">
        <v>0</v>
      </c>
      <c r="J217" s="141">
        <v>0</v>
      </c>
      <c r="K217" s="142">
        <f t="shared" si="39"/>
        <v>0</v>
      </c>
      <c r="L217" s="138" t="s">
        <v>1</v>
      </c>
      <c r="M217" s="32"/>
      <c r="N217" s="143" t="s">
        <v>1</v>
      </c>
      <c r="O217" s="144" t="s">
        <v>42</v>
      </c>
      <c r="P217" s="145">
        <f t="shared" si="40"/>
        <v>0</v>
      </c>
      <c r="Q217" s="145">
        <f t="shared" si="41"/>
        <v>0</v>
      </c>
      <c r="R217" s="145">
        <f t="shared" si="42"/>
        <v>0</v>
      </c>
      <c r="T217" s="146">
        <f t="shared" si="43"/>
        <v>0</v>
      </c>
      <c r="U217" s="146">
        <v>0</v>
      </c>
      <c r="V217" s="146">
        <f t="shared" si="44"/>
        <v>0</v>
      </c>
      <c r="W217" s="146">
        <v>0</v>
      </c>
      <c r="X217" s="147">
        <f t="shared" si="45"/>
        <v>0</v>
      </c>
      <c r="AR217" s="148" t="s">
        <v>168</v>
      </c>
      <c r="AT217" s="148" t="s">
        <v>163</v>
      </c>
      <c r="AU217" s="148" t="s">
        <v>87</v>
      </c>
      <c r="AY217" s="17" t="s">
        <v>160</v>
      </c>
      <c r="BE217" s="149">
        <f t="shared" si="46"/>
        <v>0</v>
      </c>
      <c r="BF217" s="149">
        <f t="shared" si="47"/>
        <v>0</v>
      </c>
      <c r="BG217" s="149">
        <f t="shared" si="48"/>
        <v>0</v>
      </c>
      <c r="BH217" s="149">
        <f t="shared" si="49"/>
        <v>0</v>
      </c>
      <c r="BI217" s="149">
        <f t="shared" si="50"/>
        <v>0</v>
      </c>
      <c r="BJ217" s="17" t="s">
        <v>87</v>
      </c>
      <c r="BK217" s="149">
        <f t="shared" si="51"/>
        <v>0</v>
      </c>
      <c r="BL217" s="17" t="s">
        <v>168</v>
      </c>
      <c r="BM217" s="148" t="s">
        <v>1027</v>
      </c>
    </row>
    <row r="218" spans="2:65" s="1" customFormat="1" ht="33" customHeight="1">
      <c r="B218" s="32"/>
      <c r="C218" s="136" t="s">
        <v>639</v>
      </c>
      <c r="D218" s="136" t="s">
        <v>163</v>
      </c>
      <c r="E218" s="137" t="s">
        <v>1662</v>
      </c>
      <c r="F218" s="138" t="s">
        <v>1663</v>
      </c>
      <c r="G218" s="139" t="s">
        <v>484</v>
      </c>
      <c r="H218" s="140">
        <v>19</v>
      </c>
      <c r="I218" s="141">
        <v>0</v>
      </c>
      <c r="J218" s="141">
        <v>0</v>
      </c>
      <c r="K218" s="142">
        <f t="shared" si="39"/>
        <v>0</v>
      </c>
      <c r="L218" s="138" t="s">
        <v>1</v>
      </c>
      <c r="M218" s="32"/>
      <c r="N218" s="143" t="s">
        <v>1</v>
      </c>
      <c r="O218" s="144" t="s">
        <v>42</v>
      </c>
      <c r="P218" s="145">
        <f t="shared" si="40"/>
        <v>0</v>
      </c>
      <c r="Q218" s="145">
        <f t="shared" si="41"/>
        <v>0</v>
      </c>
      <c r="R218" s="145">
        <f t="shared" si="42"/>
        <v>0</v>
      </c>
      <c r="T218" s="146">
        <f t="shared" si="43"/>
        <v>0</v>
      </c>
      <c r="U218" s="146">
        <v>0</v>
      </c>
      <c r="V218" s="146">
        <f t="shared" si="44"/>
        <v>0</v>
      </c>
      <c r="W218" s="146">
        <v>0</v>
      </c>
      <c r="X218" s="147">
        <f t="shared" si="45"/>
        <v>0</v>
      </c>
      <c r="AR218" s="148" t="s">
        <v>168</v>
      </c>
      <c r="AT218" s="148" t="s">
        <v>163</v>
      </c>
      <c r="AU218" s="148" t="s">
        <v>87</v>
      </c>
      <c r="AY218" s="17" t="s">
        <v>160</v>
      </c>
      <c r="BE218" s="149">
        <f t="shared" si="46"/>
        <v>0</v>
      </c>
      <c r="BF218" s="149">
        <f t="shared" si="47"/>
        <v>0</v>
      </c>
      <c r="BG218" s="149">
        <f t="shared" si="48"/>
        <v>0</v>
      </c>
      <c r="BH218" s="149">
        <f t="shared" si="49"/>
        <v>0</v>
      </c>
      <c r="BI218" s="149">
        <f t="shared" si="50"/>
        <v>0</v>
      </c>
      <c r="BJ218" s="17" t="s">
        <v>87</v>
      </c>
      <c r="BK218" s="149">
        <f t="shared" si="51"/>
        <v>0</v>
      </c>
      <c r="BL218" s="17" t="s">
        <v>168</v>
      </c>
      <c r="BM218" s="148" t="s">
        <v>1057</v>
      </c>
    </row>
    <row r="219" spans="2:65" s="1" customFormat="1" ht="33" customHeight="1">
      <c r="B219" s="32"/>
      <c r="C219" s="136" t="s">
        <v>643</v>
      </c>
      <c r="D219" s="136" t="s">
        <v>163</v>
      </c>
      <c r="E219" s="137" t="s">
        <v>1664</v>
      </c>
      <c r="F219" s="138" t="s">
        <v>1665</v>
      </c>
      <c r="G219" s="139" t="s">
        <v>484</v>
      </c>
      <c r="H219" s="140">
        <v>28</v>
      </c>
      <c r="I219" s="141">
        <v>0</v>
      </c>
      <c r="J219" s="141">
        <v>0</v>
      </c>
      <c r="K219" s="142">
        <f t="shared" si="39"/>
        <v>0</v>
      </c>
      <c r="L219" s="138" t="s">
        <v>1</v>
      </c>
      <c r="M219" s="32"/>
      <c r="N219" s="143" t="s">
        <v>1</v>
      </c>
      <c r="O219" s="144" t="s">
        <v>42</v>
      </c>
      <c r="P219" s="145">
        <f t="shared" si="40"/>
        <v>0</v>
      </c>
      <c r="Q219" s="145">
        <f t="shared" si="41"/>
        <v>0</v>
      </c>
      <c r="R219" s="145">
        <f t="shared" si="42"/>
        <v>0</v>
      </c>
      <c r="T219" s="146">
        <f t="shared" si="43"/>
        <v>0</v>
      </c>
      <c r="U219" s="146">
        <v>0</v>
      </c>
      <c r="V219" s="146">
        <f t="shared" si="44"/>
        <v>0</v>
      </c>
      <c r="W219" s="146">
        <v>0</v>
      </c>
      <c r="X219" s="147">
        <f t="shared" si="45"/>
        <v>0</v>
      </c>
      <c r="AR219" s="148" t="s">
        <v>168</v>
      </c>
      <c r="AT219" s="148" t="s">
        <v>163</v>
      </c>
      <c r="AU219" s="148" t="s">
        <v>87</v>
      </c>
      <c r="AY219" s="17" t="s">
        <v>160</v>
      </c>
      <c r="BE219" s="149">
        <f t="shared" si="46"/>
        <v>0</v>
      </c>
      <c r="BF219" s="149">
        <f t="shared" si="47"/>
        <v>0</v>
      </c>
      <c r="BG219" s="149">
        <f t="shared" si="48"/>
        <v>0</v>
      </c>
      <c r="BH219" s="149">
        <f t="shared" si="49"/>
        <v>0</v>
      </c>
      <c r="BI219" s="149">
        <f t="shared" si="50"/>
        <v>0</v>
      </c>
      <c r="BJ219" s="17" t="s">
        <v>87</v>
      </c>
      <c r="BK219" s="149">
        <f t="shared" si="51"/>
        <v>0</v>
      </c>
      <c r="BL219" s="17" t="s">
        <v>168</v>
      </c>
      <c r="BM219" s="148" t="s">
        <v>1068</v>
      </c>
    </row>
    <row r="220" spans="2:65" s="1" customFormat="1" ht="24.2" customHeight="1">
      <c r="B220" s="32"/>
      <c r="C220" s="136" t="s">
        <v>647</v>
      </c>
      <c r="D220" s="136" t="s">
        <v>163</v>
      </c>
      <c r="E220" s="137" t="s">
        <v>1666</v>
      </c>
      <c r="F220" s="138" t="s">
        <v>1667</v>
      </c>
      <c r="G220" s="139" t="s">
        <v>484</v>
      </c>
      <c r="H220" s="140">
        <v>4</v>
      </c>
      <c r="I220" s="141">
        <v>0</v>
      </c>
      <c r="J220" s="141">
        <v>0</v>
      </c>
      <c r="K220" s="142">
        <f t="shared" si="39"/>
        <v>0</v>
      </c>
      <c r="L220" s="138" t="s">
        <v>1</v>
      </c>
      <c r="M220" s="32"/>
      <c r="N220" s="143" t="s">
        <v>1</v>
      </c>
      <c r="O220" s="144" t="s">
        <v>42</v>
      </c>
      <c r="P220" s="145">
        <f t="shared" si="40"/>
        <v>0</v>
      </c>
      <c r="Q220" s="145">
        <f t="shared" si="41"/>
        <v>0</v>
      </c>
      <c r="R220" s="145">
        <f t="shared" si="42"/>
        <v>0</v>
      </c>
      <c r="T220" s="146">
        <f t="shared" si="43"/>
        <v>0</v>
      </c>
      <c r="U220" s="146">
        <v>0</v>
      </c>
      <c r="V220" s="146">
        <f t="shared" si="44"/>
        <v>0</v>
      </c>
      <c r="W220" s="146">
        <v>0</v>
      </c>
      <c r="X220" s="147">
        <f t="shared" si="45"/>
        <v>0</v>
      </c>
      <c r="AR220" s="148" t="s">
        <v>168</v>
      </c>
      <c r="AT220" s="148" t="s">
        <v>163</v>
      </c>
      <c r="AU220" s="148" t="s">
        <v>87</v>
      </c>
      <c r="AY220" s="17" t="s">
        <v>160</v>
      </c>
      <c r="BE220" s="149">
        <f t="shared" si="46"/>
        <v>0</v>
      </c>
      <c r="BF220" s="149">
        <f t="shared" si="47"/>
        <v>0</v>
      </c>
      <c r="BG220" s="149">
        <f t="shared" si="48"/>
        <v>0</v>
      </c>
      <c r="BH220" s="149">
        <f t="shared" si="49"/>
        <v>0</v>
      </c>
      <c r="BI220" s="149">
        <f t="shared" si="50"/>
        <v>0</v>
      </c>
      <c r="BJ220" s="17" t="s">
        <v>87</v>
      </c>
      <c r="BK220" s="149">
        <f t="shared" si="51"/>
        <v>0</v>
      </c>
      <c r="BL220" s="17" t="s">
        <v>168</v>
      </c>
      <c r="BM220" s="148" t="s">
        <v>1076</v>
      </c>
    </row>
    <row r="221" spans="2:65" s="1" customFormat="1" ht="24.2" customHeight="1">
      <c r="B221" s="32"/>
      <c r="C221" s="136" t="s">
        <v>653</v>
      </c>
      <c r="D221" s="136" t="s">
        <v>163</v>
      </c>
      <c r="E221" s="137" t="s">
        <v>1668</v>
      </c>
      <c r="F221" s="138" t="s">
        <v>1669</v>
      </c>
      <c r="G221" s="139" t="s">
        <v>484</v>
      </c>
      <c r="H221" s="140">
        <v>7</v>
      </c>
      <c r="I221" s="141">
        <v>0</v>
      </c>
      <c r="J221" s="141">
        <v>0</v>
      </c>
      <c r="K221" s="142">
        <f t="shared" si="39"/>
        <v>0</v>
      </c>
      <c r="L221" s="138" t="s">
        <v>1</v>
      </c>
      <c r="M221" s="32"/>
      <c r="N221" s="143" t="s">
        <v>1</v>
      </c>
      <c r="O221" s="144" t="s">
        <v>42</v>
      </c>
      <c r="P221" s="145">
        <f t="shared" si="40"/>
        <v>0</v>
      </c>
      <c r="Q221" s="145">
        <f t="shared" si="41"/>
        <v>0</v>
      </c>
      <c r="R221" s="145">
        <f t="shared" si="42"/>
        <v>0</v>
      </c>
      <c r="T221" s="146">
        <f t="shared" si="43"/>
        <v>0</v>
      </c>
      <c r="U221" s="146">
        <v>0</v>
      </c>
      <c r="V221" s="146">
        <f t="shared" si="44"/>
        <v>0</v>
      </c>
      <c r="W221" s="146">
        <v>0</v>
      </c>
      <c r="X221" s="147">
        <f t="shared" si="45"/>
        <v>0</v>
      </c>
      <c r="AR221" s="148" t="s">
        <v>168</v>
      </c>
      <c r="AT221" s="148" t="s">
        <v>163</v>
      </c>
      <c r="AU221" s="148" t="s">
        <v>87</v>
      </c>
      <c r="AY221" s="17" t="s">
        <v>160</v>
      </c>
      <c r="BE221" s="149">
        <f t="shared" si="46"/>
        <v>0</v>
      </c>
      <c r="BF221" s="149">
        <f t="shared" si="47"/>
        <v>0</v>
      </c>
      <c r="BG221" s="149">
        <f t="shared" si="48"/>
        <v>0</v>
      </c>
      <c r="BH221" s="149">
        <f t="shared" si="49"/>
        <v>0</v>
      </c>
      <c r="BI221" s="149">
        <f t="shared" si="50"/>
        <v>0</v>
      </c>
      <c r="BJ221" s="17" t="s">
        <v>87</v>
      </c>
      <c r="BK221" s="149">
        <f t="shared" si="51"/>
        <v>0</v>
      </c>
      <c r="BL221" s="17" t="s">
        <v>168</v>
      </c>
      <c r="BM221" s="148" t="s">
        <v>1084</v>
      </c>
    </row>
    <row r="222" spans="2:65" s="1" customFormat="1" ht="24.2" customHeight="1">
      <c r="B222" s="32"/>
      <c r="C222" s="136" t="s">
        <v>658</v>
      </c>
      <c r="D222" s="136" t="s">
        <v>163</v>
      </c>
      <c r="E222" s="137" t="s">
        <v>1670</v>
      </c>
      <c r="F222" s="138" t="s">
        <v>1671</v>
      </c>
      <c r="G222" s="139" t="s">
        <v>484</v>
      </c>
      <c r="H222" s="140">
        <v>7</v>
      </c>
      <c r="I222" s="141">
        <v>0</v>
      </c>
      <c r="J222" s="141">
        <v>0</v>
      </c>
      <c r="K222" s="142">
        <f t="shared" si="39"/>
        <v>0</v>
      </c>
      <c r="L222" s="138" t="s">
        <v>1</v>
      </c>
      <c r="M222" s="32"/>
      <c r="N222" s="143" t="s">
        <v>1</v>
      </c>
      <c r="O222" s="144" t="s">
        <v>42</v>
      </c>
      <c r="P222" s="145">
        <f t="shared" si="40"/>
        <v>0</v>
      </c>
      <c r="Q222" s="145">
        <f t="shared" si="41"/>
        <v>0</v>
      </c>
      <c r="R222" s="145">
        <f t="shared" si="42"/>
        <v>0</v>
      </c>
      <c r="T222" s="146">
        <f t="shared" si="43"/>
        <v>0</v>
      </c>
      <c r="U222" s="146">
        <v>0</v>
      </c>
      <c r="V222" s="146">
        <f t="shared" si="44"/>
        <v>0</v>
      </c>
      <c r="W222" s="146">
        <v>0</v>
      </c>
      <c r="X222" s="147">
        <f t="shared" si="45"/>
        <v>0</v>
      </c>
      <c r="AR222" s="148" t="s">
        <v>168</v>
      </c>
      <c r="AT222" s="148" t="s">
        <v>163</v>
      </c>
      <c r="AU222" s="148" t="s">
        <v>87</v>
      </c>
      <c r="AY222" s="17" t="s">
        <v>160</v>
      </c>
      <c r="BE222" s="149">
        <f t="shared" si="46"/>
        <v>0</v>
      </c>
      <c r="BF222" s="149">
        <f t="shared" si="47"/>
        <v>0</v>
      </c>
      <c r="BG222" s="149">
        <f t="shared" si="48"/>
        <v>0</v>
      </c>
      <c r="BH222" s="149">
        <f t="shared" si="49"/>
        <v>0</v>
      </c>
      <c r="BI222" s="149">
        <f t="shared" si="50"/>
        <v>0</v>
      </c>
      <c r="BJ222" s="17" t="s">
        <v>87</v>
      </c>
      <c r="BK222" s="149">
        <f t="shared" si="51"/>
        <v>0</v>
      </c>
      <c r="BL222" s="17" t="s">
        <v>168</v>
      </c>
      <c r="BM222" s="148" t="s">
        <v>1094</v>
      </c>
    </row>
    <row r="223" spans="2:65" s="1" customFormat="1" ht="33" customHeight="1">
      <c r="B223" s="32"/>
      <c r="C223" s="136" t="s">
        <v>663</v>
      </c>
      <c r="D223" s="136" t="s">
        <v>163</v>
      </c>
      <c r="E223" s="137" t="s">
        <v>1672</v>
      </c>
      <c r="F223" s="138" t="s">
        <v>1673</v>
      </c>
      <c r="G223" s="139" t="s">
        <v>484</v>
      </c>
      <c r="H223" s="140">
        <v>13</v>
      </c>
      <c r="I223" s="141">
        <v>0</v>
      </c>
      <c r="J223" s="141">
        <v>0</v>
      </c>
      <c r="K223" s="142">
        <f t="shared" si="39"/>
        <v>0</v>
      </c>
      <c r="L223" s="138" t="s">
        <v>1</v>
      </c>
      <c r="M223" s="32"/>
      <c r="N223" s="143" t="s">
        <v>1</v>
      </c>
      <c r="O223" s="144" t="s">
        <v>42</v>
      </c>
      <c r="P223" s="145">
        <f t="shared" si="40"/>
        <v>0</v>
      </c>
      <c r="Q223" s="145">
        <f t="shared" si="41"/>
        <v>0</v>
      </c>
      <c r="R223" s="145">
        <f t="shared" si="42"/>
        <v>0</v>
      </c>
      <c r="T223" s="146">
        <f t="shared" si="43"/>
        <v>0</v>
      </c>
      <c r="U223" s="146">
        <v>0</v>
      </c>
      <c r="V223" s="146">
        <f t="shared" si="44"/>
        <v>0</v>
      </c>
      <c r="W223" s="146">
        <v>0</v>
      </c>
      <c r="X223" s="147">
        <f t="shared" si="45"/>
        <v>0</v>
      </c>
      <c r="AR223" s="148" t="s">
        <v>168</v>
      </c>
      <c r="AT223" s="148" t="s">
        <v>163</v>
      </c>
      <c r="AU223" s="148" t="s">
        <v>87</v>
      </c>
      <c r="AY223" s="17" t="s">
        <v>160</v>
      </c>
      <c r="BE223" s="149">
        <f t="shared" si="46"/>
        <v>0</v>
      </c>
      <c r="BF223" s="149">
        <f t="shared" si="47"/>
        <v>0</v>
      </c>
      <c r="BG223" s="149">
        <f t="shared" si="48"/>
        <v>0</v>
      </c>
      <c r="BH223" s="149">
        <f t="shared" si="49"/>
        <v>0</v>
      </c>
      <c r="BI223" s="149">
        <f t="shared" si="50"/>
        <v>0</v>
      </c>
      <c r="BJ223" s="17" t="s">
        <v>87</v>
      </c>
      <c r="BK223" s="149">
        <f t="shared" si="51"/>
        <v>0</v>
      </c>
      <c r="BL223" s="17" t="s">
        <v>168</v>
      </c>
      <c r="BM223" s="148" t="s">
        <v>1108</v>
      </c>
    </row>
    <row r="224" spans="2:65" s="1" customFormat="1" ht="37.700000000000003" customHeight="1">
      <c r="B224" s="32"/>
      <c r="C224" s="136" t="s">
        <v>668</v>
      </c>
      <c r="D224" s="136" t="s">
        <v>163</v>
      </c>
      <c r="E224" s="137" t="s">
        <v>1674</v>
      </c>
      <c r="F224" s="138" t="s">
        <v>1675</v>
      </c>
      <c r="G224" s="139" t="s">
        <v>484</v>
      </c>
      <c r="H224" s="140">
        <v>8</v>
      </c>
      <c r="I224" s="141">
        <v>0</v>
      </c>
      <c r="J224" s="141">
        <v>0</v>
      </c>
      <c r="K224" s="142">
        <f t="shared" si="39"/>
        <v>0</v>
      </c>
      <c r="L224" s="138" t="s">
        <v>1</v>
      </c>
      <c r="M224" s="32"/>
      <c r="N224" s="143" t="s">
        <v>1</v>
      </c>
      <c r="O224" s="144" t="s">
        <v>42</v>
      </c>
      <c r="P224" s="145">
        <f t="shared" si="40"/>
        <v>0</v>
      </c>
      <c r="Q224" s="145">
        <f t="shared" si="41"/>
        <v>0</v>
      </c>
      <c r="R224" s="145">
        <f t="shared" si="42"/>
        <v>0</v>
      </c>
      <c r="T224" s="146">
        <f t="shared" si="43"/>
        <v>0</v>
      </c>
      <c r="U224" s="146">
        <v>0</v>
      </c>
      <c r="V224" s="146">
        <f t="shared" si="44"/>
        <v>0</v>
      </c>
      <c r="W224" s="146">
        <v>0</v>
      </c>
      <c r="X224" s="147">
        <f t="shared" si="45"/>
        <v>0</v>
      </c>
      <c r="AR224" s="148" t="s">
        <v>168</v>
      </c>
      <c r="AT224" s="148" t="s">
        <v>163</v>
      </c>
      <c r="AU224" s="148" t="s">
        <v>87</v>
      </c>
      <c r="AY224" s="17" t="s">
        <v>160</v>
      </c>
      <c r="BE224" s="149">
        <f t="shared" si="46"/>
        <v>0</v>
      </c>
      <c r="BF224" s="149">
        <f t="shared" si="47"/>
        <v>0</v>
      </c>
      <c r="BG224" s="149">
        <f t="shared" si="48"/>
        <v>0</v>
      </c>
      <c r="BH224" s="149">
        <f t="shared" si="49"/>
        <v>0</v>
      </c>
      <c r="BI224" s="149">
        <f t="shared" si="50"/>
        <v>0</v>
      </c>
      <c r="BJ224" s="17" t="s">
        <v>87</v>
      </c>
      <c r="BK224" s="149">
        <f t="shared" si="51"/>
        <v>0</v>
      </c>
      <c r="BL224" s="17" t="s">
        <v>168</v>
      </c>
      <c r="BM224" s="148" t="s">
        <v>1117</v>
      </c>
    </row>
    <row r="225" spans="2:65" s="1" customFormat="1" ht="24.2" customHeight="1">
      <c r="B225" s="32"/>
      <c r="C225" s="136" t="s">
        <v>674</v>
      </c>
      <c r="D225" s="136" t="s">
        <v>163</v>
      </c>
      <c r="E225" s="137" t="s">
        <v>1676</v>
      </c>
      <c r="F225" s="138" t="s">
        <v>1677</v>
      </c>
      <c r="G225" s="139" t="s">
        <v>484</v>
      </c>
      <c r="H225" s="140">
        <v>8</v>
      </c>
      <c r="I225" s="141">
        <v>0</v>
      </c>
      <c r="J225" s="141">
        <v>0</v>
      </c>
      <c r="K225" s="142">
        <f t="shared" si="39"/>
        <v>0</v>
      </c>
      <c r="L225" s="138" t="s">
        <v>1</v>
      </c>
      <c r="M225" s="32"/>
      <c r="N225" s="143" t="s">
        <v>1</v>
      </c>
      <c r="O225" s="144" t="s">
        <v>42</v>
      </c>
      <c r="P225" s="145">
        <f t="shared" si="40"/>
        <v>0</v>
      </c>
      <c r="Q225" s="145">
        <f t="shared" si="41"/>
        <v>0</v>
      </c>
      <c r="R225" s="145">
        <f t="shared" si="42"/>
        <v>0</v>
      </c>
      <c r="T225" s="146">
        <f t="shared" si="43"/>
        <v>0</v>
      </c>
      <c r="U225" s="146">
        <v>0</v>
      </c>
      <c r="V225" s="146">
        <f t="shared" si="44"/>
        <v>0</v>
      </c>
      <c r="W225" s="146">
        <v>0</v>
      </c>
      <c r="X225" s="147">
        <f t="shared" si="45"/>
        <v>0</v>
      </c>
      <c r="AR225" s="148" t="s">
        <v>168</v>
      </c>
      <c r="AT225" s="148" t="s">
        <v>163</v>
      </c>
      <c r="AU225" s="148" t="s">
        <v>87</v>
      </c>
      <c r="AY225" s="17" t="s">
        <v>160</v>
      </c>
      <c r="BE225" s="149">
        <f t="shared" si="46"/>
        <v>0</v>
      </c>
      <c r="BF225" s="149">
        <f t="shared" si="47"/>
        <v>0</v>
      </c>
      <c r="BG225" s="149">
        <f t="shared" si="48"/>
        <v>0</v>
      </c>
      <c r="BH225" s="149">
        <f t="shared" si="49"/>
        <v>0</v>
      </c>
      <c r="BI225" s="149">
        <f t="shared" si="50"/>
        <v>0</v>
      </c>
      <c r="BJ225" s="17" t="s">
        <v>87</v>
      </c>
      <c r="BK225" s="149">
        <f t="shared" si="51"/>
        <v>0</v>
      </c>
      <c r="BL225" s="17" t="s">
        <v>168</v>
      </c>
      <c r="BM225" s="148" t="s">
        <v>1126</v>
      </c>
    </row>
    <row r="226" spans="2:65" s="1" customFormat="1" ht="33" customHeight="1">
      <c r="B226" s="32"/>
      <c r="C226" s="136" t="s">
        <v>679</v>
      </c>
      <c r="D226" s="136" t="s">
        <v>163</v>
      </c>
      <c r="E226" s="137" t="s">
        <v>1678</v>
      </c>
      <c r="F226" s="138" t="s">
        <v>1679</v>
      </c>
      <c r="G226" s="139" t="s">
        <v>484</v>
      </c>
      <c r="H226" s="140">
        <v>8</v>
      </c>
      <c r="I226" s="141">
        <v>0</v>
      </c>
      <c r="J226" s="141">
        <v>0</v>
      </c>
      <c r="K226" s="142">
        <f t="shared" si="39"/>
        <v>0</v>
      </c>
      <c r="L226" s="138" t="s">
        <v>1</v>
      </c>
      <c r="M226" s="32"/>
      <c r="N226" s="143" t="s">
        <v>1</v>
      </c>
      <c r="O226" s="144" t="s">
        <v>42</v>
      </c>
      <c r="P226" s="145">
        <f t="shared" si="40"/>
        <v>0</v>
      </c>
      <c r="Q226" s="145">
        <f t="shared" si="41"/>
        <v>0</v>
      </c>
      <c r="R226" s="145">
        <f t="shared" si="42"/>
        <v>0</v>
      </c>
      <c r="T226" s="146">
        <f t="shared" si="43"/>
        <v>0</v>
      </c>
      <c r="U226" s="146">
        <v>0</v>
      </c>
      <c r="V226" s="146">
        <f t="shared" si="44"/>
        <v>0</v>
      </c>
      <c r="W226" s="146">
        <v>0</v>
      </c>
      <c r="X226" s="147">
        <f t="shared" si="45"/>
        <v>0</v>
      </c>
      <c r="AR226" s="148" t="s">
        <v>168</v>
      </c>
      <c r="AT226" s="148" t="s">
        <v>163</v>
      </c>
      <c r="AU226" s="148" t="s">
        <v>87</v>
      </c>
      <c r="AY226" s="17" t="s">
        <v>160</v>
      </c>
      <c r="BE226" s="149">
        <f t="shared" si="46"/>
        <v>0</v>
      </c>
      <c r="BF226" s="149">
        <f t="shared" si="47"/>
        <v>0</v>
      </c>
      <c r="BG226" s="149">
        <f t="shared" si="48"/>
        <v>0</v>
      </c>
      <c r="BH226" s="149">
        <f t="shared" si="49"/>
        <v>0</v>
      </c>
      <c r="BI226" s="149">
        <f t="shared" si="50"/>
        <v>0</v>
      </c>
      <c r="BJ226" s="17" t="s">
        <v>87</v>
      </c>
      <c r="BK226" s="149">
        <f t="shared" si="51"/>
        <v>0</v>
      </c>
      <c r="BL226" s="17" t="s">
        <v>168</v>
      </c>
      <c r="BM226" s="148" t="s">
        <v>1139</v>
      </c>
    </row>
    <row r="227" spans="2:65" s="1" customFormat="1" ht="33" customHeight="1">
      <c r="B227" s="32"/>
      <c r="C227" s="136" t="s">
        <v>683</v>
      </c>
      <c r="D227" s="136" t="s">
        <v>163</v>
      </c>
      <c r="E227" s="137" t="s">
        <v>1680</v>
      </c>
      <c r="F227" s="138" t="s">
        <v>1681</v>
      </c>
      <c r="G227" s="139" t="s">
        <v>484</v>
      </c>
      <c r="H227" s="140">
        <v>4</v>
      </c>
      <c r="I227" s="141">
        <v>0</v>
      </c>
      <c r="J227" s="141">
        <v>0</v>
      </c>
      <c r="K227" s="142">
        <f t="shared" si="39"/>
        <v>0</v>
      </c>
      <c r="L227" s="138" t="s">
        <v>1</v>
      </c>
      <c r="M227" s="32"/>
      <c r="N227" s="143" t="s">
        <v>1</v>
      </c>
      <c r="O227" s="144" t="s">
        <v>42</v>
      </c>
      <c r="P227" s="145">
        <f t="shared" si="40"/>
        <v>0</v>
      </c>
      <c r="Q227" s="145">
        <f t="shared" si="41"/>
        <v>0</v>
      </c>
      <c r="R227" s="145">
        <f t="shared" si="42"/>
        <v>0</v>
      </c>
      <c r="T227" s="146">
        <f t="shared" si="43"/>
        <v>0</v>
      </c>
      <c r="U227" s="146">
        <v>0</v>
      </c>
      <c r="V227" s="146">
        <f t="shared" si="44"/>
        <v>0</v>
      </c>
      <c r="W227" s="146">
        <v>0</v>
      </c>
      <c r="X227" s="147">
        <f t="shared" si="45"/>
        <v>0</v>
      </c>
      <c r="AR227" s="148" t="s">
        <v>168</v>
      </c>
      <c r="AT227" s="148" t="s">
        <v>163</v>
      </c>
      <c r="AU227" s="148" t="s">
        <v>87</v>
      </c>
      <c r="AY227" s="17" t="s">
        <v>160</v>
      </c>
      <c r="BE227" s="149">
        <f t="shared" si="46"/>
        <v>0</v>
      </c>
      <c r="BF227" s="149">
        <f t="shared" si="47"/>
        <v>0</v>
      </c>
      <c r="BG227" s="149">
        <f t="shared" si="48"/>
        <v>0</v>
      </c>
      <c r="BH227" s="149">
        <f t="shared" si="49"/>
        <v>0</v>
      </c>
      <c r="BI227" s="149">
        <f t="shared" si="50"/>
        <v>0</v>
      </c>
      <c r="BJ227" s="17" t="s">
        <v>87</v>
      </c>
      <c r="BK227" s="149">
        <f t="shared" si="51"/>
        <v>0</v>
      </c>
      <c r="BL227" s="17" t="s">
        <v>168</v>
      </c>
      <c r="BM227" s="148" t="s">
        <v>1148</v>
      </c>
    </row>
    <row r="228" spans="2:65" s="1" customFormat="1" ht="37.700000000000003" customHeight="1">
      <c r="B228" s="32"/>
      <c r="C228" s="136" t="s">
        <v>688</v>
      </c>
      <c r="D228" s="136" t="s">
        <v>163</v>
      </c>
      <c r="E228" s="137" t="s">
        <v>1682</v>
      </c>
      <c r="F228" s="138" t="s">
        <v>1683</v>
      </c>
      <c r="G228" s="139" t="s">
        <v>484</v>
      </c>
      <c r="H228" s="140">
        <v>5</v>
      </c>
      <c r="I228" s="141">
        <v>0</v>
      </c>
      <c r="J228" s="141">
        <v>0</v>
      </c>
      <c r="K228" s="142">
        <f t="shared" si="39"/>
        <v>0</v>
      </c>
      <c r="L228" s="138" t="s">
        <v>1</v>
      </c>
      <c r="M228" s="32"/>
      <c r="N228" s="143" t="s">
        <v>1</v>
      </c>
      <c r="O228" s="144" t="s">
        <v>42</v>
      </c>
      <c r="P228" s="145">
        <f t="shared" si="40"/>
        <v>0</v>
      </c>
      <c r="Q228" s="145">
        <f t="shared" si="41"/>
        <v>0</v>
      </c>
      <c r="R228" s="145">
        <f t="shared" si="42"/>
        <v>0</v>
      </c>
      <c r="T228" s="146">
        <f t="shared" si="43"/>
        <v>0</v>
      </c>
      <c r="U228" s="146">
        <v>0</v>
      </c>
      <c r="V228" s="146">
        <f t="shared" si="44"/>
        <v>0</v>
      </c>
      <c r="W228" s="146">
        <v>0</v>
      </c>
      <c r="X228" s="147">
        <f t="shared" si="45"/>
        <v>0</v>
      </c>
      <c r="AR228" s="148" t="s">
        <v>168</v>
      </c>
      <c r="AT228" s="148" t="s">
        <v>163</v>
      </c>
      <c r="AU228" s="148" t="s">
        <v>87</v>
      </c>
      <c r="AY228" s="17" t="s">
        <v>160</v>
      </c>
      <c r="BE228" s="149">
        <f t="shared" si="46"/>
        <v>0</v>
      </c>
      <c r="BF228" s="149">
        <f t="shared" si="47"/>
        <v>0</v>
      </c>
      <c r="BG228" s="149">
        <f t="shared" si="48"/>
        <v>0</v>
      </c>
      <c r="BH228" s="149">
        <f t="shared" si="49"/>
        <v>0</v>
      </c>
      <c r="BI228" s="149">
        <f t="shared" si="50"/>
        <v>0</v>
      </c>
      <c r="BJ228" s="17" t="s">
        <v>87</v>
      </c>
      <c r="BK228" s="149">
        <f t="shared" si="51"/>
        <v>0</v>
      </c>
      <c r="BL228" s="17" t="s">
        <v>168</v>
      </c>
      <c r="BM228" s="148" t="s">
        <v>305</v>
      </c>
    </row>
    <row r="229" spans="2:65" s="1" customFormat="1" ht="33" customHeight="1">
      <c r="B229" s="32"/>
      <c r="C229" s="136" t="s">
        <v>692</v>
      </c>
      <c r="D229" s="136" t="s">
        <v>163</v>
      </c>
      <c r="E229" s="137" t="s">
        <v>1684</v>
      </c>
      <c r="F229" s="138" t="s">
        <v>1685</v>
      </c>
      <c r="G229" s="139" t="s">
        <v>484</v>
      </c>
      <c r="H229" s="140">
        <v>12</v>
      </c>
      <c r="I229" s="141">
        <v>0</v>
      </c>
      <c r="J229" s="141">
        <v>0</v>
      </c>
      <c r="K229" s="142">
        <f t="shared" si="39"/>
        <v>0</v>
      </c>
      <c r="L229" s="138" t="s">
        <v>1</v>
      </c>
      <c r="M229" s="32"/>
      <c r="N229" s="143" t="s">
        <v>1</v>
      </c>
      <c r="O229" s="144" t="s">
        <v>42</v>
      </c>
      <c r="P229" s="145">
        <f t="shared" si="40"/>
        <v>0</v>
      </c>
      <c r="Q229" s="145">
        <f t="shared" si="41"/>
        <v>0</v>
      </c>
      <c r="R229" s="145">
        <f t="shared" si="42"/>
        <v>0</v>
      </c>
      <c r="T229" s="146">
        <f t="shared" si="43"/>
        <v>0</v>
      </c>
      <c r="U229" s="146">
        <v>0</v>
      </c>
      <c r="V229" s="146">
        <f t="shared" si="44"/>
        <v>0</v>
      </c>
      <c r="W229" s="146">
        <v>0</v>
      </c>
      <c r="X229" s="147">
        <f t="shared" si="45"/>
        <v>0</v>
      </c>
      <c r="AR229" s="148" t="s">
        <v>168</v>
      </c>
      <c r="AT229" s="148" t="s">
        <v>163</v>
      </c>
      <c r="AU229" s="148" t="s">
        <v>87</v>
      </c>
      <c r="AY229" s="17" t="s">
        <v>160</v>
      </c>
      <c r="BE229" s="149">
        <f t="shared" si="46"/>
        <v>0</v>
      </c>
      <c r="BF229" s="149">
        <f t="shared" si="47"/>
        <v>0</v>
      </c>
      <c r="BG229" s="149">
        <f t="shared" si="48"/>
        <v>0</v>
      </c>
      <c r="BH229" s="149">
        <f t="shared" si="49"/>
        <v>0</v>
      </c>
      <c r="BI229" s="149">
        <f t="shared" si="50"/>
        <v>0</v>
      </c>
      <c r="BJ229" s="17" t="s">
        <v>87</v>
      </c>
      <c r="BK229" s="149">
        <f t="shared" si="51"/>
        <v>0</v>
      </c>
      <c r="BL229" s="17" t="s">
        <v>168</v>
      </c>
      <c r="BM229" s="148" t="s">
        <v>1167</v>
      </c>
    </row>
    <row r="230" spans="2:65" s="1" customFormat="1" ht="24.2" customHeight="1">
      <c r="B230" s="32"/>
      <c r="C230" s="136" t="s">
        <v>698</v>
      </c>
      <c r="D230" s="136" t="s">
        <v>163</v>
      </c>
      <c r="E230" s="137" t="s">
        <v>1686</v>
      </c>
      <c r="F230" s="138" t="s">
        <v>1687</v>
      </c>
      <c r="G230" s="139" t="s">
        <v>484</v>
      </c>
      <c r="H230" s="140">
        <v>12</v>
      </c>
      <c r="I230" s="141">
        <v>0</v>
      </c>
      <c r="J230" s="141">
        <v>0</v>
      </c>
      <c r="K230" s="142">
        <f t="shared" si="39"/>
        <v>0</v>
      </c>
      <c r="L230" s="138" t="s">
        <v>1</v>
      </c>
      <c r="M230" s="32"/>
      <c r="N230" s="143" t="s">
        <v>1</v>
      </c>
      <c r="O230" s="144" t="s">
        <v>42</v>
      </c>
      <c r="P230" s="145">
        <f t="shared" si="40"/>
        <v>0</v>
      </c>
      <c r="Q230" s="145">
        <f t="shared" si="41"/>
        <v>0</v>
      </c>
      <c r="R230" s="145">
        <f t="shared" si="42"/>
        <v>0</v>
      </c>
      <c r="T230" s="146">
        <f t="shared" si="43"/>
        <v>0</v>
      </c>
      <c r="U230" s="146">
        <v>0</v>
      </c>
      <c r="V230" s="146">
        <f t="shared" si="44"/>
        <v>0</v>
      </c>
      <c r="W230" s="146">
        <v>0</v>
      </c>
      <c r="X230" s="147">
        <f t="shared" si="45"/>
        <v>0</v>
      </c>
      <c r="AR230" s="148" t="s">
        <v>168</v>
      </c>
      <c r="AT230" s="148" t="s">
        <v>163</v>
      </c>
      <c r="AU230" s="148" t="s">
        <v>87</v>
      </c>
      <c r="AY230" s="17" t="s">
        <v>160</v>
      </c>
      <c r="BE230" s="149">
        <f t="shared" si="46"/>
        <v>0</v>
      </c>
      <c r="BF230" s="149">
        <f t="shared" si="47"/>
        <v>0</v>
      </c>
      <c r="BG230" s="149">
        <f t="shared" si="48"/>
        <v>0</v>
      </c>
      <c r="BH230" s="149">
        <f t="shared" si="49"/>
        <v>0</v>
      </c>
      <c r="BI230" s="149">
        <f t="shared" si="50"/>
        <v>0</v>
      </c>
      <c r="BJ230" s="17" t="s">
        <v>87</v>
      </c>
      <c r="BK230" s="149">
        <f t="shared" si="51"/>
        <v>0</v>
      </c>
      <c r="BL230" s="17" t="s">
        <v>168</v>
      </c>
      <c r="BM230" s="148" t="s">
        <v>1175</v>
      </c>
    </row>
    <row r="231" spans="2:65" s="1" customFormat="1" ht="24.2" customHeight="1">
      <c r="B231" s="32"/>
      <c r="C231" s="136" t="s">
        <v>702</v>
      </c>
      <c r="D231" s="136" t="s">
        <v>163</v>
      </c>
      <c r="E231" s="137" t="s">
        <v>1688</v>
      </c>
      <c r="F231" s="138" t="s">
        <v>1689</v>
      </c>
      <c r="G231" s="139" t="s">
        <v>484</v>
      </c>
      <c r="H231" s="140">
        <v>12</v>
      </c>
      <c r="I231" s="141">
        <v>0</v>
      </c>
      <c r="J231" s="141">
        <v>0</v>
      </c>
      <c r="K231" s="142">
        <f t="shared" si="39"/>
        <v>0</v>
      </c>
      <c r="L231" s="138" t="s">
        <v>1</v>
      </c>
      <c r="M231" s="32"/>
      <c r="N231" s="143" t="s">
        <v>1</v>
      </c>
      <c r="O231" s="144" t="s">
        <v>42</v>
      </c>
      <c r="P231" s="145">
        <f t="shared" si="40"/>
        <v>0</v>
      </c>
      <c r="Q231" s="145">
        <f t="shared" si="41"/>
        <v>0</v>
      </c>
      <c r="R231" s="145">
        <f t="shared" si="42"/>
        <v>0</v>
      </c>
      <c r="T231" s="146">
        <f t="shared" si="43"/>
        <v>0</v>
      </c>
      <c r="U231" s="146">
        <v>0</v>
      </c>
      <c r="V231" s="146">
        <f t="shared" si="44"/>
        <v>0</v>
      </c>
      <c r="W231" s="146">
        <v>0</v>
      </c>
      <c r="X231" s="147">
        <f t="shared" si="45"/>
        <v>0</v>
      </c>
      <c r="AR231" s="148" t="s">
        <v>168</v>
      </c>
      <c r="AT231" s="148" t="s">
        <v>163</v>
      </c>
      <c r="AU231" s="148" t="s">
        <v>87</v>
      </c>
      <c r="AY231" s="17" t="s">
        <v>160</v>
      </c>
      <c r="BE231" s="149">
        <f t="shared" si="46"/>
        <v>0</v>
      </c>
      <c r="BF231" s="149">
        <f t="shared" si="47"/>
        <v>0</v>
      </c>
      <c r="BG231" s="149">
        <f t="shared" si="48"/>
        <v>0</v>
      </c>
      <c r="BH231" s="149">
        <f t="shared" si="49"/>
        <v>0</v>
      </c>
      <c r="BI231" s="149">
        <f t="shared" si="50"/>
        <v>0</v>
      </c>
      <c r="BJ231" s="17" t="s">
        <v>87</v>
      </c>
      <c r="BK231" s="149">
        <f t="shared" si="51"/>
        <v>0</v>
      </c>
      <c r="BL231" s="17" t="s">
        <v>168</v>
      </c>
      <c r="BM231" s="148" t="s">
        <v>1184</v>
      </c>
    </row>
    <row r="232" spans="2:65" s="1" customFormat="1" ht="33" customHeight="1">
      <c r="B232" s="32"/>
      <c r="C232" s="136" t="s">
        <v>707</v>
      </c>
      <c r="D232" s="136" t="s">
        <v>163</v>
      </c>
      <c r="E232" s="137" t="s">
        <v>1690</v>
      </c>
      <c r="F232" s="138" t="s">
        <v>1691</v>
      </c>
      <c r="G232" s="139" t="s">
        <v>484</v>
      </c>
      <c r="H232" s="140">
        <v>10</v>
      </c>
      <c r="I232" s="141">
        <v>0</v>
      </c>
      <c r="J232" s="141">
        <v>0</v>
      </c>
      <c r="K232" s="142">
        <f t="shared" si="39"/>
        <v>0</v>
      </c>
      <c r="L232" s="138" t="s">
        <v>1</v>
      </c>
      <c r="M232" s="32"/>
      <c r="N232" s="143" t="s">
        <v>1</v>
      </c>
      <c r="O232" s="144" t="s">
        <v>42</v>
      </c>
      <c r="P232" s="145">
        <f t="shared" si="40"/>
        <v>0</v>
      </c>
      <c r="Q232" s="145">
        <f t="shared" si="41"/>
        <v>0</v>
      </c>
      <c r="R232" s="145">
        <f t="shared" si="42"/>
        <v>0</v>
      </c>
      <c r="T232" s="146">
        <f t="shared" si="43"/>
        <v>0</v>
      </c>
      <c r="U232" s="146">
        <v>0</v>
      </c>
      <c r="V232" s="146">
        <f t="shared" si="44"/>
        <v>0</v>
      </c>
      <c r="W232" s="146">
        <v>0</v>
      </c>
      <c r="X232" s="147">
        <f t="shared" si="45"/>
        <v>0</v>
      </c>
      <c r="AR232" s="148" t="s">
        <v>168</v>
      </c>
      <c r="AT232" s="148" t="s">
        <v>163</v>
      </c>
      <c r="AU232" s="148" t="s">
        <v>87</v>
      </c>
      <c r="AY232" s="17" t="s">
        <v>160</v>
      </c>
      <c r="BE232" s="149">
        <f t="shared" si="46"/>
        <v>0</v>
      </c>
      <c r="BF232" s="149">
        <f t="shared" si="47"/>
        <v>0</v>
      </c>
      <c r="BG232" s="149">
        <f t="shared" si="48"/>
        <v>0</v>
      </c>
      <c r="BH232" s="149">
        <f t="shared" si="49"/>
        <v>0</v>
      </c>
      <c r="BI232" s="149">
        <f t="shared" si="50"/>
        <v>0</v>
      </c>
      <c r="BJ232" s="17" t="s">
        <v>87</v>
      </c>
      <c r="BK232" s="149">
        <f t="shared" si="51"/>
        <v>0</v>
      </c>
      <c r="BL232" s="17" t="s">
        <v>168</v>
      </c>
      <c r="BM232" s="148" t="s">
        <v>1194</v>
      </c>
    </row>
    <row r="233" spans="2:65" s="1" customFormat="1" ht="24.2" customHeight="1">
      <c r="B233" s="32"/>
      <c r="C233" s="136" t="s">
        <v>711</v>
      </c>
      <c r="D233" s="136" t="s">
        <v>163</v>
      </c>
      <c r="E233" s="137" t="s">
        <v>1692</v>
      </c>
      <c r="F233" s="138" t="s">
        <v>1693</v>
      </c>
      <c r="G233" s="139" t="s">
        <v>484</v>
      </c>
      <c r="H233" s="140">
        <v>10</v>
      </c>
      <c r="I233" s="141">
        <v>0</v>
      </c>
      <c r="J233" s="141">
        <v>0</v>
      </c>
      <c r="K233" s="142">
        <f t="shared" si="39"/>
        <v>0</v>
      </c>
      <c r="L233" s="138" t="s">
        <v>1</v>
      </c>
      <c r="M233" s="32"/>
      <c r="N233" s="143" t="s">
        <v>1</v>
      </c>
      <c r="O233" s="144" t="s">
        <v>42</v>
      </c>
      <c r="P233" s="145">
        <f t="shared" si="40"/>
        <v>0</v>
      </c>
      <c r="Q233" s="145">
        <f t="shared" si="41"/>
        <v>0</v>
      </c>
      <c r="R233" s="145">
        <f t="shared" si="42"/>
        <v>0</v>
      </c>
      <c r="T233" s="146">
        <f t="shared" si="43"/>
        <v>0</v>
      </c>
      <c r="U233" s="146">
        <v>0</v>
      </c>
      <c r="V233" s="146">
        <f t="shared" si="44"/>
        <v>0</v>
      </c>
      <c r="W233" s="146">
        <v>0</v>
      </c>
      <c r="X233" s="147">
        <f t="shared" si="45"/>
        <v>0</v>
      </c>
      <c r="AR233" s="148" t="s">
        <v>168</v>
      </c>
      <c r="AT233" s="148" t="s">
        <v>163</v>
      </c>
      <c r="AU233" s="148" t="s">
        <v>87</v>
      </c>
      <c r="AY233" s="17" t="s">
        <v>160</v>
      </c>
      <c r="BE233" s="149">
        <f t="shared" si="46"/>
        <v>0</v>
      </c>
      <c r="BF233" s="149">
        <f t="shared" si="47"/>
        <v>0</v>
      </c>
      <c r="BG233" s="149">
        <f t="shared" si="48"/>
        <v>0</v>
      </c>
      <c r="BH233" s="149">
        <f t="shared" si="49"/>
        <v>0</v>
      </c>
      <c r="BI233" s="149">
        <f t="shared" si="50"/>
        <v>0</v>
      </c>
      <c r="BJ233" s="17" t="s">
        <v>87</v>
      </c>
      <c r="BK233" s="149">
        <f t="shared" si="51"/>
        <v>0</v>
      </c>
      <c r="BL233" s="17" t="s">
        <v>168</v>
      </c>
      <c r="BM233" s="148" t="s">
        <v>1204</v>
      </c>
    </row>
    <row r="234" spans="2:65" s="1" customFormat="1" ht="24.2" customHeight="1">
      <c r="B234" s="32"/>
      <c r="C234" s="136" t="s">
        <v>716</v>
      </c>
      <c r="D234" s="136" t="s">
        <v>163</v>
      </c>
      <c r="E234" s="137" t="s">
        <v>1694</v>
      </c>
      <c r="F234" s="138" t="s">
        <v>1695</v>
      </c>
      <c r="G234" s="139" t="s">
        <v>484</v>
      </c>
      <c r="H234" s="140">
        <v>9</v>
      </c>
      <c r="I234" s="141">
        <v>0</v>
      </c>
      <c r="J234" s="141">
        <v>0</v>
      </c>
      <c r="K234" s="142">
        <f t="shared" si="39"/>
        <v>0</v>
      </c>
      <c r="L234" s="138" t="s">
        <v>1</v>
      </c>
      <c r="M234" s="32"/>
      <c r="N234" s="143" t="s">
        <v>1</v>
      </c>
      <c r="O234" s="144" t="s">
        <v>42</v>
      </c>
      <c r="P234" s="145">
        <f t="shared" si="40"/>
        <v>0</v>
      </c>
      <c r="Q234" s="145">
        <f t="shared" si="41"/>
        <v>0</v>
      </c>
      <c r="R234" s="145">
        <f t="shared" si="42"/>
        <v>0</v>
      </c>
      <c r="T234" s="146">
        <f t="shared" si="43"/>
        <v>0</v>
      </c>
      <c r="U234" s="146">
        <v>0</v>
      </c>
      <c r="V234" s="146">
        <f t="shared" si="44"/>
        <v>0</v>
      </c>
      <c r="W234" s="146">
        <v>0</v>
      </c>
      <c r="X234" s="147">
        <f t="shared" si="45"/>
        <v>0</v>
      </c>
      <c r="AR234" s="148" t="s">
        <v>168</v>
      </c>
      <c r="AT234" s="148" t="s">
        <v>163</v>
      </c>
      <c r="AU234" s="148" t="s">
        <v>87</v>
      </c>
      <c r="AY234" s="17" t="s">
        <v>160</v>
      </c>
      <c r="BE234" s="149">
        <f t="shared" si="46"/>
        <v>0</v>
      </c>
      <c r="BF234" s="149">
        <f t="shared" si="47"/>
        <v>0</v>
      </c>
      <c r="BG234" s="149">
        <f t="shared" si="48"/>
        <v>0</v>
      </c>
      <c r="BH234" s="149">
        <f t="shared" si="49"/>
        <v>0</v>
      </c>
      <c r="BI234" s="149">
        <f t="shared" si="50"/>
        <v>0</v>
      </c>
      <c r="BJ234" s="17" t="s">
        <v>87</v>
      </c>
      <c r="BK234" s="149">
        <f t="shared" si="51"/>
        <v>0</v>
      </c>
      <c r="BL234" s="17" t="s">
        <v>168</v>
      </c>
      <c r="BM234" s="148" t="s">
        <v>1216</v>
      </c>
    </row>
    <row r="235" spans="2:65" s="1" customFormat="1" ht="24.2" customHeight="1">
      <c r="B235" s="32"/>
      <c r="C235" s="136" t="s">
        <v>720</v>
      </c>
      <c r="D235" s="136" t="s">
        <v>163</v>
      </c>
      <c r="E235" s="137" t="s">
        <v>1696</v>
      </c>
      <c r="F235" s="138" t="s">
        <v>1697</v>
      </c>
      <c r="G235" s="139" t="s">
        <v>484</v>
      </c>
      <c r="H235" s="140">
        <v>1</v>
      </c>
      <c r="I235" s="141">
        <v>0</v>
      </c>
      <c r="J235" s="141">
        <v>0</v>
      </c>
      <c r="K235" s="142">
        <f t="shared" si="39"/>
        <v>0</v>
      </c>
      <c r="L235" s="138" t="s">
        <v>1</v>
      </c>
      <c r="M235" s="32"/>
      <c r="N235" s="143" t="s">
        <v>1</v>
      </c>
      <c r="O235" s="144" t="s">
        <v>42</v>
      </c>
      <c r="P235" s="145">
        <f t="shared" si="40"/>
        <v>0</v>
      </c>
      <c r="Q235" s="145">
        <f t="shared" si="41"/>
        <v>0</v>
      </c>
      <c r="R235" s="145">
        <f t="shared" si="42"/>
        <v>0</v>
      </c>
      <c r="T235" s="146">
        <f t="shared" si="43"/>
        <v>0</v>
      </c>
      <c r="U235" s="146">
        <v>0</v>
      </c>
      <c r="V235" s="146">
        <f t="shared" si="44"/>
        <v>0</v>
      </c>
      <c r="W235" s="146">
        <v>0</v>
      </c>
      <c r="X235" s="147">
        <f t="shared" si="45"/>
        <v>0</v>
      </c>
      <c r="AR235" s="148" t="s">
        <v>168</v>
      </c>
      <c r="AT235" s="148" t="s">
        <v>163</v>
      </c>
      <c r="AU235" s="148" t="s">
        <v>87</v>
      </c>
      <c r="AY235" s="17" t="s">
        <v>160</v>
      </c>
      <c r="BE235" s="149">
        <f t="shared" si="46"/>
        <v>0</v>
      </c>
      <c r="BF235" s="149">
        <f t="shared" si="47"/>
        <v>0</v>
      </c>
      <c r="BG235" s="149">
        <f t="shared" si="48"/>
        <v>0</v>
      </c>
      <c r="BH235" s="149">
        <f t="shared" si="49"/>
        <v>0</v>
      </c>
      <c r="BI235" s="149">
        <f t="shared" si="50"/>
        <v>0</v>
      </c>
      <c r="BJ235" s="17" t="s">
        <v>87</v>
      </c>
      <c r="BK235" s="149">
        <f t="shared" si="51"/>
        <v>0</v>
      </c>
      <c r="BL235" s="17" t="s">
        <v>168</v>
      </c>
      <c r="BM235" s="148" t="s">
        <v>1226</v>
      </c>
    </row>
    <row r="236" spans="2:65" s="1" customFormat="1" ht="24.2" customHeight="1">
      <c r="B236" s="32"/>
      <c r="C236" s="136" t="s">
        <v>724</v>
      </c>
      <c r="D236" s="136" t="s">
        <v>163</v>
      </c>
      <c r="E236" s="137" t="s">
        <v>1698</v>
      </c>
      <c r="F236" s="138" t="s">
        <v>1699</v>
      </c>
      <c r="G236" s="139" t="s">
        <v>484</v>
      </c>
      <c r="H236" s="140">
        <v>1</v>
      </c>
      <c r="I236" s="141">
        <v>0</v>
      </c>
      <c r="J236" s="141">
        <v>0</v>
      </c>
      <c r="K236" s="142">
        <f t="shared" si="39"/>
        <v>0</v>
      </c>
      <c r="L236" s="138" t="s">
        <v>1</v>
      </c>
      <c r="M236" s="32"/>
      <c r="N236" s="143" t="s">
        <v>1</v>
      </c>
      <c r="O236" s="144" t="s">
        <v>42</v>
      </c>
      <c r="P236" s="145">
        <f t="shared" si="40"/>
        <v>0</v>
      </c>
      <c r="Q236" s="145">
        <f t="shared" si="41"/>
        <v>0</v>
      </c>
      <c r="R236" s="145">
        <f t="shared" si="42"/>
        <v>0</v>
      </c>
      <c r="T236" s="146">
        <f t="shared" si="43"/>
        <v>0</v>
      </c>
      <c r="U236" s="146">
        <v>0</v>
      </c>
      <c r="V236" s="146">
        <f t="shared" si="44"/>
        <v>0</v>
      </c>
      <c r="W236" s="146">
        <v>0</v>
      </c>
      <c r="X236" s="147">
        <f t="shared" si="45"/>
        <v>0</v>
      </c>
      <c r="AR236" s="148" t="s">
        <v>168</v>
      </c>
      <c r="AT236" s="148" t="s">
        <v>163</v>
      </c>
      <c r="AU236" s="148" t="s">
        <v>87</v>
      </c>
      <c r="AY236" s="17" t="s">
        <v>160</v>
      </c>
      <c r="BE236" s="149">
        <f t="shared" si="46"/>
        <v>0</v>
      </c>
      <c r="BF236" s="149">
        <f t="shared" si="47"/>
        <v>0</v>
      </c>
      <c r="BG236" s="149">
        <f t="shared" si="48"/>
        <v>0</v>
      </c>
      <c r="BH236" s="149">
        <f t="shared" si="49"/>
        <v>0</v>
      </c>
      <c r="BI236" s="149">
        <f t="shared" si="50"/>
        <v>0</v>
      </c>
      <c r="BJ236" s="17" t="s">
        <v>87</v>
      </c>
      <c r="BK236" s="149">
        <f t="shared" si="51"/>
        <v>0</v>
      </c>
      <c r="BL236" s="17" t="s">
        <v>168</v>
      </c>
      <c r="BM236" s="148" t="s">
        <v>1235</v>
      </c>
    </row>
    <row r="237" spans="2:65" s="1" customFormat="1" ht="33" customHeight="1">
      <c r="B237" s="32"/>
      <c r="C237" s="136" t="s">
        <v>728</v>
      </c>
      <c r="D237" s="136" t="s">
        <v>163</v>
      </c>
      <c r="E237" s="137" t="s">
        <v>1700</v>
      </c>
      <c r="F237" s="138" t="s">
        <v>1701</v>
      </c>
      <c r="G237" s="139" t="s">
        <v>484</v>
      </c>
      <c r="H237" s="140">
        <v>1</v>
      </c>
      <c r="I237" s="141">
        <v>0</v>
      </c>
      <c r="J237" s="141">
        <v>0</v>
      </c>
      <c r="K237" s="142">
        <f t="shared" si="39"/>
        <v>0</v>
      </c>
      <c r="L237" s="138" t="s">
        <v>1</v>
      </c>
      <c r="M237" s="32"/>
      <c r="N237" s="143" t="s">
        <v>1</v>
      </c>
      <c r="O237" s="144" t="s">
        <v>42</v>
      </c>
      <c r="P237" s="145">
        <f t="shared" si="40"/>
        <v>0</v>
      </c>
      <c r="Q237" s="145">
        <f t="shared" si="41"/>
        <v>0</v>
      </c>
      <c r="R237" s="145">
        <f t="shared" si="42"/>
        <v>0</v>
      </c>
      <c r="T237" s="146">
        <f t="shared" si="43"/>
        <v>0</v>
      </c>
      <c r="U237" s="146">
        <v>0</v>
      </c>
      <c r="V237" s="146">
        <f t="shared" si="44"/>
        <v>0</v>
      </c>
      <c r="W237" s="146">
        <v>0</v>
      </c>
      <c r="X237" s="147">
        <f t="shared" si="45"/>
        <v>0</v>
      </c>
      <c r="AR237" s="148" t="s">
        <v>168</v>
      </c>
      <c r="AT237" s="148" t="s">
        <v>163</v>
      </c>
      <c r="AU237" s="148" t="s">
        <v>87</v>
      </c>
      <c r="AY237" s="17" t="s">
        <v>160</v>
      </c>
      <c r="BE237" s="149">
        <f t="shared" si="46"/>
        <v>0</v>
      </c>
      <c r="BF237" s="149">
        <f t="shared" si="47"/>
        <v>0</v>
      </c>
      <c r="BG237" s="149">
        <f t="shared" si="48"/>
        <v>0</v>
      </c>
      <c r="BH237" s="149">
        <f t="shared" si="49"/>
        <v>0</v>
      </c>
      <c r="BI237" s="149">
        <f t="shared" si="50"/>
        <v>0</v>
      </c>
      <c r="BJ237" s="17" t="s">
        <v>87</v>
      </c>
      <c r="BK237" s="149">
        <f t="shared" si="51"/>
        <v>0</v>
      </c>
      <c r="BL237" s="17" t="s">
        <v>168</v>
      </c>
      <c r="BM237" s="148" t="s">
        <v>1243</v>
      </c>
    </row>
    <row r="238" spans="2:65" s="1" customFormat="1" ht="24.2" customHeight="1">
      <c r="B238" s="32"/>
      <c r="C238" s="136" t="s">
        <v>732</v>
      </c>
      <c r="D238" s="136" t="s">
        <v>163</v>
      </c>
      <c r="E238" s="137" t="s">
        <v>1702</v>
      </c>
      <c r="F238" s="138" t="s">
        <v>1703</v>
      </c>
      <c r="G238" s="139" t="s">
        <v>484</v>
      </c>
      <c r="H238" s="140">
        <v>1</v>
      </c>
      <c r="I238" s="141">
        <v>0</v>
      </c>
      <c r="J238" s="141">
        <v>0</v>
      </c>
      <c r="K238" s="142">
        <f t="shared" si="39"/>
        <v>0</v>
      </c>
      <c r="L238" s="138" t="s">
        <v>1</v>
      </c>
      <c r="M238" s="32"/>
      <c r="N238" s="143" t="s">
        <v>1</v>
      </c>
      <c r="O238" s="144" t="s">
        <v>42</v>
      </c>
      <c r="P238" s="145">
        <f t="shared" si="40"/>
        <v>0</v>
      </c>
      <c r="Q238" s="145">
        <f t="shared" si="41"/>
        <v>0</v>
      </c>
      <c r="R238" s="145">
        <f t="shared" si="42"/>
        <v>0</v>
      </c>
      <c r="T238" s="146">
        <f t="shared" si="43"/>
        <v>0</v>
      </c>
      <c r="U238" s="146">
        <v>0</v>
      </c>
      <c r="V238" s="146">
        <f t="shared" si="44"/>
        <v>0</v>
      </c>
      <c r="W238" s="146">
        <v>0</v>
      </c>
      <c r="X238" s="147">
        <f t="shared" si="45"/>
        <v>0</v>
      </c>
      <c r="AR238" s="148" t="s">
        <v>168</v>
      </c>
      <c r="AT238" s="148" t="s">
        <v>163</v>
      </c>
      <c r="AU238" s="148" t="s">
        <v>87</v>
      </c>
      <c r="AY238" s="17" t="s">
        <v>160</v>
      </c>
      <c r="BE238" s="149">
        <f t="shared" si="46"/>
        <v>0</v>
      </c>
      <c r="BF238" s="149">
        <f t="shared" si="47"/>
        <v>0</v>
      </c>
      <c r="BG238" s="149">
        <f t="shared" si="48"/>
        <v>0</v>
      </c>
      <c r="BH238" s="149">
        <f t="shared" si="49"/>
        <v>0</v>
      </c>
      <c r="BI238" s="149">
        <f t="shared" si="50"/>
        <v>0</v>
      </c>
      <c r="BJ238" s="17" t="s">
        <v>87</v>
      </c>
      <c r="BK238" s="149">
        <f t="shared" si="51"/>
        <v>0</v>
      </c>
      <c r="BL238" s="17" t="s">
        <v>168</v>
      </c>
      <c r="BM238" s="148" t="s">
        <v>1251</v>
      </c>
    </row>
    <row r="239" spans="2:65" s="1" customFormat="1" ht="16.5" customHeight="1">
      <c r="B239" s="32"/>
      <c r="C239" s="136" t="s">
        <v>735</v>
      </c>
      <c r="D239" s="136" t="s">
        <v>163</v>
      </c>
      <c r="E239" s="137" t="s">
        <v>1704</v>
      </c>
      <c r="F239" s="138" t="s">
        <v>1705</v>
      </c>
      <c r="G239" s="139" t="s">
        <v>484</v>
      </c>
      <c r="H239" s="140">
        <v>208</v>
      </c>
      <c r="I239" s="141">
        <v>0</v>
      </c>
      <c r="J239" s="141">
        <v>0</v>
      </c>
      <c r="K239" s="142">
        <f t="shared" si="39"/>
        <v>0</v>
      </c>
      <c r="L239" s="138" t="s">
        <v>1</v>
      </c>
      <c r="M239" s="32"/>
      <c r="N239" s="143" t="s">
        <v>1</v>
      </c>
      <c r="O239" s="144" t="s">
        <v>42</v>
      </c>
      <c r="P239" s="145">
        <f t="shared" si="40"/>
        <v>0</v>
      </c>
      <c r="Q239" s="145">
        <f t="shared" si="41"/>
        <v>0</v>
      </c>
      <c r="R239" s="145">
        <f t="shared" si="42"/>
        <v>0</v>
      </c>
      <c r="T239" s="146">
        <f t="shared" si="43"/>
        <v>0</v>
      </c>
      <c r="U239" s="146">
        <v>0</v>
      </c>
      <c r="V239" s="146">
        <f t="shared" si="44"/>
        <v>0</v>
      </c>
      <c r="W239" s="146">
        <v>0</v>
      </c>
      <c r="X239" s="147">
        <f t="shared" si="45"/>
        <v>0</v>
      </c>
      <c r="AR239" s="148" t="s">
        <v>168</v>
      </c>
      <c r="AT239" s="148" t="s">
        <v>163</v>
      </c>
      <c r="AU239" s="148" t="s">
        <v>87</v>
      </c>
      <c r="AY239" s="17" t="s">
        <v>160</v>
      </c>
      <c r="BE239" s="149">
        <f t="shared" si="46"/>
        <v>0</v>
      </c>
      <c r="BF239" s="149">
        <f t="shared" si="47"/>
        <v>0</v>
      </c>
      <c r="BG239" s="149">
        <f t="shared" si="48"/>
        <v>0</v>
      </c>
      <c r="BH239" s="149">
        <f t="shared" si="49"/>
        <v>0</v>
      </c>
      <c r="BI239" s="149">
        <f t="shared" si="50"/>
        <v>0</v>
      </c>
      <c r="BJ239" s="17" t="s">
        <v>87</v>
      </c>
      <c r="BK239" s="149">
        <f t="shared" si="51"/>
        <v>0</v>
      </c>
      <c r="BL239" s="17" t="s">
        <v>168</v>
      </c>
      <c r="BM239" s="148" t="s">
        <v>1271</v>
      </c>
    </row>
    <row r="240" spans="2:65" s="11" customFormat="1" ht="25.9" customHeight="1">
      <c r="B240" s="123"/>
      <c r="D240" s="124" t="s">
        <v>78</v>
      </c>
      <c r="E240" s="125" t="s">
        <v>855</v>
      </c>
      <c r="F240" s="125" t="s">
        <v>1706</v>
      </c>
      <c r="I240" s="126"/>
      <c r="J240" s="126"/>
      <c r="K240" s="127">
        <f>BK240</f>
        <v>0</v>
      </c>
      <c r="M240" s="123"/>
      <c r="N240" s="128"/>
      <c r="Q240" s="129">
        <f>SUM(Q241:Q255)</f>
        <v>0</v>
      </c>
      <c r="R240" s="129">
        <f>SUM(R241:R255)</f>
        <v>0</v>
      </c>
      <c r="T240" s="130">
        <f>SUM(T241:T255)</f>
        <v>0</v>
      </c>
      <c r="V240" s="130">
        <f>SUM(V241:V255)</f>
        <v>0</v>
      </c>
      <c r="X240" s="131">
        <f>SUM(X241:X255)</f>
        <v>0</v>
      </c>
      <c r="AR240" s="124" t="s">
        <v>87</v>
      </c>
      <c r="AT240" s="132" t="s">
        <v>78</v>
      </c>
      <c r="AU240" s="132" t="s">
        <v>79</v>
      </c>
      <c r="AY240" s="124" t="s">
        <v>160</v>
      </c>
      <c r="BK240" s="133">
        <f>SUM(BK241:BK255)</f>
        <v>0</v>
      </c>
    </row>
    <row r="241" spans="2:65" s="1" customFormat="1" ht="24.2" customHeight="1">
      <c r="B241" s="32"/>
      <c r="C241" s="136" t="s">
        <v>739</v>
      </c>
      <c r="D241" s="136" t="s">
        <v>163</v>
      </c>
      <c r="E241" s="137" t="s">
        <v>1707</v>
      </c>
      <c r="F241" s="138" t="s">
        <v>1708</v>
      </c>
      <c r="G241" s="139" t="s">
        <v>484</v>
      </c>
      <c r="H241" s="140">
        <v>4</v>
      </c>
      <c r="I241" s="141">
        <v>0</v>
      </c>
      <c r="J241" s="141">
        <v>0</v>
      </c>
      <c r="K241" s="142">
        <f t="shared" ref="K241:K255" si="52">ROUND(P241*H241,2)</f>
        <v>0</v>
      </c>
      <c r="L241" s="138" t="s">
        <v>1</v>
      </c>
      <c r="M241" s="32"/>
      <c r="N241" s="143" t="s">
        <v>1</v>
      </c>
      <c r="O241" s="144" t="s">
        <v>42</v>
      </c>
      <c r="P241" s="145">
        <f t="shared" ref="P241:P255" si="53">I241+J241</f>
        <v>0</v>
      </c>
      <c r="Q241" s="145">
        <f t="shared" ref="Q241:Q255" si="54">ROUND(I241*H241,2)</f>
        <v>0</v>
      </c>
      <c r="R241" s="145">
        <f t="shared" ref="R241:R255" si="55">ROUND(J241*H241,2)</f>
        <v>0</v>
      </c>
      <c r="T241" s="146">
        <f t="shared" ref="T241:T255" si="56">S241*H241</f>
        <v>0</v>
      </c>
      <c r="U241" s="146">
        <v>0</v>
      </c>
      <c r="V241" s="146">
        <f t="shared" ref="V241:V255" si="57">U241*H241</f>
        <v>0</v>
      </c>
      <c r="W241" s="146">
        <v>0</v>
      </c>
      <c r="X241" s="147">
        <f t="shared" ref="X241:X255" si="58">W241*H241</f>
        <v>0</v>
      </c>
      <c r="AR241" s="148" t="s">
        <v>168</v>
      </c>
      <c r="AT241" s="148" t="s">
        <v>163</v>
      </c>
      <c r="AU241" s="148" t="s">
        <v>87</v>
      </c>
      <c r="AY241" s="17" t="s">
        <v>160</v>
      </c>
      <c r="BE241" s="149">
        <f t="shared" ref="BE241:BE255" si="59">IF(O241="základní",K241,0)</f>
        <v>0</v>
      </c>
      <c r="BF241" s="149">
        <f t="shared" ref="BF241:BF255" si="60">IF(O241="snížená",K241,0)</f>
        <v>0</v>
      </c>
      <c r="BG241" s="149">
        <f t="shared" ref="BG241:BG255" si="61">IF(O241="zákl. přenesená",K241,0)</f>
        <v>0</v>
      </c>
      <c r="BH241" s="149">
        <f t="shared" ref="BH241:BH255" si="62">IF(O241="sníž. přenesená",K241,0)</f>
        <v>0</v>
      </c>
      <c r="BI241" s="149">
        <f t="shared" ref="BI241:BI255" si="63">IF(O241="nulová",K241,0)</f>
        <v>0</v>
      </c>
      <c r="BJ241" s="17" t="s">
        <v>87</v>
      </c>
      <c r="BK241" s="149">
        <f t="shared" ref="BK241:BK255" si="64">ROUND(P241*H241,2)</f>
        <v>0</v>
      </c>
      <c r="BL241" s="17" t="s">
        <v>168</v>
      </c>
      <c r="BM241" s="148" t="s">
        <v>1280</v>
      </c>
    </row>
    <row r="242" spans="2:65" s="1" customFormat="1" ht="16.5" customHeight="1">
      <c r="B242" s="32"/>
      <c r="C242" s="136" t="s">
        <v>743</v>
      </c>
      <c r="D242" s="136" t="s">
        <v>163</v>
      </c>
      <c r="E242" s="137" t="s">
        <v>1709</v>
      </c>
      <c r="F242" s="138" t="s">
        <v>1710</v>
      </c>
      <c r="G242" s="139" t="s">
        <v>484</v>
      </c>
      <c r="H242" s="140">
        <v>2</v>
      </c>
      <c r="I242" s="141">
        <v>0</v>
      </c>
      <c r="J242" s="141">
        <v>0</v>
      </c>
      <c r="K242" s="142">
        <f t="shared" si="52"/>
        <v>0</v>
      </c>
      <c r="L242" s="138" t="s">
        <v>1</v>
      </c>
      <c r="M242" s="32"/>
      <c r="N242" s="143" t="s">
        <v>1</v>
      </c>
      <c r="O242" s="144" t="s">
        <v>42</v>
      </c>
      <c r="P242" s="145">
        <f t="shared" si="53"/>
        <v>0</v>
      </c>
      <c r="Q242" s="145">
        <f t="shared" si="54"/>
        <v>0</v>
      </c>
      <c r="R242" s="145">
        <f t="shared" si="55"/>
        <v>0</v>
      </c>
      <c r="T242" s="146">
        <f t="shared" si="56"/>
        <v>0</v>
      </c>
      <c r="U242" s="146">
        <v>0</v>
      </c>
      <c r="V242" s="146">
        <f t="shared" si="57"/>
        <v>0</v>
      </c>
      <c r="W242" s="146">
        <v>0</v>
      </c>
      <c r="X242" s="147">
        <f t="shared" si="58"/>
        <v>0</v>
      </c>
      <c r="AR242" s="148" t="s">
        <v>168</v>
      </c>
      <c r="AT242" s="148" t="s">
        <v>163</v>
      </c>
      <c r="AU242" s="148" t="s">
        <v>87</v>
      </c>
      <c r="AY242" s="17" t="s">
        <v>160</v>
      </c>
      <c r="BE242" s="149">
        <f t="shared" si="59"/>
        <v>0</v>
      </c>
      <c r="BF242" s="149">
        <f t="shared" si="60"/>
        <v>0</v>
      </c>
      <c r="BG242" s="149">
        <f t="shared" si="61"/>
        <v>0</v>
      </c>
      <c r="BH242" s="149">
        <f t="shared" si="62"/>
        <v>0</v>
      </c>
      <c r="BI242" s="149">
        <f t="shared" si="63"/>
        <v>0</v>
      </c>
      <c r="BJ242" s="17" t="s">
        <v>87</v>
      </c>
      <c r="BK242" s="149">
        <f t="shared" si="64"/>
        <v>0</v>
      </c>
      <c r="BL242" s="17" t="s">
        <v>168</v>
      </c>
      <c r="BM242" s="148" t="s">
        <v>1289</v>
      </c>
    </row>
    <row r="243" spans="2:65" s="1" customFormat="1" ht="24.2" customHeight="1">
      <c r="B243" s="32"/>
      <c r="C243" s="136" t="s">
        <v>747</v>
      </c>
      <c r="D243" s="136" t="s">
        <v>163</v>
      </c>
      <c r="E243" s="137" t="s">
        <v>1711</v>
      </c>
      <c r="F243" s="138" t="s">
        <v>1712</v>
      </c>
      <c r="G243" s="139" t="s">
        <v>1484</v>
      </c>
      <c r="H243" s="140">
        <v>1</v>
      </c>
      <c r="I243" s="141">
        <v>0</v>
      </c>
      <c r="J243" s="141">
        <v>0</v>
      </c>
      <c r="K243" s="142">
        <f t="shared" si="52"/>
        <v>0</v>
      </c>
      <c r="L243" s="138" t="s">
        <v>1</v>
      </c>
      <c r="M243" s="32"/>
      <c r="N243" s="143" t="s">
        <v>1</v>
      </c>
      <c r="O243" s="144" t="s">
        <v>42</v>
      </c>
      <c r="P243" s="145">
        <f t="shared" si="53"/>
        <v>0</v>
      </c>
      <c r="Q243" s="145">
        <f t="shared" si="54"/>
        <v>0</v>
      </c>
      <c r="R243" s="145">
        <f t="shared" si="55"/>
        <v>0</v>
      </c>
      <c r="T243" s="146">
        <f t="shared" si="56"/>
        <v>0</v>
      </c>
      <c r="U243" s="146">
        <v>0</v>
      </c>
      <c r="V243" s="146">
        <f t="shared" si="57"/>
        <v>0</v>
      </c>
      <c r="W243" s="146">
        <v>0</v>
      </c>
      <c r="X243" s="147">
        <f t="shared" si="58"/>
        <v>0</v>
      </c>
      <c r="AR243" s="148" t="s">
        <v>168</v>
      </c>
      <c r="AT243" s="148" t="s">
        <v>163</v>
      </c>
      <c r="AU243" s="148" t="s">
        <v>87</v>
      </c>
      <c r="AY243" s="17" t="s">
        <v>160</v>
      </c>
      <c r="BE243" s="149">
        <f t="shared" si="59"/>
        <v>0</v>
      </c>
      <c r="BF243" s="149">
        <f t="shared" si="60"/>
        <v>0</v>
      </c>
      <c r="BG243" s="149">
        <f t="shared" si="61"/>
        <v>0</v>
      </c>
      <c r="BH243" s="149">
        <f t="shared" si="62"/>
        <v>0</v>
      </c>
      <c r="BI243" s="149">
        <f t="shared" si="63"/>
        <v>0</v>
      </c>
      <c r="BJ243" s="17" t="s">
        <v>87</v>
      </c>
      <c r="BK243" s="149">
        <f t="shared" si="64"/>
        <v>0</v>
      </c>
      <c r="BL243" s="17" t="s">
        <v>168</v>
      </c>
      <c r="BM243" s="148" t="s">
        <v>1298</v>
      </c>
    </row>
    <row r="244" spans="2:65" s="1" customFormat="1" ht="37.700000000000003" customHeight="1">
      <c r="B244" s="32"/>
      <c r="C244" s="136" t="s">
        <v>751</v>
      </c>
      <c r="D244" s="136" t="s">
        <v>163</v>
      </c>
      <c r="E244" s="137" t="s">
        <v>1713</v>
      </c>
      <c r="F244" s="138" t="s">
        <v>1714</v>
      </c>
      <c r="G244" s="139" t="s">
        <v>1484</v>
      </c>
      <c r="H244" s="140">
        <v>1</v>
      </c>
      <c r="I244" s="141">
        <v>0</v>
      </c>
      <c r="J244" s="141">
        <v>0</v>
      </c>
      <c r="K244" s="142">
        <f t="shared" si="52"/>
        <v>0</v>
      </c>
      <c r="L244" s="138" t="s">
        <v>1</v>
      </c>
      <c r="M244" s="32"/>
      <c r="N244" s="143" t="s">
        <v>1</v>
      </c>
      <c r="O244" s="144" t="s">
        <v>42</v>
      </c>
      <c r="P244" s="145">
        <f t="shared" si="53"/>
        <v>0</v>
      </c>
      <c r="Q244" s="145">
        <f t="shared" si="54"/>
        <v>0</v>
      </c>
      <c r="R244" s="145">
        <f t="shared" si="55"/>
        <v>0</v>
      </c>
      <c r="T244" s="146">
        <f t="shared" si="56"/>
        <v>0</v>
      </c>
      <c r="U244" s="146">
        <v>0</v>
      </c>
      <c r="V244" s="146">
        <f t="shared" si="57"/>
        <v>0</v>
      </c>
      <c r="W244" s="146">
        <v>0</v>
      </c>
      <c r="X244" s="147">
        <f t="shared" si="58"/>
        <v>0</v>
      </c>
      <c r="AR244" s="148" t="s">
        <v>168</v>
      </c>
      <c r="AT244" s="148" t="s">
        <v>163</v>
      </c>
      <c r="AU244" s="148" t="s">
        <v>87</v>
      </c>
      <c r="AY244" s="17" t="s">
        <v>160</v>
      </c>
      <c r="BE244" s="149">
        <f t="shared" si="59"/>
        <v>0</v>
      </c>
      <c r="BF244" s="149">
        <f t="shared" si="60"/>
        <v>0</v>
      </c>
      <c r="BG244" s="149">
        <f t="shared" si="61"/>
        <v>0</v>
      </c>
      <c r="BH244" s="149">
        <f t="shared" si="62"/>
        <v>0</v>
      </c>
      <c r="BI244" s="149">
        <f t="shared" si="63"/>
        <v>0</v>
      </c>
      <c r="BJ244" s="17" t="s">
        <v>87</v>
      </c>
      <c r="BK244" s="149">
        <f t="shared" si="64"/>
        <v>0</v>
      </c>
      <c r="BL244" s="17" t="s">
        <v>168</v>
      </c>
      <c r="BM244" s="148" t="s">
        <v>1308</v>
      </c>
    </row>
    <row r="245" spans="2:65" s="1" customFormat="1" ht="24.2" customHeight="1">
      <c r="B245" s="32"/>
      <c r="C245" s="136" t="s">
        <v>755</v>
      </c>
      <c r="D245" s="136" t="s">
        <v>163</v>
      </c>
      <c r="E245" s="137" t="s">
        <v>1715</v>
      </c>
      <c r="F245" s="138" t="s">
        <v>1716</v>
      </c>
      <c r="G245" s="139" t="s">
        <v>1484</v>
      </c>
      <c r="H245" s="140">
        <v>1</v>
      </c>
      <c r="I245" s="141">
        <v>0</v>
      </c>
      <c r="J245" s="141">
        <v>0</v>
      </c>
      <c r="K245" s="142">
        <f t="shared" si="52"/>
        <v>0</v>
      </c>
      <c r="L245" s="138" t="s">
        <v>1</v>
      </c>
      <c r="M245" s="32"/>
      <c r="N245" s="143" t="s">
        <v>1</v>
      </c>
      <c r="O245" s="144" t="s">
        <v>42</v>
      </c>
      <c r="P245" s="145">
        <f t="shared" si="53"/>
        <v>0</v>
      </c>
      <c r="Q245" s="145">
        <f t="shared" si="54"/>
        <v>0</v>
      </c>
      <c r="R245" s="145">
        <f t="shared" si="55"/>
        <v>0</v>
      </c>
      <c r="T245" s="146">
        <f t="shared" si="56"/>
        <v>0</v>
      </c>
      <c r="U245" s="146">
        <v>0</v>
      </c>
      <c r="V245" s="146">
        <f t="shared" si="57"/>
        <v>0</v>
      </c>
      <c r="W245" s="146">
        <v>0</v>
      </c>
      <c r="X245" s="147">
        <f t="shared" si="58"/>
        <v>0</v>
      </c>
      <c r="AR245" s="148" t="s">
        <v>168</v>
      </c>
      <c r="AT245" s="148" t="s">
        <v>163</v>
      </c>
      <c r="AU245" s="148" t="s">
        <v>87</v>
      </c>
      <c r="AY245" s="17" t="s">
        <v>160</v>
      </c>
      <c r="BE245" s="149">
        <f t="shared" si="59"/>
        <v>0</v>
      </c>
      <c r="BF245" s="149">
        <f t="shared" si="60"/>
        <v>0</v>
      </c>
      <c r="BG245" s="149">
        <f t="shared" si="61"/>
        <v>0</v>
      </c>
      <c r="BH245" s="149">
        <f t="shared" si="62"/>
        <v>0</v>
      </c>
      <c r="BI245" s="149">
        <f t="shared" si="63"/>
        <v>0</v>
      </c>
      <c r="BJ245" s="17" t="s">
        <v>87</v>
      </c>
      <c r="BK245" s="149">
        <f t="shared" si="64"/>
        <v>0</v>
      </c>
      <c r="BL245" s="17" t="s">
        <v>168</v>
      </c>
      <c r="BM245" s="148" t="s">
        <v>1318</v>
      </c>
    </row>
    <row r="246" spans="2:65" s="1" customFormat="1" ht="16.5" customHeight="1">
      <c r="B246" s="32"/>
      <c r="C246" s="136" t="s">
        <v>758</v>
      </c>
      <c r="D246" s="136" t="s">
        <v>163</v>
      </c>
      <c r="E246" s="137" t="s">
        <v>1717</v>
      </c>
      <c r="F246" s="138" t="s">
        <v>1718</v>
      </c>
      <c r="G246" s="139" t="s">
        <v>1484</v>
      </c>
      <c r="H246" s="140">
        <v>1</v>
      </c>
      <c r="I246" s="141">
        <v>0</v>
      </c>
      <c r="J246" s="141">
        <v>0</v>
      </c>
      <c r="K246" s="142">
        <f t="shared" si="52"/>
        <v>0</v>
      </c>
      <c r="L246" s="138" t="s">
        <v>1</v>
      </c>
      <c r="M246" s="32"/>
      <c r="N246" s="143" t="s">
        <v>1</v>
      </c>
      <c r="O246" s="144" t="s">
        <v>42</v>
      </c>
      <c r="P246" s="145">
        <f t="shared" si="53"/>
        <v>0</v>
      </c>
      <c r="Q246" s="145">
        <f t="shared" si="54"/>
        <v>0</v>
      </c>
      <c r="R246" s="145">
        <f t="shared" si="55"/>
        <v>0</v>
      </c>
      <c r="T246" s="146">
        <f t="shared" si="56"/>
        <v>0</v>
      </c>
      <c r="U246" s="146">
        <v>0</v>
      </c>
      <c r="V246" s="146">
        <f t="shared" si="57"/>
        <v>0</v>
      </c>
      <c r="W246" s="146">
        <v>0</v>
      </c>
      <c r="X246" s="147">
        <f t="shared" si="58"/>
        <v>0</v>
      </c>
      <c r="AR246" s="148" t="s">
        <v>168</v>
      </c>
      <c r="AT246" s="148" t="s">
        <v>163</v>
      </c>
      <c r="AU246" s="148" t="s">
        <v>87</v>
      </c>
      <c r="AY246" s="17" t="s">
        <v>160</v>
      </c>
      <c r="BE246" s="149">
        <f t="shared" si="59"/>
        <v>0</v>
      </c>
      <c r="BF246" s="149">
        <f t="shared" si="60"/>
        <v>0</v>
      </c>
      <c r="BG246" s="149">
        <f t="shared" si="61"/>
        <v>0</v>
      </c>
      <c r="BH246" s="149">
        <f t="shared" si="62"/>
        <v>0</v>
      </c>
      <c r="BI246" s="149">
        <f t="shared" si="63"/>
        <v>0</v>
      </c>
      <c r="BJ246" s="17" t="s">
        <v>87</v>
      </c>
      <c r="BK246" s="149">
        <f t="shared" si="64"/>
        <v>0</v>
      </c>
      <c r="BL246" s="17" t="s">
        <v>168</v>
      </c>
      <c r="BM246" s="148" t="s">
        <v>1339</v>
      </c>
    </row>
    <row r="247" spans="2:65" s="1" customFormat="1" ht="16.5" customHeight="1">
      <c r="B247" s="32"/>
      <c r="C247" s="136" t="s">
        <v>761</v>
      </c>
      <c r="D247" s="136" t="s">
        <v>163</v>
      </c>
      <c r="E247" s="137" t="s">
        <v>1719</v>
      </c>
      <c r="F247" s="138" t="s">
        <v>1720</v>
      </c>
      <c r="G247" s="139" t="s">
        <v>1484</v>
      </c>
      <c r="H247" s="140">
        <v>1</v>
      </c>
      <c r="I247" s="141">
        <v>0</v>
      </c>
      <c r="J247" s="141">
        <v>0</v>
      </c>
      <c r="K247" s="142">
        <f t="shared" si="52"/>
        <v>0</v>
      </c>
      <c r="L247" s="138" t="s">
        <v>1</v>
      </c>
      <c r="M247" s="32"/>
      <c r="N247" s="143" t="s">
        <v>1</v>
      </c>
      <c r="O247" s="144" t="s">
        <v>42</v>
      </c>
      <c r="P247" s="145">
        <f t="shared" si="53"/>
        <v>0</v>
      </c>
      <c r="Q247" s="145">
        <f t="shared" si="54"/>
        <v>0</v>
      </c>
      <c r="R247" s="145">
        <f t="shared" si="55"/>
        <v>0</v>
      </c>
      <c r="T247" s="146">
        <f t="shared" si="56"/>
        <v>0</v>
      </c>
      <c r="U247" s="146">
        <v>0</v>
      </c>
      <c r="V247" s="146">
        <f t="shared" si="57"/>
        <v>0</v>
      </c>
      <c r="W247" s="146">
        <v>0</v>
      </c>
      <c r="X247" s="147">
        <f t="shared" si="58"/>
        <v>0</v>
      </c>
      <c r="AR247" s="148" t="s">
        <v>168</v>
      </c>
      <c r="AT247" s="148" t="s">
        <v>163</v>
      </c>
      <c r="AU247" s="148" t="s">
        <v>87</v>
      </c>
      <c r="AY247" s="17" t="s">
        <v>160</v>
      </c>
      <c r="BE247" s="149">
        <f t="shared" si="59"/>
        <v>0</v>
      </c>
      <c r="BF247" s="149">
        <f t="shared" si="60"/>
        <v>0</v>
      </c>
      <c r="BG247" s="149">
        <f t="shared" si="61"/>
        <v>0</v>
      </c>
      <c r="BH247" s="149">
        <f t="shared" si="62"/>
        <v>0</v>
      </c>
      <c r="BI247" s="149">
        <f t="shared" si="63"/>
        <v>0</v>
      </c>
      <c r="BJ247" s="17" t="s">
        <v>87</v>
      </c>
      <c r="BK247" s="149">
        <f t="shared" si="64"/>
        <v>0</v>
      </c>
      <c r="BL247" s="17" t="s">
        <v>168</v>
      </c>
      <c r="BM247" s="148" t="s">
        <v>1347</v>
      </c>
    </row>
    <row r="248" spans="2:65" s="1" customFormat="1" ht="16.5" customHeight="1">
      <c r="B248" s="32"/>
      <c r="C248" s="136" t="s">
        <v>764</v>
      </c>
      <c r="D248" s="136" t="s">
        <v>163</v>
      </c>
      <c r="E248" s="137" t="s">
        <v>1721</v>
      </c>
      <c r="F248" s="138" t="s">
        <v>1722</v>
      </c>
      <c r="G248" s="139" t="s">
        <v>1484</v>
      </c>
      <c r="H248" s="140">
        <v>1</v>
      </c>
      <c r="I248" s="141">
        <v>0</v>
      </c>
      <c r="J248" s="141">
        <v>0</v>
      </c>
      <c r="K248" s="142">
        <f t="shared" si="52"/>
        <v>0</v>
      </c>
      <c r="L248" s="138" t="s">
        <v>1</v>
      </c>
      <c r="M248" s="32"/>
      <c r="N248" s="143" t="s">
        <v>1</v>
      </c>
      <c r="O248" s="144" t="s">
        <v>42</v>
      </c>
      <c r="P248" s="145">
        <f t="shared" si="53"/>
        <v>0</v>
      </c>
      <c r="Q248" s="145">
        <f t="shared" si="54"/>
        <v>0</v>
      </c>
      <c r="R248" s="145">
        <f t="shared" si="55"/>
        <v>0</v>
      </c>
      <c r="T248" s="146">
        <f t="shared" si="56"/>
        <v>0</v>
      </c>
      <c r="U248" s="146">
        <v>0</v>
      </c>
      <c r="V248" s="146">
        <f t="shared" si="57"/>
        <v>0</v>
      </c>
      <c r="W248" s="146">
        <v>0</v>
      </c>
      <c r="X248" s="147">
        <f t="shared" si="58"/>
        <v>0</v>
      </c>
      <c r="AR248" s="148" t="s">
        <v>168</v>
      </c>
      <c r="AT248" s="148" t="s">
        <v>163</v>
      </c>
      <c r="AU248" s="148" t="s">
        <v>87</v>
      </c>
      <c r="AY248" s="17" t="s">
        <v>160</v>
      </c>
      <c r="BE248" s="149">
        <f t="shared" si="59"/>
        <v>0</v>
      </c>
      <c r="BF248" s="149">
        <f t="shared" si="60"/>
        <v>0</v>
      </c>
      <c r="BG248" s="149">
        <f t="shared" si="61"/>
        <v>0</v>
      </c>
      <c r="BH248" s="149">
        <f t="shared" si="62"/>
        <v>0</v>
      </c>
      <c r="BI248" s="149">
        <f t="shared" si="63"/>
        <v>0</v>
      </c>
      <c r="BJ248" s="17" t="s">
        <v>87</v>
      </c>
      <c r="BK248" s="149">
        <f t="shared" si="64"/>
        <v>0</v>
      </c>
      <c r="BL248" s="17" t="s">
        <v>168</v>
      </c>
      <c r="BM248" s="148" t="s">
        <v>1360</v>
      </c>
    </row>
    <row r="249" spans="2:65" s="1" customFormat="1" ht="16.5" customHeight="1">
      <c r="B249" s="32"/>
      <c r="C249" s="136" t="s">
        <v>768</v>
      </c>
      <c r="D249" s="136" t="s">
        <v>163</v>
      </c>
      <c r="E249" s="137" t="s">
        <v>1723</v>
      </c>
      <c r="F249" s="138" t="s">
        <v>1466</v>
      </c>
      <c r="G249" s="139" t="s">
        <v>1484</v>
      </c>
      <c r="H249" s="140">
        <v>1</v>
      </c>
      <c r="I249" s="141">
        <v>0</v>
      </c>
      <c r="J249" s="141">
        <v>0</v>
      </c>
      <c r="K249" s="142">
        <f t="shared" si="52"/>
        <v>0</v>
      </c>
      <c r="L249" s="138" t="s">
        <v>1</v>
      </c>
      <c r="M249" s="32"/>
      <c r="N249" s="143" t="s">
        <v>1</v>
      </c>
      <c r="O249" s="144" t="s">
        <v>42</v>
      </c>
      <c r="P249" s="145">
        <f t="shared" si="53"/>
        <v>0</v>
      </c>
      <c r="Q249" s="145">
        <f t="shared" si="54"/>
        <v>0</v>
      </c>
      <c r="R249" s="145">
        <f t="shared" si="55"/>
        <v>0</v>
      </c>
      <c r="T249" s="146">
        <f t="shared" si="56"/>
        <v>0</v>
      </c>
      <c r="U249" s="146">
        <v>0</v>
      </c>
      <c r="V249" s="146">
        <f t="shared" si="57"/>
        <v>0</v>
      </c>
      <c r="W249" s="146">
        <v>0</v>
      </c>
      <c r="X249" s="147">
        <f t="shared" si="58"/>
        <v>0</v>
      </c>
      <c r="AR249" s="148" t="s">
        <v>168</v>
      </c>
      <c r="AT249" s="148" t="s">
        <v>163</v>
      </c>
      <c r="AU249" s="148" t="s">
        <v>87</v>
      </c>
      <c r="AY249" s="17" t="s">
        <v>160</v>
      </c>
      <c r="BE249" s="149">
        <f t="shared" si="59"/>
        <v>0</v>
      </c>
      <c r="BF249" s="149">
        <f t="shared" si="60"/>
        <v>0</v>
      </c>
      <c r="BG249" s="149">
        <f t="shared" si="61"/>
        <v>0</v>
      </c>
      <c r="BH249" s="149">
        <f t="shared" si="62"/>
        <v>0</v>
      </c>
      <c r="BI249" s="149">
        <f t="shared" si="63"/>
        <v>0</v>
      </c>
      <c r="BJ249" s="17" t="s">
        <v>87</v>
      </c>
      <c r="BK249" s="149">
        <f t="shared" si="64"/>
        <v>0</v>
      </c>
      <c r="BL249" s="17" t="s">
        <v>168</v>
      </c>
      <c r="BM249" s="148" t="s">
        <v>1372</v>
      </c>
    </row>
    <row r="250" spans="2:65" s="1" customFormat="1" ht="33" customHeight="1">
      <c r="B250" s="32"/>
      <c r="C250" s="136" t="s">
        <v>772</v>
      </c>
      <c r="D250" s="136" t="s">
        <v>163</v>
      </c>
      <c r="E250" s="137" t="s">
        <v>1724</v>
      </c>
      <c r="F250" s="138" t="s">
        <v>1725</v>
      </c>
      <c r="G250" s="139" t="s">
        <v>1484</v>
      </c>
      <c r="H250" s="140">
        <v>1</v>
      </c>
      <c r="I250" s="141">
        <v>0</v>
      </c>
      <c r="J250" s="141">
        <v>0</v>
      </c>
      <c r="K250" s="142">
        <f t="shared" si="52"/>
        <v>0</v>
      </c>
      <c r="L250" s="138" t="s">
        <v>1</v>
      </c>
      <c r="M250" s="32"/>
      <c r="N250" s="143" t="s">
        <v>1</v>
      </c>
      <c r="O250" s="144" t="s">
        <v>42</v>
      </c>
      <c r="P250" s="145">
        <f t="shared" si="53"/>
        <v>0</v>
      </c>
      <c r="Q250" s="145">
        <f t="shared" si="54"/>
        <v>0</v>
      </c>
      <c r="R250" s="145">
        <f t="shared" si="55"/>
        <v>0</v>
      </c>
      <c r="T250" s="146">
        <f t="shared" si="56"/>
        <v>0</v>
      </c>
      <c r="U250" s="146">
        <v>0</v>
      </c>
      <c r="V250" s="146">
        <f t="shared" si="57"/>
        <v>0</v>
      </c>
      <c r="W250" s="146">
        <v>0</v>
      </c>
      <c r="X250" s="147">
        <f t="shared" si="58"/>
        <v>0</v>
      </c>
      <c r="AR250" s="148" t="s">
        <v>168</v>
      </c>
      <c r="AT250" s="148" t="s">
        <v>163</v>
      </c>
      <c r="AU250" s="148" t="s">
        <v>87</v>
      </c>
      <c r="AY250" s="17" t="s">
        <v>160</v>
      </c>
      <c r="BE250" s="149">
        <f t="shared" si="59"/>
        <v>0</v>
      </c>
      <c r="BF250" s="149">
        <f t="shared" si="60"/>
        <v>0</v>
      </c>
      <c r="BG250" s="149">
        <f t="shared" si="61"/>
        <v>0</v>
      </c>
      <c r="BH250" s="149">
        <f t="shared" si="62"/>
        <v>0</v>
      </c>
      <c r="BI250" s="149">
        <f t="shared" si="63"/>
        <v>0</v>
      </c>
      <c r="BJ250" s="17" t="s">
        <v>87</v>
      </c>
      <c r="BK250" s="149">
        <f t="shared" si="64"/>
        <v>0</v>
      </c>
      <c r="BL250" s="17" t="s">
        <v>168</v>
      </c>
      <c r="BM250" s="148" t="s">
        <v>1383</v>
      </c>
    </row>
    <row r="251" spans="2:65" s="1" customFormat="1" ht="16.5" customHeight="1">
      <c r="B251" s="32"/>
      <c r="C251" s="136" t="s">
        <v>776</v>
      </c>
      <c r="D251" s="136" t="s">
        <v>163</v>
      </c>
      <c r="E251" s="137" t="s">
        <v>1726</v>
      </c>
      <c r="F251" s="138" t="s">
        <v>1727</v>
      </c>
      <c r="G251" s="139" t="s">
        <v>484</v>
      </c>
      <c r="H251" s="140">
        <v>1</v>
      </c>
      <c r="I251" s="141">
        <v>0</v>
      </c>
      <c r="J251" s="141">
        <v>0</v>
      </c>
      <c r="K251" s="142">
        <f t="shared" si="52"/>
        <v>0</v>
      </c>
      <c r="L251" s="138" t="s">
        <v>1</v>
      </c>
      <c r="M251" s="32"/>
      <c r="N251" s="143" t="s">
        <v>1</v>
      </c>
      <c r="O251" s="144" t="s">
        <v>42</v>
      </c>
      <c r="P251" s="145">
        <f t="shared" si="53"/>
        <v>0</v>
      </c>
      <c r="Q251" s="145">
        <f t="shared" si="54"/>
        <v>0</v>
      </c>
      <c r="R251" s="145">
        <f t="shared" si="55"/>
        <v>0</v>
      </c>
      <c r="T251" s="146">
        <f t="shared" si="56"/>
        <v>0</v>
      </c>
      <c r="U251" s="146">
        <v>0</v>
      </c>
      <c r="V251" s="146">
        <f t="shared" si="57"/>
        <v>0</v>
      </c>
      <c r="W251" s="146">
        <v>0</v>
      </c>
      <c r="X251" s="147">
        <f t="shared" si="58"/>
        <v>0</v>
      </c>
      <c r="AR251" s="148" t="s">
        <v>168</v>
      </c>
      <c r="AT251" s="148" t="s">
        <v>163</v>
      </c>
      <c r="AU251" s="148" t="s">
        <v>87</v>
      </c>
      <c r="AY251" s="17" t="s">
        <v>160</v>
      </c>
      <c r="BE251" s="149">
        <f t="shared" si="59"/>
        <v>0</v>
      </c>
      <c r="BF251" s="149">
        <f t="shared" si="60"/>
        <v>0</v>
      </c>
      <c r="BG251" s="149">
        <f t="shared" si="61"/>
        <v>0</v>
      </c>
      <c r="BH251" s="149">
        <f t="shared" si="62"/>
        <v>0</v>
      </c>
      <c r="BI251" s="149">
        <f t="shared" si="63"/>
        <v>0</v>
      </c>
      <c r="BJ251" s="17" t="s">
        <v>87</v>
      </c>
      <c r="BK251" s="149">
        <f t="shared" si="64"/>
        <v>0</v>
      </c>
      <c r="BL251" s="17" t="s">
        <v>168</v>
      </c>
      <c r="BM251" s="148" t="s">
        <v>1393</v>
      </c>
    </row>
    <row r="252" spans="2:65" s="1" customFormat="1" ht="16.5" customHeight="1">
      <c r="B252" s="32"/>
      <c r="C252" s="136" t="s">
        <v>782</v>
      </c>
      <c r="D252" s="136" t="s">
        <v>163</v>
      </c>
      <c r="E252" s="137" t="s">
        <v>1728</v>
      </c>
      <c r="F252" s="138" t="s">
        <v>1609</v>
      </c>
      <c r="G252" s="139" t="s">
        <v>1484</v>
      </c>
      <c r="H252" s="140">
        <v>1</v>
      </c>
      <c r="I252" s="141">
        <v>0</v>
      </c>
      <c r="J252" s="141">
        <v>0</v>
      </c>
      <c r="K252" s="142">
        <f t="shared" si="52"/>
        <v>0</v>
      </c>
      <c r="L252" s="138" t="s">
        <v>1</v>
      </c>
      <c r="M252" s="32"/>
      <c r="N252" s="143" t="s">
        <v>1</v>
      </c>
      <c r="O252" s="144" t="s">
        <v>42</v>
      </c>
      <c r="P252" s="145">
        <f t="shared" si="53"/>
        <v>0</v>
      </c>
      <c r="Q252" s="145">
        <f t="shared" si="54"/>
        <v>0</v>
      </c>
      <c r="R252" s="145">
        <f t="shared" si="55"/>
        <v>0</v>
      </c>
      <c r="T252" s="146">
        <f t="shared" si="56"/>
        <v>0</v>
      </c>
      <c r="U252" s="146">
        <v>0</v>
      </c>
      <c r="V252" s="146">
        <f t="shared" si="57"/>
        <v>0</v>
      </c>
      <c r="W252" s="146">
        <v>0</v>
      </c>
      <c r="X252" s="147">
        <f t="shared" si="58"/>
        <v>0</v>
      </c>
      <c r="AR252" s="148" t="s">
        <v>168</v>
      </c>
      <c r="AT252" s="148" t="s">
        <v>163</v>
      </c>
      <c r="AU252" s="148" t="s">
        <v>87</v>
      </c>
      <c r="AY252" s="17" t="s">
        <v>160</v>
      </c>
      <c r="BE252" s="149">
        <f t="shared" si="59"/>
        <v>0</v>
      </c>
      <c r="BF252" s="149">
        <f t="shared" si="60"/>
        <v>0</v>
      </c>
      <c r="BG252" s="149">
        <f t="shared" si="61"/>
        <v>0</v>
      </c>
      <c r="BH252" s="149">
        <f t="shared" si="62"/>
        <v>0</v>
      </c>
      <c r="BI252" s="149">
        <f t="shared" si="63"/>
        <v>0</v>
      </c>
      <c r="BJ252" s="17" t="s">
        <v>87</v>
      </c>
      <c r="BK252" s="149">
        <f t="shared" si="64"/>
        <v>0</v>
      </c>
      <c r="BL252" s="17" t="s">
        <v>168</v>
      </c>
      <c r="BM252" s="148" t="s">
        <v>1729</v>
      </c>
    </row>
    <row r="253" spans="2:65" s="1" customFormat="1" ht="16.5" customHeight="1">
      <c r="B253" s="32"/>
      <c r="C253" s="136" t="s">
        <v>786</v>
      </c>
      <c r="D253" s="136" t="s">
        <v>163</v>
      </c>
      <c r="E253" s="137" t="s">
        <v>1730</v>
      </c>
      <c r="F253" s="138" t="s">
        <v>1731</v>
      </c>
      <c r="G253" s="139" t="s">
        <v>484</v>
      </c>
      <c r="H253" s="140">
        <v>1</v>
      </c>
      <c r="I253" s="141">
        <v>0</v>
      </c>
      <c r="J253" s="141">
        <v>0</v>
      </c>
      <c r="K253" s="142">
        <f t="shared" si="52"/>
        <v>0</v>
      </c>
      <c r="L253" s="138" t="s">
        <v>1</v>
      </c>
      <c r="M253" s="32"/>
      <c r="N253" s="143" t="s">
        <v>1</v>
      </c>
      <c r="O253" s="144" t="s">
        <v>42</v>
      </c>
      <c r="P253" s="145">
        <f t="shared" si="53"/>
        <v>0</v>
      </c>
      <c r="Q253" s="145">
        <f t="shared" si="54"/>
        <v>0</v>
      </c>
      <c r="R253" s="145">
        <f t="shared" si="55"/>
        <v>0</v>
      </c>
      <c r="T253" s="146">
        <f t="shared" si="56"/>
        <v>0</v>
      </c>
      <c r="U253" s="146">
        <v>0</v>
      </c>
      <c r="V253" s="146">
        <f t="shared" si="57"/>
        <v>0</v>
      </c>
      <c r="W253" s="146">
        <v>0</v>
      </c>
      <c r="X253" s="147">
        <f t="shared" si="58"/>
        <v>0</v>
      </c>
      <c r="AR253" s="148" t="s">
        <v>168</v>
      </c>
      <c r="AT253" s="148" t="s">
        <v>163</v>
      </c>
      <c r="AU253" s="148" t="s">
        <v>87</v>
      </c>
      <c r="AY253" s="17" t="s">
        <v>160</v>
      </c>
      <c r="BE253" s="149">
        <f t="shared" si="59"/>
        <v>0</v>
      </c>
      <c r="BF253" s="149">
        <f t="shared" si="60"/>
        <v>0</v>
      </c>
      <c r="BG253" s="149">
        <f t="shared" si="61"/>
        <v>0</v>
      </c>
      <c r="BH253" s="149">
        <f t="shared" si="62"/>
        <v>0</v>
      </c>
      <c r="BI253" s="149">
        <f t="shared" si="63"/>
        <v>0</v>
      </c>
      <c r="BJ253" s="17" t="s">
        <v>87</v>
      </c>
      <c r="BK253" s="149">
        <f t="shared" si="64"/>
        <v>0</v>
      </c>
      <c r="BL253" s="17" t="s">
        <v>168</v>
      </c>
      <c r="BM253" s="148" t="s">
        <v>1732</v>
      </c>
    </row>
    <row r="254" spans="2:65" s="1" customFormat="1" ht="16.5" customHeight="1">
      <c r="B254" s="32"/>
      <c r="C254" s="136" t="s">
        <v>790</v>
      </c>
      <c r="D254" s="136" t="s">
        <v>163</v>
      </c>
      <c r="E254" s="137" t="s">
        <v>1733</v>
      </c>
      <c r="F254" s="138" t="s">
        <v>1734</v>
      </c>
      <c r="G254" s="139" t="s">
        <v>1484</v>
      </c>
      <c r="H254" s="140">
        <v>1</v>
      </c>
      <c r="I254" s="141">
        <v>0</v>
      </c>
      <c r="J254" s="141">
        <v>0</v>
      </c>
      <c r="K254" s="142">
        <f t="shared" si="52"/>
        <v>0</v>
      </c>
      <c r="L254" s="138" t="s">
        <v>1</v>
      </c>
      <c r="M254" s="32"/>
      <c r="N254" s="143" t="s">
        <v>1</v>
      </c>
      <c r="O254" s="144" t="s">
        <v>42</v>
      </c>
      <c r="P254" s="145">
        <f t="shared" si="53"/>
        <v>0</v>
      </c>
      <c r="Q254" s="145">
        <f t="shared" si="54"/>
        <v>0</v>
      </c>
      <c r="R254" s="145">
        <f t="shared" si="55"/>
        <v>0</v>
      </c>
      <c r="T254" s="146">
        <f t="shared" si="56"/>
        <v>0</v>
      </c>
      <c r="U254" s="146">
        <v>0</v>
      </c>
      <c r="V254" s="146">
        <f t="shared" si="57"/>
        <v>0</v>
      </c>
      <c r="W254" s="146">
        <v>0</v>
      </c>
      <c r="X254" s="147">
        <f t="shared" si="58"/>
        <v>0</v>
      </c>
      <c r="AR254" s="148" t="s">
        <v>168</v>
      </c>
      <c r="AT254" s="148" t="s">
        <v>163</v>
      </c>
      <c r="AU254" s="148" t="s">
        <v>87</v>
      </c>
      <c r="AY254" s="17" t="s">
        <v>160</v>
      </c>
      <c r="BE254" s="149">
        <f t="shared" si="59"/>
        <v>0</v>
      </c>
      <c r="BF254" s="149">
        <f t="shared" si="60"/>
        <v>0</v>
      </c>
      <c r="BG254" s="149">
        <f t="shared" si="61"/>
        <v>0</v>
      </c>
      <c r="BH254" s="149">
        <f t="shared" si="62"/>
        <v>0</v>
      </c>
      <c r="BI254" s="149">
        <f t="shared" si="63"/>
        <v>0</v>
      </c>
      <c r="BJ254" s="17" t="s">
        <v>87</v>
      </c>
      <c r="BK254" s="149">
        <f t="shared" si="64"/>
        <v>0</v>
      </c>
      <c r="BL254" s="17" t="s">
        <v>168</v>
      </c>
      <c r="BM254" s="148" t="s">
        <v>1735</v>
      </c>
    </row>
    <row r="255" spans="2:65" s="1" customFormat="1" ht="16.5" customHeight="1">
      <c r="B255" s="32"/>
      <c r="C255" s="136" t="s">
        <v>794</v>
      </c>
      <c r="D255" s="136" t="s">
        <v>163</v>
      </c>
      <c r="E255" s="137" t="s">
        <v>1736</v>
      </c>
      <c r="F255" s="138" t="s">
        <v>1656</v>
      </c>
      <c r="G255" s="139" t="s">
        <v>1484</v>
      </c>
      <c r="H255" s="140">
        <v>1</v>
      </c>
      <c r="I255" s="141">
        <v>0</v>
      </c>
      <c r="J255" s="141">
        <v>0</v>
      </c>
      <c r="K255" s="142">
        <f t="shared" si="52"/>
        <v>0</v>
      </c>
      <c r="L255" s="138" t="s">
        <v>1</v>
      </c>
      <c r="M255" s="32"/>
      <c r="N255" s="143" t="s">
        <v>1</v>
      </c>
      <c r="O255" s="144" t="s">
        <v>42</v>
      </c>
      <c r="P255" s="145">
        <f t="shared" si="53"/>
        <v>0</v>
      </c>
      <c r="Q255" s="145">
        <f t="shared" si="54"/>
        <v>0</v>
      </c>
      <c r="R255" s="145">
        <f t="shared" si="55"/>
        <v>0</v>
      </c>
      <c r="T255" s="146">
        <f t="shared" si="56"/>
        <v>0</v>
      </c>
      <c r="U255" s="146">
        <v>0</v>
      </c>
      <c r="V255" s="146">
        <f t="shared" si="57"/>
        <v>0</v>
      </c>
      <c r="W255" s="146">
        <v>0</v>
      </c>
      <c r="X255" s="147">
        <f t="shared" si="58"/>
        <v>0</v>
      </c>
      <c r="AR255" s="148" t="s">
        <v>168</v>
      </c>
      <c r="AT255" s="148" t="s">
        <v>163</v>
      </c>
      <c r="AU255" s="148" t="s">
        <v>87</v>
      </c>
      <c r="AY255" s="17" t="s">
        <v>160</v>
      </c>
      <c r="BE255" s="149">
        <f t="shared" si="59"/>
        <v>0</v>
      </c>
      <c r="BF255" s="149">
        <f t="shared" si="60"/>
        <v>0</v>
      </c>
      <c r="BG255" s="149">
        <f t="shared" si="61"/>
        <v>0</v>
      </c>
      <c r="BH255" s="149">
        <f t="shared" si="62"/>
        <v>0</v>
      </c>
      <c r="BI255" s="149">
        <f t="shared" si="63"/>
        <v>0</v>
      </c>
      <c r="BJ255" s="17" t="s">
        <v>87</v>
      </c>
      <c r="BK255" s="149">
        <f t="shared" si="64"/>
        <v>0</v>
      </c>
      <c r="BL255" s="17" t="s">
        <v>168</v>
      </c>
      <c r="BM255" s="148" t="s">
        <v>1737</v>
      </c>
    </row>
    <row r="256" spans="2:65" s="11" customFormat="1" ht="25.9" customHeight="1">
      <c r="B256" s="123"/>
      <c r="D256" s="124" t="s">
        <v>78</v>
      </c>
      <c r="E256" s="125" t="s">
        <v>773</v>
      </c>
      <c r="F256" s="125" t="s">
        <v>1738</v>
      </c>
      <c r="I256" s="126"/>
      <c r="J256" s="126"/>
      <c r="K256" s="127">
        <f>BK256</f>
        <v>0</v>
      </c>
      <c r="M256" s="123"/>
      <c r="N256" s="128"/>
      <c r="Q256" s="129">
        <f>SUM(Q257:Q268)</f>
        <v>0</v>
      </c>
      <c r="R256" s="129">
        <f>SUM(R257:R268)</f>
        <v>0</v>
      </c>
      <c r="T256" s="130">
        <f>SUM(T257:T268)</f>
        <v>0</v>
      </c>
      <c r="V256" s="130">
        <f>SUM(V257:V268)</f>
        <v>0</v>
      </c>
      <c r="X256" s="131">
        <f>SUM(X257:X268)</f>
        <v>0</v>
      </c>
      <c r="AR256" s="124" t="s">
        <v>87</v>
      </c>
      <c r="AT256" s="132" t="s">
        <v>78</v>
      </c>
      <c r="AU256" s="132" t="s">
        <v>79</v>
      </c>
      <c r="AY256" s="124" t="s">
        <v>160</v>
      </c>
      <c r="BK256" s="133">
        <f>SUM(BK257:BK268)</f>
        <v>0</v>
      </c>
    </row>
    <row r="257" spans="2:65" s="1" customFormat="1" ht="16.5" customHeight="1">
      <c r="B257" s="32"/>
      <c r="C257" s="136" t="s">
        <v>800</v>
      </c>
      <c r="D257" s="136" t="s">
        <v>163</v>
      </c>
      <c r="E257" s="137" t="s">
        <v>1739</v>
      </c>
      <c r="F257" s="138" t="s">
        <v>1740</v>
      </c>
      <c r="G257" s="139" t="s">
        <v>484</v>
      </c>
      <c r="H257" s="140">
        <v>4</v>
      </c>
      <c r="I257" s="141">
        <v>0</v>
      </c>
      <c r="J257" s="141">
        <v>0</v>
      </c>
      <c r="K257" s="142">
        <f t="shared" ref="K257:K268" si="65">ROUND(P257*H257,2)</f>
        <v>0</v>
      </c>
      <c r="L257" s="138" t="s">
        <v>1</v>
      </c>
      <c r="M257" s="32"/>
      <c r="N257" s="143" t="s">
        <v>1</v>
      </c>
      <c r="O257" s="144" t="s">
        <v>42</v>
      </c>
      <c r="P257" s="145">
        <f t="shared" ref="P257:P268" si="66">I257+J257</f>
        <v>0</v>
      </c>
      <c r="Q257" s="145">
        <f t="shared" ref="Q257:Q268" si="67">ROUND(I257*H257,2)</f>
        <v>0</v>
      </c>
      <c r="R257" s="145">
        <f t="shared" ref="R257:R268" si="68">ROUND(J257*H257,2)</f>
        <v>0</v>
      </c>
      <c r="T257" s="146">
        <f t="shared" ref="T257:T268" si="69">S257*H257</f>
        <v>0</v>
      </c>
      <c r="U257" s="146">
        <v>0</v>
      </c>
      <c r="V257" s="146">
        <f t="shared" ref="V257:V268" si="70">U257*H257</f>
        <v>0</v>
      </c>
      <c r="W257" s="146">
        <v>0</v>
      </c>
      <c r="X257" s="147">
        <f t="shared" ref="X257:X268" si="71">W257*H257</f>
        <v>0</v>
      </c>
      <c r="AR257" s="148" t="s">
        <v>168</v>
      </c>
      <c r="AT257" s="148" t="s">
        <v>163</v>
      </c>
      <c r="AU257" s="148" t="s">
        <v>87</v>
      </c>
      <c r="AY257" s="17" t="s">
        <v>160</v>
      </c>
      <c r="BE257" s="149">
        <f t="shared" ref="BE257:BE268" si="72">IF(O257="základní",K257,0)</f>
        <v>0</v>
      </c>
      <c r="BF257" s="149">
        <f t="shared" ref="BF257:BF268" si="73">IF(O257="snížená",K257,0)</f>
        <v>0</v>
      </c>
      <c r="BG257" s="149">
        <f t="shared" ref="BG257:BG268" si="74">IF(O257="zákl. přenesená",K257,0)</f>
        <v>0</v>
      </c>
      <c r="BH257" s="149">
        <f t="shared" ref="BH257:BH268" si="75">IF(O257="sníž. přenesená",K257,0)</f>
        <v>0</v>
      </c>
      <c r="BI257" s="149">
        <f t="shared" ref="BI257:BI268" si="76">IF(O257="nulová",K257,0)</f>
        <v>0</v>
      </c>
      <c r="BJ257" s="17" t="s">
        <v>87</v>
      </c>
      <c r="BK257" s="149">
        <f t="shared" ref="BK257:BK268" si="77">ROUND(P257*H257,2)</f>
        <v>0</v>
      </c>
      <c r="BL257" s="17" t="s">
        <v>168</v>
      </c>
      <c r="BM257" s="148" t="s">
        <v>1741</v>
      </c>
    </row>
    <row r="258" spans="2:65" s="1" customFormat="1" ht="21.75" customHeight="1">
      <c r="B258" s="32"/>
      <c r="C258" s="136" t="s">
        <v>804</v>
      </c>
      <c r="D258" s="136" t="s">
        <v>163</v>
      </c>
      <c r="E258" s="137" t="s">
        <v>1742</v>
      </c>
      <c r="F258" s="138" t="s">
        <v>1743</v>
      </c>
      <c r="G258" s="139" t="s">
        <v>1484</v>
      </c>
      <c r="H258" s="140">
        <v>1</v>
      </c>
      <c r="I258" s="141">
        <v>0</v>
      </c>
      <c r="J258" s="141">
        <v>0</v>
      </c>
      <c r="K258" s="142">
        <f t="shared" si="65"/>
        <v>0</v>
      </c>
      <c r="L258" s="138" t="s">
        <v>1</v>
      </c>
      <c r="M258" s="32"/>
      <c r="N258" s="143" t="s">
        <v>1</v>
      </c>
      <c r="O258" s="144" t="s">
        <v>42</v>
      </c>
      <c r="P258" s="145">
        <f t="shared" si="66"/>
        <v>0</v>
      </c>
      <c r="Q258" s="145">
        <f t="shared" si="67"/>
        <v>0</v>
      </c>
      <c r="R258" s="145">
        <f t="shared" si="68"/>
        <v>0</v>
      </c>
      <c r="T258" s="146">
        <f t="shared" si="69"/>
        <v>0</v>
      </c>
      <c r="U258" s="146">
        <v>0</v>
      </c>
      <c r="V258" s="146">
        <f t="shared" si="70"/>
        <v>0</v>
      </c>
      <c r="W258" s="146">
        <v>0</v>
      </c>
      <c r="X258" s="147">
        <f t="shared" si="71"/>
        <v>0</v>
      </c>
      <c r="AR258" s="148" t="s">
        <v>168</v>
      </c>
      <c r="AT258" s="148" t="s">
        <v>163</v>
      </c>
      <c r="AU258" s="148" t="s">
        <v>87</v>
      </c>
      <c r="AY258" s="17" t="s">
        <v>160</v>
      </c>
      <c r="BE258" s="149">
        <f t="shared" si="72"/>
        <v>0</v>
      </c>
      <c r="BF258" s="149">
        <f t="shared" si="73"/>
        <v>0</v>
      </c>
      <c r="BG258" s="149">
        <f t="shared" si="74"/>
        <v>0</v>
      </c>
      <c r="BH258" s="149">
        <f t="shared" si="75"/>
        <v>0</v>
      </c>
      <c r="BI258" s="149">
        <f t="shared" si="76"/>
        <v>0</v>
      </c>
      <c r="BJ258" s="17" t="s">
        <v>87</v>
      </c>
      <c r="BK258" s="149">
        <f t="shared" si="77"/>
        <v>0</v>
      </c>
      <c r="BL258" s="17" t="s">
        <v>168</v>
      </c>
      <c r="BM258" s="148" t="s">
        <v>1744</v>
      </c>
    </row>
    <row r="259" spans="2:65" s="1" customFormat="1" ht="37.700000000000003" customHeight="1">
      <c r="B259" s="32"/>
      <c r="C259" s="136" t="s">
        <v>809</v>
      </c>
      <c r="D259" s="136" t="s">
        <v>163</v>
      </c>
      <c r="E259" s="137" t="s">
        <v>1745</v>
      </c>
      <c r="F259" s="138" t="s">
        <v>1746</v>
      </c>
      <c r="G259" s="139" t="s">
        <v>1484</v>
      </c>
      <c r="H259" s="140">
        <v>1</v>
      </c>
      <c r="I259" s="141">
        <v>0</v>
      </c>
      <c r="J259" s="141">
        <v>0</v>
      </c>
      <c r="K259" s="142">
        <f t="shared" si="65"/>
        <v>0</v>
      </c>
      <c r="L259" s="138" t="s">
        <v>1</v>
      </c>
      <c r="M259" s="32"/>
      <c r="N259" s="143" t="s">
        <v>1</v>
      </c>
      <c r="O259" s="144" t="s">
        <v>42</v>
      </c>
      <c r="P259" s="145">
        <f t="shared" si="66"/>
        <v>0</v>
      </c>
      <c r="Q259" s="145">
        <f t="shared" si="67"/>
        <v>0</v>
      </c>
      <c r="R259" s="145">
        <f t="shared" si="68"/>
        <v>0</v>
      </c>
      <c r="T259" s="146">
        <f t="shared" si="69"/>
        <v>0</v>
      </c>
      <c r="U259" s="146">
        <v>0</v>
      </c>
      <c r="V259" s="146">
        <f t="shared" si="70"/>
        <v>0</v>
      </c>
      <c r="W259" s="146">
        <v>0</v>
      </c>
      <c r="X259" s="147">
        <f t="shared" si="71"/>
        <v>0</v>
      </c>
      <c r="AR259" s="148" t="s">
        <v>168</v>
      </c>
      <c r="AT259" s="148" t="s">
        <v>163</v>
      </c>
      <c r="AU259" s="148" t="s">
        <v>87</v>
      </c>
      <c r="AY259" s="17" t="s">
        <v>160</v>
      </c>
      <c r="BE259" s="149">
        <f t="shared" si="72"/>
        <v>0</v>
      </c>
      <c r="BF259" s="149">
        <f t="shared" si="73"/>
        <v>0</v>
      </c>
      <c r="BG259" s="149">
        <f t="shared" si="74"/>
        <v>0</v>
      </c>
      <c r="BH259" s="149">
        <f t="shared" si="75"/>
        <v>0</v>
      </c>
      <c r="BI259" s="149">
        <f t="shared" si="76"/>
        <v>0</v>
      </c>
      <c r="BJ259" s="17" t="s">
        <v>87</v>
      </c>
      <c r="BK259" s="149">
        <f t="shared" si="77"/>
        <v>0</v>
      </c>
      <c r="BL259" s="17" t="s">
        <v>168</v>
      </c>
      <c r="BM259" s="148" t="s">
        <v>1747</v>
      </c>
    </row>
    <row r="260" spans="2:65" s="1" customFormat="1" ht="16.5" customHeight="1">
      <c r="B260" s="32"/>
      <c r="C260" s="136" t="s">
        <v>811</v>
      </c>
      <c r="D260" s="136" t="s">
        <v>163</v>
      </c>
      <c r="E260" s="137" t="s">
        <v>1748</v>
      </c>
      <c r="F260" s="138" t="s">
        <v>1718</v>
      </c>
      <c r="G260" s="139" t="s">
        <v>1484</v>
      </c>
      <c r="H260" s="140">
        <v>1</v>
      </c>
      <c r="I260" s="141">
        <v>0</v>
      </c>
      <c r="J260" s="141">
        <v>0</v>
      </c>
      <c r="K260" s="142">
        <f t="shared" si="65"/>
        <v>0</v>
      </c>
      <c r="L260" s="138" t="s">
        <v>1</v>
      </c>
      <c r="M260" s="32"/>
      <c r="N260" s="143" t="s">
        <v>1</v>
      </c>
      <c r="O260" s="144" t="s">
        <v>42</v>
      </c>
      <c r="P260" s="145">
        <f t="shared" si="66"/>
        <v>0</v>
      </c>
      <c r="Q260" s="145">
        <f t="shared" si="67"/>
        <v>0</v>
      </c>
      <c r="R260" s="145">
        <f t="shared" si="68"/>
        <v>0</v>
      </c>
      <c r="T260" s="146">
        <f t="shared" si="69"/>
        <v>0</v>
      </c>
      <c r="U260" s="146">
        <v>0</v>
      </c>
      <c r="V260" s="146">
        <f t="shared" si="70"/>
        <v>0</v>
      </c>
      <c r="W260" s="146">
        <v>0</v>
      </c>
      <c r="X260" s="147">
        <f t="shared" si="71"/>
        <v>0</v>
      </c>
      <c r="AR260" s="148" t="s">
        <v>168</v>
      </c>
      <c r="AT260" s="148" t="s">
        <v>163</v>
      </c>
      <c r="AU260" s="148" t="s">
        <v>87</v>
      </c>
      <c r="AY260" s="17" t="s">
        <v>160</v>
      </c>
      <c r="BE260" s="149">
        <f t="shared" si="72"/>
        <v>0</v>
      </c>
      <c r="BF260" s="149">
        <f t="shared" si="73"/>
        <v>0</v>
      </c>
      <c r="BG260" s="149">
        <f t="shared" si="74"/>
        <v>0</v>
      </c>
      <c r="BH260" s="149">
        <f t="shared" si="75"/>
        <v>0</v>
      </c>
      <c r="BI260" s="149">
        <f t="shared" si="76"/>
        <v>0</v>
      </c>
      <c r="BJ260" s="17" t="s">
        <v>87</v>
      </c>
      <c r="BK260" s="149">
        <f t="shared" si="77"/>
        <v>0</v>
      </c>
      <c r="BL260" s="17" t="s">
        <v>168</v>
      </c>
      <c r="BM260" s="148" t="s">
        <v>1749</v>
      </c>
    </row>
    <row r="261" spans="2:65" s="1" customFormat="1" ht="16.5" customHeight="1">
      <c r="B261" s="32"/>
      <c r="C261" s="136" t="s">
        <v>815</v>
      </c>
      <c r="D261" s="136" t="s">
        <v>163</v>
      </c>
      <c r="E261" s="137" t="s">
        <v>1750</v>
      </c>
      <c r="F261" s="138" t="s">
        <v>1722</v>
      </c>
      <c r="G261" s="139" t="s">
        <v>1484</v>
      </c>
      <c r="H261" s="140">
        <v>1</v>
      </c>
      <c r="I261" s="141">
        <v>0</v>
      </c>
      <c r="J261" s="141">
        <v>0</v>
      </c>
      <c r="K261" s="142">
        <f t="shared" si="65"/>
        <v>0</v>
      </c>
      <c r="L261" s="138" t="s">
        <v>1</v>
      </c>
      <c r="M261" s="32"/>
      <c r="N261" s="143" t="s">
        <v>1</v>
      </c>
      <c r="O261" s="144" t="s">
        <v>42</v>
      </c>
      <c r="P261" s="145">
        <f t="shared" si="66"/>
        <v>0</v>
      </c>
      <c r="Q261" s="145">
        <f t="shared" si="67"/>
        <v>0</v>
      </c>
      <c r="R261" s="145">
        <f t="shared" si="68"/>
        <v>0</v>
      </c>
      <c r="T261" s="146">
        <f t="shared" si="69"/>
        <v>0</v>
      </c>
      <c r="U261" s="146">
        <v>0</v>
      </c>
      <c r="V261" s="146">
        <f t="shared" si="70"/>
        <v>0</v>
      </c>
      <c r="W261" s="146">
        <v>0</v>
      </c>
      <c r="X261" s="147">
        <f t="shared" si="71"/>
        <v>0</v>
      </c>
      <c r="AR261" s="148" t="s">
        <v>168</v>
      </c>
      <c r="AT261" s="148" t="s">
        <v>163</v>
      </c>
      <c r="AU261" s="148" t="s">
        <v>87</v>
      </c>
      <c r="AY261" s="17" t="s">
        <v>160</v>
      </c>
      <c r="BE261" s="149">
        <f t="shared" si="72"/>
        <v>0</v>
      </c>
      <c r="BF261" s="149">
        <f t="shared" si="73"/>
        <v>0</v>
      </c>
      <c r="BG261" s="149">
        <f t="shared" si="74"/>
        <v>0</v>
      </c>
      <c r="BH261" s="149">
        <f t="shared" si="75"/>
        <v>0</v>
      </c>
      <c r="BI261" s="149">
        <f t="shared" si="76"/>
        <v>0</v>
      </c>
      <c r="BJ261" s="17" t="s">
        <v>87</v>
      </c>
      <c r="BK261" s="149">
        <f t="shared" si="77"/>
        <v>0</v>
      </c>
      <c r="BL261" s="17" t="s">
        <v>168</v>
      </c>
      <c r="BM261" s="148" t="s">
        <v>1751</v>
      </c>
    </row>
    <row r="262" spans="2:65" s="1" customFormat="1" ht="16.5" customHeight="1">
      <c r="B262" s="32"/>
      <c r="C262" s="136" t="s">
        <v>821</v>
      </c>
      <c r="D262" s="136" t="s">
        <v>163</v>
      </c>
      <c r="E262" s="137" t="s">
        <v>1723</v>
      </c>
      <c r="F262" s="138" t="s">
        <v>1466</v>
      </c>
      <c r="G262" s="139" t="s">
        <v>1484</v>
      </c>
      <c r="H262" s="140">
        <v>1</v>
      </c>
      <c r="I262" s="141">
        <v>0</v>
      </c>
      <c r="J262" s="141">
        <v>0</v>
      </c>
      <c r="K262" s="142">
        <f t="shared" si="65"/>
        <v>0</v>
      </c>
      <c r="L262" s="138" t="s">
        <v>1</v>
      </c>
      <c r="M262" s="32"/>
      <c r="N262" s="143" t="s">
        <v>1</v>
      </c>
      <c r="O262" s="144" t="s">
        <v>42</v>
      </c>
      <c r="P262" s="145">
        <f t="shared" si="66"/>
        <v>0</v>
      </c>
      <c r="Q262" s="145">
        <f t="shared" si="67"/>
        <v>0</v>
      </c>
      <c r="R262" s="145">
        <f t="shared" si="68"/>
        <v>0</v>
      </c>
      <c r="T262" s="146">
        <f t="shared" si="69"/>
        <v>0</v>
      </c>
      <c r="U262" s="146">
        <v>0</v>
      </c>
      <c r="V262" s="146">
        <f t="shared" si="70"/>
        <v>0</v>
      </c>
      <c r="W262" s="146">
        <v>0</v>
      </c>
      <c r="X262" s="147">
        <f t="shared" si="71"/>
        <v>0</v>
      </c>
      <c r="AR262" s="148" t="s">
        <v>168</v>
      </c>
      <c r="AT262" s="148" t="s">
        <v>163</v>
      </c>
      <c r="AU262" s="148" t="s">
        <v>87</v>
      </c>
      <c r="AY262" s="17" t="s">
        <v>160</v>
      </c>
      <c r="BE262" s="149">
        <f t="shared" si="72"/>
        <v>0</v>
      </c>
      <c r="BF262" s="149">
        <f t="shared" si="73"/>
        <v>0</v>
      </c>
      <c r="BG262" s="149">
        <f t="shared" si="74"/>
        <v>0</v>
      </c>
      <c r="BH262" s="149">
        <f t="shared" si="75"/>
        <v>0</v>
      </c>
      <c r="BI262" s="149">
        <f t="shared" si="76"/>
        <v>0</v>
      </c>
      <c r="BJ262" s="17" t="s">
        <v>87</v>
      </c>
      <c r="BK262" s="149">
        <f t="shared" si="77"/>
        <v>0</v>
      </c>
      <c r="BL262" s="17" t="s">
        <v>168</v>
      </c>
      <c r="BM262" s="148" t="s">
        <v>1752</v>
      </c>
    </row>
    <row r="263" spans="2:65" s="1" customFormat="1" ht="33" customHeight="1">
      <c r="B263" s="32"/>
      <c r="C263" s="136" t="s">
        <v>825</v>
      </c>
      <c r="D263" s="136" t="s">
        <v>163</v>
      </c>
      <c r="E263" s="137" t="s">
        <v>1753</v>
      </c>
      <c r="F263" s="138" t="s">
        <v>1754</v>
      </c>
      <c r="G263" s="139" t="s">
        <v>1484</v>
      </c>
      <c r="H263" s="140">
        <v>1</v>
      </c>
      <c r="I263" s="141">
        <v>0</v>
      </c>
      <c r="J263" s="141">
        <v>0</v>
      </c>
      <c r="K263" s="142">
        <f t="shared" si="65"/>
        <v>0</v>
      </c>
      <c r="L263" s="138" t="s">
        <v>1</v>
      </c>
      <c r="M263" s="32"/>
      <c r="N263" s="143" t="s">
        <v>1</v>
      </c>
      <c r="O263" s="144" t="s">
        <v>42</v>
      </c>
      <c r="P263" s="145">
        <f t="shared" si="66"/>
        <v>0</v>
      </c>
      <c r="Q263" s="145">
        <f t="shared" si="67"/>
        <v>0</v>
      </c>
      <c r="R263" s="145">
        <f t="shared" si="68"/>
        <v>0</v>
      </c>
      <c r="T263" s="146">
        <f t="shared" si="69"/>
        <v>0</v>
      </c>
      <c r="U263" s="146">
        <v>0</v>
      </c>
      <c r="V263" s="146">
        <f t="shared" si="70"/>
        <v>0</v>
      </c>
      <c r="W263" s="146">
        <v>0</v>
      </c>
      <c r="X263" s="147">
        <f t="shared" si="71"/>
        <v>0</v>
      </c>
      <c r="AR263" s="148" t="s">
        <v>168</v>
      </c>
      <c r="AT263" s="148" t="s">
        <v>163</v>
      </c>
      <c r="AU263" s="148" t="s">
        <v>87</v>
      </c>
      <c r="AY263" s="17" t="s">
        <v>160</v>
      </c>
      <c r="BE263" s="149">
        <f t="shared" si="72"/>
        <v>0</v>
      </c>
      <c r="BF263" s="149">
        <f t="shared" si="73"/>
        <v>0</v>
      </c>
      <c r="BG263" s="149">
        <f t="shared" si="74"/>
        <v>0</v>
      </c>
      <c r="BH263" s="149">
        <f t="shared" si="75"/>
        <v>0</v>
      </c>
      <c r="BI263" s="149">
        <f t="shared" si="76"/>
        <v>0</v>
      </c>
      <c r="BJ263" s="17" t="s">
        <v>87</v>
      </c>
      <c r="BK263" s="149">
        <f t="shared" si="77"/>
        <v>0</v>
      </c>
      <c r="BL263" s="17" t="s">
        <v>168</v>
      </c>
      <c r="BM263" s="148" t="s">
        <v>1755</v>
      </c>
    </row>
    <row r="264" spans="2:65" s="1" customFormat="1" ht="16.5" customHeight="1">
      <c r="B264" s="32"/>
      <c r="C264" s="136" t="s">
        <v>829</v>
      </c>
      <c r="D264" s="136" t="s">
        <v>163</v>
      </c>
      <c r="E264" s="137" t="s">
        <v>1726</v>
      </c>
      <c r="F264" s="138" t="s">
        <v>1727</v>
      </c>
      <c r="G264" s="139" t="s">
        <v>484</v>
      </c>
      <c r="H264" s="140">
        <v>1</v>
      </c>
      <c r="I264" s="141">
        <v>0</v>
      </c>
      <c r="J264" s="141">
        <v>0</v>
      </c>
      <c r="K264" s="142">
        <f t="shared" si="65"/>
        <v>0</v>
      </c>
      <c r="L264" s="138" t="s">
        <v>1</v>
      </c>
      <c r="M264" s="32"/>
      <c r="N264" s="143" t="s">
        <v>1</v>
      </c>
      <c r="O264" s="144" t="s">
        <v>42</v>
      </c>
      <c r="P264" s="145">
        <f t="shared" si="66"/>
        <v>0</v>
      </c>
      <c r="Q264" s="145">
        <f t="shared" si="67"/>
        <v>0</v>
      </c>
      <c r="R264" s="145">
        <f t="shared" si="68"/>
        <v>0</v>
      </c>
      <c r="T264" s="146">
        <f t="shared" si="69"/>
        <v>0</v>
      </c>
      <c r="U264" s="146">
        <v>0</v>
      </c>
      <c r="V264" s="146">
        <f t="shared" si="70"/>
        <v>0</v>
      </c>
      <c r="W264" s="146">
        <v>0</v>
      </c>
      <c r="X264" s="147">
        <f t="shared" si="71"/>
        <v>0</v>
      </c>
      <c r="AR264" s="148" t="s">
        <v>168</v>
      </c>
      <c r="AT264" s="148" t="s">
        <v>163</v>
      </c>
      <c r="AU264" s="148" t="s">
        <v>87</v>
      </c>
      <c r="AY264" s="17" t="s">
        <v>160</v>
      </c>
      <c r="BE264" s="149">
        <f t="shared" si="72"/>
        <v>0</v>
      </c>
      <c r="BF264" s="149">
        <f t="shared" si="73"/>
        <v>0</v>
      </c>
      <c r="BG264" s="149">
        <f t="shared" si="74"/>
        <v>0</v>
      </c>
      <c r="BH264" s="149">
        <f t="shared" si="75"/>
        <v>0</v>
      </c>
      <c r="BI264" s="149">
        <f t="shared" si="76"/>
        <v>0</v>
      </c>
      <c r="BJ264" s="17" t="s">
        <v>87</v>
      </c>
      <c r="BK264" s="149">
        <f t="shared" si="77"/>
        <v>0</v>
      </c>
      <c r="BL264" s="17" t="s">
        <v>168</v>
      </c>
      <c r="BM264" s="148" t="s">
        <v>1756</v>
      </c>
    </row>
    <row r="265" spans="2:65" s="1" customFormat="1" ht="16.5" customHeight="1">
      <c r="B265" s="32"/>
      <c r="C265" s="136" t="s">
        <v>834</v>
      </c>
      <c r="D265" s="136" t="s">
        <v>163</v>
      </c>
      <c r="E265" s="137" t="s">
        <v>1728</v>
      </c>
      <c r="F265" s="138" t="s">
        <v>1609</v>
      </c>
      <c r="G265" s="139" t="s">
        <v>1484</v>
      </c>
      <c r="H265" s="140">
        <v>1</v>
      </c>
      <c r="I265" s="141">
        <v>0</v>
      </c>
      <c r="J265" s="141">
        <v>0</v>
      </c>
      <c r="K265" s="142">
        <f t="shared" si="65"/>
        <v>0</v>
      </c>
      <c r="L265" s="138" t="s">
        <v>1</v>
      </c>
      <c r="M265" s="32"/>
      <c r="N265" s="143" t="s">
        <v>1</v>
      </c>
      <c r="O265" s="144" t="s">
        <v>42</v>
      </c>
      <c r="P265" s="145">
        <f t="shared" si="66"/>
        <v>0</v>
      </c>
      <c r="Q265" s="145">
        <f t="shared" si="67"/>
        <v>0</v>
      </c>
      <c r="R265" s="145">
        <f t="shared" si="68"/>
        <v>0</v>
      </c>
      <c r="T265" s="146">
        <f t="shared" si="69"/>
        <v>0</v>
      </c>
      <c r="U265" s="146">
        <v>0</v>
      </c>
      <c r="V265" s="146">
        <f t="shared" si="70"/>
        <v>0</v>
      </c>
      <c r="W265" s="146">
        <v>0</v>
      </c>
      <c r="X265" s="147">
        <f t="shared" si="71"/>
        <v>0</v>
      </c>
      <c r="AR265" s="148" t="s">
        <v>168</v>
      </c>
      <c r="AT265" s="148" t="s">
        <v>163</v>
      </c>
      <c r="AU265" s="148" t="s">
        <v>87</v>
      </c>
      <c r="AY265" s="17" t="s">
        <v>160</v>
      </c>
      <c r="BE265" s="149">
        <f t="shared" si="72"/>
        <v>0</v>
      </c>
      <c r="BF265" s="149">
        <f t="shared" si="73"/>
        <v>0</v>
      </c>
      <c r="BG265" s="149">
        <f t="shared" si="74"/>
        <v>0</v>
      </c>
      <c r="BH265" s="149">
        <f t="shared" si="75"/>
        <v>0</v>
      </c>
      <c r="BI265" s="149">
        <f t="shared" si="76"/>
        <v>0</v>
      </c>
      <c r="BJ265" s="17" t="s">
        <v>87</v>
      </c>
      <c r="BK265" s="149">
        <f t="shared" si="77"/>
        <v>0</v>
      </c>
      <c r="BL265" s="17" t="s">
        <v>168</v>
      </c>
      <c r="BM265" s="148" t="s">
        <v>1757</v>
      </c>
    </row>
    <row r="266" spans="2:65" s="1" customFormat="1" ht="16.5" customHeight="1">
      <c r="B266" s="32"/>
      <c r="C266" s="136" t="s">
        <v>838</v>
      </c>
      <c r="D266" s="136" t="s">
        <v>163</v>
      </c>
      <c r="E266" s="137" t="s">
        <v>1758</v>
      </c>
      <c r="F266" s="138" t="s">
        <v>1759</v>
      </c>
      <c r="G266" s="139" t="s">
        <v>484</v>
      </c>
      <c r="H266" s="140">
        <v>1</v>
      </c>
      <c r="I266" s="141">
        <v>0</v>
      </c>
      <c r="J266" s="141">
        <v>0</v>
      </c>
      <c r="K266" s="142">
        <f t="shared" si="65"/>
        <v>0</v>
      </c>
      <c r="L266" s="138" t="s">
        <v>1</v>
      </c>
      <c r="M266" s="32"/>
      <c r="N266" s="143" t="s">
        <v>1</v>
      </c>
      <c r="O266" s="144" t="s">
        <v>42</v>
      </c>
      <c r="P266" s="145">
        <f t="shared" si="66"/>
        <v>0</v>
      </c>
      <c r="Q266" s="145">
        <f t="shared" si="67"/>
        <v>0</v>
      </c>
      <c r="R266" s="145">
        <f t="shared" si="68"/>
        <v>0</v>
      </c>
      <c r="T266" s="146">
        <f t="shared" si="69"/>
        <v>0</v>
      </c>
      <c r="U266" s="146">
        <v>0</v>
      </c>
      <c r="V266" s="146">
        <f t="shared" si="70"/>
        <v>0</v>
      </c>
      <c r="W266" s="146">
        <v>0</v>
      </c>
      <c r="X266" s="147">
        <f t="shared" si="71"/>
        <v>0</v>
      </c>
      <c r="AR266" s="148" t="s">
        <v>168</v>
      </c>
      <c r="AT266" s="148" t="s">
        <v>163</v>
      </c>
      <c r="AU266" s="148" t="s">
        <v>87</v>
      </c>
      <c r="AY266" s="17" t="s">
        <v>160</v>
      </c>
      <c r="BE266" s="149">
        <f t="shared" si="72"/>
        <v>0</v>
      </c>
      <c r="BF266" s="149">
        <f t="shared" si="73"/>
        <v>0</v>
      </c>
      <c r="BG266" s="149">
        <f t="shared" si="74"/>
        <v>0</v>
      </c>
      <c r="BH266" s="149">
        <f t="shared" si="75"/>
        <v>0</v>
      </c>
      <c r="BI266" s="149">
        <f t="shared" si="76"/>
        <v>0</v>
      </c>
      <c r="BJ266" s="17" t="s">
        <v>87</v>
      </c>
      <c r="BK266" s="149">
        <f t="shared" si="77"/>
        <v>0</v>
      </c>
      <c r="BL266" s="17" t="s">
        <v>168</v>
      </c>
      <c r="BM266" s="148" t="s">
        <v>1760</v>
      </c>
    </row>
    <row r="267" spans="2:65" s="1" customFormat="1" ht="16.5" customHeight="1">
      <c r="B267" s="32"/>
      <c r="C267" s="136" t="s">
        <v>843</v>
      </c>
      <c r="D267" s="136" t="s">
        <v>163</v>
      </c>
      <c r="E267" s="137" t="s">
        <v>1761</v>
      </c>
      <c r="F267" s="138" t="s">
        <v>1762</v>
      </c>
      <c r="G267" s="139" t="s">
        <v>1484</v>
      </c>
      <c r="H267" s="140">
        <v>1</v>
      </c>
      <c r="I267" s="141">
        <v>0</v>
      </c>
      <c r="J267" s="141">
        <v>0</v>
      </c>
      <c r="K267" s="142">
        <f t="shared" si="65"/>
        <v>0</v>
      </c>
      <c r="L267" s="138" t="s">
        <v>1</v>
      </c>
      <c r="M267" s="32"/>
      <c r="N267" s="143" t="s">
        <v>1</v>
      </c>
      <c r="O267" s="144" t="s">
        <v>42</v>
      </c>
      <c r="P267" s="145">
        <f t="shared" si="66"/>
        <v>0</v>
      </c>
      <c r="Q267" s="145">
        <f t="shared" si="67"/>
        <v>0</v>
      </c>
      <c r="R267" s="145">
        <f t="shared" si="68"/>
        <v>0</v>
      </c>
      <c r="T267" s="146">
        <f t="shared" si="69"/>
        <v>0</v>
      </c>
      <c r="U267" s="146">
        <v>0</v>
      </c>
      <c r="V267" s="146">
        <f t="shared" si="70"/>
        <v>0</v>
      </c>
      <c r="W267" s="146">
        <v>0</v>
      </c>
      <c r="X267" s="147">
        <f t="shared" si="71"/>
        <v>0</v>
      </c>
      <c r="AR267" s="148" t="s">
        <v>168</v>
      </c>
      <c r="AT267" s="148" t="s">
        <v>163</v>
      </c>
      <c r="AU267" s="148" t="s">
        <v>87</v>
      </c>
      <c r="AY267" s="17" t="s">
        <v>160</v>
      </c>
      <c r="BE267" s="149">
        <f t="shared" si="72"/>
        <v>0</v>
      </c>
      <c r="BF267" s="149">
        <f t="shared" si="73"/>
        <v>0</v>
      </c>
      <c r="BG267" s="149">
        <f t="shared" si="74"/>
        <v>0</v>
      </c>
      <c r="BH267" s="149">
        <f t="shared" si="75"/>
        <v>0</v>
      </c>
      <c r="BI267" s="149">
        <f t="shared" si="76"/>
        <v>0</v>
      </c>
      <c r="BJ267" s="17" t="s">
        <v>87</v>
      </c>
      <c r="BK267" s="149">
        <f t="shared" si="77"/>
        <v>0</v>
      </c>
      <c r="BL267" s="17" t="s">
        <v>168</v>
      </c>
      <c r="BM267" s="148" t="s">
        <v>1763</v>
      </c>
    </row>
    <row r="268" spans="2:65" s="1" customFormat="1" ht="16.5" customHeight="1">
      <c r="B268" s="32"/>
      <c r="C268" s="136" t="s">
        <v>847</v>
      </c>
      <c r="D268" s="136" t="s">
        <v>163</v>
      </c>
      <c r="E268" s="137" t="s">
        <v>1764</v>
      </c>
      <c r="F268" s="138" t="s">
        <v>1656</v>
      </c>
      <c r="G268" s="139" t="s">
        <v>1484</v>
      </c>
      <c r="H268" s="140">
        <v>1</v>
      </c>
      <c r="I268" s="141">
        <v>0</v>
      </c>
      <c r="J268" s="141">
        <v>0</v>
      </c>
      <c r="K268" s="142">
        <f t="shared" si="65"/>
        <v>0</v>
      </c>
      <c r="L268" s="138" t="s">
        <v>1</v>
      </c>
      <c r="M268" s="32"/>
      <c r="N268" s="143" t="s">
        <v>1</v>
      </c>
      <c r="O268" s="144" t="s">
        <v>42</v>
      </c>
      <c r="P268" s="145">
        <f t="shared" si="66"/>
        <v>0</v>
      </c>
      <c r="Q268" s="145">
        <f t="shared" si="67"/>
        <v>0</v>
      </c>
      <c r="R268" s="145">
        <f t="shared" si="68"/>
        <v>0</v>
      </c>
      <c r="T268" s="146">
        <f t="shared" si="69"/>
        <v>0</v>
      </c>
      <c r="U268" s="146">
        <v>0</v>
      </c>
      <c r="V268" s="146">
        <f t="shared" si="70"/>
        <v>0</v>
      </c>
      <c r="W268" s="146">
        <v>0</v>
      </c>
      <c r="X268" s="147">
        <f t="shared" si="71"/>
        <v>0</v>
      </c>
      <c r="AR268" s="148" t="s">
        <v>168</v>
      </c>
      <c r="AT268" s="148" t="s">
        <v>163</v>
      </c>
      <c r="AU268" s="148" t="s">
        <v>87</v>
      </c>
      <c r="AY268" s="17" t="s">
        <v>160</v>
      </c>
      <c r="BE268" s="149">
        <f t="shared" si="72"/>
        <v>0</v>
      </c>
      <c r="BF268" s="149">
        <f t="shared" si="73"/>
        <v>0</v>
      </c>
      <c r="BG268" s="149">
        <f t="shared" si="74"/>
        <v>0</v>
      </c>
      <c r="BH268" s="149">
        <f t="shared" si="75"/>
        <v>0</v>
      </c>
      <c r="BI268" s="149">
        <f t="shared" si="76"/>
        <v>0</v>
      </c>
      <c r="BJ268" s="17" t="s">
        <v>87</v>
      </c>
      <c r="BK268" s="149">
        <f t="shared" si="77"/>
        <v>0</v>
      </c>
      <c r="BL268" s="17" t="s">
        <v>168</v>
      </c>
      <c r="BM268" s="148" t="s">
        <v>1765</v>
      </c>
    </row>
    <row r="269" spans="2:65" s="11" customFormat="1" ht="25.9" customHeight="1">
      <c r="B269" s="123"/>
      <c r="D269" s="124" t="s">
        <v>78</v>
      </c>
      <c r="E269" s="125" t="s">
        <v>748</v>
      </c>
      <c r="F269" s="125" t="s">
        <v>1766</v>
      </c>
      <c r="I269" s="126"/>
      <c r="J269" s="126"/>
      <c r="K269" s="127">
        <f>BK269</f>
        <v>0</v>
      </c>
      <c r="M269" s="123"/>
      <c r="N269" s="128"/>
      <c r="Q269" s="129">
        <f>SUM(Q270:Q280)</f>
        <v>0</v>
      </c>
      <c r="R269" s="129">
        <f>SUM(R270:R280)</f>
        <v>0</v>
      </c>
      <c r="T269" s="130">
        <f>SUM(T270:T280)</f>
        <v>0</v>
      </c>
      <c r="V269" s="130">
        <f>SUM(V270:V280)</f>
        <v>0</v>
      </c>
      <c r="X269" s="131">
        <f>SUM(X270:X280)</f>
        <v>0</v>
      </c>
      <c r="AR269" s="124" t="s">
        <v>87</v>
      </c>
      <c r="AT269" s="132" t="s">
        <v>78</v>
      </c>
      <c r="AU269" s="132" t="s">
        <v>79</v>
      </c>
      <c r="AY269" s="124" t="s">
        <v>160</v>
      </c>
      <c r="BK269" s="133">
        <f>SUM(BK270:BK280)</f>
        <v>0</v>
      </c>
    </row>
    <row r="270" spans="2:65" s="1" customFormat="1" ht="16.5" customHeight="1">
      <c r="B270" s="32"/>
      <c r="C270" s="136" t="s">
        <v>854</v>
      </c>
      <c r="D270" s="136" t="s">
        <v>163</v>
      </c>
      <c r="E270" s="137" t="s">
        <v>1767</v>
      </c>
      <c r="F270" s="138" t="s">
        <v>1768</v>
      </c>
      <c r="G270" s="139" t="s">
        <v>484</v>
      </c>
      <c r="H270" s="140">
        <v>1</v>
      </c>
      <c r="I270" s="141">
        <v>0</v>
      </c>
      <c r="J270" s="141">
        <v>0</v>
      </c>
      <c r="K270" s="142">
        <f t="shared" ref="K270:K280" si="78">ROUND(P270*H270,2)</f>
        <v>0</v>
      </c>
      <c r="L270" s="138" t="s">
        <v>1</v>
      </c>
      <c r="M270" s="32"/>
      <c r="N270" s="143" t="s">
        <v>1</v>
      </c>
      <c r="O270" s="144" t="s">
        <v>42</v>
      </c>
      <c r="P270" s="145">
        <f t="shared" ref="P270:P280" si="79">I270+J270</f>
        <v>0</v>
      </c>
      <c r="Q270" s="145">
        <f t="shared" ref="Q270:Q280" si="80">ROUND(I270*H270,2)</f>
        <v>0</v>
      </c>
      <c r="R270" s="145">
        <f t="shared" ref="R270:R280" si="81">ROUND(J270*H270,2)</f>
        <v>0</v>
      </c>
      <c r="T270" s="146">
        <f t="shared" ref="T270:T280" si="82">S270*H270</f>
        <v>0</v>
      </c>
      <c r="U270" s="146">
        <v>0</v>
      </c>
      <c r="V270" s="146">
        <f t="shared" ref="V270:V280" si="83">U270*H270</f>
        <v>0</v>
      </c>
      <c r="W270" s="146">
        <v>0</v>
      </c>
      <c r="X270" s="147">
        <f t="shared" ref="X270:X280" si="84">W270*H270</f>
        <v>0</v>
      </c>
      <c r="AR270" s="148" t="s">
        <v>168</v>
      </c>
      <c r="AT270" s="148" t="s">
        <v>163</v>
      </c>
      <c r="AU270" s="148" t="s">
        <v>87</v>
      </c>
      <c r="AY270" s="17" t="s">
        <v>160</v>
      </c>
      <c r="BE270" s="149">
        <f t="shared" ref="BE270:BE280" si="85">IF(O270="základní",K270,0)</f>
        <v>0</v>
      </c>
      <c r="BF270" s="149">
        <f t="shared" ref="BF270:BF280" si="86">IF(O270="snížená",K270,0)</f>
        <v>0</v>
      </c>
      <c r="BG270" s="149">
        <f t="shared" ref="BG270:BG280" si="87">IF(O270="zákl. přenesená",K270,0)</f>
        <v>0</v>
      </c>
      <c r="BH270" s="149">
        <f t="shared" ref="BH270:BH280" si="88">IF(O270="sníž. přenesená",K270,0)</f>
        <v>0</v>
      </c>
      <c r="BI270" s="149">
        <f t="shared" ref="BI270:BI280" si="89">IF(O270="nulová",K270,0)</f>
        <v>0</v>
      </c>
      <c r="BJ270" s="17" t="s">
        <v>87</v>
      </c>
      <c r="BK270" s="149">
        <f t="shared" ref="BK270:BK280" si="90">ROUND(P270*H270,2)</f>
        <v>0</v>
      </c>
      <c r="BL270" s="17" t="s">
        <v>168</v>
      </c>
      <c r="BM270" s="148" t="s">
        <v>1769</v>
      </c>
    </row>
    <row r="271" spans="2:65" s="1" customFormat="1" ht="16.5" customHeight="1">
      <c r="B271" s="32"/>
      <c r="C271" s="136" t="s">
        <v>858</v>
      </c>
      <c r="D271" s="136" t="s">
        <v>163</v>
      </c>
      <c r="E271" s="137" t="s">
        <v>1770</v>
      </c>
      <c r="F271" s="138" t="s">
        <v>1771</v>
      </c>
      <c r="G271" s="139" t="s">
        <v>484</v>
      </c>
      <c r="H271" s="140">
        <v>1</v>
      </c>
      <c r="I271" s="141">
        <v>0</v>
      </c>
      <c r="J271" s="141">
        <v>0</v>
      </c>
      <c r="K271" s="142">
        <f t="shared" si="78"/>
        <v>0</v>
      </c>
      <c r="L271" s="138" t="s">
        <v>1</v>
      </c>
      <c r="M271" s="32"/>
      <c r="N271" s="143" t="s">
        <v>1</v>
      </c>
      <c r="O271" s="144" t="s">
        <v>42</v>
      </c>
      <c r="P271" s="145">
        <f t="shared" si="79"/>
        <v>0</v>
      </c>
      <c r="Q271" s="145">
        <f t="shared" si="80"/>
        <v>0</v>
      </c>
      <c r="R271" s="145">
        <f t="shared" si="81"/>
        <v>0</v>
      </c>
      <c r="T271" s="146">
        <f t="shared" si="82"/>
        <v>0</v>
      </c>
      <c r="U271" s="146">
        <v>0</v>
      </c>
      <c r="V271" s="146">
        <f t="shared" si="83"/>
        <v>0</v>
      </c>
      <c r="W271" s="146">
        <v>0</v>
      </c>
      <c r="X271" s="147">
        <f t="shared" si="84"/>
        <v>0</v>
      </c>
      <c r="AR271" s="148" t="s">
        <v>168</v>
      </c>
      <c r="AT271" s="148" t="s">
        <v>163</v>
      </c>
      <c r="AU271" s="148" t="s">
        <v>87</v>
      </c>
      <c r="AY271" s="17" t="s">
        <v>160</v>
      </c>
      <c r="BE271" s="149">
        <f t="shared" si="85"/>
        <v>0</v>
      </c>
      <c r="BF271" s="149">
        <f t="shared" si="86"/>
        <v>0</v>
      </c>
      <c r="BG271" s="149">
        <f t="shared" si="87"/>
        <v>0</v>
      </c>
      <c r="BH271" s="149">
        <f t="shared" si="88"/>
        <v>0</v>
      </c>
      <c r="BI271" s="149">
        <f t="shared" si="89"/>
        <v>0</v>
      </c>
      <c r="BJ271" s="17" t="s">
        <v>87</v>
      </c>
      <c r="BK271" s="149">
        <f t="shared" si="90"/>
        <v>0</v>
      </c>
      <c r="BL271" s="17" t="s">
        <v>168</v>
      </c>
      <c r="BM271" s="148" t="s">
        <v>1772</v>
      </c>
    </row>
    <row r="272" spans="2:65" s="1" customFormat="1" ht="16.5" customHeight="1">
      <c r="B272" s="32"/>
      <c r="C272" s="136" t="s">
        <v>862</v>
      </c>
      <c r="D272" s="136" t="s">
        <v>163</v>
      </c>
      <c r="E272" s="137" t="s">
        <v>1773</v>
      </c>
      <c r="F272" s="138" t="s">
        <v>1774</v>
      </c>
      <c r="G272" s="139" t="s">
        <v>484</v>
      </c>
      <c r="H272" s="140">
        <v>1</v>
      </c>
      <c r="I272" s="141">
        <v>0</v>
      </c>
      <c r="J272" s="141">
        <v>0</v>
      </c>
      <c r="K272" s="142">
        <f t="shared" si="78"/>
        <v>0</v>
      </c>
      <c r="L272" s="138" t="s">
        <v>1</v>
      </c>
      <c r="M272" s="32"/>
      <c r="N272" s="143" t="s">
        <v>1</v>
      </c>
      <c r="O272" s="144" t="s">
        <v>42</v>
      </c>
      <c r="P272" s="145">
        <f t="shared" si="79"/>
        <v>0</v>
      </c>
      <c r="Q272" s="145">
        <f t="shared" si="80"/>
        <v>0</v>
      </c>
      <c r="R272" s="145">
        <f t="shared" si="81"/>
        <v>0</v>
      </c>
      <c r="T272" s="146">
        <f t="shared" si="82"/>
        <v>0</v>
      </c>
      <c r="U272" s="146">
        <v>0</v>
      </c>
      <c r="V272" s="146">
        <f t="shared" si="83"/>
        <v>0</v>
      </c>
      <c r="W272" s="146">
        <v>0</v>
      </c>
      <c r="X272" s="147">
        <f t="shared" si="84"/>
        <v>0</v>
      </c>
      <c r="AR272" s="148" t="s">
        <v>168</v>
      </c>
      <c r="AT272" s="148" t="s">
        <v>163</v>
      </c>
      <c r="AU272" s="148" t="s">
        <v>87</v>
      </c>
      <c r="AY272" s="17" t="s">
        <v>160</v>
      </c>
      <c r="BE272" s="149">
        <f t="shared" si="85"/>
        <v>0</v>
      </c>
      <c r="BF272" s="149">
        <f t="shared" si="86"/>
        <v>0</v>
      </c>
      <c r="BG272" s="149">
        <f t="shared" si="87"/>
        <v>0</v>
      </c>
      <c r="BH272" s="149">
        <f t="shared" si="88"/>
        <v>0</v>
      </c>
      <c r="BI272" s="149">
        <f t="shared" si="89"/>
        <v>0</v>
      </c>
      <c r="BJ272" s="17" t="s">
        <v>87</v>
      </c>
      <c r="BK272" s="149">
        <f t="shared" si="90"/>
        <v>0</v>
      </c>
      <c r="BL272" s="17" t="s">
        <v>168</v>
      </c>
      <c r="BM272" s="148" t="s">
        <v>1775</v>
      </c>
    </row>
    <row r="273" spans="2:65" s="1" customFormat="1" ht="21.75" customHeight="1">
      <c r="B273" s="32"/>
      <c r="C273" s="136" t="s">
        <v>866</v>
      </c>
      <c r="D273" s="136" t="s">
        <v>163</v>
      </c>
      <c r="E273" s="137" t="s">
        <v>1776</v>
      </c>
      <c r="F273" s="138" t="s">
        <v>1777</v>
      </c>
      <c r="G273" s="139" t="s">
        <v>484</v>
      </c>
      <c r="H273" s="140">
        <v>4</v>
      </c>
      <c r="I273" s="141">
        <v>0</v>
      </c>
      <c r="J273" s="141">
        <v>0</v>
      </c>
      <c r="K273" s="142">
        <f t="shared" si="78"/>
        <v>0</v>
      </c>
      <c r="L273" s="138" t="s">
        <v>1</v>
      </c>
      <c r="M273" s="32"/>
      <c r="N273" s="143" t="s">
        <v>1</v>
      </c>
      <c r="O273" s="144" t="s">
        <v>42</v>
      </c>
      <c r="P273" s="145">
        <f t="shared" si="79"/>
        <v>0</v>
      </c>
      <c r="Q273" s="145">
        <f t="shared" si="80"/>
        <v>0</v>
      </c>
      <c r="R273" s="145">
        <f t="shared" si="81"/>
        <v>0</v>
      </c>
      <c r="T273" s="146">
        <f t="shared" si="82"/>
        <v>0</v>
      </c>
      <c r="U273" s="146">
        <v>0</v>
      </c>
      <c r="V273" s="146">
        <f t="shared" si="83"/>
        <v>0</v>
      </c>
      <c r="W273" s="146">
        <v>0</v>
      </c>
      <c r="X273" s="147">
        <f t="shared" si="84"/>
        <v>0</v>
      </c>
      <c r="AR273" s="148" t="s">
        <v>168</v>
      </c>
      <c r="AT273" s="148" t="s">
        <v>163</v>
      </c>
      <c r="AU273" s="148" t="s">
        <v>87</v>
      </c>
      <c r="AY273" s="17" t="s">
        <v>160</v>
      </c>
      <c r="BE273" s="149">
        <f t="shared" si="85"/>
        <v>0</v>
      </c>
      <c r="BF273" s="149">
        <f t="shared" si="86"/>
        <v>0</v>
      </c>
      <c r="BG273" s="149">
        <f t="shared" si="87"/>
        <v>0</v>
      </c>
      <c r="BH273" s="149">
        <f t="shared" si="88"/>
        <v>0</v>
      </c>
      <c r="BI273" s="149">
        <f t="shared" si="89"/>
        <v>0</v>
      </c>
      <c r="BJ273" s="17" t="s">
        <v>87</v>
      </c>
      <c r="BK273" s="149">
        <f t="shared" si="90"/>
        <v>0</v>
      </c>
      <c r="BL273" s="17" t="s">
        <v>168</v>
      </c>
      <c r="BM273" s="148" t="s">
        <v>1778</v>
      </c>
    </row>
    <row r="274" spans="2:65" s="1" customFormat="1" ht="16.5" customHeight="1">
      <c r="B274" s="32"/>
      <c r="C274" s="136" t="s">
        <v>871</v>
      </c>
      <c r="D274" s="136" t="s">
        <v>163</v>
      </c>
      <c r="E274" s="137" t="s">
        <v>1779</v>
      </c>
      <c r="F274" s="138" t="s">
        <v>1780</v>
      </c>
      <c r="G274" s="139" t="s">
        <v>484</v>
      </c>
      <c r="H274" s="140">
        <v>4</v>
      </c>
      <c r="I274" s="141">
        <v>0</v>
      </c>
      <c r="J274" s="141">
        <v>0</v>
      </c>
      <c r="K274" s="142">
        <f t="shared" si="78"/>
        <v>0</v>
      </c>
      <c r="L274" s="138" t="s">
        <v>1</v>
      </c>
      <c r="M274" s="32"/>
      <c r="N274" s="143" t="s">
        <v>1</v>
      </c>
      <c r="O274" s="144" t="s">
        <v>42</v>
      </c>
      <c r="P274" s="145">
        <f t="shared" si="79"/>
        <v>0</v>
      </c>
      <c r="Q274" s="145">
        <f t="shared" si="80"/>
        <v>0</v>
      </c>
      <c r="R274" s="145">
        <f t="shared" si="81"/>
        <v>0</v>
      </c>
      <c r="T274" s="146">
        <f t="shared" si="82"/>
        <v>0</v>
      </c>
      <c r="U274" s="146">
        <v>0</v>
      </c>
      <c r="V274" s="146">
        <f t="shared" si="83"/>
        <v>0</v>
      </c>
      <c r="W274" s="146">
        <v>0</v>
      </c>
      <c r="X274" s="147">
        <f t="shared" si="84"/>
        <v>0</v>
      </c>
      <c r="AR274" s="148" t="s">
        <v>168</v>
      </c>
      <c r="AT274" s="148" t="s">
        <v>163</v>
      </c>
      <c r="AU274" s="148" t="s">
        <v>87</v>
      </c>
      <c r="AY274" s="17" t="s">
        <v>160</v>
      </c>
      <c r="BE274" s="149">
        <f t="shared" si="85"/>
        <v>0</v>
      </c>
      <c r="BF274" s="149">
        <f t="shared" si="86"/>
        <v>0</v>
      </c>
      <c r="BG274" s="149">
        <f t="shared" si="87"/>
        <v>0</v>
      </c>
      <c r="BH274" s="149">
        <f t="shared" si="88"/>
        <v>0</v>
      </c>
      <c r="BI274" s="149">
        <f t="shared" si="89"/>
        <v>0</v>
      </c>
      <c r="BJ274" s="17" t="s">
        <v>87</v>
      </c>
      <c r="BK274" s="149">
        <f t="shared" si="90"/>
        <v>0</v>
      </c>
      <c r="BL274" s="17" t="s">
        <v>168</v>
      </c>
      <c r="BM274" s="148" t="s">
        <v>1781</v>
      </c>
    </row>
    <row r="275" spans="2:65" s="1" customFormat="1" ht="24.2" customHeight="1">
      <c r="B275" s="32"/>
      <c r="C275" s="136" t="s">
        <v>875</v>
      </c>
      <c r="D275" s="136" t="s">
        <v>163</v>
      </c>
      <c r="E275" s="137" t="s">
        <v>1782</v>
      </c>
      <c r="F275" s="138" t="s">
        <v>1783</v>
      </c>
      <c r="G275" s="139" t="s">
        <v>484</v>
      </c>
      <c r="H275" s="140">
        <v>1</v>
      </c>
      <c r="I275" s="141">
        <v>0</v>
      </c>
      <c r="J275" s="141">
        <v>0</v>
      </c>
      <c r="K275" s="142">
        <f t="shared" si="78"/>
        <v>0</v>
      </c>
      <c r="L275" s="138" t="s">
        <v>1</v>
      </c>
      <c r="M275" s="32"/>
      <c r="N275" s="143" t="s">
        <v>1</v>
      </c>
      <c r="O275" s="144" t="s">
        <v>42</v>
      </c>
      <c r="P275" s="145">
        <f t="shared" si="79"/>
        <v>0</v>
      </c>
      <c r="Q275" s="145">
        <f t="shared" si="80"/>
        <v>0</v>
      </c>
      <c r="R275" s="145">
        <f t="shared" si="81"/>
        <v>0</v>
      </c>
      <c r="T275" s="146">
        <f t="shared" si="82"/>
        <v>0</v>
      </c>
      <c r="U275" s="146">
        <v>0</v>
      </c>
      <c r="V275" s="146">
        <f t="shared" si="83"/>
        <v>0</v>
      </c>
      <c r="W275" s="146">
        <v>0</v>
      </c>
      <c r="X275" s="147">
        <f t="shared" si="84"/>
        <v>0</v>
      </c>
      <c r="AR275" s="148" t="s">
        <v>168</v>
      </c>
      <c r="AT275" s="148" t="s">
        <v>163</v>
      </c>
      <c r="AU275" s="148" t="s">
        <v>87</v>
      </c>
      <c r="AY275" s="17" t="s">
        <v>160</v>
      </c>
      <c r="BE275" s="149">
        <f t="shared" si="85"/>
        <v>0</v>
      </c>
      <c r="BF275" s="149">
        <f t="shared" si="86"/>
        <v>0</v>
      </c>
      <c r="BG275" s="149">
        <f t="shared" si="87"/>
        <v>0</v>
      </c>
      <c r="BH275" s="149">
        <f t="shared" si="88"/>
        <v>0</v>
      </c>
      <c r="BI275" s="149">
        <f t="shared" si="89"/>
        <v>0</v>
      </c>
      <c r="BJ275" s="17" t="s">
        <v>87</v>
      </c>
      <c r="BK275" s="149">
        <f t="shared" si="90"/>
        <v>0</v>
      </c>
      <c r="BL275" s="17" t="s">
        <v>168</v>
      </c>
      <c r="BM275" s="148" t="s">
        <v>1784</v>
      </c>
    </row>
    <row r="276" spans="2:65" s="1" customFormat="1" ht="21.75" customHeight="1">
      <c r="B276" s="32"/>
      <c r="C276" s="136" t="s">
        <v>880</v>
      </c>
      <c r="D276" s="136" t="s">
        <v>163</v>
      </c>
      <c r="E276" s="137" t="s">
        <v>1785</v>
      </c>
      <c r="F276" s="138" t="s">
        <v>1786</v>
      </c>
      <c r="G276" s="139" t="s">
        <v>484</v>
      </c>
      <c r="H276" s="140">
        <v>2</v>
      </c>
      <c r="I276" s="141">
        <v>0</v>
      </c>
      <c r="J276" s="141">
        <v>0</v>
      </c>
      <c r="K276" s="142">
        <f t="shared" si="78"/>
        <v>0</v>
      </c>
      <c r="L276" s="138" t="s">
        <v>1</v>
      </c>
      <c r="M276" s="32"/>
      <c r="N276" s="143" t="s">
        <v>1</v>
      </c>
      <c r="O276" s="144" t="s">
        <v>42</v>
      </c>
      <c r="P276" s="145">
        <f t="shared" si="79"/>
        <v>0</v>
      </c>
      <c r="Q276" s="145">
        <f t="shared" si="80"/>
        <v>0</v>
      </c>
      <c r="R276" s="145">
        <f t="shared" si="81"/>
        <v>0</v>
      </c>
      <c r="T276" s="146">
        <f t="shared" si="82"/>
        <v>0</v>
      </c>
      <c r="U276" s="146">
        <v>0</v>
      </c>
      <c r="V276" s="146">
        <f t="shared" si="83"/>
        <v>0</v>
      </c>
      <c r="W276" s="146">
        <v>0</v>
      </c>
      <c r="X276" s="147">
        <f t="shared" si="84"/>
        <v>0</v>
      </c>
      <c r="AR276" s="148" t="s">
        <v>168</v>
      </c>
      <c r="AT276" s="148" t="s">
        <v>163</v>
      </c>
      <c r="AU276" s="148" t="s">
        <v>87</v>
      </c>
      <c r="AY276" s="17" t="s">
        <v>160</v>
      </c>
      <c r="BE276" s="149">
        <f t="shared" si="85"/>
        <v>0</v>
      </c>
      <c r="BF276" s="149">
        <f t="shared" si="86"/>
        <v>0</v>
      </c>
      <c r="BG276" s="149">
        <f t="shared" si="87"/>
        <v>0</v>
      </c>
      <c r="BH276" s="149">
        <f t="shared" si="88"/>
        <v>0</v>
      </c>
      <c r="BI276" s="149">
        <f t="shared" si="89"/>
        <v>0</v>
      </c>
      <c r="BJ276" s="17" t="s">
        <v>87</v>
      </c>
      <c r="BK276" s="149">
        <f t="shared" si="90"/>
        <v>0</v>
      </c>
      <c r="BL276" s="17" t="s">
        <v>168</v>
      </c>
      <c r="BM276" s="148" t="s">
        <v>1787</v>
      </c>
    </row>
    <row r="277" spans="2:65" s="1" customFormat="1" ht="24.2" customHeight="1">
      <c r="B277" s="32"/>
      <c r="C277" s="136" t="s">
        <v>884</v>
      </c>
      <c r="D277" s="136" t="s">
        <v>163</v>
      </c>
      <c r="E277" s="137" t="s">
        <v>1788</v>
      </c>
      <c r="F277" s="138" t="s">
        <v>1789</v>
      </c>
      <c r="G277" s="139" t="s">
        <v>1484</v>
      </c>
      <c r="H277" s="140">
        <v>1</v>
      </c>
      <c r="I277" s="141">
        <v>0</v>
      </c>
      <c r="J277" s="141">
        <v>0</v>
      </c>
      <c r="K277" s="142">
        <f t="shared" si="78"/>
        <v>0</v>
      </c>
      <c r="L277" s="138" t="s">
        <v>1</v>
      </c>
      <c r="M277" s="32"/>
      <c r="N277" s="143" t="s">
        <v>1</v>
      </c>
      <c r="O277" s="144" t="s">
        <v>42</v>
      </c>
      <c r="P277" s="145">
        <f t="shared" si="79"/>
        <v>0</v>
      </c>
      <c r="Q277" s="145">
        <f t="shared" si="80"/>
        <v>0</v>
      </c>
      <c r="R277" s="145">
        <f t="shared" si="81"/>
        <v>0</v>
      </c>
      <c r="T277" s="146">
        <f t="shared" si="82"/>
        <v>0</v>
      </c>
      <c r="U277" s="146">
        <v>0</v>
      </c>
      <c r="V277" s="146">
        <f t="shared" si="83"/>
        <v>0</v>
      </c>
      <c r="W277" s="146">
        <v>0</v>
      </c>
      <c r="X277" s="147">
        <f t="shared" si="84"/>
        <v>0</v>
      </c>
      <c r="AR277" s="148" t="s">
        <v>168</v>
      </c>
      <c r="AT277" s="148" t="s">
        <v>163</v>
      </c>
      <c r="AU277" s="148" t="s">
        <v>87</v>
      </c>
      <c r="AY277" s="17" t="s">
        <v>160</v>
      </c>
      <c r="BE277" s="149">
        <f t="shared" si="85"/>
        <v>0</v>
      </c>
      <c r="BF277" s="149">
        <f t="shared" si="86"/>
        <v>0</v>
      </c>
      <c r="BG277" s="149">
        <f t="shared" si="87"/>
        <v>0</v>
      </c>
      <c r="BH277" s="149">
        <f t="shared" si="88"/>
        <v>0</v>
      </c>
      <c r="BI277" s="149">
        <f t="shared" si="89"/>
        <v>0</v>
      </c>
      <c r="BJ277" s="17" t="s">
        <v>87</v>
      </c>
      <c r="BK277" s="149">
        <f t="shared" si="90"/>
        <v>0</v>
      </c>
      <c r="BL277" s="17" t="s">
        <v>168</v>
      </c>
      <c r="BM277" s="148" t="s">
        <v>1790</v>
      </c>
    </row>
    <row r="278" spans="2:65" s="1" customFormat="1" ht="24.2" customHeight="1">
      <c r="B278" s="32"/>
      <c r="C278" s="136" t="s">
        <v>892</v>
      </c>
      <c r="D278" s="136" t="s">
        <v>163</v>
      </c>
      <c r="E278" s="137" t="s">
        <v>1791</v>
      </c>
      <c r="F278" s="138" t="s">
        <v>1792</v>
      </c>
      <c r="G278" s="139" t="s">
        <v>484</v>
      </c>
      <c r="H278" s="140">
        <v>1</v>
      </c>
      <c r="I278" s="141">
        <v>0</v>
      </c>
      <c r="J278" s="141">
        <v>0</v>
      </c>
      <c r="K278" s="142">
        <f t="shared" si="78"/>
        <v>0</v>
      </c>
      <c r="L278" s="138" t="s">
        <v>1</v>
      </c>
      <c r="M278" s="32"/>
      <c r="N278" s="143" t="s">
        <v>1</v>
      </c>
      <c r="O278" s="144" t="s">
        <v>42</v>
      </c>
      <c r="P278" s="145">
        <f t="shared" si="79"/>
        <v>0</v>
      </c>
      <c r="Q278" s="145">
        <f t="shared" si="80"/>
        <v>0</v>
      </c>
      <c r="R278" s="145">
        <f t="shared" si="81"/>
        <v>0</v>
      </c>
      <c r="T278" s="146">
        <f t="shared" si="82"/>
        <v>0</v>
      </c>
      <c r="U278" s="146">
        <v>0</v>
      </c>
      <c r="V278" s="146">
        <f t="shared" si="83"/>
        <v>0</v>
      </c>
      <c r="W278" s="146">
        <v>0</v>
      </c>
      <c r="X278" s="147">
        <f t="shared" si="84"/>
        <v>0</v>
      </c>
      <c r="AR278" s="148" t="s">
        <v>168</v>
      </c>
      <c r="AT278" s="148" t="s">
        <v>163</v>
      </c>
      <c r="AU278" s="148" t="s">
        <v>87</v>
      </c>
      <c r="AY278" s="17" t="s">
        <v>160</v>
      </c>
      <c r="BE278" s="149">
        <f t="shared" si="85"/>
        <v>0</v>
      </c>
      <c r="BF278" s="149">
        <f t="shared" si="86"/>
        <v>0</v>
      </c>
      <c r="BG278" s="149">
        <f t="shared" si="87"/>
        <v>0</v>
      </c>
      <c r="BH278" s="149">
        <f t="shared" si="88"/>
        <v>0</v>
      </c>
      <c r="BI278" s="149">
        <f t="shared" si="89"/>
        <v>0</v>
      </c>
      <c r="BJ278" s="17" t="s">
        <v>87</v>
      </c>
      <c r="BK278" s="149">
        <f t="shared" si="90"/>
        <v>0</v>
      </c>
      <c r="BL278" s="17" t="s">
        <v>168</v>
      </c>
      <c r="BM278" s="148" t="s">
        <v>1793</v>
      </c>
    </row>
    <row r="279" spans="2:65" s="1" customFormat="1" ht="16.5" customHeight="1">
      <c r="B279" s="32"/>
      <c r="C279" s="136" t="s">
        <v>899</v>
      </c>
      <c r="D279" s="136" t="s">
        <v>163</v>
      </c>
      <c r="E279" s="137" t="s">
        <v>1794</v>
      </c>
      <c r="F279" s="138" t="s">
        <v>1795</v>
      </c>
      <c r="G279" s="139" t="s">
        <v>1484</v>
      </c>
      <c r="H279" s="140">
        <v>1</v>
      </c>
      <c r="I279" s="141">
        <v>0</v>
      </c>
      <c r="J279" s="141">
        <v>0</v>
      </c>
      <c r="K279" s="142">
        <f t="shared" si="78"/>
        <v>0</v>
      </c>
      <c r="L279" s="138" t="s">
        <v>1</v>
      </c>
      <c r="M279" s="32"/>
      <c r="N279" s="143" t="s">
        <v>1</v>
      </c>
      <c r="O279" s="144" t="s">
        <v>42</v>
      </c>
      <c r="P279" s="145">
        <f t="shared" si="79"/>
        <v>0</v>
      </c>
      <c r="Q279" s="145">
        <f t="shared" si="80"/>
        <v>0</v>
      </c>
      <c r="R279" s="145">
        <f t="shared" si="81"/>
        <v>0</v>
      </c>
      <c r="T279" s="146">
        <f t="shared" si="82"/>
        <v>0</v>
      </c>
      <c r="U279" s="146">
        <v>0</v>
      </c>
      <c r="V279" s="146">
        <f t="shared" si="83"/>
        <v>0</v>
      </c>
      <c r="W279" s="146">
        <v>0</v>
      </c>
      <c r="X279" s="147">
        <f t="shared" si="84"/>
        <v>0</v>
      </c>
      <c r="AR279" s="148" t="s">
        <v>168</v>
      </c>
      <c r="AT279" s="148" t="s">
        <v>163</v>
      </c>
      <c r="AU279" s="148" t="s">
        <v>87</v>
      </c>
      <c r="AY279" s="17" t="s">
        <v>160</v>
      </c>
      <c r="BE279" s="149">
        <f t="shared" si="85"/>
        <v>0</v>
      </c>
      <c r="BF279" s="149">
        <f t="shared" si="86"/>
        <v>0</v>
      </c>
      <c r="BG279" s="149">
        <f t="shared" si="87"/>
        <v>0</v>
      </c>
      <c r="BH279" s="149">
        <f t="shared" si="88"/>
        <v>0</v>
      </c>
      <c r="BI279" s="149">
        <f t="shared" si="89"/>
        <v>0</v>
      </c>
      <c r="BJ279" s="17" t="s">
        <v>87</v>
      </c>
      <c r="BK279" s="149">
        <f t="shared" si="90"/>
        <v>0</v>
      </c>
      <c r="BL279" s="17" t="s">
        <v>168</v>
      </c>
      <c r="BM279" s="148" t="s">
        <v>1796</v>
      </c>
    </row>
    <row r="280" spans="2:65" s="1" customFormat="1" ht="16.5" customHeight="1">
      <c r="B280" s="32"/>
      <c r="C280" s="136" t="s">
        <v>903</v>
      </c>
      <c r="D280" s="136" t="s">
        <v>163</v>
      </c>
      <c r="E280" s="137" t="s">
        <v>1797</v>
      </c>
      <c r="F280" s="138" t="s">
        <v>1656</v>
      </c>
      <c r="G280" s="139" t="s">
        <v>1484</v>
      </c>
      <c r="H280" s="140">
        <v>1</v>
      </c>
      <c r="I280" s="141">
        <v>0</v>
      </c>
      <c r="J280" s="141">
        <v>0</v>
      </c>
      <c r="K280" s="142">
        <f t="shared" si="78"/>
        <v>0</v>
      </c>
      <c r="L280" s="138" t="s">
        <v>1</v>
      </c>
      <c r="M280" s="32"/>
      <c r="N280" s="143" t="s">
        <v>1</v>
      </c>
      <c r="O280" s="144" t="s">
        <v>42</v>
      </c>
      <c r="P280" s="145">
        <f t="shared" si="79"/>
        <v>0</v>
      </c>
      <c r="Q280" s="145">
        <f t="shared" si="80"/>
        <v>0</v>
      </c>
      <c r="R280" s="145">
        <f t="shared" si="81"/>
        <v>0</v>
      </c>
      <c r="T280" s="146">
        <f t="shared" si="82"/>
        <v>0</v>
      </c>
      <c r="U280" s="146">
        <v>0</v>
      </c>
      <c r="V280" s="146">
        <f t="shared" si="83"/>
        <v>0</v>
      </c>
      <c r="W280" s="146">
        <v>0</v>
      </c>
      <c r="X280" s="147">
        <f t="shared" si="84"/>
        <v>0</v>
      </c>
      <c r="AR280" s="148" t="s">
        <v>168</v>
      </c>
      <c r="AT280" s="148" t="s">
        <v>163</v>
      </c>
      <c r="AU280" s="148" t="s">
        <v>87</v>
      </c>
      <c r="AY280" s="17" t="s">
        <v>160</v>
      </c>
      <c r="BE280" s="149">
        <f t="shared" si="85"/>
        <v>0</v>
      </c>
      <c r="BF280" s="149">
        <f t="shared" si="86"/>
        <v>0</v>
      </c>
      <c r="BG280" s="149">
        <f t="shared" si="87"/>
        <v>0</v>
      </c>
      <c r="BH280" s="149">
        <f t="shared" si="88"/>
        <v>0</v>
      </c>
      <c r="BI280" s="149">
        <f t="shared" si="89"/>
        <v>0</v>
      </c>
      <c r="BJ280" s="17" t="s">
        <v>87</v>
      </c>
      <c r="BK280" s="149">
        <f t="shared" si="90"/>
        <v>0</v>
      </c>
      <c r="BL280" s="17" t="s">
        <v>168</v>
      </c>
      <c r="BM280" s="148" t="s">
        <v>1798</v>
      </c>
    </row>
    <row r="281" spans="2:65" s="11" customFormat="1" ht="25.9" customHeight="1">
      <c r="B281" s="123"/>
      <c r="D281" s="124" t="s">
        <v>78</v>
      </c>
      <c r="E281" s="125" t="s">
        <v>752</v>
      </c>
      <c r="F281" s="125" t="s">
        <v>1799</v>
      </c>
      <c r="I281" s="126"/>
      <c r="J281" s="126"/>
      <c r="K281" s="127">
        <f>BK281</f>
        <v>0</v>
      </c>
      <c r="M281" s="123"/>
      <c r="N281" s="128"/>
      <c r="Q281" s="129">
        <f>SUM(Q282:Q286)</f>
        <v>0</v>
      </c>
      <c r="R281" s="129">
        <f>SUM(R282:R286)</f>
        <v>0</v>
      </c>
      <c r="T281" s="130">
        <f>SUM(T282:T286)</f>
        <v>0</v>
      </c>
      <c r="V281" s="130">
        <f>SUM(V282:V286)</f>
        <v>0</v>
      </c>
      <c r="X281" s="131">
        <f>SUM(X282:X286)</f>
        <v>0</v>
      </c>
      <c r="AR281" s="124" t="s">
        <v>87</v>
      </c>
      <c r="AT281" s="132" t="s">
        <v>78</v>
      </c>
      <c r="AU281" s="132" t="s">
        <v>79</v>
      </c>
      <c r="AY281" s="124" t="s">
        <v>160</v>
      </c>
      <c r="BK281" s="133">
        <f>SUM(BK282:BK286)</f>
        <v>0</v>
      </c>
    </row>
    <row r="282" spans="2:65" s="1" customFormat="1" ht="33" customHeight="1">
      <c r="B282" s="32"/>
      <c r="C282" s="136" t="s">
        <v>910</v>
      </c>
      <c r="D282" s="136" t="s">
        <v>163</v>
      </c>
      <c r="E282" s="137" t="s">
        <v>1800</v>
      </c>
      <c r="F282" s="138" t="s">
        <v>1801</v>
      </c>
      <c r="G282" s="139" t="s">
        <v>1484</v>
      </c>
      <c r="H282" s="140">
        <v>1</v>
      </c>
      <c r="I282" s="141">
        <v>0</v>
      </c>
      <c r="J282" s="141">
        <v>0</v>
      </c>
      <c r="K282" s="142">
        <f>ROUND(P282*H282,2)</f>
        <v>0</v>
      </c>
      <c r="L282" s="138" t="s">
        <v>1</v>
      </c>
      <c r="M282" s="32"/>
      <c r="N282" s="143" t="s">
        <v>1</v>
      </c>
      <c r="O282" s="144" t="s">
        <v>42</v>
      </c>
      <c r="P282" s="145">
        <f>I282+J282</f>
        <v>0</v>
      </c>
      <c r="Q282" s="145">
        <f>ROUND(I282*H282,2)</f>
        <v>0</v>
      </c>
      <c r="R282" s="145">
        <f>ROUND(J282*H282,2)</f>
        <v>0</v>
      </c>
      <c r="T282" s="146">
        <f>S282*H282</f>
        <v>0</v>
      </c>
      <c r="U282" s="146">
        <v>0</v>
      </c>
      <c r="V282" s="146">
        <f>U282*H282</f>
        <v>0</v>
      </c>
      <c r="W282" s="146">
        <v>0</v>
      </c>
      <c r="X282" s="147">
        <f>W282*H282</f>
        <v>0</v>
      </c>
      <c r="AR282" s="148" t="s">
        <v>168</v>
      </c>
      <c r="AT282" s="148" t="s">
        <v>163</v>
      </c>
      <c r="AU282" s="148" t="s">
        <v>87</v>
      </c>
      <c r="AY282" s="17" t="s">
        <v>160</v>
      </c>
      <c r="BE282" s="149">
        <f>IF(O282="základní",K282,0)</f>
        <v>0</v>
      </c>
      <c r="BF282" s="149">
        <f>IF(O282="snížená",K282,0)</f>
        <v>0</v>
      </c>
      <c r="BG282" s="149">
        <f>IF(O282="zákl. přenesená",K282,0)</f>
        <v>0</v>
      </c>
      <c r="BH282" s="149">
        <f>IF(O282="sníž. přenesená",K282,0)</f>
        <v>0</v>
      </c>
      <c r="BI282" s="149">
        <f>IF(O282="nulová",K282,0)</f>
        <v>0</v>
      </c>
      <c r="BJ282" s="17" t="s">
        <v>87</v>
      </c>
      <c r="BK282" s="149">
        <f>ROUND(P282*H282,2)</f>
        <v>0</v>
      </c>
      <c r="BL282" s="17" t="s">
        <v>168</v>
      </c>
      <c r="BM282" s="148" t="s">
        <v>1802</v>
      </c>
    </row>
    <row r="283" spans="2:65" s="1" customFormat="1" ht="24.2" customHeight="1">
      <c r="B283" s="32"/>
      <c r="C283" s="136" t="s">
        <v>914</v>
      </c>
      <c r="D283" s="136" t="s">
        <v>163</v>
      </c>
      <c r="E283" s="137" t="s">
        <v>1803</v>
      </c>
      <c r="F283" s="138" t="s">
        <v>1804</v>
      </c>
      <c r="G283" s="139" t="s">
        <v>484</v>
      </c>
      <c r="H283" s="140">
        <v>1</v>
      </c>
      <c r="I283" s="141">
        <v>0</v>
      </c>
      <c r="J283" s="141">
        <v>0</v>
      </c>
      <c r="K283" s="142">
        <f>ROUND(P283*H283,2)</f>
        <v>0</v>
      </c>
      <c r="L283" s="138" t="s">
        <v>1</v>
      </c>
      <c r="M283" s="32"/>
      <c r="N283" s="143" t="s">
        <v>1</v>
      </c>
      <c r="O283" s="144" t="s">
        <v>42</v>
      </c>
      <c r="P283" s="145">
        <f>I283+J283</f>
        <v>0</v>
      </c>
      <c r="Q283" s="145">
        <f>ROUND(I283*H283,2)</f>
        <v>0</v>
      </c>
      <c r="R283" s="145">
        <f>ROUND(J283*H283,2)</f>
        <v>0</v>
      </c>
      <c r="T283" s="146">
        <f>S283*H283</f>
        <v>0</v>
      </c>
      <c r="U283" s="146">
        <v>0</v>
      </c>
      <c r="V283" s="146">
        <f>U283*H283</f>
        <v>0</v>
      </c>
      <c r="W283" s="146">
        <v>0</v>
      </c>
      <c r="X283" s="147">
        <f>W283*H283</f>
        <v>0</v>
      </c>
      <c r="AR283" s="148" t="s">
        <v>168</v>
      </c>
      <c r="AT283" s="148" t="s">
        <v>163</v>
      </c>
      <c r="AU283" s="148" t="s">
        <v>87</v>
      </c>
      <c r="AY283" s="17" t="s">
        <v>160</v>
      </c>
      <c r="BE283" s="149">
        <f>IF(O283="základní",K283,0)</f>
        <v>0</v>
      </c>
      <c r="BF283" s="149">
        <f>IF(O283="snížená",K283,0)</f>
        <v>0</v>
      </c>
      <c r="BG283" s="149">
        <f>IF(O283="zákl. přenesená",K283,0)</f>
        <v>0</v>
      </c>
      <c r="BH283" s="149">
        <f>IF(O283="sníž. přenesená",K283,0)</f>
        <v>0</v>
      </c>
      <c r="BI283" s="149">
        <f>IF(O283="nulová",K283,0)</f>
        <v>0</v>
      </c>
      <c r="BJ283" s="17" t="s">
        <v>87</v>
      </c>
      <c r="BK283" s="149">
        <f>ROUND(P283*H283,2)</f>
        <v>0</v>
      </c>
      <c r="BL283" s="17" t="s">
        <v>168</v>
      </c>
      <c r="BM283" s="148" t="s">
        <v>1805</v>
      </c>
    </row>
    <row r="284" spans="2:65" s="1" customFormat="1" ht="16.5" customHeight="1">
      <c r="B284" s="32"/>
      <c r="C284" s="136" t="s">
        <v>919</v>
      </c>
      <c r="D284" s="136" t="s">
        <v>163</v>
      </c>
      <c r="E284" s="137" t="s">
        <v>1806</v>
      </c>
      <c r="F284" s="138" t="s">
        <v>1807</v>
      </c>
      <c r="G284" s="139" t="s">
        <v>484</v>
      </c>
      <c r="H284" s="140">
        <v>1</v>
      </c>
      <c r="I284" s="141">
        <v>0</v>
      </c>
      <c r="J284" s="141">
        <v>0</v>
      </c>
      <c r="K284" s="142">
        <f>ROUND(P284*H284,2)</f>
        <v>0</v>
      </c>
      <c r="L284" s="138" t="s">
        <v>1</v>
      </c>
      <c r="M284" s="32"/>
      <c r="N284" s="143" t="s">
        <v>1</v>
      </c>
      <c r="O284" s="144" t="s">
        <v>42</v>
      </c>
      <c r="P284" s="145">
        <f>I284+J284</f>
        <v>0</v>
      </c>
      <c r="Q284" s="145">
        <f>ROUND(I284*H284,2)</f>
        <v>0</v>
      </c>
      <c r="R284" s="145">
        <f>ROUND(J284*H284,2)</f>
        <v>0</v>
      </c>
      <c r="T284" s="146">
        <f>S284*H284</f>
        <v>0</v>
      </c>
      <c r="U284" s="146">
        <v>0</v>
      </c>
      <c r="V284" s="146">
        <f>U284*H284</f>
        <v>0</v>
      </c>
      <c r="W284" s="146">
        <v>0</v>
      </c>
      <c r="X284" s="147">
        <f>W284*H284</f>
        <v>0</v>
      </c>
      <c r="AR284" s="148" t="s">
        <v>168</v>
      </c>
      <c r="AT284" s="148" t="s">
        <v>163</v>
      </c>
      <c r="AU284" s="148" t="s">
        <v>87</v>
      </c>
      <c r="AY284" s="17" t="s">
        <v>160</v>
      </c>
      <c r="BE284" s="149">
        <f>IF(O284="základní",K284,0)</f>
        <v>0</v>
      </c>
      <c r="BF284" s="149">
        <f>IF(O284="snížená",K284,0)</f>
        <v>0</v>
      </c>
      <c r="BG284" s="149">
        <f>IF(O284="zákl. přenesená",K284,0)</f>
        <v>0</v>
      </c>
      <c r="BH284" s="149">
        <f>IF(O284="sníž. přenesená",K284,0)</f>
        <v>0</v>
      </c>
      <c r="BI284" s="149">
        <f>IF(O284="nulová",K284,0)</f>
        <v>0</v>
      </c>
      <c r="BJ284" s="17" t="s">
        <v>87</v>
      </c>
      <c r="BK284" s="149">
        <f>ROUND(P284*H284,2)</f>
        <v>0</v>
      </c>
      <c r="BL284" s="17" t="s">
        <v>168</v>
      </c>
      <c r="BM284" s="148" t="s">
        <v>1808</v>
      </c>
    </row>
    <row r="285" spans="2:65" s="1" customFormat="1" ht="24.2" customHeight="1">
      <c r="B285" s="32"/>
      <c r="C285" s="136" t="s">
        <v>923</v>
      </c>
      <c r="D285" s="136" t="s">
        <v>163</v>
      </c>
      <c r="E285" s="137" t="s">
        <v>1809</v>
      </c>
      <c r="F285" s="138" t="s">
        <v>1810</v>
      </c>
      <c r="G285" s="139" t="s">
        <v>1484</v>
      </c>
      <c r="H285" s="140">
        <v>1</v>
      </c>
      <c r="I285" s="141">
        <v>0</v>
      </c>
      <c r="J285" s="141">
        <v>0</v>
      </c>
      <c r="K285" s="142">
        <f>ROUND(P285*H285,2)</f>
        <v>0</v>
      </c>
      <c r="L285" s="138" t="s">
        <v>1</v>
      </c>
      <c r="M285" s="32"/>
      <c r="N285" s="143" t="s">
        <v>1</v>
      </c>
      <c r="O285" s="144" t="s">
        <v>42</v>
      </c>
      <c r="P285" s="145">
        <f>I285+J285</f>
        <v>0</v>
      </c>
      <c r="Q285" s="145">
        <f>ROUND(I285*H285,2)</f>
        <v>0</v>
      </c>
      <c r="R285" s="145">
        <f>ROUND(J285*H285,2)</f>
        <v>0</v>
      </c>
      <c r="T285" s="146">
        <f>S285*H285</f>
        <v>0</v>
      </c>
      <c r="U285" s="146">
        <v>0</v>
      </c>
      <c r="V285" s="146">
        <f>U285*H285</f>
        <v>0</v>
      </c>
      <c r="W285" s="146">
        <v>0</v>
      </c>
      <c r="X285" s="147">
        <f>W285*H285</f>
        <v>0</v>
      </c>
      <c r="AR285" s="148" t="s">
        <v>168</v>
      </c>
      <c r="AT285" s="148" t="s">
        <v>163</v>
      </c>
      <c r="AU285" s="148" t="s">
        <v>87</v>
      </c>
      <c r="AY285" s="17" t="s">
        <v>160</v>
      </c>
      <c r="BE285" s="149">
        <f>IF(O285="základní",K285,0)</f>
        <v>0</v>
      </c>
      <c r="BF285" s="149">
        <f>IF(O285="snížená",K285,0)</f>
        <v>0</v>
      </c>
      <c r="BG285" s="149">
        <f>IF(O285="zákl. přenesená",K285,0)</f>
        <v>0</v>
      </c>
      <c r="BH285" s="149">
        <f>IF(O285="sníž. přenesená",K285,0)</f>
        <v>0</v>
      </c>
      <c r="BI285" s="149">
        <f>IF(O285="nulová",K285,0)</f>
        <v>0</v>
      </c>
      <c r="BJ285" s="17" t="s">
        <v>87</v>
      </c>
      <c r="BK285" s="149">
        <f>ROUND(P285*H285,2)</f>
        <v>0</v>
      </c>
      <c r="BL285" s="17" t="s">
        <v>168</v>
      </c>
      <c r="BM285" s="148" t="s">
        <v>1811</v>
      </c>
    </row>
    <row r="286" spans="2:65" s="1" customFormat="1" ht="16.5" customHeight="1">
      <c r="B286" s="32"/>
      <c r="C286" s="136" t="s">
        <v>927</v>
      </c>
      <c r="D286" s="136" t="s">
        <v>163</v>
      </c>
      <c r="E286" s="137" t="s">
        <v>1812</v>
      </c>
      <c r="F286" s="138" t="s">
        <v>1656</v>
      </c>
      <c r="G286" s="139" t="s">
        <v>1484</v>
      </c>
      <c r="H286" s="140">
        <v>1</v>
      </c>
      <c r="I286" s="141">
        <v>0</v>
      </c>
      <c r="J286" s="141">
        <v>0</v>
      </c>
      <c r="K286" s="142">
        <f>ROUND(P286*H286,2)</f>
        <v>0</v>
      </c>
      <c r="L286" s="138" t="s">
        <v>1</v>
      </c>
      <c r="M286" s="32"/>
      <c r="N286" s="143" t="s">
        <v>1</v>
      </c>
      <c r="O286" s="144" t="s">
        <v>42</v>
      </c>
      <c r="P286" s="145">
        <f>I286+J286</f>
        <v>0</v>
      </c>
      <c r="Q286" s="145">
        <f>ROUND(I286*H286,2)</f>
        <v>0</v>
      </c>
      <c r="R286" s="145">
        <f>ROUND(J286*H286,2)</f>
        <v>0</v>
      </c>
      <c r="T286" s="146">
        <f>S286*H286</f>
        <v>0</v>
      </c>
      <c r="U286" s="146">
        <v>0</v>
      </c>
      <c r="V286" s="146">
        <f>U286*H286</f>
        <v>0</v>
      </c>
      <c r="W286" s="146">
        <v>0</v>
      </c>
      <c r="X286" s="147">
        <f>W286*H286</f>
        <v>0</v>
      </c>
      <c r="AR286" s="148" t="s">
        <v>168</v>
      </c>
      <c r="AT286" s="148" t="s">
        <v>163</v>
      </c>
      <c r="AU286" s="148" t="s">
        <v>87</v>
      </c>
      <c r="AY286" s="17" t="s">
        <v>160</v>
      </c>
      <c r="BE286" s="149">
        <f>IF(O286="základní",K286,0)</f>
        <v>0</v>
      </c>
      <c r="BF286" s="149">
        <f>IF(O286="snížená",K286,0)</f>
        <v>0</v>
      </c>
      <c r="BG286" s="149">
        <f>IF(O286="zákl. přenesená",K286,0)</f>
        <v>0</v>
      </c>
      <c r="BH286" s="149">
        <f>IF(O286="sníž. přenesená",K286,0)</f>
        <v>0</v>
      </c>
      <c r="BI286" s="149">
        <f>IF(O286="nulová",K286,0)</f>
        <v>0</v>
      </c>
      <c r="BJ286" s="17" t="s">
        <v>87</v>
      </c>
      <c r="BK286" s="149">
        <f>ROUND(P286*H286,2)</f>
        <v>0</v>
      </c>
      <c r="BL286" s="17" t="s">
        <v>168</v>
      </c>
      <c r="BM286" s="148" t="s">
        <v>1813</v>
      </c>
    </row>
    <row r="287" spans="2:65" s="11" customFormat="1" ht="25.9" customHeight="1">
      <c r="B287" s="123"/>
      <c r="D287" s="124" t="s">
        <v>78</v>
      </c>
      <c r="E287" s="125" t="s">
        <v>725</v>
      </c>
      <c r="F287" s="125" t="s">
        <v>1727</v>
      </c>
      <c r="I287" s="126"/>
      <c r="J287" s="126"/>
      <c r="K287" s="127">
        <f>BK287</f>
        <v>0</v>
      </c>
      <c r="M287" s="123"/>
      <c r="N287" s="128"/>
      <c r="Q287" s="129">
        <f>Q288</f>
        <v>0</v>
      </c>
      <c r="R287" s="129">
        <f>R288</f>
        <v>0</v>
      </c>
      <c r="T287" s="130">
        <f>T288</f>
        <v>0</v>
      </c>
      <c r="V287" s="130">
        <f>V288</f>
        <v>0</v>
      </c>
      <c r="X287" s="131">
        <f>X288</f>
        <v>0</v>
      </c>
      <c r="AR287" s="124" t="s">
        <v>87</v>
      </c>
      <c r="AT287" s="132" t="s">
        <v>78</v>
      </c>
      <c r="AU287" s="132" t="s">
        <v>79</v>
      </c>
      <c r="AY287" s="124" t="s">
        <v>160</v>
      </c>
      <c r="BK287" s="133">
        <f>BK288</f>
        <v>0</v>
      </c>
    </row>
    <row r="288" spans="2:65" s="1" customFormat="1" ht="16.5" customHeight="1">
      <c r="B288" s="32"/>
      <c r="C288" s="136" t="s">
        <v>931</v>
      </c>
      <c r="D288" s="136" t="s">
        <v>163</v>
      </c>
      <c r="E288" s="137" t="s">
        <v>1814</v>
      </c>
      <c r="F288" s="138" t="s">
        <v>1727</v>
      </c>
      <c r="G288" s="139" t="s">
        <v>376</v>
      </c>
      <c r="H288" s="140">
        <v>1</v>
      </c>
      <c r="I288" s="141">
        <v>0</v>
      </c>
      <c r="J288" s="141">
        <v>0</v>
      </c>
      <c r="K288" s="142">
        <f>ROUND(P288*H288,2)</f>
        <v>0</v>
      </c>
      <c r="L288" s="138" t="s">
        <v>1</v>
      </c>
      <c r="M288" s="32"/>
      <c r="N288" s="189" t="s">
        <v>1</v>
      </c>
      <c r="O288" s="190" t="s">
        <v>42</v>
      </c>
      <c r="P288" s="191">
        <f>I288+J288</f>
        <v>0</v>
      </c>
      <c r="Q288" s="191">
        <f>ROUND(I288*H288,2)</f>
        <v>0</v>
      </c>
      <c r="R288" s="191">
        <f>ROUND(J288*H288,2)</f>
        <v>0</v>
      </c>
      <c r="S288" s="192"/>
      <c r="T288" s="193">
        <f>S288*H288</f>
        <v>0</v>
      </c>
      <c r="U288" s="193">
        <v>0</v>
      </c>
      <c r="V288" s="193">
        <f>U288*H288</f>
        <v>0</v>
      </c>
      <c r="W288" s="193">
        <v>0</v>
      </c>
      <c r="X288" s="194">
        <f>W288*H288</f>
        <v>0</v>
      </c>
      <c r="AR288" s="148" t="s">
        <v>168</v>
      </c>
      <c r="AT288" s="148" t="s">
        <v>163</v>
      </c>
      <c r="AU288" s="148" t="s">
        <v>87</v>
      </c>
      <c r="AY288" s="17" t="s">
        <v>160</v>
      </c>
      <c r="BE288" s="149">
        <f>IF(O288="základní",K288,0)</f>
        <v>0</v>
      </c>
      <c r="BF288" s="149">
        <f>IF(O288="snížená",K288,0)</f>
        <v>0</v>
      </c>
      <c r="BG288" s="149">
        <f>IF(O288="zákl. přenesená",K288,0)</f>
        <v>0</v>
      </c>
      <c r="BH288" s="149">
        <f>IF(O288="sníž. přenesená",K288,0)</f>
        <v>0</v>
      </c>
      <c r="BI288" s="149">
        <f>IF(O288="nulová",K288,0)</f>
        <v>0</v>
      </c>
      <c r="BJ288" s="17" t="s">
        <v>87</v>
      </c>
      <c r="BK288" s="149">
        <f>ROUND(P288*H288,2)</f>
        <v>0</v>
      </c>
      <c r="BL288" s="17" t="s">
        <v>168</v>
      </c>
      <c r="BM288" s="148" t="s">
        <v>1815</v>
      </c>
    </row>
    <row r="289" spans="2:13" s="1" customFormat="1" ht="6.95" customHeight="1">
      <c r="B289" s="44"/>
      <c r="C289" s="45"/>
      <c r="D289" s="45"/>
      <c r="E289" s="45"/>
      <c r="F289" s="45"/>
      <c r="G289" s="45"/>
      <c r="H289" s="45"/>
      <c r="I289" s="45"/>
      <c r="J289" s="45"/>
      <c r="K289" s="45"/>
      <c r="L289" s="45"/>
      <c r="M289" s="32"/>
    </row>
  </sheetData>
  <sheetProtection algorithmName="SHA-512" hashValue="S+XXsgxolFobfCGDAF/biQXsuVrEkFl4lltpRa/9pFTreEHohZAZ5Uqhni1tvgpuFsg+yOZLi6t6wrQp99Ra4A==" saltValue="jp3wCF5vlq8PRaWEnGf9uKmIO50CiKzoh3T49p8Bu2KX0bx4c2uqbUaTPYEmBATHrroUAmjfo5yX0PvKFZywQQ==" spinCount="100000" sheet="1" objects="1" scenarios="1" formatColumns="0" formatRows="0" autoFilter="0"/>
  <autoFilter ref="C124:L288" xr:uid="{00000000-0009-0000-0000-000003000000}"/>
  <mergeCells count="9">
    <mergeCell ref="E87:H87"/>
    <mergeCell ref="E115:H115"/>
    <mergeCell ref="E117:H117"/>
    <mergeCell ref="M2:Z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BM134"/>
  <sheetViews>
    <sheetView showGridLines="0" topLeftCell="A82" workbookViewId="0">
      <selection activeCell="J141" sqref="J141"/>
    </sheetView>
  </sheetViews>
  <sheetFormatPr defaultRowHeight="11.2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15.5" customWidth="1"/>
    <col min="13" max="13" width="9.33203125" customWidth="1"/>
    <col min="14" max="14" width="10.83203125" hidden="1" customWidth="1"/>
    <col min="15" max="15" width="9.33203125" hidden="1"/>
    <col min="16" max="24" width="14.1640625" hidden="1" customWidth="1"/>
    <col min="25" max="25" width="12.33203125" hidden="1" customWidth="1"/>
    <col min="26" max="26" width="16.33203125" customWidth="1"/>
    <col min="27" max="27" width="12.33203125" customWidth="1"/>
    <col min="28" max="28" width="1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M2" s="234"/>
      <c r="N2" s="234"/>
      <c r="O2" s="234"/>
      <c r="P2" s="234"/>
      <c r="Q2" s="234"/>
      <c r="R2" s="234"/>
      <c r="S2" s="234"/>
      <c r="T2" s="234"/>
      <c r="U2" s="234"/>
      <c r="V2" s="234"/>
      <c r="W2" s="234"/>
      <c r="X2" s="234"/>
      <c r="Y2" s="234"/>
      <c r="Z2" s="234"/>
      <c r="AT2" s="17" t="s">
        <v>98</v>
      </c>
    </row>
    <row r="3" spans="2:46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20"/>
      <c r="AT3" s="17" t="s">
        <v>89</v>
      </c>
    </row>
    <row r="4" spans="2:46" ht="24.95" customHeight="1">
      <c r="B4" s="20"/>
      <c r="D4" s="21" t="s">
        <v>103</v>
      </c>
      <c r="M4" s="20"/>
      <c r="N4" s="90" t="s">
        <v>11</v>
      </c>
      <c r="AT4" s="17" t="s">
        <v>4</v>
      </c>
    </row>
    <row r="5" spans="2:46" ht="6.95" customHeight="1">
      <c r="B5" s="20"/>
      <c r="M5" s="20"/>
    </row>
    <row r="6" spans="2:46" ht="12" customHeight="1">
      <c r="B6" s="20"/>
      <c r="D6" s="27" t="s">
        <v>17</v>
      </c>
      <c r="M6" s="20"/>
    </row>
    <row r="7" spans="2:46" ht="16.5" customHeight="1">
      <c r="B7" s="20"/>
      <c r="E7" s="248" t="str">
        <f>'Rekapitulace stavby'!K6</f>
        <v>Rekonstrukce tělocvičny a zázemí ve staré budově VŠE</v>
      </c>
      <c r="F7" s="249"/>
      <c r="G7" s="249"/>
      <c r="H7" s="249"/>
      <c r="M7" s="20"/>
    </row>
    <row r="8" spans="2:46" s="1" customFormat="1" ht="12" customHeight="1">
      <c r="B8" s="32"/>
      <c r="D8" s="27" t="s">
        <v>104</v>
      </c>
      <c r="M8" s="32"/>
    </row>
    <row r="9" spans="2:46" s="1" customFormat="1" ht="16.5" customHeight="1">
      <c r="B9" s="32"/>
      <c r="E9" s="226" t="s">
        <v>139</v>
      </c>
      <c r="F9" s="247"/>
      <c r="G9" s="247"/>
      <c r="H9" s="247"/>
      <c r="M9" s="32"/>
    </row>
    <row r="10" spans="2:46" s="1" customFormat="1">
      <c r="B10" s="32"/>
      <c r="M10" s="32"/>
    </row>
    <row r="11" spans="2:46" s="1" customFormat="1" ht="12" customHeight="1">
      <c r="B11" s="32"/>
      <c r="D11" s="27" t="s">
        <v>19</v>
      </c>
      <c r="F11" s="25" t="s">
        <v>1</v>
      </c>
      <c r="I11" s="27" t="s">
        <v>20</v>
      </c>
      <c r="J11" s="25" t="s">
        <v>1</v>
      </c>
      <c r="M11" s="32"/>
    </row>
    <row r="12" spans="2:46" s="1" customFormat="1" ht="12" customHeight="1">
      <c r="B12" s="32"/>
      <c r="D12" s="27" t="s">
        <v>21</v>
      </c>
      <c r="F12" s="25" t="s">
        <v>22</v>
      </c>
      <c r="I12" s="27" t="s">
        <v>23</v>
      </c>
      <c r="J12" s="52" t="str">
        <f>'Rekapitulace stavby'!AN8</f>
        <v>25. 11. 2024</v>
      </c>
      <c r="M12" s="32"/>
    </row>
    <row r="13" spans="2:46" s="1" customFormat="1" ht="10.7" customHeight="1">
      <c r="B13" s="32"/>
      <c r="M13" s="32"/>
    </row>
    <row r="14" spans="2:46" s="1" customFormat="1" ht="12" customHeight="1">
      <c r="B14" s="32"/>
      <c r="D14" s="27" t="s">
        <v>25</v>
      </c>
      <c r="I14" s="27" t="s">
        <v>26</v>
      </c>
      <c r="J14" s="25" t="s">
        <v>1</v>
      </c>
      <c r="M14" s="32"/>
    </row>
    <row r="15" spans="2:46" s="1" customFormat="1" ht="18" customHeight="1">
      <c r="B15" s="32"/>
      <c r="E15" s="25" t="s">
        <v>27</v>
      </c>
      <c r="I15" s="27" t="s">
        <v>28</v>
      </c>
      <c r="J15" s="25" t="s">
        <v>1</v>
      </c>
      <c r="M15" s="32"/>
    </row>
    <row r="16" spans="2:46" s="1" customFormat="1" ht="6.95" customHeight="1">
      <c r="B16" s="32"/>
      <c r="M16" s="32"/>
    </row>
    <row r="17" spans="2:13" s="1" customFormat="1" ht="12" customHeight="1">
      <c r="B17" s="32"/>
      <c r="D17" s="27" t="s">
        <v>29</v>
      </c>
      <c r="I17" s="27" t="s">
        <v>26</v>
      </c>
      <c r="J17" s="28" t="str">
        <f>'Rekapitulace stavby'!AN13</f>
        <v>Vyplň údaj</v>
      </c>
      <c r="M17" s="32"/>
    </row>
    <row r="18" spans="2:13" s="1" customFormat="1" ht="18" customHeight="1">
      <c r="B18" s="32"/>
      <c r="E18" s="250" t="str">
        <f>'Rekapitulace stavby'!E14</f>
        <v>Vyplň údaj</v>
      </c>
      <c r="F18" s="242"/>
      <c r="G18" s="242"/>
      <c r="H18" s="242"/>
      <c r="I18" s="27" t="s">
        <v>28</v>
      </c>
      <c r="J18" s="28" t="str">
        <f>'Rekapitulace stavby'!AN14</f>
        <v>Vyplň údaj</v>
      </c>
      <c r="M18" s="32"/>
    </row>
    <row r="19" spans="2:13" s="1" customFormat="1" ht="6.95" customHeight="1">
      <c r="B19" s="32"/>
      <c r="M19" s="32"/>
    </row>
    <row r="20" spans="2:13" s="1" customFormat="1" ht="12" customHeight="1">
      <c r="B20" s="32"/>
      <c r="D20" s="27" t="s">
        <v>31</v>
      </c>
      <c r="I20" s="27" t="s">
        <v>26</v>
      </c>
      <c r="J20" s="25" t="s">
        <v>1</v>
      </c>
      <c r="M20" s="32"/>
    </row>
    <row r="21" spans="2:13" s="1" customFormat="1" ht="18" customHeight="1">
      <c r="B21" s="32"/>
      <c r="E21" s="25" t="s">
        <v>32</v>
      </c>
      <c r="I21" s="27" t="s">
        <v>28</v>
      </c>
      <c r="J21" s="25" t="s">
        <v>1</v>
      </c>
      <c r="M21" s="32"/>
    </row>
    <row r="22" spans="2:13" s="1" customFormat="1" ht="6.95" customHeight="1">
      <c r="B22" s="32"/>
      <c r="M22" s="32"/>
    </row>
    <row r="23" spans="2:13" s="1" customFormat="1" ht="12" customHeight="1">
      <c r="B23" s="32"/>
      <c r="D23" s="27" t="s">
        <v>33</v>
      </c>
      <c r="I23" s="27" t="s">
        <v>26</v>
      </c>
      <c r="J23" s="25" t="s">
        <v>1</v>
      </c>
      <c r="M23" s="32"/>
    </row>
    <row r="24" spans="2:13" s="1" customFormat="1" ht="18" customHeight="1">
      <c r="B24" s="32"/>
      <c r="E24" s="25" t="s">
        <v>34</v>
      </c>
      <c r="I24" s="27" t="s">
        <v>28</v>
      </c>
      <c r="J24" s="25" t="s">
        <v>1</v>
      </c>
      <c r="M24" s="32"/>
    </row>
    <row r="25" spans="2:13" s="1" customFormat="1" ht="6.95" customHeight="1">
      <c r="B25" s="32"/>
      <c r="M25" s="32"/>
    </row>
    <row r="26" spans="2:13" s="1" customFormat="1" ht="12" customHeight="1">
      <c r="B26" s="32"/>
      <c r="D26" s="27" t="s">
        <v>35</v>
      </c>
      <c r="M26" s="32"/>
    </row>
    <row r="27" spans="2:13" s="7" customFormat="1" ht="191.25" customHeight="1">
      <c r="B27" s="91"/>
      <c r="E27" s="246" t="s">
        <v>106</v>
      </c>
      <c r="F27" s="246"/>
      <c r="G27" s="246"/>
      <c r="H27" s="246"/>
      <c r="M27" s="91"/>
    </row>
    <row r="28" spans="2:13" s="1" customFormat="1" ht="6.95" customHeight="1">
      <c r="B28" s="32"/>
      <c r="M28" s="32"/>
    </row>
    <row r="29" spans="2:13" s="1" customFormat="1" ht="6.95" customHeight="1">
      <c r="B29" s="32"/>
      <c r="D29" s="53"/>
      <c r="E29" s="53"/>
      <c r="F29" s="53"/>
      <c r="G29" s="53"/>
      <c r="H29" s="53"/>
      <c r="I29" s="53"/>
      <c r="J29" s="53"/>
      <c r="K29" s="53"/>
      <c r="L29" s="53"/>
      <c r="M29" s="32"/>
    </row>
    <row r="30" spans="2:13" s="1" customFormat="1" ht="12.75">
      <c r="B30" s="32"/>
      <c r="E30" s="27" t="s">
        <v>107</v>
      </c>
      <c r="K30" s="92">
        <f>I96</f>
        <v>0</v>
      </c>
      <c r="M30" s="32"/>
    </row>
    <row r="31" spans="2:13" s="1" customFormat="1" ht="12.75">
      <c r="B31" s="32"/>
      <c r="E31" s="27" t="s">
        <v>108</v>
      </c>
      <c r="K31" s="92">
        <f>J96</f>
        <v>0</v>
      </c>
      <c r="M31" s="32"/>
    </row>
    <row r="32" spans="2:13" s="1" customFormat="1" ht="25.35" customHeight="1">
      <c r="B32" s="32"/>
      <c r="D32" s="93" t="s">
        <v>37</v>
      </c>
      <c r="K32" s="66">
        <f>ROUND(K119, 2)</f>
        <v>0</v>
      </c>
      <c r="M32" s="32"/>
    </row>
    <row r="33" spans="2:13" s="1" customFormat="1" ht="6.95" customHeight="1">
      <c r="B33" s="32"/>
      <c r="D33" s="53"/>
      <c r="E33" s="53"/>
      <c r="F33" s="53"/>
      <c r="G33" s="53"/>
      <c r="H33" s="53"/>
      <c r="I33" s="53"/>
      <c r="J33" s="53"/>
      <c r="K33" s="53"/>
      <c r="L33" s="53"/>
      <c r="M33" s="32"/>
    </row>
    <row r="34" spans="2:13" s="1" customFormat="1" ht="14.45" customHeight="1">
      <c r="B34" s="32"/>
      <c r="F34" s="35" t="s">
        <v>39</v>
      </c>
      <c r="I34" s="35" t="s">
        <v>38</v>
      </c>
      <c r="K34" s="35" t="s">
        <v>40</v>
      </c>
      <c r="M34" s="32"/>
    </row>
    <row r="35" spans="2:13" s="1" customFormat="1" ht="14.45" customHeight="1">
      <c r="B35" s="32"/>
      <c r="D35" s="55" t="s">
        <v>41</v>
      </c>
      <c r="E35" s="27" t="s">
        <v>42</v>
      </c>
      <c r="F35" s="92">
        <f>ROUND((SUM(BE119:BE133)),  2)</f>
        <v>0</v>
      </c>
      <c r="I35" s="94">
        <v>0.21</v>
      </c>
      <c r="K35" s="92">
        <f>ROUND(((SUM(BE119:BE133))*I35),  2)</f>
        <v>0</v>
      </c>
      <c r="M35" s="32"/>
    </row>
    <row r="36" spans="2:13" s="1" customFormat="1" ht="14.45" customHeight="1">
      <c r="B36" s="32"/>
      <c r="E36" s="27" t="s">
        <v>43</v>
      </c>
      <c r="F36" s="92">
        <f>ROUND((SUM(BF119:BF133)),  2)</f>
        <v>0</v>
      </c>
      <c r="I36" s="94">
        <v>0.12</v>
      </c>
      <c r="K36" s="92">
        <f>ROUND(((SUM(BF119:BF133))*I36),  2)</f>
        <v>0</v>
      </c>
      <c r="M36" s="32"/>
    </row>
    <row r="37" spans="2:13" s="1" customFormat="1" ht="14.45" hidden="1" customHeight="1">
      <c r="B37" s="32"/>
      <c r="E37" s="27" t="s">
        <v>44</v>
      </c>
      <c r="F37" s="92">
        <f>ROUND((SUM(BG119:BG133)),  2)</f>
        <v>0</v>
      </c>
      <c r="I37" s="94">
        <v>0.21</v>
      </c>
      <c r="K37" s="92">
        <f>0</f>
        <v>0</v>
      </c>
      <c r="M37" s="32"/>
    </row>
    <row r="38" spans="2:13" s="1" customFormat="1" ht="14.45" hidden="1" customHeight="1">
      <c r="B38" s="32"/>
      <c r="E38" s="27" t="s">
        <v>45</v>
      </c>
      <c r="F38" s="92">
        <f>ROUND((SUM(BH119:BH133)),  2)</f>
        <v>0</v>
      </c>
      <c r="I38" s="94">
        <v>0.12</v>
      </c>
      <c r="K38" s="92">
        <f>0</f>
        <v>0</v>
      </c>
      <c r="M38" s="32"/>
    </row>
    <row r="39" spans="2:13" s="1" customFormat="1" ht="14.45" hidden="1" customHeight="1">
      <c r="B39" s="32"/>
      <c r="E39" s="27" t="s">
        <v>46</v>
      </c>
      <c r="F39" s="92">
        <f>ROUND((SUM(BI119:BI133)),  2)</f>
        <v>0</v>
      </c>
      <c r="I39" s="94">
        <v>0</v>
      </c>
      <c r="K39" s="92">
        <f>0</f>
        <v>0</v>
      </c>
      <c r="M39" s="32"/>
    </row>
    <row r="40" spans="2:13" s="1" customFormat="1" ht="6.95" customHeight="1">
      <c r="B40" s="32"/>
      <c r="M40" s="32"/>
    </row>
    <row r="41" spans="2:13" s="1" customFormat="1" ht="25.35" customHeight="1">
      <c r="B41" s="32"/>
      <c r="C41" s="95"/>
      <c r="D41" s="96" t="s">
        <v>47</v>
      </c>
      <c r="E41" s="57"/>
      <c r="F41" s="57"/>
      <c r="G41" s="97" t="s">
        <v>48</v>
      </c>
      <c r="H41" s="98" t="s">
        <v>49</v>
      </c>
      <c r="I41" s="57"/>
      <c r="J41" s="57"/>
      <c r="K41" s="99">
        <f>SUM(K32:K39)</f>
        <v>0</v>
      </c>
      <c r="L41" s="100"/>
      <c r="M41" s="32"/>
    </row>
    <row r="42" spans="2:13" s="1" customFormat="1" ht="14.45" customHeight="1">
      <c r="B42" s="32"/>
      <c r="M42" s="32"/>
    </row>
    <row r="43" spans="2:13" ht="14.45" customHeight="1">
      <c r="B43" s="20"/>
      <c r="M43" s="20"/>
    </row>
    <row r="44" spans="2:13" ht="14.45" customHeight="1">
      <c r="B44" s="20"/>
      <c r="M44" s="20"/>
    </row>
    <row r="45" spans="2:13" ht="14.45" customHeight="1">
      <c r="B45" s="20"/>
      <c r="M45" s="20"/>
    </row>
    <row r="46" spans="2:13" ht="14.45" customHeight="1">
      <c r="B46" s="20"/>
      <c r="M46" s="20"/>
    </row>
    <row r="47" spans="2:13" ht="14.45" customHeight="1">
      <c r="B47" s="20"/>
      <c r="M47" s="20"/>
    </row>
    <row r="48" spans="2:13" ht="14.45" customHeight="1">
      <c r="B48" s="20"/>
      <c r="M48" s="20"/>
    </row>
    <row r="49" spans="2:13" ht="14.45" customHeight="1">
      <c r="B49" s="20"/>
      <c r="M49" s="20"/>
    </row>
    <row r="50" spans="2:13" s="1" customFormat="1" ht="14.45" customHeight="1">
      <c r="B50" s="32"/>
      <c r="D50" s="41" t="s">
        <v>50</v>
      </c>
      <c r="E50" s="42"/>
      <c r="F50" s="42"/>
      <c r="G50" s="41" t="s">
        <v>51</v>
      </c>
      <c r="H50" s="42"/>
      <c r="I50" s="42"/>
      <c r="J50" s="42"/>
      <c r="K50" s="42"/>
      <c r="L50" s="42"/>
      <c r="M50" s="32"/>
    </row>
    <row r="51" spans="2:13">
      <c r="B51" s="20"/>
      <c r="M51" s="20"/>
    </row>
    <row r="52" spans="2:13">
      <c r="B52" s="20"/>
      <c r="M52" s="20"/>
    </row>
    <row r="53" spans="2:13">
      <c r="B53" s="20"/>
      <c r="M53" s="20"/>
    </row>
    <row r="54" spans="2:13">
      <c r="B54" s="20"/>
      <c r="M54" s="20"/>
    </row>
    <row r="55" spans="2:13">
      <c r="B55" s="20"/>
      <c r="M55" s="20"/>
    </row>
    <row r="56" spans="2:13">
      <c r="B56" s="20"/>
      <c r="M56" s="20"/>
    </row>
    <row r="57" spans="2:13">
      <c r="B57" s="20"/>
      <c r="M57" s="20"/>
    </row>
    <row r="58" spans="2:13">
      <c r="B58" s="20"/>
      <c r="M58" s="20"/>
    </row>
    <row r="59" spans="2:13">
      <c r="B59" s="20"/>
      <c r="M59" s="20"/>
    </row>
    <row r="60" spans="2:13">
      <c r="B60" s="20"/>
      <c r="M60" s="20"/>
    </row>
    <row r="61" spans="2:13" s="1" customFormat="1" ht="12.75">
      <c r="B61" s="32"/>
      <c r="D61" s="43" t="s">
        <v>52</v>
      </c>
      <c r="E61" s="34"/>
      <c r="F61" s="101" t="s">
        <v>53</v>
      </c>
      <c r="G61" s="43" t="s">
        <v>52</v>
      </c>
      <c r="H61" s="34"/>
      <c r="I61" s="34"/>
      <c r="J61" s="102" t="s">
        <v>53</v>
      </c>
      <c r="K61" s="34"/>
      <c r="L61" s="34"/>
      <c r="M61" s="32"/>
    </row>
    <row r="62" spans="2:13">
      <c r="B62" s="20"/>
      <c r="M62" s="20"/>
    </row>
    <row r="63" spans="2:13">
      <c r="B63" s="20"/>
      <c r="M63" s="20"/>
    </row>
    <row r="64" spans="2:13">
      <c r="B64" s="20"/>
      <c r="M64" s="20"/>
    </row>
    <row r="65" spans="2:13" s="1" customFormat="1" ht="12.75">
      <c r="B65" s="32"/>
      <c r="D65" s="41" t="s">
        <v>54</v>
      </c>
      <c r="E65" s="42"/>
      <c r="F65" s="42"/>
      <c r="G65" s="41" t="s">
        <v>55</v>
      </c>
      <c r="H65" s="42"/>
      <c r="I65" s="42"/>
      <c r="J65" s="42"/>
      <c r="K65" s="42"/>
      <c r="L65" s="42"/>
      <c r="M65" s="32"/>
    </row>
    <row r="66" spans="2:13">
      <c r="B66" s="20"/>
      <c r="M66" s="20"/>
    </row>
    <row r="67" spans="2:13">
      <c r="B67" s="20"/>
      <c r="M67" s="20"/>
    </row>
    <row r="68" spans="2:13">
      <c r="B68" s="20"/>
      <c r="M68" s="20"/>
    </row>
    <row r="69" spans="2:13">
      <c r="B69" s="20"/>
      <c r="M69" s="20"/>
    </row>
    <row r="70" spans="2:13">
      <c r="B70" s="20"/>
      <c r="M70" s="20"/>
    </row>
    <row r="71" spans="2:13">
      <c r="B71" s="20"/>
      <c r="M71" s="20"/>
    </row>
    <row r="72" spans="2:13">
      <c r="B72" s="20"/>
      <c r="M72" s="20"/>
    </row>
    <row r="73" spans="2:13">
      <c r="B73" s="20"/>
      <c r="M73" s="20"/>
    </row>
    <row r="74" spans="2:13">
      <c r="B74" s="20"/>
      <c r="M74" s="20"/>
    </row>
    <row r="75" spans="2:13">
      <c r="B75" s="20"/>
      <c r="M75" s="20"/>
    </row>
    <row r="76" spans="2:13" s="1" customFormat="1" ht="12.75">
      <c r="B76" s="32"/>
      <c r="D76" s="43" t="s">
        <v>52</v>
      </c>
      <c r="E76" s="34"/>
      <c r="F76" s="101" t="s">
        <v>53</v>
      </c>
      <c r="G76" s="43" t="s">
        <v>52</v>
      </c>
      <c r="H76" s="34"/>
      <c r="I76" s="34"/>
      <c r="J76" s="102" t="s">
        <v>53</v>
      </c>
      <c r="K76" s="34"/>
      <c r="L76" s="34"/>
      <c r="M76" s="32"/>
    </row>
    <row r="77" spans="2:13" s="1" customFormat="1" ht="14.45" customHeight="1"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32"/>
    </row>
    <row r="81" spans="2:47" s="1" customFormat="1" ht="6.95" customHeight="1"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32"/>
    </row>
    <row r="82" spans="2:47" s="1" customFormat="1" ht="24.95" customHeight="1">
      <c r="B82" s="32"/>
      <c r="C82" s="21" t="s">
        <v>109</v>
      </c>
      <c r="M82" s="32"/>
    </row>
    <row r="83" spans="2:47" s="1" customFormat="1" ht="6.95" customHeight="1">
      <c r="B83" s="32"/>
      <c r="M83" s="32"/>
    </row>
    <row r="84" spans="2:47" s="1" customFormat="1" ht="12" customHeight="1">
      <c r="B84" s="32"/>
      <c r="C84" s="27" t="s">
        <v>17</v>
      </c>
      <c r="M84" s="32"/>
    </row>
    <row r="85" spans="2:47" s="1" customFormat="1" ht="16.5" customHeight="1">
      <c r="B85" s="32"/>
      <c r="E85" s="248" t="str">
        <f>E7</f>
        <v>Rekonstrukce tělocvičny a zázemí ve staré budově VŠE</v>
      </c>
      <c r="F85" s="249"/>
      <c r="G85" s="249"/>
      <c r="H85" s="249"/>
      <c r="M85" s="32"/>
    </row>
    <row r="86" spans="2:47" s="1" customFormat="1" ht="12" customHeight="1">
      <c r="B86" s="32"/>
      <c r="C86" s="27" t="s">
        <v>104</v>
      </c>
      <c r="M86" s="32"/>
    </row>
    <row r="87" spans="2:47" s="1" customFormat="1" ht="16.5" customHeight="1">
      <c r="B87" s="32"/>
      <c r="E87" s="226" t="str">
        <f>E9</f>
        <v>VRN - Vedlejší rozpočtové náklady</v>
      </c>
      <c r="F87" s="247"/>
      <c r="G87" s="247"/>
      <c r="H87" s="247"/>
      <c r="M87" s="32"/>
    </row>
    <row r="88" spans="2:47" s="1" customFormat="1" ht="6.95" customHeight="1">
      <c r="B88" s="32"/>
      <c r="M88" s="32"/>
    </row>
    <row r="89" spans="2:47" s="1" customFormat="1" ht="12" customHeight="1">
      <c r="B89" s="32"/>
      <c r="C89" s="27" t="s">
        <v>21</v>
      </c>
      <c r="F89" s="25" t="str">
        <f>F12</f>
        <v xml:space="preserve"> </v>
      </c>
      <c r="I89" s="27" t="s">
        <v>23</v>
      </c>
      <c r="J89" s="52" t="str">
        <f>IF(J12="","",J12)</f>
        <v>25. 11. 2024</v>
      </c>
      <c r="M89" s="32"/>
    </row>
    <row r="90" spans="2:47" s="1" customFormat="1" ht="6.95" customHeight="1">
      <c r="B90" s="32"/>
      <c r="M90" s="32"/>
    </row>
    <row r="91" spans="2:47" s="1" customFormat="1" ht="25.7" customHeight="1">
      <c r="B91" s="32"/>
      <c r="C91" s="27" t="s">
        <v>25</v>
      </c>
      <c r="F91" s="25" t="str">
        <f>E15</f>
        <v>VŠE v Praze</v>
      </c>
      <c r="I91" s="27" t="s">
        <v>31</v>
      </c>
      <c r="J91" s="30" t="str">
        <f>E21</f>
        <v>ing. arch Eva Melicharová</v>
      </c>
      <c r="M91" s="32"/>
    </row>
    <row r="92" spans="2:47" s="1" customFormat="1" ht="15.2" customHeight="1">
      <c r="B92" s="32"/>
      <c r="C92" s="27" t="s">
        <v>29</v>
      </c>
      <c r="F92" s="25" t="str">
        <f>IF(E18="","",E18)</f>
        <v>Vyplň údaj</v>
      </c>
      <c r="I92" s="27" t="s">
        <v>33</v>
      </c>
      <c r="J92" s="30" t="str">
        <f>E24</f>
        <v>Martin Škrabal</v>
      </c>
      <c r="M92" s="32"/>
    </row>
    <row r="93" spans="2:47" s="1" customFormat="1" ht="10.35" customHeight="1">
      <c r="B93" s="32"/>
      <c r="M93" s="32"/>
    </row>
    <row r="94" spans="2:47" s="1" customFormat="1" ht="29.25" customHeight="1">
      <c r="B94" s="32"/>
      <c r="C94" s="103" t="s">
        <v>110</v>
      </c>
      <c r="D94" s="95"/>
      <c r="E94" s="95"/>
      <c r="F94" s="95"/>
      <c r="G94" s="95"/>
      <c r="H94" s="95"/>
      <c r="I94" s="104" t="s">
        <v>111</v>
      </c>
      <c r="J94" s="104" t="s">
        <v>112</v>
      </c>
      <c r="K94" s="104" t="s">
        <v>113</v>
      </c>
      <c r="L94" s="95"/>
      <c r="M94" s="32"/>
    </row>
    <row r="95" spans="2:47" s="1" customFormat="1" ht="10.35" customHeight="1">
      <c r="B95" s="32"/>
      <c r="M95" s="32"/>
    </row>
    <row r="96" spans="2:47" s="1" customFormat="1" ht="22.7" customHeight="1">
      <c r="B96" s="32"/>
      <c r="C96" s="105" t="s">
        <v>114</v>
      </c>
      <c r="I96" s="66">
        <f t="shared" ref="I96:J98" si="0">Q119</f>
        <v>0</v>
      </c>
      <c r="J96" s="66">
        <f t="shared" si="0"/>
        <v>0</v>
      </c>
      <c r="K96" s="66">
        <f>K119</f>
        <v>0</v>
      </c>
      <c r="M96" s="32"/>
      <c r="AU96" s="17" t="s">
        <v>115</v>
      </c>
    </row>
    <row r="97" spans="2:13" s="8" customFormat="1" ht="24.95" customHeight="1">
      <c r="B97" s="106"/>
      <c r="D97" s="107" t="s">
        <v>139</v>
      </c>
      <c r="E97" s="108"/>
      <c r="F97" s="108"/>
      <c r="G97" s="108"/>
      <c r="H97" s="108"/>
      <c r="I97" s="109">
        <f t="shared" si="0"/>
        <v>0</v>
      </c>
      <c r="J97" s="109">
        <f t="shared" si="0"/>
        <v>0</v>
      </c>
      <c r="K97" s="109">
        <f>K120</f>
        <v>0</v>
      </c>
      <c r="M97" s="106"/>
    </row>
    <row r="98" spans="2:13" s="9" customFormat="1" ht="19.899999999999999" customHeight="1">
      <c r="B98" s="110"/>
      <c r="D98" s="111" t="s">
        <v>1816</v>
      </c>
      <c r="E98" s="112"/>
      <c r="F98" s="112"/>
      <c r="G98" s="112"/>
      <c r="H98" s="112"/>
      <c r="I98" s="113">
        <f t="shared" si="0"/>
        <v>0</v>
      </c>
      <c r="J98" s="113">
        <f t="shared" si="0"/>
        <v>0</v>
      </c>
      <c r="K98" s="113">
        <f>K121</f>
        <v>0</v>
      </c>
      <c r="M98" s="110"/>
    </row>
    <row r="99" spans="2:13" s="9" customFormat="1" ht="19.899999999999999" customHeight="1">
      <c r="B99" s="110"/>
      <c r="D99" s="111" t="s">
        <v>1817</v>
      </c>
      <c r="E99" s="112"/>
      <c r="F99" s="112"/>
      <c r="G99" s="112"/>
      <c r="H99" s="112"/>
      <c r="I99" s="113">
        <f>Q124</f>
        <v>0</v>
      </c>
      <c r="J99" s="113">
        <f>R124</f>
        <v>0</v>
      </c>
      <c r="K99" s="113">
        <f>K124</f>
        <v>0</v>
      </c>
      <c r="M99" s="110"/>
    </row>
    <row r="100" spans="2:13" s="1" customFormat="1" ht="21.75" customHeight="1">
      <c r="B100" s="32"/>
      <c r="M100" s="32"/>
    </row>
    <row r="101" spans="2:13" s="1" customFormat="1" ht="6.95" customHeight="1">
      <c r="B101" s="44"/>
      <c r="C101" s="45"/>
      <c r="D101" s="45"/>
      <c r="E101" s="45"/>
      <c r="F101" s="45"/>
      <c r="G101" s="45"/>
      <c r="H101" s="45"/>
      <c r="I101" s="45"/>
      <c r="J101" s="45"/>
      <c r="K101" s="45"/>
      <c r="L101" s="45"/>
      <c r="M101" s="32"/>
    </row>
    <row r="105" spans="2:13" s="1" customFormat="1" ht="6.95" customHeight="1">
      <c r="B105" s="46"/>
      <c r="C105" s="47"/>
      <c r="D105" s="47"/>
      <c r="E105" s="47"/>
      <c r="F105" s="47"/>
      <c r="G105" s="47"/>
      <c r="H105" s="47"/>
      <c r="I105" s="47"/>
      <c r="J105" s="47"/>
      <c r="K105" s="47"/>
      <c r="L105" s="47"/>
      <c r="M105" s="32"/>
    </row>
    <row r="106" spans="2:13" s="1" customFormat="1" ht="24.95" customHeight="1">
      <c r="B106" s="32"/>
      <c r="C106" s="21" t="s">
        <v>141</v>
      </c>
      <c r="M106" s="32"/>
    </row>
    <row r="107" spans="2:13" s="1" customFormat="1" ht="6.95" customHeight="1">
      <c r="B107" s="32"/>
      <c r="M107" s="32"/>
    </row>
    <row r="108" spans="2:13" s="1" customFormat="1" ht="12" customHeight="1">
      <c r="B108" s="32"/>
      <c r="C108" s="27" t="s">
        <v>17</v>
      </c>
      <c r="M108" s="32"/>
    </row>
    <row r="109" spans="2:13" s="1" customFormat="1" ht="16.5" customHeight="1">
      <c r="B109" s="32"/>
      <c r="E109" s="248" t="str">
        <f>E7</f>
        <v>Rekonstrukce tělocvičny a zázemí ve staré budově VŠE</v>
      </c>
      <c r="F109" s="249"/>
      <c r="G109" s="249"/>
      <c r="H109" s="249"/>
      <c r="M109" s="32"/>
    </row>
    <row r="110" spans="2:13" s="1" customFormat="1" ht="12" customHeight="1">
      <c r="B110" s="32"/>
      <c r="C110" s="27" t="s">
        <v>104</v>
      </c>
      <c r="M110" s="32"/>
    </row>
    <row r="111" spans="2:13" s="1" customFormat="1" ht="16.5" customHeight="1">
      <c r="B111" s="32"/>
      <c r="E111" s="226" t="str">
        <f>E9</f>
        <v>VRN - Vedlejší rozpočtové náklady</v>
      </c>
      <c r="F111" s="247"/>
      <c r="G111" s="247"/>
      <c r="H111" s="247"/>
      <c r="M111" s="32"/>
    </row>
    <row r="112" spans="2:13" s="1" customFormat="1" ht="6.95" customHeight="1">
      <c r="B112" s="32"/>
      <c r="M112" s="32"/>
    </row>
    <row r="113" spans="2:65" s="1" customFormat="1" ht="12" customHeight="1">
      <c r="B113" s="32"/>
      <c r="C113" s="27" t="s">
        <v>21</v>
      </c>
      <c r="F113" s="25" t="str">
        <f>F12</f>
        <v xml:space="preserve"> </v>
      </c>
      <c r="I113" s="27" t="s">
        <v>23</v>
      </c>
      <c r="J113" s="52" t="str">
        <f>IF(J12="","",J12)</f>
        <v>25. 11. 2024</v>
      </c>
      <c r="M113" s="32"/>
    </row>
    <row r="114" spans="2:65" s="1" customFormat="1" ht="6.95" customHeight="1">
      <c r="B114" s="32"/>
      <c r="M114" s="32"/>
    </row>
    <row r="115" spans="2:65" s="1" customFormat="1" ht="25.7" customHeight="1">
      <c r="B115" s="32"/>
      <c r="C115" s="27" t="s">
        <v>25</v>
      </c>
      <c r="F115" s="25" t="str">
        <f>E15</f>
        <v>VŠE v Praze</v>
      </c>
      <c r="I115" s="27" t="s">
        <v>31</v>
      </c>
      <c r="J115" s="30" t="str">
        <f>E21</f>
        <v>ing. arch Eva Melicharová</v>
      </c>
      <c r="M115" s="32"/>
    </row>
    <row r="116" spans="2:65" s="1" customFormat="1" ht="15.2" customHeight="1">
      <c r="B116" s="32"/>
      <c r="C116" s="27" t="s">
        <v>29</v>
      </c>
      <c r="F116" s="25" t="str">
        <f>IF(E18="","",E18)</f>
        <v>Vyplň údaj</v>
      </c>
      <c r="I116" s="27" t="s">
        <v>33</v>
      </c>
      <c r="J116" s="30" t="str">
        <f>E24</f>
        <v>Martin Škrabal</v>
      </c>
      <c r="M116" s="32"/>
    </row>
    <row r="117" spans="2:65" s="1" customFormat="1" ht="10.35" customHeight="1">
      <c r="B117" s="32"/>
      <c r="M117" s="32"/>
    </row>
    <row r="118" spans="2:65" s="10" customFormat="1" ht="29.25" customHeight="1">
      <c r="B118" s="114"/>
      <c r="C118" s="115" t="s">
        <v>142</v>
      </c>
      <c r="D118" s="116" t="s">
        <v>62</v>
      </c>
      <c r="E118" s="116" t="s">
        <v>58</v>
      </c>
      <c r="F118" s="116" t="s">
        <v>59</v>
      </c>
      <c r="G118" s="116" t="s">
        <v>143</v>
      </c>
      <c r="H118" s="116" t="s">
        <v>144</v>
      </c>
      <c r="I118" s="116" t="s">
        <v>145</v>
      </c>
      <c r="J118" s="116" t="s">
        <v>146</v>
      </c>
      <c r="K118" s="116" t="s">
        <v>113</v>
      </c>
      <c r="L118" s="117" t="s">
        <v>147</v>
      </c>
      <c r="M118" s="114"/>
      <c r="N118" s="59" t="s">
        <v>1</v>
      </c>
      <c r="O118" s="60" t="s">
        <v>41</v>
      </c>
      <c r="P118" s="60" t="s">
        <v>148</v>
      </c>
      <c r="Q118" s="60" t="s">
        <v>149</v>
      </c>
      <c r="R118" s="60" t="s">
        <v>150</v>
      </c>
      <c r="S118" s="60" t="s">
        <v>151</v>
      </c>
      <c r="T118" s="60" t="s">
        <v>152</v>
      </c>
      <c r="U118" s="60" t="s">
        <v>153</v>
      </c>
      <c r="V118" s="60" t="s">
        <v>154</v>
      </c>
      <c r="W118" s="60" t="s">
        <v>155</v>
      </c>
      <c r="X118" s="61" t="s">
        <v>156</v>
      </c>
    </row>
    <row r="119" spans="2:65" s="1" customFormat="1" ht="22.7" customHeight="1">
      <c r="B119" s="32"/>
      <c r="C119" s="64" t="s">
        <v>157</v>
      </c>
      <c r="K119" s="118">
        <f>BK119</f>
        <v>0</v>
      </c>
      <c r="M119" s="32"/>
      <c r="N119" s="62"/>
      <c r="O119" s="53"/>
      <c r="P119" s="53"/>
      <c r="Q119" s="119">
        <f>Q120</f>
        <v>0</v>
      </c>
      <c r="R119" s="119">
        <f>R120</f>
        <v>0</v>
      </c>
      <c r="S119" s="53"/>
      <c r="T119" s="120">
        <f>T120</f>
        <v>0</v>
      </c>
      <c r="U119" s="53"/>
      <c r="V119" s="120">
        <f>V120</f>
        <v>0</v>
      </c>
      <c r="W119" s="53"/>
      <c r="X119" s="121">
        <f>X120</f>
        <v>0</v>
      </c>
      <c r="AT119" s="17" t="s">
        <v>78</v>
      </c>
      <c r="AU119" s="17" t="s">
        <v>115</v>
      </c>
      <c r="BK119" s="122">
        <f>BK120</f>
        <v>0</v>
      </c>
    </row>
    <row r="120" spans="2:65" s="11" customFormat="1" ht="25.9" customHeight="1">
      <c r="B120" s="123"/>
      <c r="D120" s="124" t="s">
        <v>78</v>
      </c>
      <c r="E120" s="125" t="s">
        <v>96</v>
      </c>
      <c r="F120" s="125" t="s">
        <v>97</v>
      </c>
      <c r="I120" s="126"/>
      <c r="J120" s="126"/>
      <c r="K120" s="127">
        <f>BK120</f>
        <v>0</v>
      </c>
      <c r="M120" s="123"/>
      <c r="N120" s="128"/>
      <c r="Q120" s="129">
        <f>Q121+Q124</f>
        <v>0</v>
      </c>
      <c r="R120" s="129">
        <f>R121+R124</f>
        <v>0</v>
      </c>
      <c r="T120" s="130">
        <f>T121+T124</f>
        <v>0</v>
      </c>
      <c r="V120" s="130">
        <f>V121+V124</f>
        <v>0</v>
      </c>
      <c r="X120" s="131">
        <f>X121+X124</f>
        <v>0</v>
      </c>
      <c r="AR120" s="124" t="s">
        <v>190</v>
      </c>
      <c r="AT120" s="132" t="s">
        <v>78</v>
      </c>
      <c r="AU120" s="132" t="s">
        <v>79</v>
      </c>
      <c r="AY120" s="124" t="s">
        <v>160</v>
      </c>
      <c r="BK120" s="133">
        <f>BK121+BK124</f>
        <v>0</v>
      </c>
    </row>
    <row r="121" spans="2:65" s="11" customFormat="1" ht="22.7" customHeight="1">
      <c r="B121" s="123"/>
      <c r="D121" s="124" t="s">
        <v>78</v>
      </c>
      <c r="E121" s="134" t="s">
        <v>1818</v>
      </c>
      <c r="F121" s="134" t="s">
        <v>1819</v>
      </c>
      <c r="I121" s="126"/>
      <c r="J121" s="126"/>
      <c r="K121" s="135">
        <f>BK121</f>
        <v>0</v>
      </c>
      <c r="M121" s="123"/>
      <c r="N121" s="128"/>
      <c r="Q121" s="129">
        <f>SUM(Q122:Q123)</f>
        <v>0</v>
      </c>
      <c r="R121" s="129">
        <f>SUM(R122:R123)</f>
        <v>0</v>
      </c>
      <c r="T121" s="130">
        <f>SUM(T122:T123)</f>
        <v>0</v>
      </c>
      <c r="V121" s="130">
        <f>SUM(V122:V123)</f>
        <v>0</v>
      </c>
      <c r="X121" s="131">
        <f>SUM(X122:X123)</f>
        <v>0</v>
      </c>
      <c r="AR121" s="124" t="s">
        <v>190</v>
      </c>
      <c r="AT121" s="132" t="s">
        <v>78</v>
      </c>
      <c r="AU121" s="132" t="s">
        <v>87</v>
      </c>
      <c r="AY121" s="124" t="s">
        <v>160</v>
      </c>
      <c r="BK121" s="133">
        <f>SUM(BK122:BK123)</f>
        <v>0</v>
      </c>
    </row>
    <row r="122" spans="2:65" s="1" customFormat="1" ht="16.5" customHeight="1">
      <c r="B122" s="32"/>
      <c r="C122" s="136" t="s">
        <v>87</v>
      </c>
      <c r="D122" s="136" t="s">
        <v>163</v>
      </c>
      <c r="E122" s="137" t="s">
        <v>1820</v>
      </c>
      <c r="F122" s="138" t="s">
        <v>1821</v>
      </c>
      <c r="G122" s="139" t="s">
        <v>376</v>
      </c>
      <c r="H122" s="140">
        <v>1</v>
      </c>
      <c r="I122" s="141">
        <v>0</v>
      </c>
      <c r="J122" s="141">
        <v>0</v>
      </c>
      <c r="K122" s="142">
        <f>ROUND(P122*H122,2)</f>
        <v>0</v>
      </c>
      <c r="L122" s="138" t="s">
        <v>1</v>
      </c>
      <c r="M122" s="32"/>
      <c r="N122" s="143" t="s">
        <v>1</v>
      </c>
      <c r="O122" s="144" t="s">
        <v>42</v>
      </c>
      <c r="P122" s="145">
        <f>I122+J122</f>
        <v>0</v>
      </c>
      <c r="Q122" s="145">
        <f>ROUND(I122*H122,2)</f>
        <v>0</v>
      </c>
      <c r="R122" s="145">
        <f>ROUND(J122*H122,2)</f>
        <v>0</v>
      </c>
      <c r="T122" s="146">
        <f>S122*H122</f>
        <v>0</v>
      </c>
      <c r="U122" s="146">
        <v>0</v>
      </c>
      <c r="V122" s="146">
        <f>U122*H122</f>
        <v>0</v>
      </c>
      <c r="W122" s="146">
        <v>0</v>
      </c>
      <c r="X122" s="147">
        <f>W122*H122</f>
        <v>0</v>
      </c>
      <c r="AR122" s="148" t="s">
        <v>1396</v>
      </c>
      <c r="AT122" s="148" t="s">
        <v>163</v>
      </c>
      <c r="AU122" s="148" t="s">
        <v>89</v>
      </c>
      <c r="AY122" s="17" t="s">
        <v>160</v>
      </c>
      <c r="BE122" s="149">
        <f>IF(O122="základní",K122,0)</f>
        <v>0</v>
      </c>
      <c r="BF122" s="149">
        <f>IF(O122="snížená",K122,0)</f>
        <v>0</v>
      </c>
      <c r="BG122" s="149">
        <f>IF(O122="zákl. přenesená",K122,0)</f>
        <v>0</v>
      </c>
      <c r="BH122" s="149">
        <f>IF(O122="sníž. přenesená",K122,0)</f>
        <v>0</v>
      </c>
      <c r="BI122" s="149">
        <f>IF(O122="nulová",K122,0)</f>
        <v>0</v>
      </c>
      <c r="BJ122" s="17" t="s">
        <v>87</v>
      </c>
      <c r="BK122" s="149">
        <f>ROUND(P122*H122,2)</f>
        <v>0</v>
      </c>
      <c r="BL122" s="17" t="s">
        <v>1396</v>
      </c>
      <c r="BM122" s="148" t="s">
        <v>1822</v>
      </c>
    </row>
    <row r="123" spans="2:65" s="1" customFormat="1" ht="16.5" customHeight="1">
      <c r="B123" s="32"/>
      <c r="C123" s="136" t="s">
        <v>89</v>
      </c>
      <c r="D123" s="136" t="s">
        <v>163</v>
      </c>
      <c r="E123" s="137" t="s">
        <v>1823</v>
      </c>
      <c r="F123" s="138" t="s">
        <v>1824</v>
      </c>
      <c r="G123" s="139" t="s">
        <v>1825</v>
      </c>
      <c r="H123" s="140">
        <v>1</v>
      </c>
      <c r="I123" s="141">
        <v>0</v>
      </c>
      <c r="J123" s="141">
        <v>0</v>
      </c>
      <c r="K123" s="142">
        <f>ROUND(P123*H123,2)</f>
        <v>0</v>
      </c>
      <c r="L123" s="138" t="s">
        <v>1</v>
      </c>
      <c r="M123" s="32"/>
      <c r="N123" s="143" t="s">
        <v>1</v>
      </c>
      <c r="O123" s="144" t="s">
        <v>42</v>
      </c>
      <c r="P123" s="145">
        <f>I123+J123</f>
        <v>0</v>
      </c>
      <c r="Q123" s="145">
        <f>ROUND(I123*H123,2)</f>
        <v>0</v>
      </c>
      <c r="R123" s="145">
        <f>ROUND(J123*H123,2)</f>
        <v>0</v>
      </c>
      <c r="T123" s="146">
        <f>S123*H123</f>
        <v>0</v>
      </c>
      <c r="U123" s="146">
        <v>0</v>
      </c>
      <c r="V123" s="146">
        <f>U123*H123</f>
        <v>0</v>
      </c>
      <c r="W123" s="146">
        <v>0</v>
      </c>
      <c r="X123" s="147">
        <f>W123*H123</f>
        <v>0</v>
      </c>
      <c r="AR123" s="148" t="s">
        <v>1396</v>
      </c>
      <c r="AT123" s="148" t="s">
        <v>163</v>
      </c>
      <c r="AU123" s="148" t="s">
        <v>89</v>
      </c>
      <c r="AY123" s="17" t="s">
        <v>160</v>
      </c>
      <c r="BE123" s="149">
        <f>IF(O123="základní",K123,0)</f>
        <v>0</v>
      </c>
      <c r="BF123" s="149">
        <f>IF(O123="snížená",K123,0)</f>
        <v>0</v>
      </c>
      <c r="BG123" s="149">
        <f>IF(O123="zákl. přenesená",K123,0)</f>
        <v>0</v>
      </c>
      <c r="BH123" s="149">
        <f>IF(O123="sníž. přenesená",K123,0)</f>
        <v>0</v>
      </c>
      <c r="BI123" s="149">
        <f>IF(O123="nulová",K123,0)</f>
        <v>0</v>
      </c>
      <c r="BJ123" s="17" t="s">
        <v>87</v>
      </c>
      <c r="BK123" s="149">
        <f>ROUND(P123*H123,2)</f>
        <v>0</v>
      </c>
      <c r="BL123" s="17" t="s">
        <v>1396</v>
      </c>
      <c r="BM123" s="148" t="s">
        <v>1826</v>
      </c>
    </row>
    <row r="124" spans="2:65" s="11" customFormat="1" ht="22.7" customHeight="1">
      <c r="B124" s="123"/>
      <c r="D124" s="124" t="s">
        <v>78</v>
      </c>
      <c r="E124" s="134" t="s">
        <v>1827</v>
      </c>
      <c r="F124" s="134" t="s">
        <v>1828</v>
      </c>
      <c r="I124" s="126"/>
      <c r="J124" s="126"/>
      <c r="K124" s="135">
        <f>BK124</f>
        <v>0</v>
      </c>
      <c r="M124" s="123"/>
      <c r="N124" s="128"/>
      <c r="Q124" s="129">
        <f>SUM(Q125:Q133)</f>
        <v>0</v>
      </c>
      <c r="R124" s="129">
        <f>SUM(R125:R133)</f>
        <v>0</v>
      </c>
      <c r="T124" s="130">
        <f>SUM(T125:T133)</f>
        <v>0</v>
      </c>
      <c r="V124" s="130">
        <f>SUM(V125:V133)</f>
        <v>0</v>
      </c>
      <c r="X124" s="131">
        <f>SUM(X125:X133)</f>
        <v>0</v>
      </c>
      <c r="AR124" s="124" t="s">
        <v>190</v>
      </c>
      <c r="AT124" s="132" t="s">
        <v>78</v>
      </c>
      <c r="AU124" s="132" t="s">
        <v>87</v>
      </c>
      <c r="AY124" s="124" t="s">
        <v>160</v>
      </c>
      <c r="BK124" s="133">
        <f>SUM(BK125:BK133)</f>
        <v>0</v>
      </c>
    </row>
    <row r="125" spans="2:65" s="1" customFormat="1" ht="16.5" customHeight="1">
      <c r="B125" s="32"/>
      <c r="C125" s="136" t="s">
        <v>161</v>
      </c>
      <c r="D125" s="136" t="s">
        <v>163</v>
      </c>
      <c r="E125" s="137" t="s">
        <v>1829</v>
      </c>
      <c r="F125" s="138" t="s">
        <v>1830</v>
      </c>
      <c r="G125" s="139" t="s">
        <v>1825</v>
      </c>
      <c r="H125" s="140">
        <v>1</v>
      </c>
      <c r="I125" s="141">
        <v>0</v>
      </c>
      <c r="J125" s="141">
        <v>0</v>
      </c>
      <c r="K125" s="142">
        <f t="shared" ref="K125:K133" si="1">ROUND(P125*H125,2)</f>
        <v>0</v>
      </c>
      <c r="L125" s="138" t="s">
        <v>1</v>
      </c>
      <c r="M125" s="32"/>
      <c r="N125" s="143" t="s">
        <v>1</v>
      </c>
      <c r="O125" s="144" t="s">
        <v>42</v>
      </c>
      <c r="P125" s="145">
        <f t="shared" ref="P125:P133" si="2">I125+J125</f>
        <v>0</v>
      </c>
      <c r="Q125" s="145">
        <f t="shared" ref="Q125:Q133" si="3">ROUND(I125*H125,2)</f>
        <v>0</v>
      </c>
      <c r="R125" s="145">
        <f t="shared" ref="R125:R133" si="4">ROUND(J125*H125,2)</f>
        <v>0</v>
      </c>
      <c r="T125" s="146">
        <f t="shared" ref="T125:T133" si="5">S125*H125</f>
        <v>0</v>
      </c>
      <c r="U125" s="146">
        <v>0</v>
      </c>
      <c r="V125" s="146">
        <f t="shared" ref="V125:V133" si="6">U125*H125</f>
        <v>0</v>
      </c>
      <c r="W125" s="146">
        <v>0</v>
      </c>
      <c r="X125" s="147">
        <f t="shared" ref="X125:X133" si="7">W125*H125</f>
        <v>0</v>
      </c>
      <c r="AR125" s="148" t="s">
        <v>1396</v>
      </c>
      <c r="AT125" s="148" t="s">
        <v>163</v>
      </c>
      <c r="AU125" s="148" t="s">
        <v>89</v>
      </c>
      <c r="AY125" s="17" t="s">
        <v>160</v>
      </c>
      <c r="BE125" s="149">
        <f t="shared" ref="BE125:BE133" si="8">IF(O125="základní",K125,0)</f>
        <v>0</v>
      </c>
      <c r="BF125" s="149">
        <f t="shared" ref="BF125:BF133" si="9">IF(O125="snížená",K125,0)</f>
        <v>0</v>
      </c>
      <c r="BG125" s="149">
        <f t="shared" ref="BG125:BG133" si="10">IF(O125="zákl. přenesená",K125,0)</f>
        <v>0</v>
      </c>
      <c r="BH125" s="149">
        <f t="shared" ref="BH125:BH133" si="11">IF(O125="sníž. přenesená",K125,0)</f>
        <v>0</v>
      </c>
      <c r="BI125" s="149">
        <f t="shared" ref="BI125:BI133" si="12">IF(O125="nulová",K125,0)</f>
        <v>0</v>
      </c>
      <c r="BJ125" s="17" t="s">
        <v>87</v>
      </c>
      <c r="BK125" s="149">
        <f t="shared" ref="BK125:BK133" si="13">ROUND(P125*H125,2)</f>
        <v>0</v>
      </c>
      <c r="BL125" s="17" t="s">
        <v>1396</v>
      </c>
      <c r="BM125" s="148" t="s">
        <v>1831</v>
      </c>
    </row>
    <row r="126" spans="2:65" s="1" customFormat="1" ht="16.5" customHeight="1">
      <c r="B126" s="32"/>
      <c r="C126" s="136" t="s">
        <v>168</v>
      </c>
      <c r="D126" s="136" t="s">
        <v>163</v>
      </c>
      <c r="E126" s="137" t="s">
        <v>1832</v>
      </c>
      <c r="F126" s="138" t="s">
        <v>1833</v>
      </c>
      <c r="G126" s="139" t="s">
        <v>376</v>
      </c>
      <c r="H126" s="140">
        <v>1</v>
      </c>
      <c r="I126" s="141">
        <v>0</v>
      </c>
      <c r="J126" s="141">
        <v>0</v>
      </c>
      <c r="K126" s="142">
        <f t="shared" si="1"/>
        <v>0</v>
      </c>
      <c r="L126" s="138" t="s">
        <v>1</v>
      </c>
      <c r="M126" s="32"/>
      <c r="N126" s="143" t="s">
        <v>1</v>
      </c>
      <c r="O126" s="144" t="s">
        <v>42</v>
      </c>
      <c r="P126" s="145">
        <f t="shared" si="2"/>
        <v>0</v>
      </c>
      <c r="Q126" s="145">
        <f t="shared" si="3"/>
        <v>0</v>
      </c>
      <c r="R126" s="145">
        <f t="shared" si="4"/>
        <v>0</v>
      </c>
      <c r="T126" s="146">
        <f t="shared" si="5"/>
        <v>0</v>
      </c>
      <c r="U126" s="146">
        <v>0</v>
      </c>
      <c r="V126" s="146">
        <f t="shared" si="6"/>
        <v>0</v>
      </c>
      <c r="W126" s="146">
        <v>0</v>
      </c>
      <c r="X126" s="147">
        <f t="shared" si="7"/>
        <v>0</v>
      </c>
      <c r="AR126" s="148" t="s">
        <v>1396</v>
      </c>
      <c r="AT126" s="148" t="s">
        <v>163</v>
      </c>
      <c r="AU126" s="148" t="s">
        <v>89</v>
      </c>
      <c r="AY126" s="17" t="s">
        <v>160</v>
      </c>
      <c r="BE126" s="149">
        <f t="shared" si="8"/>
        <v>0</v>
      </c>
      <c r="BF126" s="149">
        <f t="shared" si="9"/>
        <v>0</v>
      </c>
      <c r="BG126" s="149">
        <f t="shared" si="10"/>
        <v>0</v>
      </c>
      <c r="BH126" s="149">
        <f t="shared" si="11"/>
        <v>0</v>
      </c>
      <c r="BI126" s="149">
        <f t="shared" si="12"/>
        <v>0</v>
      </c>
      <c r="BJ126" s="17" t="s">
        <v>87</v>
      </c>
      <c r="BK126" s="149">
        <f t="shared" si="13"/>
        <v>0</v>
      </c>
      <c r="BL126" s="17" t="s">
        <v>1396</v>
      </c>
      <c r="BM126" s="148" t="s">
        <v>1834</v>
      </c>
    </row>
    <row r="127" spans="2:65" s="1" customFormat="1" ht="16.5" customHeight="1">
      <c r="B127" s="32"/>
      <c r="C127" s="136" t="s">
        <v>190</v>
      </c>
      <c r="D127" s="136" t="s">
        <v>163</v>
      </c>
      <c r="E127" s="137" t="s">
        <v>1835</v>
      </c>
      <c r="F127" s="138" t="s">
        <v>1836</v>
      </c>
      <c r="G127" s="139" t="s">
        <v>1825</v>
      </c>
      <c r="H127" s="140">
        <v>1</v>
      </c>
      <c r="I127" s="141">
        <v>0</v>
      </c>
      <c r="J127" s="141">
        <v>0</v>
      </c>
      <c r="K127" s="142">
        <f t="shared" si="1"/>
        <v>0</v>
      </c>
      <c r="L127" s="138" t="s">
        <v>1</v>
      </c>
      <c r="M127" s="32"/>
      <c r="N127" s="143" t="s">
        <v>1</v>
      </c>
      <c r="O127" s="144" t="s">
        <v>42</v>
      </c>
      <c r="P127" s="145">
        <f t="shared" si="2"/>
        <v>0</v>
      </c>
      <c r="Q127" s="145">
        <f t="shared" si="3"/>
        <v>0</v>
      </c>
      <c r="R127" s="145">
        <f t="shared" si="4"/>
        <v>0</v>
      </c>
      <c r="T127" s="146">
        <f t="shared" si="5"/>
        <v>0</v>
      </c>
      <c r="U127" s="146">
        <v>0</v>
      </c>
      <c r="V127" s="146">
        <f t="shared" si="6"/>
        <v>0</v>
      </c>
      <c r="W127" s="146">
        <v>0</v>
      </c>
      <c r="X127" s="147">
        <f t="shared" si="7"/>
        <v>0</v>
      </c>
      <c r="AR127" s="148" t="s">
        <v>1396</v>
      </c>
      <c r="AT127" s="148" t="s">
        <v>163</v>
      </c>
      <c r="AU127" s="148" t="s">
        <v>89</v>
      </c>
      <c r="AY127" s="17" t="s">
        <v>160</v>
      </c>
      <c r="BE127" s="149">
        <f t="shared" si="8"/>
        <v>0</v>
      </c>
      <c r="BF127" s="149">
        <f t="shared" si="9"/>
        <v>0</v>
      </c>
      <c r="BG127" s="149">
        <f t="shared" si="10"/>
        <v>0</v>
      </c>
      <c r="BH127" s="149">
        <f t="shared" si="11"/>
        <v>0</v>
      </c>
      <c r="BI127" s="149">
        <f t="shared" si="12"/>
        <v>0</v>
      </c>
      <c r="BJ127" s="17" t="s">
        <v>87</v>
      </c>
      <c r="BK127" s="149">
        <f t="shared" si="13"/>
        <v>0</v>
      </c>
      <c r="BL127" s="17" t="s">
        <v>1396</v>
      </c>
      <c r="BM127" s="148" t="s">
        <v>1837</v>
      </c>
    </row>
    <row r="128" spans="2:65" s="1" customFormat="1" ht="37.700000000000003" customHeight="1">
      <c r="B128" s="32"/>
      <c r="C128" s="136" t="s">
        <v>194</v>
      </c>
      <c r="D128" s="136" t="s">
        <v>163</v>
      </c>
      <c r="E128" s="137" t="s">
        <v>1838</v>
      </c>
      <c r="F128" s="138" t="s">
        <v>1839</v>
      </c>
      <c r="G128" s="139" t="s">
        <v>1825</v>
      </c>
      <c r="H128" s="140">
        <v>1</v>
      </c>
      <c r="I128" s="141">
        <v>0</v>
      </c>
      <c r="J128" s="141">
        <v>0</v>
      </c>
      <c r="K128" s="142">
        <f t="shared" si="1"/>
        <v>0</v>
      </c>
      <c r="L128" s="138" t="s">
        <v>1</v>
      </c>
      <c r="M128" s="32"/>
      <c r="N128" s="143" t="s">
        <v>1</v>
      </c>
      <c r="O128" s="144" t="s">
        <v>42</v>
      </c>
      <c r="P128" s="145">
        <f t="shared" si="2"/>
        <v>0</v>
      </c>
      <c r="Q128" s="145">
        <f t="shared" si="3"/>
        <v>0</v>
      </c>
      <c r="R128" s="145">
        <f t="shared" si="4"/>
        <v>0</v>
      </c>
      <c r="T128" s="146">
        <f t="shared" si="5"/>
        <v>0</v>
      </c>
      <c r="U128" s="146">
        <v>0</v>
      </c>
      <c r="V128" s="146">
        <f t="shared" si="6"/>
        <v>0</v>
      </c>
      <c r="W128" s="146">
        <v>0</v>
      </c>
      <c r="X128" s="147">
        <f t="shared" si="7"/>
        <v>0</v>
      </c>
      <c r="AR128" s="148" t="s">
        <v>1396</v>
      </c>
      <c r="AT128" s="148" t="s">
        <v>163</v>
      </c>
      <c r="AU128" s="148" t="s">
        <v>89</v>
      </c>
      <c r="AY128" s="17" t="s">
        <v>160</v>
      </c>
      <c r="BE128" s="149">
        <f t="shared" si="8"/>
        <v>0</v>
      </c>
      <c r="BF128" s="149">
        <f t="shared" si="9"/>
        <v>0</v>
      </c>
      <c r="BG128" s="149">
        <f t="shared" si="10"/>
        <v>0</v>
      </c>
      <c r="BH128" s="149">
        <f t="shared" si="11"/>
        <v>0</v>
      </c>
      <c r="BI128" s="149">
        <f t="shared" si="12"/>
        <v>0</v>
      </c>
      <c r="BJ128" s="17" t="s">
        <v>87</v>
      </c>
      <c r="BK128" s="149">
        <f t="shared" si="13"/>
        <v>0</v>
      </c>
      <c r="BL128" s="17" t="s">
        <v>1396</v>
      </c>
      <c r="BM128" s="148" t="s">
        <v>1840</v>
      </c>
    </row>
    <row r="129" spans="2:65" s="1" customFormat="1" ht="16.5" customHeight="1">
      <c r="B129" s="32"/>
      <c r="C129" s="136" t="s">
        <v>200</v>
      </c>
      <c r="D129" s="136" t="s">
        <v>163</v>
      </c>
      <c r="E129" s="137" t="s">
        <v>1841</v>
      </c>
      <c r="F129" s="138" t="s">
        <v>1842</v>
      </c>
      <c r="G129" s="139" t="s">
        <v>1825</v>
      </c>
      <c r="H129" s="140">
        <v>1</v>
      </c>
      <c r="I129" s="141">
        <v>0</v>
      </c>
      <c r="J129" s="141">
        <v>0</v>
      </c>
      <c r="K129" s="142">
        <f t="shared" si="1"/>
        <v>0</v>
      </c>
      <c r="L129" s="138" t="s">
        <v>1</v>
      </c>
      <c r="M129" s="32"/>
      <c r="N129" s="143" t="s">
        <v>1</v>
      </c>
      <c r="O129" s="144" t="s">
        <v>42</v>
      </c>
      <c r="P129" s="145">
        <f t="shared" si="2"/>
        <v>0</v>
      </c>
      <c r="Q129" s="145">
        <f t="shared" si="3"/>
        <v>0</v>
      </c>
      <c r="R129" s="145">
        <f t="shared" si="4"/>
        <v>0</v>
      </c>
      <c r="T129" s="146">
        <f t="shared" si="5"/>
        <v>0</v>
      </c>
      <c r="U129" s="146">
        <v>0</v>
      </c>
      <c r="V129" s="146">
        <f t="shared" si="6"/>
        <v>0</v>
      </c>
      <c r="W129" s="146">
        <v>0</v>
      </c>
      <c r="X129" s="147">
        <f t="shared" si="7"/>
        <v>0</v>
      </c>
      <c r="AR129" s="148" t="s">
        <v>1396</v>
      </c>
      <c r="AT129" s="148" t="s">
        <v>163</v>
      </c>
      <c r="AU129" s="148" t="s">
        <v>89</v>
      </c>
      <c r="AY129" s="17" t="s">
        <v>160</v>
      </c>
      <c r="BE129" s="149">
        <f t="shared" si="8"/>
        <v>0</v>
      </c>
      <c r="BF129" s="149">
        <f t="shared" si="9"/>
        <v>0</v>
      </c>
      <c r="BG129" s="149">
        <f t="shared" si="10"/>
        <v>0</v>
      </c>
      <c r="BH129" s="149">
        <f t="shared" si="11"/>
        <v>0</v>
      </c>
      <c r="BI129" s="149">
        <f t="shared" si="12"/>
        <v>0</v>
      </c>
      <c r="BJ129" s="17" t="s">
        <v>87</v>
      </c>
      <c r="BK129" s="149">
        <f t="shared" si="13"/>
        <v>0</v>
      </c>
      <c r="BL129" s="17" t="s">
        <v>1396</v>
      </c>
      <c r="BM129" s="148" t="s">
        <v>1843</v>
      </c>
    </row>
    <row r="130" spans="2:65" s="1" customFormat="1" ht="16.5" customHeight="1">
      <c r="B130" s="32"/>
      <c r="C130" s="136" t="s">
        <v>205</v>
      </c>
      <c r="D130" s="136" t="s">
        <v>163</v>
      </c>
      <c r="E130" s="137" t="s">
        <v>1844</v>
      </c>
      <c r="F130" s="138" t="s">
        <v>1845</v>
      </c>
      <c r="G130" s="139" t="s">
        <v>1825</v>
      </c>
      <c r="H130" s="140">
        <v>1</v>
      </c>
      <c r="I130" s="141">
        <v>0</v>
      </c>
      <c r="J130" s="141">
        <v>0</v>
      </c>
      <c r="K130" s="142">
        <f t="shared" si="1"/>
        <v>0</v>
      </c>
      <c r="L130" s="138" t="s">
        <v>1</v>
      </c>
      <c r="M130" s="32"/>
      <c r="N130" s="143" t="s">
        <v>1</v>
      </c>
      <c r="O130" s="144" t="s">
        <v>42</v>
      </c>
      <c r="P130" s="145">
        <f t="shared" si="2"/>
        <v>0</v>
      </c>
      <c r="Q130" s="145">
        <f t="shared" si="3"/>
        <v>0</v>
      </c>
      <c r="R130" s="145">
        <f t="shared" si="4"/>
        <v>0</v>
      </c>
      <c r="T130" s="146">
        <f t="shared" si="5"/>
        <v>0</v>
      </c>
      <c r="U130" s="146">
        <v>0</v>
      </c>
      <c r="V130" s="146">
        <f t="shared" si="6"/>
        <v>0</v>
      </c>
      <c r="W130" s="146">
        <v>0</v>
      </c>
      <c r="X130" s="147">
        <f t="shared" si="7"/>
        <v>0</v>
      </c>
      <c r="AR130" s="148" t="s">
        <v>1396</v>
      </c>
      <c r="AT130" s="148" t="s">
        <v>163</v>
      </c>
      <c r="AU130" s="148" t="s">
        <v>89</v>
      </c>
      <c r="AY130" s="17" t="s">
        <v>160</v>
      </c>
      <c r="BE130" s="149">
        <f t="shared" si="8"/>
        <v>0</v>
      </c>
      <c r="BF130" s="149">
        <f t="shared" si="9"/>
        <v>0</v>
      </c>
      <c r="BG130" s="149">
        <f t="shared" si="10"/>
        <v>0</v>
      </c>
      <c r="BH130" s="149">
        <f t="shared" si="11"/>
        <v>0</v>
      </c>
      <c r="BI130" s="149">
        <f t="shared" si="12"/>
        <v>0</v>
      </c>
      <c r="BJ130" s="17" t="s">
        <v>87</v>
      </c>
      <c r="BK130" s="149">
        <f t="shared" si="13"/>
        <v>0</v>
      </c>
      <c r="BL130" s="17" t="s">
        <v>1396</v>
      </c>
      <c r="BM130" s="148" t="s">
        <v>1846</v>
      </c>
    </row>
    <row r="131" spans="2:65" s="1" customFormat="1" ht="24.2" customHeight="1">
      <c r="B131" s="32"/>
      <c r="C131" s="136" t="s">
        <v>211</v>
      </c>
      <c r="D131" s="136" t="s">
        <v>163</v>
      </c>
      <c r="E131" s="137" t="s">
        <v>1847</v>
      </c>
      <c r="F131" s="138" t="s">
        <v>1848</v>
      </c>
      <c r="G131" s="139" t="s">
        <v>1825</v>
      </c>
      <c r="H131" s="140">
        <v>1</v>
      </c>
      <c r="I131" s="141">
        <v>0</v>
      </c>
      <c r="J131" s="141">
        <v>0</v>
      </c>
      <c r="K131" s="142">
        <f t="shared" si="1"/>
        <v>0</v>
      </c>
      <c r="L131" s="138" t="s">
        <v>1</v>
      </c>
      <c r="M131" s="32"/>
      <c r="N131" s="143" t="s">
        <v>1</v>
      </c>
      <c r="O131" s="144" t="s">
        <v>42</v>
      </c>
      <c r="P131" s="145">
        <f t="shared" si="2"/>
        <v>0</v>
      </c>
      <c r="Q131" s="145">
        <f t="shared" si="3"/>
        <v>0</v>
      </c>
      <c r="R131" s="145">
        <f t="shared" si="4"/>
        <v>0</v>
      </c>
      <c r="T131" s="146">
        <f t="shared" si="5"/>
        <v>0</v>
      </c>
      <c r="U131" s="146">
        <v>0</v>
      </c>
      <c r="V131" s="146">
        <f t="shared" si="6"/>
        <v>0</v>
      </c>
      <c r="W131" s="146">
        <v>0</v>
      </c>
      <c r="X131" s="147">
        <f t="shared" si="7"/>
        <v>0</v>
      </c>
      <c r="AR131" s="148" t="s">
        <v>1396</v>
      </c>
      <c r="AT131" s="148" t="s">
        <v>163</v>
      </c>
      <c r="AU131" s="148" t="s">
        <v>89</v>
      </c>
      <c r="AY131" s="17" t="s">
        <v>160</v>
      </c>
      <c r="BE131" s="149">
        <f t="shared" si="8"/>
        <v>0</v>
      </c>
      <c r="BF131" s="149">
        <f t="shared" si="9"/>
        <v>0</v>
      </c>
      <c r="BG131" s="149">
        <f t="shared" si="10"/>
        <v>0</v>
      </c>
      <c r="BH131" s="149">
        <f t="shared" si="11"/>
        <v>0</v>
      </c>
      <c r="BI131" s="149">
        <f t="shared" si="12"/>
        <v>0</v>
      </c>
      <c r="BJ131" s="17" t="s">
        <v>87</v>
      </c>
      <c r="BK131" s="149">
        <f t="shared" si="13"/>
        <v>0</v>
      </c>
      <c r="BL131" s="17" t="s">
        <v>1396</v>
      </c>
      <c r="BM131" s="148" t="s">
        <v>1849</v>
      </c>
    </row>
    <row r="132" spans="2:65" s="1" customFormat="1" ht="21.75" customHeight="1">
      <c r="B132" s="32"/>
      <c r="C132" s="136" t="s">
        <v>216</v>
      </c>
      <c r="D132" s="136" t="s">
        <v>163</v>
      </c>
      <c r="E132" s="137" t="s">
        <v>1850</v>
      </c>
      <c r="F132" s="138" t="s">
        <v>1851</v>
      </c>
      <c r="G132" s="139" t="s">
        <v>1825</v>
      </c>
      <c r="H132" s="140">
        <v>1</v>
      </c>
      <c r="I132" s="141">
        <v>0</v>
      </c>
      <c r="J132" s="141">
        <v>0</v>
      </c>
      <c r="K132" s="142">
        <f t="shared" si="1"/>
        <v>0</v>
      </c>
      <c r="L132" s="138" t="s">
        <v>1</v>
      </c>
      <c r="M132" s="32"/>
      <c r="N132" s="143" t="s">
        <v>1</v>
      </c>
      <c r="O132" s="144" t="s">
        <v>42</v>
      </c>
      <c r="P132" s="145">
        <f t="shared" si="2"/>
        <v>0</v>
      </c>
      <c r="Q132" s="145">
        <f t="shared" si="3"/>
        <v>0</v>
      </c>
      <c r="R132" s="145">
        <f t="shared" si="4"/>
        <v>0</v>
      </c>
      <c r="T132" s="146">
        <f t="shared" si="5"/>
        <v>0</v>
      </c>
      <c r="U132" s="146">
        <v>0</v>
      </c>
      <c r="V132" s="146">
        <f t="shared" si="6"/>
        <v>0</v>
      </c>
      <c r="W132" s="146">
        <v>0</v>
      </c>
      <c r="X132" s="147">
        <f t="shared" si="7"/>
        <v>0</v>
      </c>
      <c r="AR132" s="148" t="s">
        <v>1396</v>
      </c>
      <c r="AT132" s="148" t="s">
        <v>163</v>
      </c>
      <c r="AU132" s="148" t="s">
        <v>89</v>
      </c>
      <c r="AY132" s="17" t="s">
        <v>160</v>
      </c>
      <c r="BE132" s="149">
        <f t="shared" si="8"/>
        <v>0</v>
      </c>
      <c r="BF132" s="149">
        <f t="shared" si="9"/>
        <v>0</v>
      </c>
      <c r="BG132" s="149">
        <f t="shared" si="10"/>
        <v>0</v>
      </c>
      <c r="BH132" s="149">
        <f t="shared" si="11"/>
        <v>0</v>
      </c>
      <c r="BI132" s="149">
        <f t="shared" si="12"/>
        <v>0</v>
      </c>
      <c r="BJ132" s="17" t="s">
        <v>87</v>
      </c>
      <c r="BK132" s="149">
        <f t="shared" si="13"/>
        <v>0</v>
      </c>
      <c r="BL132" s="17" t="s">
        <v>1396</v>
      </c>
      <c r="BM132" s="148" t="s">
        <v>1852</v>
      </c>
    </row>
    <row r="133" spans="2:65" s="1" customFormat="1" ht="16.5" customHeight="1">
      <c r="B133" s="32"/>
      <c r="C133" s="136" t="s">
        <v>223</v>
      </c>
      <c r="D133" s="136" t="s">
        <v>163</v>
      </c>
      <c r="E133" s="137" t="s">
        <v>1853</v>
      </c>
      <c r="F133" s="138" t="s">
        <v>1854</v>
      </c>
      <c r="G133" s="139" t="s">
        <v>1825</v>
      </c>
      <c r="H133" s="140">
        <v>1</v>
      </c>
      <c r="I133" s="141">
        <v>0</v>
      </c>
      <c r="J133" s="141">
        <v>0</v>
      </c>
      <c r="K133" s="142">
        <f t="shared" si="1"/>
        <v>0</v>
      </c>
      <c r="L133" s="138" t="s">
        <v>1</v>
      </c>
      <c r="M133" s="32"/>
      <c r="N133" s="189" t="s">
        <v>1</v>
      </c>
      <c r="O133" s="190" t="s">
        <v>42</v>
      </c>
      <c r="P133" s="191">
        <f t="shared" si="2"/>
        <v>0</v>
      </c>
      <c r="Q133" s="191">
        <f t="shared" si="3"/>
        <v>0</v>
      </c>
      <c r="R133" s="191">
        <f t="shared" si="4"/>
        <v>0</v>
      </c>
      <c r="S133" s="192"/>
      <c r="T133" s="193">
        <f t="shared" si="5"/>
        <v>0</v>
      </c>
      <c r="U133" s="193">
        <v>0</v>
      </c>
      <c r="V133" s="193">
        <f t="shared" si="6"/>
        <v>0</v>
      </c>
      <c r="W133" s="193">
        <v>0</v>
      </c>
      <c r="X133" s="194">
        <f t="shared" si="7"/>
        <v>0</v>
      </c>
      <c r="AR133" s="148" t="s">
        <v>1396</v>
      </c>
      <c r="AT133" s="148" t="s">
        <v>163</v>
      </c>
      <c r="AU133" s="148" t="s">
        <v>89</v>
      </c>
      <c r="AY133" s="17" t="s">
        <v>160</v>
      </c>
      <c r="BE133" s="149">
        <f t="shared" si="8"/>
        <v>0</v>
      </c>
      <c r="BF133" s="149">
        <f t="shared" si="9"/>
        <v>0</v>
      </c>
      <c r="BG133" s="149">
        <f t="shared" si="10"/>
        <v>0</v>
      </c>
      <c r="BH133" s="149">
        <f t="shared" si="11"/>
        <v>0</v>
      </c>
      <c r="BI133" s="149">
        <f t="shared" si="12"/>
        <v>0</v>
      </c>
      <c r="BJ133" s="17" t="s">
        <v>87</v>
      </c>
      <c r="BK133" s="149">
        <f t="shared" si="13"/>
        <v>0</v>
      </c>
      <c r="BL133" s="17" t="s">
        <v>1396</v>
      </c>
      <c r="BM133" s="148" t="s">
        <v>1855</v>
      </c>
    </row>
    <row r="134" spans="2:65" s="1" customFormat="1" ht="6.95" customHeight="1">
      <c r="B134" s="44"/>
      <c r="C134" s="45"/>
      <c r="D134" s="45"/>
      <c r="E134" s="45"/>
      <c r="F134" s="45"/>
      <c r="G134" s="45"/>
      <c r="H134" s="45"/>
      <c r="I134" s="45"/>
      <c r="J134" s="45"/>
      <c r="K134" s="45"/>
      <c r="L134" s="45"/>
      <c r="M134" s="32"/>
    </row>
  </sheetData>
  <sheetProtection algorithmName="SHA-512" hashValue="f8rjV7DgHcptzlYXTG5mlySGRVytpq2u00frMfXBTwe/iveKd+IQs2fYLzYwBm0DUyWGYMZ/uBtpyPhSA1ORUA==" saltValue="L+VCbvzq+NDmFY/0BVOE376ZXxGDzwK/QSE2se4nuyUnPEbCq12ivv3qs2WE7RR3CS1rtBRQzerLFrWyH4Mpvg==" spinCount="100000" sheet="1" objects="1" scenarios="1" formatColumns="0" formatRows="0" autoFilter="0"/>
  <autoFilter ref="C118:L133" xr:uid="{00000000-0009-0000-0000-000004000000}"/>
  <mergeCells count="9">
    <mergeCell ref="E87:H87"/>
    <mergeCell ref="E109:H109"/>
    <mergeCell ref="E111:H111"/>
    <mergeCell ref="M2:Z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69"/>
  <sheetViews>
    <sheetView workbookViewId="0">
      <selection activeCell="U16" sqref="U16"/>
    </sheetView>
  </sheetViews>
  <sheetFormatPr defaultColWidth="8.83203125" defaultRowHeight="11.25"/>
  <cols>
    <col min="1" max="1" width="11.5" style="205" customWidth="1"/>
    <col min="2" max="16384" width="8.83203125" style="205"/>
  </cols>
  <sheetData>
    <row r="1" spans="1:2" ht="18.600000000000001" customHeight="1">
      <c r="A1" s="203" t="s">
        <v>1859</v>
      </c>
      <c r="B1" s="204"/>
    </row>
    <row r="2" spans="1:2" ht="12.75">
      <c r="A2" s="206"/>
    </row>
    <row r="3" spans="1:2" ht="12.75">
      <c r="A3" s="206" t="s">
        <v>1860</v>
      </c>
    </row>
    <row r="4" spans="1:2" ht="12.75">
      <c r="A4" s="206" t="s">
        <v>1861</v>
      </c>
    </row>
    <row r="5" spans="1:2" ht="12.75">
      <c r="A5" s="207" t="s">
        <v>1862</v>
      </c>
    </row>
    <row r="6" spans="1:2" ht="12.75">
      <c r="A6" s="207" t="s">
        <v>1863</v>
      </c>
    </row>
    <row r="7" spans="1:2" ht="12.75">
      <c r="A7" s="208">
        <v>39660</v>
      </c>
    </row>
    <row r="8" spans="1:2" ht="12.75">
      <c r="A8" s="207">
        <v>17</v>
      </c>
      <c r="B8" s="207" t="s">
        <v>1864</v>
      </c>
    </row>
    <row r="9" spans="1:2" ht="12.75">
      <c r="A9" s="207" t="s">
        <v>1865</v>
      </c>
      <c r="B9" s="207" t="s">
        <v>1866</v>
      </c>
    </row>
    <row r="10" spans="1:2" ht="12.75">
      <c r="A10" s="207" t="s">
        <v>1867</v>
      </c>
      <c r="B10" s="207" t="s">
        <v>1868</v>
      </c>
    </row>
    <row r="11" spans="1:2" ht="12.75">
      <c r="A11" s="207" t="s">
        <v>1869</v>
      </c>
      <c r="B11" s="207" t="s">
        <v>1870</v>
      </c>
    </row>
    <row r="12" spans="1:2" ht="12.75">
      <c r="A12" s="207" t="s">
        <v>1871</v>
      </c>
      <c r="B12" s="207" t="s">
        <v>1872</v>
      </c>
    </row>
    <row r="13" spans="1:2" ht="12.75">
      <c r="A13" s="207" t="s">
        <v>1873</v>
      </c>
      <c r="B13" s="207" t="s">
        <v>1874</v>
      </c>
    </row>
    <row r="14" spans="1:2" ht="12.75">
      <c r="A14" s="207" t="s">
        <v>1875</v>
      </c>
      <c r="B14" s="207" t="s">
        <v>1876</v>
      </c>
    </row>
    <row r="15" spans="1:2" ht="12.75">
      <c r="A15" s="207" t="s">
        <v>1877</v>
      </c>
      <c r="B15" s="207" t="s">
        <v>1878</v>
      </c>
    </row>
    <row r="16" spans="1:2" ht="12.75">
      <c r="A16" s="207" t="s">
        <v>1879</v>
      </c>
      <c r="B16" s="207" t="s">
        <v>1880</v>
      </c>
    </row>
    <row r="17" spans="1:2" ht="12.75">
      <c r="A17" s="207" t="s">
        <v>1881</v>
      </c>
      <c r="B17" s="207" t="s">
        <v>1882</v>
      </c>
    </row>
    <row r="18" spans="1:2" ht="12.75">
      <c r="A18" s="207" t="s">
        <v>1883</v>
      </c>
      <c r="B18" s="207" t="s">
        <v>1884</v>
      </c>
    </row>
    <row r="19" spans="1:2" ht="12.75">
      <c r="A19" s="207" t="s">
        <v>1885</v>
      </c>
      <c r="B19" s="207" t="s">
        <v>1886</v>
      </c>
    </row>
    <row r="20" spans="1:2" ht="12.75">
      <c r="A20" s="207" t="s">
        <v>1887</v>
      </c>
      <c r="B20" s="207" t="s">
        <v>1888</v>
      </c>
    </row>
    <row r="21" spans="1:2" ht="12.75">
      <c r="A21" s="207" t="s">
        <v>1889</v>
      </c>
      <c r="B21" s="207" t="s">
        <v>1890</v>
      </c>
    </row>
    <row r="22" spans="1:2" ht="12.75">
      <c r="A22" s="207" t="s">
        <v>1891</v>
      </c>
      <c r="B22" s="207" t="s">
        <v>1892</v>
      </c>
    </row>
    <row r="23" spans="1:2" ht="12.75">
      <c r="A23" s="207" t="s">
        <v>1893</v>
      </c>
      <c r="B23" s="207" t="s">
        <v>1894</v>
      </c>
    </row>
    <row r="24" spans="1:2" ht="12.75">
      <c r="A24" s="207" t="s">
        <v>1895</v>
      </c>
      <c r="B24" s="207" t="s">
        <v>1896</v>
      </c>
    </row>
    <row r="25" spans="1:2" ht="12.75">
      <c r="A25" s="207" t="s">
        <v>1897</v>
      </c>
      <c r="B25" s="207" t="s">
        <v>1898</v>
      </c>
    </row>
    <row r="26" spans="1:2" ht="12.75">
      <c r="A26" s="207" t="s">
        <v>1899</v>
      </c>
      <c r="B26" s="207" t="s">
        <v>1900</v>
      </c>
    </row>
    <row r="27" spans="1:2" ht="12.75">
      <c r="A27" s="207" t="s">
        <v>1901</v>
      </c>
      <c r="B27" s="207" t="s">
        <v>1902</v>
      </c>
    </row>
    <row r="28" spans="1:2" ht="12.75">
      <c r="A28" s="207" t="s">
        <v>1903</v>
      </c>
      <c r="B28" s="207" t="s">
        <v>1904</v>
      </c>
    </row>
    <row r="29" spans="1:2" ht="12.75">
      <c r="A29" s="207" t="s">
        <v>1905</v>
      </c>
      <c r="B29" s="207" t="s">
        <v>1906</v>
      </c>
    </row>
    <row r="30" spans="1:2" ht="12.75">
      <c r="A30" s="207" t="s">
        <v>1907</v>
      </c>
      <c r="B30" s="207" t="s">
        <v>1908</v>
      </c>
    </row>
    <row r="31" spans="1:2" ht="12.75">
      <c r="A31" s="207" t="s">
        <v>1909</v>
      </c>
      <c r="B31" s="207" t="s">
        <v>1910</v>
      </c>
    </row>
    <row r="32" spans="1:2" ht="12.75">
      <c r="A32" s="207" t="s">
        <v>1911</v>
      </c>
      <c r="B32" s="207" t="s">
        <v>1912</v>
      </c>
    </row>
    <row r="33" spans="1:2" ht="12.75">
      <c r="A33" s="207" t="s">
        <v>1913</v>
      </c>
      <c r="B33" s="207" t="s">
        <v>1914</v>
      </c>
    </row>
    <row r="34" spans="1:2" ht="12.75">
      <c r="A34" s="207" t="s">
        <v>1915</v>
      </c>
      <c r="B34" s="207" t="s">
        <v>1916</v>
      </c>
    </row>
    <row r="35" spans="1:2" ht="12.75">
      <c r="A35" s="207" t="s">
        <v>1917</v>
      </c>
      <c r="B35" s="207" t="s">
        <v>1918</v>
      </c>
    </row>
    <row r="36" spans="1:2" ht="12.75">
      <c r="A36" s="207" t="s">
        <v>1919</v>
      </c>
      <c r="B36" s="207" t="s">
        <v>1920</v>
      </c>
    </row>
    <row r="37" spans="1:2" ht="12.75">
      <c r="A37" s="207" t="s">
        <v>1921</v>
      </c>
      <c r="B37" s="207" t="s">
        <v>1922</v>
      </c>
    </row>
    <row r="38" spans="1:2" ht="12.75">
      <c r="A38" s="207" t="s">
        <v>1923</v>
      </c>
      <c r="B38" s="207" t="s">
        <v>1924</v>
      </c>
    </row>
    <row r="39" spans="1:2" ht="12.75">
      <c r="A39" s="207" t="s">
        <v>1925</v>
      </c>
      <c r="B39" s="207" t="s">
        <v>1926</v>
      </c>
    </row>
    <row r="40" spans="1:2" ht="12.75">
      <c r="A40" s="207" t="s">
        <v>1927</v>
      </c>
      <c r="B40" s="207" t="s">
        <v>1928</v>
      </c>
    </row>
    <row r="41" spans="1:2" ht="12.75">
      <c r="A41" s="207" t="s">
        <v>1929</v>
      </c>
      <c r="B41" s="207" t="s">
        <v>1930</v>
      </c>
    </row>
    <row r="42" spans="1:2" ht="12.75">
      <c r="A42" s="207" t="s">
        <v>1931</v>
      </c>
      <c r="B42" s="207" t="s">
        <v>1932</v>
      </c>
    </row>
    <row r="43" spans="1:2" ht="12.75">
      <c r="A43" s="207" t="s">
        <v>1933</v>
      </c>
      <c r="B43" s="207" t="s">
        <v>1934</v>
      </c>
    </row>
    <row r="44" spans="1:2" ht="12.75">
      <c r="A44" s="207" t="s">
        <v>1935</v>
      </c>
      <c r="B44" s="207" t="s">
        <v>1936</v>
      </c>
    </row>
    <row r="45" spans="1:2" ht="12.75">
      <c r="A45" s="207" t="s">
        <v>1937</v>
      </c>
      <c r="B45" s="207" t="s">
        <v>1938</v>
      </c>
    </row>
    <row r="46" spans="1:2" ht="12.75">
      <c r="A46" s="207" t="s">
        <v>1939</v>
      </c>
      <c r="B46" s="207" t="s">
        <v>1940</v>
      </c>
    </row>
    <row r="47" spans="1:2" ht="12.75">
      <c r="A47" s="207" t="s">
        <v>1941</v>
      </c>
      <c r="B47" s="207" t="s">
        <v>1942</v>
      </c>
    </row>
    <row r="48" spans="1:2" ht="12.75">
      <c r="A48" s="207" t="s">
        <v>1943</v>
      </c>
      <c r="B48" s="207" t="s">
        <v>1944</v>
      </c>
    </row>
    <row r="49" spans="1:2" ht="12.75">
      <c r="A49" s="207" t="s">
        <v>1945</v>
      </c>
      <c r="B49" s="207" t="s">
        <v>1946</v>
      </c>
    </row>
    <row r="50" spans="1:2" ht="12.75">
      <c r="A50" s="207" t="s">
        <v>1947</v>
      </c>
      <c r="B50" s="207" t="s">
        <v>1948</v>
      </c>
    </row>
    <row r="51" spans="1:2" ht="12.75">
      <c r="A51" s="207" t="s">
        <v>1949</v>
      </c>
      <c r="B51" s="207" t="s">
        <v>1950</v>
      </c>
    </row>
    <row r="52" spans="1:2" ht="12.75">
      <c r="A52" s="207" t="s">
        <v>1951</v>
      </c>
      <c r="B52" s="207" t="s">
        <v>1952</v>
      </c>
    </row>
    <row r="53" spans="1:2" ht="12.75">
      <c r="A53" s="207" t="s">
        <v>1953</v>
      </c>
      <c r="B53" s="207" t="s">
        <v>1954</v>
      </c>
    </row>
    <row r="54" spans="1:2" ht="12.75">
      <c r="A54" s="207" t="s">
        <v>1955</v>
      </c>
      <c r="B54" s="207" t="s">
        <v>1956</v>
      </c>
    </row>
    <row r="55" spans="1:2" ht="12.75">
      <c r="A55" s="207" t="s">
        <v>1957</v>
      </c>
      <c r="B55" s="207" t="s">
        <v>1958</v>
      </c>
    </row>
    <row r="56" spans="1:2" ht="12.75">
      <c r="A56" s="207" t="s">
        <v>1959</v>
      </c>
      <c r="B56" s="207" t="s">
        <v>1960</v>
      </c>
    </row>
    <row r="57" spans="1:2" ht="12.75">
      <c r="A57" s="207" t="s">
        <v>1961</v>
      </c>
      <c r="B57" s="207" t="s">
        <v>1962</v>
      </c>
    </row>
    <row r="58" spans="1:2" ht="12.75">
      <c r="A58" s="207" t="s">
        <v>1963</v>
      </c>
      <c r="B58" s="207" t="s">
        <v>1964</v>
      </c>
    </row>
    <row r="59" spans="1:2" ht="12.75">
      <c r="A59" s="207" t="s">
        <v>1965</v>
      </c>
    </row>
    <row r="60" spans="1:2" ht="12.75">
      <c r="A60" s="207" t="s">
        <v>1966</v>
      </c>
    </row>
    <row r="61" spans="1:2" ht="12.75">
      <c r="A61" s="207" t="s">
        <v>1967</v>
      </c>
    </row>
    <row r="62" spans="1:2" ht="12.75">
      <c r="A62" s="207" t="s">
        <v>1968</v>
      </c>
    </row>
    <row r="63" spans="1:2" ht="12.75">
      <c r="A63" s="207" t="s">
        <v>1969</v>
      </c>
    </row>
    <row r="64" spans="1:2" ht="12.75">
      <c r="A64" s="207" t="s">
        <v>1970</v>
      </c>
    </row>
    <row r="65" spans="1:1" ht="12.75">
      <c r="A65" s="207" t="s">
        <v>1971</v>
      </c>
    </row>
    <row r="66" spans="1:1" ht="12.75">
      <c r="A66" s="207" t="s">
        <v>1972</v>
      </c>
    </row>
    <row r="67" spans="1:1" ht="12.75">
      <c r="A67" s="207" t="s">
        <v>1973</v>
      </c>
    </row>
    <row r="68" spans="1:1" ht="12.75">
      <c r="A68" s="207" t="s">
        <v>1974</v>
      </c>
    </row>
    <row r="69" spans="1:1" ht="12.75">
      <c r="A69" s="207" t="s">
        <v>1975</v>
      </c>
    </row>
  </sheetData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H31"/>
  <sheetViews>
    <sheetView showGridLines="0" workbookViewId="0"/>
  </sheetViews>
  <sheetFormatPr defaultRowHeight="11.25"/>
  <cols>
    <col min="1" max="1" width="8.33203125" customWidth="1"/>
    <col min="2" max="2" width="1.6640625" customWidth="1"/>
    <col min="3" max="3" width="25" customWidth="1"/>
    <col min="4" max="4" width="75.83203125" customWidth="1"/>
    <col min="5" max="5" width="13.33203125" customWidth="1"/>
    <col min="6" max="6" width="20" customWidth="1"/>
    <col min="7" max="7" width="1.6640625" customWidth="1"/>
    <col min="8" max="8" width="8.33203125" customWidth="1"/>
  </cols>
  <sheetData>
    <row r="1" spans="2:8" ht="11.25" customHeight="1"/>
    <row r="2" spans="2:8" ht="36.950000000000003" customHeight="1"/>
    <row r="3" spans="2:8" ht="6.95" customHeight="1">
      <c r="B3" s="18"/>
      <c r="C3" s="19"/>
      <c r="D3" s="19"/>
      <c r="E3" s="19"/>
      <c r="F3" s="19"/>
      <c r="G3" s="19"/>
      <c r="H3" s="20"/>
    </row>
    <row r="4" spans="2:8" ht="24.95" customHeight="1">
      <c r="B4" s="20"/>
      <c r="C4" s="21" t="s">
        <v>1856</v>
      </c>
      <c r="H4" s="20"/>
    </row>
    <row r="5" spans="2:8" ht="12" customHeight="1">
      <c r="B5" s="20"/>
      <c r="C5" s="24" t="s">
        <v>14</v>
      </c>
      <c r="D5" s="246" t="s">
        <v>15</v>
      </c>
      <c r="E5" s="234"/>
      <c r="F5" s="234"/>
      <c r="H5" s="20"/>
    </row>
    <row r="6" spans="2:8" ht="36.950000000000003" customHeight="1">
      <c r="B6" s="20"/>
      <c r="C6" s="26" t="s">
        <v>17</v>
      </c>
      <c r="D6" s="243" t="s">
        <v>18</v>
      </c>
      <c r="E6" s="234"/>
      <c r="F6" s="234"/>
      <c r="H6" s="20"/>
    </row>
    <row r="7" spans="2:8" ht="16.5" customHeight="1">
      <c r="B7" s="20"/>
      <c r="C7" s="27" t="s">
        <v>23</v>
      </c>
      <c r="D7" s="52" t="str">
        <f>'Rekapitulace stavby'!AN8</f>
        <v>25. 11. 2024</v>
      </c>
      <c r="H7" s="20"/>
    </row>
    <row r="8" spans="2:8" s="1" customFormat="1" ht="10.7" customHeight="1">
      <c r="B8" s="32"/>
      <c r="H8" s="32"/>
    </row>
    <row r="9" spans="2:8" s="10" customFormat="1" ht="29.25" customHeight="1">
      <c r="B9" s="114"/>
      <c r="C9" s="115" t="s">
        <v>58</v>
      </c>
      <c r="D9" s="116" t="s">
        <v>59</v>
      </c>
      <c r="E9" s="116" t="s">
        <v>143</v>
      </c>
      <c r="F9" s="117" t="s">
        <v>1857</v>
      </c>
      <c r="H9" s="114"/>
    </row>
    <row r="10" spans="2:8" s="1" customFormat="1" ht="26.45" customHeight="1">
      <c r="B10" s="32"/>
      <c r="C10" s="195" t="s">
        <v>84</v>
      </c>
      <c r="D10" s="195" t="s">
        <v>85</v>
      </c>
      <c r="H10" s="32"/>
    </row>
    <row r="11" spans="2:8" s="1" customFormat="1" ht="16.7" customHeight="1">
      <c r="B11" s="32"/>
      <c r="C11" s="196" t="s">
        <v>953</v>
      </c>
      <c r="D11" s="197" t="s">
        <v>1</v>
      </c>
      <c r="E11" s="198" t="s">
        <v>1</v>
      </c>
      <c r="F11" s="199">
        <v>58</v>
      </c>
      <c r="H11" s="32"/>
    </row>
    <row r="12" spans="2:8" s="1" customFormat="1" ht="16.7" customHeight="1">
      <c r="B12" s="32"/>
      <c r="C12" s="200" t="s">
        <v>1</v>
      </c>
      <c r="D12" s="200" t="s">
        <v>951</v>
      </c>
      <c r="E12" s="17" t="s">
        <v>1</v>
      </c>
      <c r="F12" s="201">
        <v>55.45</v>
      </c>
      <c r="H12" s="32"/>
    </row>
    <row r="13" spans="2:8" s="1" customFormat="1" ht="16.7" customHeight="1">
      <c r="B13" s="32"/>
      <c r="C13" s="200" t="s">
        <v>1</v>
      </c>
      <c r="D13" s="200" t="s">
        <v>952</v>
      </c>
      <c r="E13" s="17" t="s">
        <v>1</v>
      </c>
      <c r="F13" s="201">
        <v>2.5499999999999998</v>
      </c>
      <c r="H13" s="32"/>
    </row>
    <row r="14" spans="2:8" s="1" customFormat="1" ht="16.7" customHeight="1">
      <c r="B14" s="32"/>
      <c r="C14" s="200" t="s">
        <v>953</v>
      </c>
      <c r="D14" s="200" t="s">
        <v>173</v>
      </c>
      <c r="E14" s="17" t="s">
        <v>1</v>
      </c>
      <c r="F14" s="201">
        <v>58</v>
      </c>
      <c r="H14" s="32"/>
    </row>
    <row r="15" spans="2:8" s="1" customFormat="1" ht="16.7" customHeight="1">
      <c r="B15" s="32"/>
      <c r="C15" s="196" t="s">
        <v>99</v>
      </c>
      <c r="D15" s="197" t="s">
        <v>1</v>
      </c>
      <c r="E15" s="198" t="s">
        <v>1</v>
      </c>
      <c r="F15" s="199">
        <v>170.95</v>
      </c>
      <c r="H15" s="32"/>
    </row>
    <row r="16" spans="2:8" s="1" customFormat="1" ht="16.7" customHeight="1">
      <c r="B16" s="32"/>
      <c r="C16" s="200" t="s">
        <v>1</v>
      </c>
      <c r="D16" s="200" t="s">
        <v>100</v>
      </c>
      <c r="E16" s="17" t="s">
        <v>1</v>
      </c>
      <c r="F16" s="201">
        <v>170.95</v>
      </c>
      <c r="H16" s="32"/>
    </row>
    <row r="17" spans="2:8" s="1" customFormat="1" ht="16.7" customHeight="1">
      <c r="B17" s="32"/>
      <c r="C17" s="200" t="s">
        <v>99</v>
      </c>
      <c r="D17" s="200" t="s">
        <v>174</v>
      </c>
      <c r="E17" s="17" t="s">
        <v>1</v>
      </c>
      <c r="F17" s="201">
        <v>170.95</v>
      </c>
      <c r="H17" s="32"/>
    </row>
    <row r="18" spans="2:8" s="1" customFormat="1" ht="16.7" customHeight="1">
      <c r="B18" s="32"/>
      <c r="C18" s="202" t="s">
        <v>1858</v>
      </c>
      <c r="H18" s="32"/>
    </row>
    <row r="19" spans="2:8" s="1" customFormat="1" ht="16.7" customHeight="1">
      <c r="B19" s="32"/>
      <c r="C19" s="200" t="s">
        <v>609</v>
      </c>
      <c r="D19" s="200" t="s">
        <v>610</v>
      </c>
      <c r="E19" s="17" t="s">
        <v>166</v>
      </c>
      <c r="F19" s="201">
        <v>170.95</v>
      </c>
      <c r="H19" s="32"/>
    </row>
    <row r="20" spans="2:8" s="1" customFormat="1" ht="16.7" customHeight="1">
      <c r="B20" s="32"/>
      <c r="C20" s="200" t="s">
        <v>623</v>
      </c>
      <c r="D20" s="200" t="s">
        <v>624</v>
      </c>
      <c r="E20" s="17" t="s">
        <v>166</v>
      </c>
      <c r="F20" s="201">
        <v>173.3</v>
      </c>
      <c r="H20" s="32"/>
    </row>
    <row r="21" spans="2:8" s="1" customFormat="1" ht="16.7" customHeight="1">
      <c r="B21" s="32"/>
      <c r="C21" s="196" t="s">
        <v>101</v>
      </c>
      <c r="D21" s="197" t="s">
        <v>1</v>
      </c>
      <c r="E21" s="198" t="s">
        <v>1</v>
      </c>
      <c r="F21" s="199">
        <v>2.35</v>
      </c>
      <c r="H21" s="32"/>
    </row>
    <row r="22" spans="2:8" s="1" customFormat="1" ht="16.7" customHeight="1">
      <c r="B22" s="32"/>
      <c r="C22" s="200" t="s">
        <v>1</v>
      </c>
      <c r="D22" s="200" t="s">
        <v>102</v>
      </c>
      <c r="E22" s="17" t="s">
        <v>1</v>
      </c>
      <c r="F22" s="201">
        <v>2.35</v>
      </c>
      <c r="H22" s="32"/>
    </row>
    <row r="23" spans="2:8" s="1" customFormat="1" ht="16.7" customHeight="1">
      <c r="B23" s="32"/>
      <c r="C23" s="200" t="s">
        <v>101</v>
      </c>
      <c r="D23" s="200" t="s">
        <v>174</v>
      </c>
      <c r="E23" s="17" t="s">
        <v>1</v>
      </c>
      <c r="F23" s="201">
        <v>2.35</v>
      </c>
      <c r="H23" s="32"/>
    </row>
    <row r="24" spans="2:8" s="1" customFormat="1" ht="16.7" customHeight="1">
      <c r="B24" s="32"/>
      <c r="C24" s="202" t="s">
        <v>1858</v>
      </c>
      <c r="H24" s="32"/>
    </row>
    <row r="25" spans="2:8" s="1" customFormat="1" ht="16.7" customHeight="1">
      <c r="B25" s="32"/>
      <c r="C25" s="200" t="s">
        <v>619</v>
      </c>
      <c r="D25" s="200" t="s">
        <v>620</v>
      </c>
      <c r="E25" s="17" t="s">
        <v>166</v>
      </c>
      <c r="F25" s="201">
        <v>2.35</v>
      </c>
      <c r="H25" s="32"/>
    </row>
    <row r="26" spans="2:8" s="1" customFormat="1" ht="16.7" customHeight="1">
      <c r="B26" s="32"/>
      <c r="C26" s="200" t="s">
        <v>623</v>
      </c>
      <c r="D26" s="200" t="s">
        <v>624</v>
      </c>
      <c r="E26" s="17" t="s">
        <v>166</v>
      </c>
      <c r="F26" s="201">
        <v>173.3</v>
      </c>
      <c r="H26" s="32"/>
    </row>
    <row r="27" spans="2:8" s="1" customFormat="1" ht="16.7" customHeight="1">
      <c r="B27" s="32"/>
      <c r="C27" s="196" t="s">
        <v>617</v>
      </c>
      <c r="D27" s="197" t="s">
        <v>1</v>
      </c>
      <c r="E27" s="198" t="s">
        <v>1</v>
      </c>
      <c r="F27" s="199">
        <v>9.5</v>
      </c>
      <c r="H27" s="32"/>
    </row>
    <row r="28" spans="2:8" s="1" customFormat="1" ht="16.7" customHeight="1">
      <c r="B28" s="32"/>
      <c r="C28" s="200" t="s">
        <v>1</v>
      </c>
      <c r="D28" s="200" t="s">
        <v>616</v>
      </c>
      <c r="E28" s="17" t="s">
        <v>1</v>
      </c>
      <c r="F28" s="201">
        <v>9.5</v>
      </c>
      <c r="H28" s="32"/>
    </row>
    <row r="29" spans="2:8" s="1" customFormat="1" ht="16.7" customHeight="1">
      <c r="B29" s="32"/>
      <c r="C29" s="200" t="s">
        <v>617</v>
      </c>
      <c r="D29" s="200" t="s">
        <v>174</v>
      </c>
      <c r="E29" s="17" t="s">
        <v>1</v>
      </c>
      <c r="F29" s="201">
        <v>9.5</v>
      </c>
      <c r="H29" s="32"/>
    </row>
    <row r="30" spans="2:8" s="1" customFormat="1" ht="7.35" customHeight="1">
      <c r="B30" s="44"/>
      <c r="C30" s="45"/>
      <c r="D30" s="45"/>
      <c r="E30" s="45"/>
      <c r="F30" s="45"/>
      <c r="G30" s="45"/>
      <c r="H30" s="32"/>
    </row>
    <row r="31" spans="2:8" s="1" customFormat="1"/>
  </sheetData>
  <sheetProtection algorithmName="SHA-512" hashValue="+9dfbgtdx4xWxohV2UpdhpB1bOHtgeyTrqgKDSev/SKbG4pz1kvHYVOzHH/h0KcD05SlQEmPt8oRBHVyahqKGA==" saltValue="6oL0DxrlPdeC6jUviklGExRKaP0UakCGwBfVO3JE7zGQKcgrCRgCRd+LEQiIIfmWXEvCV91fnbBRawjrSdC3Tw==" spinCount="100000" sheet="1" objects="1" scenarios="1" formatColumns="0" formatRows="0"/>
  <mergeCells count="2">
    <mergeCell ref="D5:F5"/>
    <mergeCell ref="D6:F6"/>
  </mergeCells>
  <pageMargins left="0.7" right="0.7" top="0.78740157499999996" bottom="0.78740157499999996" header="0.3" footer="0.3"/>
  <pageSetup paperSize="9" fitToHeight="100" orientation="portrait" blackAndWhite="1"/>
  <headerFooter>
    <oddFooter>&amp;CStrana &amp;P z &amp;N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22A0D7A12D8D549A90E4610E9A2AD7F" ma:contentTypeVersion="4" ma:contentTypeDescription="Vytvoří nový dokument" ma:contentTypeScope="" ma:versionID="93657796ad66ec9afe02a81fd4238ffc">
  <xsd:schema xmlns:xsd="http://www.w3.org/2001/XMLSchema" xmlns:xs="http://www.w3.org/2001/XMLSchema" xmlns:p="http://schemas.microsoft.com/office/2006/metadata/properties" xmlns:ns2="4c833c57-6e2c-4788-83c6-e96b9d5c0e51" targetNamespace="http://schemas.microsoft.com/office/2006/metadata/properties" ma:root="true" ma:fieldsID="516ba21f07c421151d6d9562803d5503" ns2:_="">
    <xsd:import namespace="4c833c57-6e2c-4788-83c6-e96b9d5c0e5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833c57-6e2c-4788-83c6-e96b9d5c0e5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C86AB0A-35BD-4511-B09A-04B9959A319A}"/>
</file>

<file path=customXml/itemProps2.xml><?xml version="1.0" encoding="utf-8"?>
<ds:datastoreItem xmlns:ds="http://schemas.openxmlformats.org/officeDocument/2006/customXml" ds:itemID="{3816A66C-457C-4EC2-9D3A-6DFF53C65A12}"/>
</file>

<file path=customXml/itemProps3.xml><?xml version="1.0" encoding="utf-8"?>
<ds:datastoreItem xmlns:ds="http://schemas.openxmlformats.org/officeDocument/2006/customXml" ds:itemID="{2FF76A41-6156-413A-B8C6-F62FCBEAA1A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12</vt:i4>
      </vt:variant>
    </vt:vector>
  </HeadingPairs>
  <TitlesOfParts>
    <vt:vector size="19" baseType="lpstr">
      <vt:lpstr>Rekapitulace stavby</vt:lpstr>
      <vt:lpstr>S - Stavební úpravy</vt:lpstr>
      <vt:lpstr>VZT - Vzduchotechnika</vt:lpstr>
      <vt:lpstr>EL - Elektroinstalace</vt:lpstr>
      <vt:lpstr>VRN - Vedlejší rozpočtové...</vt:lpstr>
      <vt:lpstr>Příloha č.1</vt:lpstr>
      <vt:lpstr>Seznam figur</vt:lpstr>
      <vt:lpstr>'EL - Elektroinstalace'!Názvy_tisku</vt:lpstr>
      <vt:lpstr>'Rekapitulace stavby'!Názvy_tisku</vt:lpstr>
      <vt:lpstr>'S - Stavební úpravy'!Názvy_tisku</vt:lpstr>
      <vt:lpstr>'Seznam figur'!Názvy_tisku</vt:lpstr>
      <vt:lpstr>'VRN - Vedlejší rozpočtové...'!Názvy_tisku</vt:lpstr>
      <vt:lpstr>'VZT - Vzduchotechnika'!Názvy_tisku</vt:lpstr>
      <vt:lpstr>'EL - Elektroinstalace'!Oblast_tisku</vt:lpstr>
      <vt:lpstr>'Rekapitulace stavby'!Oblast_tisku</vt:lpstr>
      <vt:lpstr>'S - Stavební úpravy'!Oblast_tisku</vt:lpstr>
      <vt:lpstr>'Seznam figur'!Oblast_tisku</vt:lpstr>
      <vt:lpstr>'VRN - Vedlejší rozpočtové...'!Oblast_tisku</vt:lpstr>
      <vt:lpstr>'VZT - Vzduchotechnika'!Oblast_tisku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Škrabal</dc:creator>
  <cp:lastModifiedBy>Božena Nevyjelová</cp:lastModifiedBy>
  <dcterms:created xsi:type="dcterms:W3CDTF">2025-01-10T12:52:35Z</dcterms:created>
  <dcterms:modified xsi:type="dcterms:W3CDTF">2025-03-26T17:10:56Z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0x010100822A0D7A12D8D549A90E4610E9A2AD7F</vt:lpwstr>
  </property>
</Properties>
</file>