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xr:revisionPtr revIDLastSave="0" documentId="8_{38254795-FB53-49C4-8B37-B81FDA9B8334}" xr6:coauthVersionLast="47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kapitulace stavby" sheetId="1" r:id="rId1"/>
    <sheet name="D.1.1 - stavebně - archit..." sheetId="2" r:id="rId2"/>
    <sheet name="D.1.3 - vzduchotechnika" sheetId="3" r:id="rId3"/>
    <sheet name="D.1.4 - ústřední vytápění" sheetId="4" r:id="rId4"/>
    <sheet name="D.1.5 - elektroinstalace SLN" sheetId="5" r:id="rId5"/>
    <sheet name="D.1.6 - elektroinstalace SLP" sheetId="6" r:id="rId6"/>
    <sheet name="Příloha č.1" sheetId="9" r:id="rId7"/>
    <sheet name="Příloha č.2" sheetId="10" r:id="rId8"/>
    <sheet name="Příloha č.3 " sheetId="11" r:id="rId9"/>
    <sheet name="Seznam figur" sheetId="7" r:id="rId10"/>
    <sheet name="Pokyny pro vyplnění" sheetId="8" r:id="rId11"/>
  </sheets>
  <definedNames>
    <definedName name="_xlnm._FilterDatabase" localSheetId="1" hidden="1">'D.1.1 - stavebně - archit...'!$C$99:$K$1621</definedName>
    <definedName name="_xlnm._FilterDatabase" localSheetId="2" hidden="1">'D.1.3 - vzduchotechnika'!$C$105:$K$680</definedName>
    <definedName name="_xlnm._FilterDatabase" localSheetId="3" hidden="1">'D.1.4 - ústřední vytápění'!$C$90:$K$350</definedName>
    <definedName name="_xlnm._FilterDatabase" localSheetId="4" hidden="1">'D.1.5 - elektroinstalace SLN'!$C$93:$K$168</definedName>
    <definedName name="_xlnm._FilterDatabase" localSheetId="5" hidden="1">'D.1.6 - elektroinstalace SLP'!$C$114:$K$333</definedName>
    <definedName name="_xlnm.Print_Titles" localSheetId="1">'D.1.1 - stavebně - archit...'!$99:$99</definedName>
    <definedName name="_xlnm.Print_Titles" localSheetId="2">'D.1.3 - vzduchotechnika'!$105:$105</definedName>
    <definedName name="_xlnm.Print_Titles" localSheetId="3">'D.1.4 - ústřední vytápění'!$90:$90</definedName>
    <definedName name="_xlnm.Print_Titles" localSheetId="4">'D.1.5 - elektroinstalace SLN'!$93:$93</definedName>
    <definedName name="_xlnm.Print_Titles" localSheetId="5">'D.1.6 - elektroinstalace SLP'!$114:$114</definedName>
    <definedName name="_xlnm.Print_Titles" localSheetId="0">'Rekapitulace stavby'!$52:$52</definedName>
    <definedName name="_xlnm.Print_Titles" localSheetId="9">'Seznam figur'!$9:$9</definedName>
    <definedName name="_xlnm.Print_Area" localSheetId="1">'D.1.1 - stavebně - archit...'!$C$4:$J$41,'D.1.1 - stavebně - archit...'!$C$47:$J$79,'D.1.1 - stavebně - archit...'!$C$85:$K$1621</definedName>
    <definedName name="_xlnm.Print_Area" localSheetId="2">'D.1.3 - vzduchotechnika'!$C$4:$J$41,'D.1.3 - vzduchotechnika'!$C$47:$J$85,'D.1.3 - vzduchotechnika'!$C$91:$K$680</definedName>
    <definedName name="_xlnm.Print_Area" localSheetId="3">'D.1.4 - ústřední vytápění'!$C$4:$J$41,'D.1.4 - ústřední vytápění'!$C$47:$J$70,'D.1.4 - ústřední vytápění'!$C$76:$K$350</definedName>
    <definedName name="_xlnm.Print_Area" localSheetId="4">'D.1.5 - elektroinstalace SLN'!$C$4:$J$41,'D.1.5 - elektroinstalace SLN'!$C$47:$J$73,'D.1.5 - elektroinstalace SLN'!$C$79:$K$168</definedName>
    <definedName name="_xlnm.Print_Area" localSheetId="5">'D.1.6 - elektroinstalace SLP'!$C$4:$J$41,'D.1.6 - elektroinstalace SLP'!$C$47:$J$94,'D.1.6 - elektroinstalace SLP'!$C$100:$K$333</definedName>
    <definedName name="_xlnm.Print_Area" localSheetId="10">'Pokyny pro vyplnění'!$B$2:$K$71,'Pokyny pro vyplnění'!$B$74:$K$118,'Pokyny pro vyplnění'!$B$121:$K$161,'Pokyny pro vyplnění'!$B$164:$K$219</definedName>
    <definedName name="_xlnm.Print_Area" localSheetId="6">'Příloha č.1'!$A$1:$K$69</definedName>
    <definedName name="_xlnm.Print_Area" localSheetId="7">'Příloha č.2'!$A$1:$K$10</definedName>
    <definedName name="_xlnm.Print_Area" localSheetId="8">'Příloha č.3 '!$A$1:$K$19</definedName>
    <definedName name="_xlnm.Print_Area" localSheetId="0">'Rekapitulace stavby'!$D$4:$AO$36,'Rekapitulace stavby'!$C$42:$AQ$61</definedName>
    <definedName name="_xlnm.Print_Area" localSheetId="9">'Seznam figur'!$C$4:$G$758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J39" i="6"/>
  <c r="J38" i="6"/>
  <c r="AY60" i="1" s="1"/>
  <c r="J37" i="6"/>
  <c r="AX60" i="1" s="1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7" i="6"/>
  <c r="BH327" i="6"/>
  <c r="BG327" i="6"/>
  <c r="BF327" i="6"/>
  <c r="T327" i="6"/>
  <c r="R327" i="6"/>
  <c r="P327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8" i="6"/>
  <c r="BH228" i="6"/>
  <c r="BG228" i="6"/>
  <c r="BF228" i="6"/>
  <c r="T228" i="6"/>
  <c r="R228" i="6"/>
  <c r="P228" i="6"/>
  <c r="BI227" i="6"/>
  <c r="BH227" i="6"/>
  <c r="BG227" i="6"/>
  <c r="BF227" i="6"/>
  <c r="T227" i="6"/>
  <c r="R227" i="6"/>
  <c r="P227" i="6"/>
  <c r="BI226" i="6"/>
  <c r="BH226" i="6"/>
  <c r="BG226" i="6"/>
  <c r="BF226" i="6"/>
  <c r="T226" i="6"/>
  <c r="R226" i="6"/>
  <c r="P226" i="6"/>
  <c r="BI223" i="6"/>
  <c r="BH223" i="6"/>
  <c r="BG223" i="6"/>
  <c r="BF223" i="6"/>
  <c r="T223" i="6"/>
  <c r="R223" i="6"/>
  <c r="P223" i="6"/>
  <c r="BI222" i="6"/>
  <c r="BH222" i="6"/>
  <c r="BG222" i="6"/>
  <c r="BF222" i="6"/>
  <c r="T222" i="6"/>
  <c r="R222" i="6"/>
  <c r="P222" i="6"/>
  <c r="BI221" i="6"/>
  <c r="BH221" i="6"/>
  <c r="BG221" i="6"/>
  <c r="BF221" i="6"/>
  <c r="T221" i="6"/>
  <c r="R221" i="6"/>
  <c r="P221" i="6"/>
  <c r="BI220" i="6"/>
  <c r="BH220" i="6"/>
  <c r="BG220" i="6"/>
  <c r="BF220" i="6"/>
  <c r="T220" i="6"/>
  <c r="R220" i="6"/>
  <c r="P220" i="6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4" i="6"/>
  <c r="BH204" i="6"/>
  <c r="BG204" i="6"/>
  <c r="BF204" i="6"/>
  <c r="T204" i="6"/>
  <c r="R204" i="6"/>
  <c r="P204" i="6"/>
  <c r="BI203" i="6"/>
  <c r="BH203" i="6"/>
  <c r="BG203" i="6"/>
  <c r="BF203" i="6"/>
  <c r="T203" i="6"/>
  <c r="R203" i="6"/>
  <c r="P203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J112" i="6"/>
  <c r="J111" i="6"/>
  <c r="F111" i="6"/>
  <c r="F109" i="6"/>
  <c r="E107" i="6"/>
  <c r="J59" i="6"/>
  <c r="J58" i="6"/>
  <c r="F58" i="6"/>
  <c r="F56" i="6"/>
  <c r="E54" i="6"/>
  <c r="J20" i="6"/>
  <c r="E20" i="6"/>
  <c r="F59" i="6"/>
  <c r="J19" i="6"/>
  <c r="J14" i="6"/>
  <c r="J56" i="6" s="1"/>
  <c r="E7" i="6"/>
  <c r="E103" i="6"/>
  <c r="J39" i="5"/>
  <c r="J38" i="5"/>
  <c r="AY59" i="1" s="1"/>
  <c r="J37" i="5"/>
  <c r="AX59" i="1" s="1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4" i="5"/>
  <c r="BH154" i="5"/>
  <c r="BG154" i="5"/>
  <c r="BF154" i="5"/>
  <c r="T154" i="5"/>
  <c r="T153" i="5"/>
  <c r="R154" i="5"/>
  <c r="R153" i="5" s="1"/>
  <c r="P154" i="5"/>
  <c r="P153" i="5" s="1"/>
  <c r="BI152" i="5"/>
  <c r="BH152" i="5"/>
  <c r="BG152" i="5"/>
  <c r="BF152" i="5"/>
  <c r="T152" i="5"/>
  <c r="T151" i="5"/>
  <c r="R152" i="5"/>
  <c r="R151" i="5"/>
  <c r="P152" i="5"/>
  <c r="P151" i="5" s="1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J91" i="5"/>
  <c r="J90" i="5"/>
  <c r="F90" i="5"/>
  <c r="F88" i="5"/>
  <c r="E86" i="5"/>
  <c r="J59" i="5"/>
  <c r="J58" i="5"/>
  <c r="F58" i="5"/>
  <c r="F56" i="5"/>
  <c r="E54" i="5"/>
  <c r="J20" i="5"/>
  <c r="E20" i="5"/>
  <c r="F59" i="5"/>
  <c r="J19" i="5"/>
  <c r="J14" i="5"/>
  <c r="J56" i="5"/>
  <c r="E7" i="5"/>
  <c r="E50" i="5"/>
  <c r="J39" i="4"/>
  <c r="J38" i="4"/>
  <c r="AY58" i="1"/>
  <c r="J37" i="4"/>
  <c r="AX58" i="1"/>
  <c r="BI343" i="4"/>
  <c r="BH343" i="4"/>
  <c r="BG343" i="4"/>
  <c r="BF343" i="4"/>
  <c r="T343" i="4"/>
  <c r="R343" i="4"/>
  <c r="P343" i="4"/>
  <c r="BI335" i="4"/>
  <c r="BH335" i="4"/>
  <c r="BG335" i="4"/>
  <c r="BF335" i="4"/>
  <c r="T335" i="4"/>
  <c r="R335" i="4"/>
  <c r="P335" i="4"/>
  <c r="BI327" i="4"/>
  <c r="BH327" i="4"/>
  <c r="BG327" i="4"/>
  <c r="BF327" i="4"/>
  <c r="T327" i="4"/>
  <c r="R327" i="4"/>
  <c r="P327" i="4"/>
  <c r="BI319" i="4"/>
  <c r="BH319" i="4"/>
  <c r="BG319" i="4"/>
  <c r="BF319" i="4"/>
  <c r="T319" i="4"/>
  <c r="R319" i="4"/>
  <c r="P319" i="4"/>
  <c r="BI311" i="4"/>
  <c r="BH311" i="4"/>
  <c r="BG311" i="4"/>
  <c r="BF311" i="4"/>
  <c r="T311" i="4"/>
  <c r="R311" i="4"/>
  <c r="P311" i="4"/>
  <c r="BI303" i="4"/>
  <c r="BH303" i="4"/>
  <c r="BG303" i="4"/>
  <c r="BF303" i="4"/>
  <c r="T303" i="4"/>
  <c r="R303" i="4"/>
  <c r="P303" i="4"/>
  <c r="BI295" i="4"/>
  <c r="BH295" i="4"/>
  <c r="BG295" i="4"/>
  <c r="BF295" i="4"/>
  <c r="T295" i="4"/>
  <c r="R295" i="4"/>
  <c r="P295" i="4"/>
  <c r="BI287" i="4"/>
  <c r="BH287" i="4"/>
  <c r="BG287" i="4"/>
  <c r="BF287" i="4"/>
  <c r="T287" i="4"/>
  <c r="R287" i="4"/>
  <c r="P287" i="4"/>
  <c r="BI279" i="4"/>
  <c r="BH279" i="4"/>
  <c r="BG279" i="4"/>
  <c r="BF279" i="4"/>
  <c r="T279" i="4"/>
  <c r="R279" i="4"/>
  <c r="P279" i="4"/>
  <c r="BI271" i="4"/>
  <c r="BH271" i="4"/>
  <c r="BG271" i="4"/>
  <c r="BF271" i="4"/>
  <c r="T271" i="4"/>
  <c r="R271" i="4"/>
  <c r="P271" i="4"/>
  <c r="BI263" i="4"/>
  <c r="BH263" i="4"/>
  <c r="BG263" i="4"/>
  <c r="BF263" i="4"/>
  <c r="T263" i="4"/>
  <c r="R263" i="4"/>
  <c r="P263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1" i="4"/>
  <c r="BH231" i="4"/>
  <c r="BG231" i="4"/>
  <c r="BF231" i="4"/>
  <c r="T231" i="4"/>
  <c r="R231" i="4"/>
  <c r="P231" i="4"/>
  <c r="BI224" i="4"/>
  <c r="BH224" i="4"/>
  <c r="BG224" i="4"/>
  <c r="BF224" i="4"/>
  <c r="T224" i="4"/>
  <c r="R224" i="4"/>
  <c r="P224" i="4"/>
  <c r="BI217" i="4"/>
  <c r="BH217" i="4"/>
  <c r="BG217" i="4"/>
  <c r="BF217" i="4"/>
  <c r="T217" i="4"/>
  <c r="R217" i="4"/>
  <c r="P217" i="4"/>
  <c r="BI210" i="4"/>
  <c r="BH210" i="4"/>
  <c r="BG210" i="4"/>
  <c r="BF210" i="4"/>
  <c r="T210" i="4"/>
  <c r="R210" i="4"/>
  <c r="P210" i="4"/>
  <c r="BI205" i="4"/>
  <c r="BH205" i="4"/>
  <c r="BG205" i="4"/>
  <c r="BF205" i="4"/>
  <c r="T205" i="4"/>
  <c r="R205" i="4"/>
  <c r="P205" i="4"/>
  <c r="BI198" i="4"/>
  <c r="BH198" i="4"/>
  <c r="BG198" i="4"/>
  <c r="BF198" i="4"/>
  <c r="T198" i="4"/>
  <c r="R198" i="4"/>
  <c r="P198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85" i="4"/>
  <c r="BH185" i="4"/>
  <c r="BG185" i="4"/>
  <c r="BF185" i="4"/>
  <c r="T185" i="4"/>
  <c r="R185" i="4"/>
  <c r="P185" i="4"/>
  <c r="BI178" i="4"/>
  <c r="BH178" i="4"/>
  <c r="BG178" i="4"/>
  <c r="BF178" i="4"/>
  <c r="T178" i="4"/>
  <c r="R178" i="4"/>
  <c r="P178" i="4"/>
  <c r="BI171" i="4"/>
  <c r="BH171" i="4"/>
  <c r="BG171" i="4"/>
  <c r="BF171" i="4"/>
  <c r="T171" i="4"/>
  <c r="R171" i="4"/>
  <c r="P171" i="4"/>
  <c r="BI164" i="4"/>
  <c r="BH164" i="4"/>
  <c r="BG164" i="4"/>
  <c r="BF164" i="4"/>
  <c r="T164" i="4"/>
  <c r="R164" i="4"/>
  <c r="P164" i="4"/>
  <c r="BI157" i="4"/>
  <c r="BH157" i="4"/>
  <c r="BG157" i="4"/>
  <c r="BF157" i="4"/>
  <c r="T157" i="4"/>
  <c r="R157" i="4"/>
  <c r="P157" i="4"/>
  <c r="BI151" i="4"/>
  <c r="BH151" i="4"/>
  <c r="BG151" i="4"/>
  <c r="BF151" i="4"/>
  <c r="T151" i="4"/>
  <c r="R151" i="4"/>
  <c r="P151" i="4"/>
  <c r="BI144" i="4"/>
  <c r="BH144" i="4"/>
  <c r="BG144" i="4"/>
  <c r="BF144" i="4"/>
  <c r="T144" i="4"/>
  <c r="R144" i="4"/>
  <c r="P144" i="4"/>
  <c r="BI138" i="4"/>
  <c r="BH138" i="4"/>
  <c r="BG138" i="4"/>
  <c r="BF138" i="4"/>
  <c r="T138" i="4"/>
  <c r="R138" i="4"/>
  <c r="P138" i="4"/>
  <c r="BI132" i="4"/>
  <c r="BH132" i="4"/>
  <c r="BG132" i="4"/>
  <c r="BF132" i="4"/>
  <c r="T132" i="4"/>
  <c r="R132" i="4"/>
  <c r="P132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2" i="4"/>
  <c r="BH112" i="4"/>
  <c r="BG112" i="4"/>
  <c r="BF112" i="4"/>
  <c r="T112" i="4"/>
  <c r="R112" i="4"/>
  <c r="P112" i="4"/>
  <c r="BI106" i="4"/>
  <c r="BH106" i="4"/>
  <c r="BG106" i="4"/>
  <c r="BF106" i="4"/>
  <c r="T106" i="4"/>
  <c r="R106" i="4"/>
  <c r="P106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/>
  <c r="J19" i="4"/>
  <c r="J14" i="4"/>
  <c r="J85" i="4" s="1"/>
  <c r="E7" i="4"/>
  <c r="E50" i="4"/>
  <c r="J243" i="3"/>
  <c r="J128" i="3"/>
  <c r="J108" i="3"/>
  <c r="J39" i="3"/>
  <c r="J38" i="3"/>
  <c r="AY57" i="1" s="1"/>
  <c r="J37" i="3"/>
  <c r="AX57" i="1" s="1"/>
  <c r="BI678" i="3"/>
  <c r="BH678" i="3"/>
  <c r="BG678" i="3"/>
  <c r="BF678" i="3"/>
  <c r="T678" i="3"/>
  <c r="R678" i="3"/>
  <c r="P678" i="3"/>
  <c r="BI673" i="3"/>
  <c r="BH673" i="3"/>
  <c r="BG673" i="3"/>
  <c r="BF673" i="3"/>
  <c r="T673" i="3"/>
  <c r="R673" i="3"/>
  <c r="P673" i="3"/>
  <c r="BI666" i="3"/>
  <c r="BH666" i="3"/>
  <c r="BG666" i="3"/>
  <c r="BF666" i="3"/>
  <c r="T666" i="3"/>
  <c r="R666" i="3"/>
  <c r="P666" i="3"/>
  <c r="BI657" i="3"/>
  <c r="BH657" i="3"/>
  <c r="BG657" i="3"/>
  <c r="BF657" i="3"/>
  <c r="T657" i="3"/>
  <c r="R657" i="3"/>
  <c r="P657" i="3"/>
  <c r="BI650" i="3"/>
  <c r="BH650" i="3"/>
  <c r="BG650" i="3"/>
  <c r="BF650" i="3"/>
  <c r="T650" i="3"/>
  <c r="R650" i="3"/>
  <c r="P650" i="3"/>
  <c r="BI641" i="3"/>
  <c r="BH641" i="3"/>
  <c r="BG641" i="3"/>
  <c r="BF641" i="3"/>
  <c r="T641" i="3"/>
  <c r="R641" i="3"/>
  <c r="P641" i="3"/>
  <c r="BI638" i="3"/>
  <c r="BH638" i="3"/>
  <c r="BG638" i="3"/>
  <c r="BF638" i="3"/>
  <c r="T638" i="3"/>
  <c r="R638" i="3"/>
  <c r="P638" i="3"/>
  <c r="BI636" i="3"/>
  <c r="BH636" i="3"/>
  <c r="BG636" i="3"/>
  <c r="BF636" i="3"/>
  <c r="T636" i="3"/>
  <c r="R636" i="3"/>
  <c r="P636" i="3"/>
  <c r="BI634" i="3"/>
  <c r="BH634" i="3"/>
  <c r="BG634" i="3"/>
  <c r="BF634" i="3"/>
  <c r="T634" i="3"/>
  <c r="R634" i="3"/>
  <c r="P634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4" i="3"/>
  <c r="BH624" i="3"/>
  <c r="BG624" i="3"/>
  <c r="BF624" i="3"/>
  <c r="T624" i="3"/>
  <c r="R624" i="3"/>
  <c r="P624" i="3"/>
  <c r="BI614" i="3"/>
  <c r="BH614" i="3"/>
  <c r="BG614" i="3"/>
  <c r="BF614" i="3"/>
  <c r="T614" i="3"/>
  <c r="R614" i="3"/>
  <c r="P614" i="3"/>
  <c r="BI604" i="3"/>
  <c r="BH604" i="3"/>
  <c r="BG604" i="3"/>
  <c r="BF604" i="3"/>
  <c r="T604" i="3"/>
  <c r="R604" i="3"/>
  <c r="P604" i="3"/>
  <c r="BI602" i="3"/>
  <c r="BH602" i="3"/>
  <c r="BG602" i="3"/>
  <c r="BF602" i="3"/>
  <c r="T602" i="3"/>
  <c r="R602" i="3"/>
  <c r="P602" i="3"/>
  <c r="BI600" i="3"/>
  <c r="BH600" i="3"/>
  <c r="BG600" i="3"/>
  <c r="BF600" i="3"/>
  <c r="T600" i="3"/>
  <c r="R600" i="3"/>
  <c r="P600" i="3"/>
  <c r="BI590" i="3"/>
  <c r="BH590" i="3"/>
  <c r="BG590" i="3"/>
  <c r="BF590" i="3"/>
  <c r="T590" i="3"/>
  <c r="R590" i="3"/>
  <c r="P590" i="3"/>
  <c r="BI588" i="3"/>
  <c r="BH588" i="3"/>
  <c r="BG588" i="3"/>
  <c r="BF588" i="3"/>
  <c r="T588" i="3"/>
  <c r="R588" i="3"/>
  <c r="P588" i="3"/>
  <c r="BI586" i="3"/>
  <c r="BH586" i="3"/>
  <c r="BG586" i="3"/>
  <c r="BF586" i="3"/>
  <c r="T586" i="3"/>
  <c r="R586" i="3"/>
  <c r="P586" i="3"/>
  <c r="BI582" i="3"/>
  <c r="BH582" i="3"/>
  <c r="BG582" i="3"/>
  <c r="BF582" i="3"/>
  <c r="T582" i="3"/>
  <c r="R582" i="3"/>
  <c r="P582" i="3"/>
  <c r="BI575" i="3"/>
  <c r="BH575" i="3"/>
  <c r="BG575" i="3"/>
  <c r="BF575" i="3"/>
  <c r="T575" i="3"/>
  <c r="R575" i="3"/>
  <c r="P575" i="3"/>
  <c r="BI565" i="3"/>
  <c r="BH565" i="3"/>
  <c r="BG565" i="3"/>
  <c r="BF565" i="3"/>
  <c r="T565" i="3"/>
  <c r="R565" i="3"/>
  <c r="P565" i="3"/>
  <c r="BI563" i="3"/>
  <c r="BH563" i="3"/>
  <c r="BG563" i="3"/>
  <c r="BF563" i="3"/>
  <c r="T563" i="3"/>
  <c r="R563" i="3"/>
  <c r="P563" i="3"/>
  <c r="BI556" i="3"/>
  <c r="BH556" i="3"/>
  <c r="BG556" i="3"/>
  <c r="BF556" i="3"/>
  <c r="T556" i="3"/>
  <c r="R556" i="3"/>
  <c r="P556" i="3"/>
  <c r="BI553" i="3"/>
  <c r="BH553" i="3"/>
  <c r="BG553" i="3"/>
  <c r="BF553" i="3"/>
  <c r="T553" i="3"/>
  <c r="R553" i="3"/>
  <c r="P553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4" i="3"/>
  <c r="BH544" i="3"/>
  <c r="BG544" i="3"/>
  <c r="BF544" i="3"/>
  <c r="T544" i="3"/>
  <c r="R544" i="3"/>
  <c r="P544" i="3"/>
  <c r="BI540" i="3"/>
  <c r="BH540" i="3"/>
  <c r="BG540" i="3"/>
  <c r="BF540" i="3"/>
  <c r="T540" i="3"/>
  <c r="R540" i="3"/>
  <c r="P540" i="3"/>
  <c r="BI536" i="3"/>
  <c r="BH536" i="3"/>
  <c r="BG536" i="3"/>
  <c r="BF536" i="3"/>
  <c r="T536" i="3"/>
  <c r="R536" i="3"/>
  <c r="P536" i="3"/>
  <c r="BI532" i="3"/>
  <c r="BH532" i="3"/>
  <c r="BG532" i="3"/>
  <c r="BF532" i="3"/>
  <c r="T532" i="3"/>
  <c r="R532" i="3"/>
  <c r="P532" i="3"/>
  <c r="BI529" i="3"/>
  <c r="BH529" i="3"/>
  <c r="BG529" i="3"/>
  <c r="BF529" i="3"/>
  <c r="T529" i="3"/>
  <c r="R529" i="3"/>
  <c r="P529" i="3"/>
  <c r="BI525" i="3"/>
  <c r="BH525" i="3"/>
  <c r="BG525" i="3"/>
  <c r="BF525" i="3"/>
  <c r="T525" i="3"/>
  <c r="R525" i="3"/>
  <c r="P525" i="3"/>
  <c r="BI522" i="3"/>
  <c r="BH522" i="3"/>
  <c r="BG522" i="3"/>
  <c r="BF522" i="3"/>
  <c r="T522" i="3"/>
  <c r="R522" i="3"/>
  <c r="P522" i="3"/>
  <c r="BI520" i="3"/>
  <c r="BH520" i="3"/>
  <c r="BG520" i="3"/>
  <c r="BF520" i="3"/>
  <c r="T520" i="3"/>
  <c r="R520" i="3"/>
  <c r="P520" i="3"/>
  <c r="BI519" i="3"/>
  <c r="BH519" i="3"/>
  <c r="BG519" i="3"/>
  <c r="BF519" i="3"/>
  <c r="T519" i="3"/>
  <c r="R519" i="3"/>
  <c r="P519" i="3"/>
  <c r="BI514" i="3"/>
  <c r="BH514" i="3"/>
  <c r="BG514" i="3"/>
  <c r="BF514" i="3"/>
  <c r="T514" i="3"/>
  <c r="R514" i="3"/>
  <c r="P514" i="3"/>
  <c r="BI510" i="3"/>
  <c r="BH510" i="3"/>
  <c r="BG510" i="3"/>
  <c r="BF510" i="3"/>
  <c r="T510" i="3"/>
  <c r="R510" i="3"/>
  <c r="P510" i="3"/>
  <c r="BI507" i="3"/>
  <c r="BH507" i="3"/>
  <c r="BG507" i="3"/>
  <c r="BF507" i="3"/>
  <c r="T507" i="3"/>
  <c r="R507" i="3"/>
  <c r="P507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6" i="3"/>
  <c r="BH496" i="3"/>
  <c r="BG496" i="3"/>
  <c r="BF496" i="3"/>
  <c r="T496" i="3"/>
  <c r="R496" i="3"/>
  <c r="P496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9" i="3"/>
  <c r="BH489" i="3"/>
  <c r="BG489" i="3"/>
  <c r="BF489" i="3"/>
  <c r="T489" i="3"/>
  <c r="R489" i="3"/>
  <c r="P489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9" i="3"/>
  <c r="BH479" i="3"/>
  <c r="BG479" i="3"/>
  <c r="BF479" i="3"/>
  <c r="T479" i="3"/>
  <c r="R479" i="3"/>
  <c r="P479" i="3"/>
  <c r="BI475" i="3"/>
  <c r="BH475" i="3"/>
  <c r="BG475" i="3"/>
  <c r="BF475" i="3"/>
  <c r="T475" i="3"/>
  <c r="R475" i="3"/>
  <c r="P475" i="3"/>
  <c r="BI474" i="3"/>
  <c r="BH474" i="3"/>
  <c r="BG474" i="3"/>
  <c r="BF474" i="3"/>
  <c r="T474" i="3"/>
  <c r="R474" i="3"/>
  <c r="P474" i="3"/>
  <c r="BI470" i="3"/>
  <c r="BH470" i="3"/>
  <c r="BG470" i="3"/>
  <c r="BF470" i="3"/>
  <c r="T470" i="3"/>
  <c r="R470" i="3"/>
  <c r="P470" i="3"/>
  <c r="BI467" i="3"/>
  <c r="BH467" i="3"/>
  <c r="BG467" i="3"/>
  <c r="BF467" i="3"/>
  <c r="T467" i="3"/>
  <c r="R467" i="3"/>
  <c r="P467" i="3"/>
  <c r="BI465" i="3"/>
  <c r="BH465" i="3"/>
  <c r="BG465" i="3"/>
  <c r="BF465" i="3"/>
  <c r="T465" i="3"/>
  <c r="R465" i="3"/>
  <c r="P465" i="3"/>
  <c r="BI464" i="3"/>
  <c r="BH464" i="3"/>
  <c r="BG464" i="3"/>
  <c r="BF464" i="3"/>
  <c r="T464" i="3"/>
  <c r="R464" i="3"/>
  <c r="P464" i="3"/>
  <c r="BI463" i="3"/>
  <c r="BH463" i="3"/>
  <c r="BG463" i="3"/>
  <c r="BF463" i="3"/>
  <c r="T463" i="3"/>
  <c r="R463" i="3"/>
  <c r="P463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6" i="3"/>
  <c r="BH456" i="3"/>
  <c r="BG456" i="3"/>
  <c r="BF456" i="3"/>
  <c r="T456" i="3"/>
  <c r="R456" i="3"/>
  <c r="P456" i="3"/>
  <c r="BI452" i="3"/>
  <c r="BH452" i="3"/>
  <c r="BG452" i="3"/>
  <c r="BF452" i="3"/>
  <c r="T452" i="3"/>
  <c r="R452" i="3"/>
  <c r="P452" i="3"/>
  <c r="BI449" i="3"/>
  <c r="BH449" i="3"/>
  <c r="BG449" i="3"/>
  <c r="BF449" i="3"/>
  <c r="T449" i="3"/>
  <c r="R449" i="3"/>
  <c r="P449" i="3"/>
  <c r="BI448" i="3"/>
  <c r="BH448" i="3"/>
  <c r="BG448" i="3"/>
  <c r="BF448" i="3"/>
  <c r="T448" i="3"/>
  <c r="R448" i="3"/>
  <c r="P448" i="3"/>
  <c r="BI445" i="3"/>
  <c r="BH445" i="3"/>
  <c r="BG445" i="3"/>
  <c r="BF445" i="3"/>
  <c r="T445" i="3"/>
  <c r="R445" i="3"/>
  <c r="P445" i="3"/>
  <c r="BI443" i="3"/>
  <c r="BH443" i="3"/>
  <c r="BG443" i="3"/>
  <c r="BF443" i="3"/>
  <c r="T443" i="3"/>
  <c r="R443" i="3"/>
  <c r="P443" i="3"/>
  <c r="BI441" i="3"/>
  <c r="BH441" i="3"/>
  <c r="BG441" i="3"/>
  <c r="BF441" i="3"/>
  <c r="T441" i="3"/>
  <c r="R441" i="3"/>
  <c r="P441" i="3"/>
  <c r="BI438" i="3"/>
  <c r="BH438" i="3"/>
  <c r="BG438" i="3"/>
  <c r="BF438" i="3"/>
  <c r="T438" i="3"/>
  <c r="R438" i="3"/>
  <c r="P438" i="3"/>
  <c r="BI436" i="3"/>
  <c r="BH436" i="3"/>
  <c r="BG436" i="3"/>
  <c r="BF436" i="3"/>
  <c r="T436" i="3"/>
  <c r="R436" i="3"/>
  <c r="P436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30" i="3"/>
  <c r="BH430" i="3"/>
  <c r="BG430" i="3"/>
  <c r="BF430" i="3"/>
  <c r="T430" i="3"/>
  <c r="R430" i="3"/>
  <c r="P430" i="3"/>
  <c r="BI429" i="3"/>
  <c r="BH429" i="3"/>
  <c r="BG429" i="3"/>
  <c r="BF429" i="3"/>
  <c r="T429" i="3"/>
  <c r="R429" i="3"/>
  <c r="P429" i="3"/>
  <c r="BI428" i="3"/>
  <c r="BH428" i="3"/>
  <c r="BG428" i="3"/>
  <c r="BF428" i="3"/>
  <c r="T428" i="3"/>
  <c r="R428" i="3"/>
  <c r="P428" i="3"/>
  <c r="BI427" i="3"/>
  <c r="BH427" i="3"/>
  <c r="BG427" i="3"/>
  <c r="BF427" i="3"/>
  <c r="T427" i="3"/>
  <c r="R427" i="3"/>
  <c r="P427" i="3"/>
  <c r="BI426" i="3"/>
  <c r="BH426" i="3"/>
  <c r="BG426" i="3"/>
  <c r="BF426" i="3"/>
  <c r="T426" i="3"/>
  <c r="R426" i="3"/>
  <c r="P426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7" i="3"/>
  <c r="BH417" i="3"/>
  <c r="BG417" i="3"/>
  <c r="BF417" i="3"/>
  <c r="T417" i="3"/>
  <c r="R417" i="3"/>
  <c r="P417" i="3"/>
  <c r="BI414" i="3"/>
  <c r="BH414" i="3"/>
  <c r="BG414" i="3"/>
  <c r="BF414" i="3"/>
  <c r="T414" i="3"/>
  <c r="R414" i="3"/>
  <c r="P414" i="3"/>
  <c r="BI413" i="3"/>
  <c r="BH413" i="3"/>
  <c r="BG413" i="3"/>
  <c r="BF413" i="3"/>
  <c r="T413" i="3"/>
  <c r="R413" i="3"/>
  <c r="P413" i="3"/>
  <c r="BI412" i="3"/>
  <c r="BH412" i="3"/>
  <c r="BG412" i="3"/>
  <c r="BF412" i="3"/>
  <c r="T412" i="3"/>
  <c r="R412" i="3"/>
  <c r="P412" i="3"/>
  <c r="BI411" i="3"/>
  <c r="BH411" i="3"/>
  <c r="BG411" i="3"/>
  <c r="BF411" i="3"/>
  <c r="T411" i="3"/>
  <c r="R411" i="3"/>
  <c r="P411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7" i="3"/>
  <c r="BH407" i="3"/>
  <c r="BG407" i="3"/>
  <c r="BF407" i="3"/>
  <c r="T407" i="3"/>
  <c r="R407" i="3"/>
  <c r="P407" i="3"/>
  <c r="BI404" i="3"/>
  <c r="BH404" i="3"/>
  <c r="BG404" i="3"/>
  <c r="BF404" i="3"/>
  <c r="T404" i="3"/>
  <c r="R404" i="3"/>
  <c r="P404" i="3"/>
  <c r="BI402" i="3"/>
  <c r="BH402" i="3"/>
  <c r="BG402" i="3"/>
  <c r="BF402" i="3"/>
  <c r="T402" i="3"/>
  <c r="R402" i="3"/>
  <c r="P402" i="3"/>
  <c r="BI401" i="3"/>
  <c r="BH401" i="3"/>
  <c r="BG401" i="3"/>
  <c r="BF401" i="3"/>
  <c r="T401" i="3"/>
  <c r="R401" i="3"/>
  <c r="P401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5" i="3"/>
  <c r="BH395" i="3"/>
  <c r="BG395" i="3"/>
  <c r="BF395" i="3"/>
  <c r="T395" i="3"/>
  <c r="R395" i="3"/>
  <c r="P395" i="3"/>
  <c r="BI394" i="3"/>
  <c r="BH394" i="3"/>
  <c r="BG394" i="3"/>
  <c r="BF394" i="3"/>
  <c r="T394" i="3"/>
  <c r="R394" i="3"/>
  <c r="P394" i="3"/>
  <c r="BI393" i="3"/>
  <c r="BH393" i="3"/>
  <c r="BG393" i="3"/>
  <c r="BF393" i="3"/>
  <c r="T393" i="3"/>
  <c r="R393" i="3"/>
  <c r="P393" i="3"/>
  <c r="BI392" i="3"/>
  <c r="BH392" i="3"/>
  <c r="BG392" i="3"/>
  <c r="BF392" i="3"/>
  <c r="T392" i="3"/>
  <c r="R392" i="3"/>
  <c r="P392" i="3"/>
  <c r="BI391" i="3"/>
  <c r="BH391" i="3"/>
  <c r="BG391" i="3"/>
  <c r="BF391" i="3"/>
  <c r="T391" i="3"/>
  <c r="R391" i="3"/>
  <c r="P391" i="3"/>
  <c r="BI389" i="3"/>
  <c r="BH389" i="3"/>
  <c r="BG389" i="3"/>
  <c r="BF389" i="3"/>
  <c r="T389" i="3"/>
  <c r="R389" i="3"/>
  <c r="P389" i="3"/>
  <c r="BI388" i="3"/>
  <c r="BH388" i="3"/>
  <c r="BG388" i="3"/>
  <c r="BF388" i="3"/>
  <c r="T388" i="3"/>
  <c r="R388" i="3"/>
  <c r="P388" i="3"/>
  <c r="BI387" i="3"/>
  <c r="BH387" i="3"/>
  <c r="BG387" i="3"/>
  <c r="BF387" i="3"/>
  <c r="T387" i="3"/>
  <c r="R387" i="3"/>
  <c r="P387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72" i="3"/>
  <c r="BH372" i="3"/>
  <c r="BG372" i="3"/>
  <c r="BF372" i="3"/>
  <c r="T372" i="3"/>
  <c r="R372" i="3"/>
  <c r="P372" i="3"/>
  <c r="BI368" i="3"/>
  <c r="BH368" i="3"/>
  <c r="BG368" i="3"/>
  <c r="BF368" i="3"/>
  <c r="T368" i="3"/>
  <c r="R368" i="3"/>
  <c r="P368" i="3"/>
  <c r="BI366" i="3"/>
  <c r="BH366" i="3"/>
  <c r="BG366" i="3"/>
  <c r="BF366" i="3"/>
  <c r="T366" i="3"/>
  <c r="R366" i="3"/>
  <c r="P366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5" i="3"/>
  <c r="BH355" i="3"/>
  <c r="BG355" i="3"/>
  <c r="BF355" i="3"/>
  <c r="T355" i="3"/>
  <c r="R355" i="3"/>
  <c r="P355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22" i="3"/>
  <c r="BH322" i="3"/>
  <c r="BG322" i="3"/>
  <c r="BF322" i="3"/>
  <c r="T322" i="3"/>
  <c r="R322" i="3"/>
  <c r="P322" i="3"/>
  <c r="BI314" i="3"/>
  <c r="BH314" i="3"/>
  <c r="BG314" i="3"/>
  <c r="BF314" i="3"/>
  <c r="T314" i="3"/>
  <c r="R314" i="3"/>
  <c r="P314" i="3"/>
  <c r="BI305" i="3"/>
  <c r="BH305" i="3"/>
  <c r="BG305" i="3"/>
  <c r="BF305" i="3"/>
  <c r="T305" i="3"/>
  <c r="R305" i="3"/>
  <c r="P305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78" i="3"/>
  <c r="BH278" i="3"/>
  <c r="BG278" i="3"/>
  <c r="BF278" i="3"/>
  <c r="T278" i="3"/>
  <c r="R278" i="3"/>
  <c r="P278" i="3"/>
  <c r="BI276" i="3"/>
  <c r="BH276" i="3"/>
  <c r="BG276" i="3"/>
  <c r="BF276" i="3"/>
  <c r="T276" i="3"/>
  <c r="R276" i="3"/>
  <c r="P276" i="3"/>
  <c r="BI274" i="3"/>
  <c r="BH274" i="3"/>
  <c r="BG274" i="3"/>
  <c r="BF274" i="3"/>
  <c r="T274" i="3"/>
  <c r="R274" i="3"/>
  <c r="P274" i="3"/>
  <c r="BI272" i="3"/>
  <c r="BH272" i="3"/>
  <c r="BG272" i="3"/>
  <c r="BF272" i="3"/>
  <c r="T272" i="3"/>
  <c r="R272" i="3"/>
  <c r="P272" i="3"/>
  <c r="BI270" i="3"/>
  <c r="BH270" i="3"/>
  <c r="BG270" i="3"/>
  <c r="BF270" i="3"/>
  <c r="T270" i="3"/>
  <c r="R270" i="3"/>
  <c r="P270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64" i="3"/>
  <c r="BH264" i="3"/>
  <c r="BG264" i="3"/>
  <c r="BF264" i="3"/>
  <c r="T264" i="3"/>
  <c r="R264" i="3"/>
  <c r="P264" i="3"/>
  <c r="BI262" i="3"/>
  <c r="BH262" i="3"/>
  <c r="BG262" i="3"/>
  <c r="BF262" i="3"/>
  <c r="T262" i="3"/>
  <c r="R262" i="3"/>
  <c r="P262" i="3"/>
  <c r="BI260" i="3"/>
  <c r="BH260" i="3"/>
  <c r="BG260" i="3"/>
  <c r="BF260" i="3"/>
  <c r="T260" i="3"/>
  <c r="R260" i="3"/>
  <c r="P260" i="3"/>
  <c r="BI259" i="3"/>
  <c r="BH259" i="3"/>
  <c r="BG259" i="3"/>
  <c r="BF259" i="3"/>
  <c r="T259" i="3"/>
  <c r="R259" i="3"/>
  <c r="P259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5" i="3"/>
  <c r="BH245" i="3"/>
  <c r="BG245" i="3"/>
  <c r="BF245" i="3"/>
  <c r="T245" i="3"/>
  <c r="T244" i="3" s="1"/>
  <c r="R245" i="3"/>
  <c r="R244" i="3"/>
  <c r="P245" i="3"/>
  <c r="P244" i="3"/>
  <c r="J70" i="3"/>
  <c r="BI242" i="3"/>
  <c r="BH242" i="3"/>
  <c r="BG242" i="3"/>
  <c r="BF242" i="3"/>
  <c r="T242" i="3"/>
  <c r="R242" i="3"/>
  <c r="P242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4" i="3"/>
  <c r="BH224" i="3"/>
  <c r="BG224" i="3"/>
  <c r="BF224" i="3"/>
  <c r="T224" i="3"/>
  <c r="R224" i="3"/>
  <c r="P224" i="3"/>
  <c r="BI222" i="3"/>
  <c r="BH222" i="3"/>
  <c r="BG222" i="3"/>
  <c r="BF222" i="3"/>
  <c r="T222" i="3"/>
  <c r="R222" i="3"/>
  <c r="P222" i="3"/>
  <c r="BI199" i="3"/>
  <c r="BH199" i="3"/>
  <c r="BG199" i="3"/>
  <c r="BF199" i="3"/>
  <c r="T199" i="3"/>
  <c r="R199" i="3"/>
  <c r="P199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0" i="3"/>
  <c r="BH130" i="3"/>
  <c r="BG130" i="3"/>
  <c r="BF130" i="3"/>
  <c r="T130" i="3"/>
  <c r="R130" i="3"/>
  <c r="P130" i="3"/>
  <c r="J67" i="3"/>
  <c r="BI124" i="3"/>
  <c r="BH124" i="3"/>
  <c r="BG124" i="3"/>
  <c r="BF124" i="3"/>
  <c r="T124" i="3"/>
  <c r="R124" i="3"/>
  <c r="P124" i="3"/>
  <c r="BI117" i="3"/>
  <c r="BH117" i="3"/>
  <c r="BG117" i="3"/>
  <c r="BF117" i="3"/>
  <c r="T117" i="3"/>
  <c r="R117" i="3"/>
  <c r="P117" i="3"/>
  <c r="BI110" i="3"/>
  <c r="BH110" i="3"/>
  <c r="BG110" i="3"/>
  <c r="BF110" i="3"/>
  <c r="T110" i="3"/>
  <c r="R110" i="3"/>
  <c r="P110" i="3"/>
  <c r="J65" i="3"/>
  <c r="J103" i="3"/>
  <c r="J102" i="3"/>
  <c r="F102" i="3"/>
  <c r="F100" i="3"/>
  <c r="E98" i="3"/>
  <c r="J59" i="3"/>
  <c r="J58" i="3"/>
  <c r="F58" i="3"/>
  <c r="F56" i="3"/>
  <c r="E54" i="3"/>
  <c r="J20" i="3"/>
  <c r="E20" i="3"/>
  <c r="F103" i="3"/>
  <c r="J19" i="3"/>
  <c r="J14" i="3"/>
  <c r="J56" i="3"/>
  <c r="E7" i="3"/>
  <c r="E94" i="3"/>
  <c r="J39" i="2"/>
  <c r="J38" i="2"/>
  <c r="AY56" i="1" s="1"/>
  <c r="J37" i="2"/>
  <c r="AX56" i="1"/>
  <c r="BI1621" i="2"/>
  <c r="BH1621" i="2"/>
  <c r="BG1621" i="2"/>
  <c r="BF1621" i="2"/>
  <c r="T1621" i="2"/>
  <c r="R1621" i="2"/>
  <c r="P1621" i="2"/>
  <c r="BI1620" i="2"/>
  <c r="BH1620" i="2"/>
  <c r="BG1620" i="2"/>
  <c r="BF1620" i="2"/>
  <c r="T1620" i="2"/>
  <c r="R1620" i="2"/>
  <c r="P1620" i="2"/>
  <c r="BI1619" i="2"/>
  <c r="BH1619" i="2"/>
  <c r="BG1619" i="2"/>
  <c r="BF1619" i="2"/>
  <c r="T1619" i="2"/>
  <c r="R1619" i="2"/>
  <c r="P1619" i="2"/>
  <c r="BI1618" i="2"/>
  <c r="BH1618" i="2"/>
  <c r="BG1618" i="2"/>
  <c r="BF1618" i="2"/>
  <c r="T1618" i="2"/>
  <c r="R1618" i="2"/>
  <c r="P1618" i="2"/>
  <c r="BI1617" i="2"/>
  <c r="BH1617" i="2"/>
  <c r="BG1617" i="2"/>
  <c r="BF1617" i="2"/>
  <c r="T1617" i="2"/>
  <c r="R1617" i="2"/>
  <c r="P1617" i="2"/>
  <c r="BI1616" i="2"/>
  <c r="BH1616" i="2"/>
  <c r="BG1616" i="2"/>
  <c r="BF1616" i="2"/>
  <c r="T1616" i="2"/>
  <c r="R1616" i="2"/>
  <c r="P1616" i="2"/>
  <c r="BI1615" i="2"/>
  <c r="BH1615" i="2"/>
  <c r="BG1615" i="2"/>
  <c r="BF1615" i="2"/>
  <c r="T1615" i="2"/>
  <c r="R1615" i="2"/>
  <c r="P1615" i="2"/>
  <c r="BI1614" i="2"/>
  <c r="BH1614" i="2"/>
  <c r="BG1614" i="2"/>
  <c r="BF1614" i="2"/>
  <c r="T1614" i="2"/>
  <c r="R1614" i="2"/>
  <c r="P1614" i="2"/>
  <c r="BI1611" i="2"/>
  <c r="BH1611" i="2"/>
  <c r="BG1611" i="2"/>
  <c r="BF1611" i="2"/>
  <c r="T1611" i="2"/>
  <c r="R1611" i="2"/>
  <c r="P1611" i="2"/>
  <c r="BI1609" i="2"/>
  <c r="BH1609" i="2"/>
  <c r="BG1609" i="2"/>
  <c r="BF1609" i="2"/>
  <c r="T1609" i="2"/>
  <c r="R1609" i="2"/>
  <c r="P1609" i="2"/>
  <c r="BI1604" i="2"/>
  <c r="BH1604" i="2"/>
  <c r="BG1604" i="2"/>
  <c r="BF1604" i="2"/>
  <c r="T1604" i="2"/>
  <c r="R1604" i="2"/>
  <c r="P1604" i="2"/>
  <c r="BI1602" i="2"/>
  <c r="BH1602" i="2"/>
  <c r="BG1602" i="2"/>
  <c r="BF1602" i="2"/>
  <c r="T1602" i="2"/>
  <c r="R1602" i="2"/>
  <c r="P1602" i="2"/>
  <c r="BI1600" i="2"/>
  <c r="BH1600" i="2"/>
  <c r="BG1600" i="2"/>
  <c r="BF1600" i="2"/>
  <c r="T1600" i="2"/>
  <c r="R1600" i="2"/>
  <c r="P1600" i="2"/>
  <c r="BI1599" i="2"/>
  <c r="BH1599" i="2"/>
  <c r="BG1599" i="2"/>
  <c r="BF1599" i="2"/>
  <c r="T1599" i="2"/>
  <c r="R1599" i="2"/>
  <c r="P1599" i="2"/>
  <c r="BI1578" i="2"/>
  <c r="BH1578" i="2"/>
  <c r="BG1578" i="2"/>
  <c r="BF1578" i="2"/>
  <c r="T1578" i="2"/>
  <c r="R1578" i="2"/>
  <c r="P1578" i="2"/>
  <c r="BI1567" i="2"/>
  <c r="BH1567" i="2"/>
  <c r="BG1567" i="2"/>
  <c r="BF1567" i="2"/>
  <c r="T1567" i="2"/>
  <c r="R1567" i="2"/>
  <c r="P1567" i="2"/>
  <c r="BI1558" i="2"/>
  <c r="BH1558" i="2"/>
  <c r="BG1558" i="2"/>
  <c r="BF1558" i="2"/>
  <c r="T1558" i="2"/>
  <c r="R1558" i="2"/>
  <c r="P1558" i="2"/>
  <c r="BI1546" i="2"/>
  <c r="BH1546" i="2"/>
  <c r="BG1546" i="2"/>
  <c r="BF1546" i="2"/>
  <c r="T1546" i="2"/>
  <c r="R1546" i="2"/>
  <c r="P1546" i="2"/>
  <c r="BI1532" i="2"/>
  <c r="BH1532" i="2"/>
  <c r="BG1532" i="2"/>
  <c r="BF1532" i="2"/>
  <c r="T1532" i="2"/>
  <c r="R1532" i="2"/>
  <c r="P1532" i="2"/>
  <c r="BI1523" i="2"/>
  <c r="BH1523" i="2"/>
  <c r="BG1523" i="2"/>
  <c r="BF1523" i="2"/>
  <c r="T1523" i="2"/>
  <c r="R1523" i="2"/>
  <c r="P1523" i="2"/>
  <c r="BI1517" i="2"/>
  <c r="BH1517" i="2"/>
  <c r="BG1517" i="2"/>
  <c r="BF1517" i="2"/>
  <c r="T1517" i="2"/>
  <c r="R1517" i="2"/>
  <c r="P1517" i="2"/>
  <c r="BI1502" i="2"/>
  <c r="BH1502" i="2"/>
  <c r="BG1502" i="2"/>
  <c r="BF1502" i="2"/>
  <c r="T1502" i="2"/>
  <c r="R1502" i="2"/>
  <c r="P1502" i="2"/>
  <c r="BI1486" i="2"/>
  <c r="BH1486" i="2"/>
  <c r="BG1486" i="2"/>
  <c r="BF1486" i="2"/>
  <c r="T1486" i="2"/>
  <c r="R1486" i="2"/>
  <c r="P1486" i="2"/>
  <c r="BI1470" i="2"/>
  <c r="BH1470" i="2"/>
  <c r="BG1470" i="2"/>
  <c r="BF1470" i="2"/>
  <c r="T1470" i="2"/>
  <c r="R1470" i="2"/>
  <c r="P1470" i="2"/>
  <c r="BI1450" i="2"/>
  <c r="BH1450" i="2"/>
  <c r="BG1450" i="2"/>
  <c r="BF1450" i="2"/>
  <c r="T1450" i="2"/>
  <c r="R1450" i="2"/>
  <c r="P1450" i="2"/>
  <c r="BI1435" i="2"/>
  <c r="BH1435" i="2"/>
  <c r="BG1435" i="2"/>
  <c r="BF1435" i="2"/>
  <c r="T1435" i="2"/>
  <c r="R1435" i="2"/>
  <c r="P1435" i="2"/>
  <c r="BI1433" i="2"/>
  <c r="BH1433" i="2"/>
  <c r="BG1433" i="2"/>
  <c r="BF1433" i="2"/>
  <c r="T1433" i="2"/>
  <c r="R1433" i="2"/>
  <c r="P1433" i="2"/>
  <c r="BI1425" i="2"/>
  <c r="BH1425" i="2"/>
  <c r="BG1425" i="2"/>
  <c r="BF1425" i="2"/>
  <c r="T1425" i="2"/>
  <c r="R1425" i="2"/>
  <c r="P1425" i="2"/>
  <c r="BI1423" i="2"/>
  <c r="BH1423" i="2"/>
  <c r="BG1423" i="2"/>
  <c r="BF1423" i="2"/>
  <c r="T1423" i="2"/>
  <c r="R1423" i="2"/>
  <c r="P1423" i="2"/>
  <c r="BI1403" i="2"/>
  <c r="BH1403" i="2"/>
  <c r="BG1403" i="2"/>
  <c r="BF1403" i="2"/>
  <c r="T1403" i="2"/>
  <c r="R1403" i="2"/>
  <c r="P1403" i="2"/>
  <c r="BI1358" i="2"/>
  <c r="BH1358" i="2"/>
  <c r="BG1358" i="2"/>
  <c r="BF1358" i="2"/>
  <c r="T1358" i="2"/>
  <c r="R1358" i="2"/>
  <c r="P1358" i="2"/>
  <c r="BI1313" i="2"/>
  <c r="BH1313" i="2"/>
  <c r="BG1313" i="2"/>
  <c r="BF1313" i="2"/>
  <c r="T1313" i="2"/>
  <c r="R1313" i="2"/>
  <c r="P1313" i="2"/>
  <c r="BI1268" i="2"/>
  <c r="BH1268" i="2"/>
  <c r="BG1268" i="2"/>
  <c r="BF1268" i="2"/>
  <c r="T1268" i="2"/>
  <c r="R1268" i="2"/>
  <c r="P1268" i="2"/>
  <c r="BI1260" i="2"/>
  <c r="BH1260" i="2"/>
  <c r="BG1260" i="2"/>
  <c r="BF1260" i="2"/>
  <c r="T1260" i="2"/>
  <c r="R1260" i="2"/>
  <c r="P1260" i="2"/>
  <c r="BI1253" i="2"/>
  <c r="BH1253" i="2"/>
  <c r="BG1253" i="2"/>
  <c r="BF1253" i="2"/>
  <c r="T1253" i="2"/>
  <c r="R1253" i="2"/>
  <c r="P1253" i="2"/>
  <c r="BI1246" i="2"/>
  <c r="BH1246" i="2"/>
  <c r="BG1246" i="2"/>
  <c r="BF1246" i="2"/>
  <c r="T1246" i="2"/>
  <c r="R1246" i="2"/>
  <c r="P1246" i="2"/>
  <c r="BI1239" i="2"/>
  <c r="BH1239" i="2"/>
  <c r="BG1239" i="2"/>
  <c r="BF1239" i="2"/>
  <c r="T1239" i="2"/>
  <c r="R1239" i="2"/>
  <c r="P1239" i="2"/>
  <c r="BI1236" i="2"/>
  <c r="BH1236" i="2"/>
  <c r="BG1236" i="2"/>
  <c r="BF1236" i="2"/>
  <c r="T1236" i="2"/>
  <c r="R1236" i="2"/>
  <c r="P1236" i="2"/>
  <c r="BI1234" i="2"/>
  <c r="BH1234" i="2"/>
  <c r="BG1234" i="2"/>
  <c r="BF1234" i="2"/>
  <c r="T1234" i="2"/>
  <c r="R1234" i="2"/>
  <c r="P1234" i="2"/>
  <c r="BI1221" i="2"/>
  <c r="BH1221" i="2"/>
  <c r="BG1221" i="2"/>
  <c r="BF1221" i="2"/>
  <c r="T1221" i="2"/>
  <c r="R1221" i="2"/>
  <c r="P1221" i="2"/>
  <c r="BI1209" i="2"/>
  <c r="BH1209" i="2"/>
  <c r="BG1209" i="2"/>
  <c r="BF1209" i="2"/>
  <c r="T1209" i="2"/>
  <c r="R1209" i="2"/>
  <c r="P1209" i="2"/>
  <c r="BI1203" i="2"/>
  <c r="BH1203" i="2"/>
  <c r="BG1203" i="2"/>
  <c r="BF1203" i="2"/>
  <c r="T1203" i="2"/>
  <c r="R1203" i="2"/>
  <c r="P1203" i="2"/>
  <c r="BI1197" i="2"/>
  <c r="BH1197" i="2"/>
  <c r="BG1197" i="2"/>
  <c r="BF1197" i="2"/>
  <c r="T1197" i="2"/>
  <c r="R1197" i="2"/>
  <c r="P1197" i="2"/>
  <c r="BI1195" i="2"/>
  <c r="BH1195" i="2"/>
  <c r="BG1195" i="2"/>
  <c r="BF1195" i="2"/>
  <c r="T1195" i="2"/>
  <c r="R1195" i="2"/>
  <c r="P1195" i="2"/>
  <c r="BI1186" i="2"/>
  <c r="BH1186" i="2"/>
  <c r="BG1186" i="2"/>
  <c r="BF1186" i="2"/>
  <c r="T1186" i="2"/>
  <c r="R1186" i="2"/>
  <c r="P1186" i="2"/>
  <c r="BI1175" i="2"/>
  <c r="BH1175" i="2"/>
  <c r="BG1175" i="2"/>
  <c r="BF1175" i="2"/>
  <c r="T1175" i="2"/>
  <c r="R1175" i="2"/>
  <c r="P1175" i="2"/>
  <c r="BI1164" i="2"/>
  <c r="BH1164" i="2"/>
  <c r="BG1164" i="2"/>
  <c r="BF1164" i="2"/>
  <c r="T1164" i="2"/>
  <c r="R1164" i="2"/>
  <c r="P1164" i="2"/>
  <c r="BI1162" i="2"/>
  <c r="BH1162" i="2"/>
  <c r="BG1162" i="2"/>
  <c r="BF1162" i="2"/>
  <c r="T1162" i="2"/>
  <c r="R1162" i="2"/>
  <c r="P1162" i="2"/>
  <c r="BI1151" i="2"/>
  <c r="BH1151" i="2"/>
  <c r="BG1151" i="2"/>
  <c r="BF1151" i="2"/>
  <c r="T1151" i="2"/>
  <c r="R1151" i="2"/>
  <c r="P1151" i="2"/>
  <c r="BI1140" i="2"/>
  <c r="BH1140" i="2"/>
  <c r="BG1140" i="2"/>
  <c r="BF1140" i="2"/>
  <c r="T1140" i="2"/>
  <c r="R1140" i="2"/>
  <c r="P1140" i="2"/>
  <c r="BI1135" i="2"/>
  <c r="BH1135" i="2"/>
  <c r="BG1135" i="2"/>
  <c r="BF1135" i="2"/>
  <c r="T1135" i="2"/>
  <c r="R1135" i="2"/>
  <c r="P1135" i="2"/>
  <c r="BI1128" i="2"/>
  <c r="BH1128" i="2"/>
  <c r="BG1128" i="2"/>
  <c r="BF1128" i="2"/>
  <c r="T1128" i="2"/>
  <c r="R1128" i="2"/>
  <c r="P1128" i="2"/>
  <c r="BI1123" i="2"/>
  <c r="BH1123" i="2"/>
  <c r="BG1123" i="2"/>
  <c r="BF1123" i="2"/>
  <c r="T1123" i="2"/>
  <c r="R1123" i="2"/>
  <c r="P1123" i="2"/>
  <c r="BI1116" i="2"/>
  <c r="BH1116" i="2"/>
  <c r="BG1116" i="2"/>
  <c r="BF1116" i="2"/>
  <c r="T1116" i="2"/>
  <c r="R1116" i="2"/>
  <c r="P1116" i="2"/>
  <c r="BI1111" i="2"/>
  <c r="BH1111" i="2"/>
  <c r="BG1111" i="2"/>
  <c r="BF1111" i="2"/>
  <c r="T1111" i="2"/>
  <c r="R1111" i="2"/>
  <c r="P1111" i="2"/>
  <c r="BI1104" i="2"/>
  <c r="BH1104" i="2"/>
  <c r="BG1104" i="2"/>
  <c r="BF1104" i="2"/>
  <c r="T1104" i="2"/>
  <c r="R1104" i="2"/>
  <c r="P1104" i="2"/>
  <c r="BI1099" i="2"/>
  <c r="BH1099" i="2"/>
  <c r="BG1099" i="2"/>
  <c r="BF1099" i="2"/>
  <c r="T1099" i="2"/>
  <c r="R1099" i="2"/>
  <c r="P1099" i="2"/>
  <c r="BI1092" i="2"/>
  <c r="BH1092" i="2"/>
  <c r="BG1092" i="2"/>
  <c r="BF1092" i="2"/>
  <c r="T1092" i="2"/>
  <c r="R1092" i="2"/>
  <c r="P1092" i="2"/>
  <c r="BI1079" i="2"/>
  <c r="BH1079" i="2"/>
  <c r="BG1079" i="2"/>
  <c r="BF1079" i="2"/>
  <c r="T1079" i="2"/>
  <c r="R1079" i="2"/>
  <c r="P1079" i="2"/>
  <c r="BI1077" i="2"/>
  <c r="BH1077" i="2"/>
  <c r="BG1077" i="2"/>
  <c r="BF1077" i="2"/>
  <c r="T1077" i="2"/>
  <c r="R1077" i="2"/>
  <c r="P1077" i="2"/>
  <c r="BI1066" i="2"/>
  <c r="BH1066" i="2"/>
  <c r="BG1066" i="2"/>
  <c r="BF1066" i="2"/>
  <c r="T1066" i="2"/>
  <c r="R1066" i="2"/>
  <c r="P1066" i="2"/>
  <c r="BI1054" i="2"/>
  <c r="BH1054" i="2"/>
  <c r="BG1054" i="2"/>
  <c r="BF1054" i="2"/>
  <c r="T1054" i="2"/>
  <c r="R1054" i="2"/>
  <c r="P1054" i="2"/>
  <c r="BI1043" i="2"/>
  <c r="BH1043" i="2"/>
  <c r="BG1043" i="2"/>
  <c r="BF1043" i="2"/>
  <c r="T1043" i="2"/>
  <c r="R1043" i="2"/>
  <c r="P1043" i="2"/>
  <c r="BI1034" i="2"/>
  <c r="BH1034" i="2"/>
  <c r="BG1034" i="2"/>
  <c r="BF1034" i="2"/>
  <c r="T1034" i="2"/>
  <c r="R1034" i="2"/>
  <c r="P1034" i="2"/>
  <c r="BI1025" i="2"/>
  <c r="BH1025" i="2"/>
  <c r="BG1025" i="2"/>
  <c r="BF1025" i="2"/>
  <c r="T1025" i="2"/>
  <c r="R1025" i="2"/>
  <c r="P1025" i="2"/>
  <c r="BI1014" i="2"/>
  <c r="BH1014" i="2"/>
  <c r="BG1014" i="2"/>
  <c r="BF1014" i="2"/>
  <c r="T1014" i="2"/>
  <c r="R1014" i="2"/>
  <c r="P1014" i="2"/>
  <c r="BI1008" i="2"/>
  <c r="BH1008" i="2"/>
  <c r="BG1008" i="2"/>
  <c r="BF1008" i="2"/>
  <c r="T1008" i="2"/>
  <c r="R1008" i="2"/>
  <c r="P1008" i="2"/>
  <c r="BI999" i="2"/>
  <c r="BH999" i="2"/>
  <c r="BG999" i="2"/>
  <c r="BF999" i="2"/>
  <c r="T999" i="2"/>
  <c r="R999" i="2"/>
  <c r="P999" i="2"/>
  <c r="BI986" i="2"/>
  <c r="BH986" i="2"/>
  <c r="BG986" i="2"/>
  <c r="BF986" i="2"/>
  <c r="T986" i="2"/>
  <c r="R986" i="2"/>
  <c r="P986" i="2"/>
  <c r="BI975" i="2"/>
  <c r="BH975" i="2"/>
  <c r="BG975" i="2"/>
  <c r="BF975" i="2"/>
  <c r="T975" i="2"/>
  <c r="R975" i="2"/>
  <c r="P975" i="2"/>
  <c r="BI966" i="2"/>
  <c r="BH966" i="2"/>
  <c r="BG966" i="2"/>
  <c r="BF966" i="2"/>
  <c r="T966" i="2"/>
  <c r="R966" i="2"/>
  <c r="P966" i="2"/>
  <c r="BI953" i="2"/>
  <c r="BH953" i="2"/>
  <c r="BG953" i="2"/>
  <c r="BF953" i="2"/>
  <c r="T953" i="2"/>
  <c r="R953" i="2"/>
  <c r="P953" i="2"/>
  <c r="BI942" i="2"/>
  <c r="BH942" i="2"/>
  <c r="BG942" i="2"/>
  <c r="BF942" i="2"/>
  <c r="T942" i="2"/>
  <c r="R942" i="2"/>
  <c r="P942" i="2"/>
  <c r="BI933" i="2"/>
  <c r="BH933" i="2"/>
  <c r="BG933" i="2"/>
  <c r="BF933" i="2"/>
  <c r="T933" i="2"/>
  <c r="R933" i="2"/>
  <c r="P933" i="2"/>
  <c r="BI920" i="2"/>
  <c r="BH920" i="2"/>
  <c r="BG920" i="2"/>
  <c r="BF920" i="2"/>
  <c r="T920" i="2"/>
  <c r="R920" i="2"/>
  <c r="P920" i="2"/>
  <c r="BI909" i="2"/>
  <c r="BH909" i="2"/>
  <c r="BG909" i="2"/>
  <c r="BF909" i="2"/>
  <c r="T909" i="2"/>
  <c r="R909" i="2"/>
  <c r="P909" i="2"/>
  <c r="BI900" i="2"/>
  <c r="BH900" i="2"/>
  <c r="BG900" i="2"/>
  <c r="BF900" i="2"/>
  <c r="T900" i="2"/>
  <c r="R900" i="2"/>
  <c r="P900" i="2"/>
  <c r="BI889" i="2"/>
  <c r="BH889" i="2"/>
  <c r="BG889" i="2"/>
  <c r="BF889" i="2"/>
  <c r="T889" i="2"/>
  <c r="R889" i="2"/>
  <c r="P889" i="2"/>
  <c r="BI886" i="2"/>
  <c r="BH886" i="2"/>
  <c r="BG886" i="2"/>
  <c r="BF886" i="2"/>
  <c r="T886" i="2"/>
  <c r="R886" i="2"/>
  <c r="P886" i="2"/>
  <c r="BI884" i="2"/>
  <c r="BH884" i="2"/>
  <c r="BG884" i="2"/>
  <c r="BF884" i="2"/>
  <c r="T884" i="2"/>
  <c r="R884" i="2"/>
  <c r="P884" i="2"/>
  <c r="BI883" i="2"/>
  <c r="BH883" i="2"/>
  <c r="BG883" i="2"/>
  <c r="BF883" i="2"/>
  <c r="T883" i="2"/>
  <c r="R883" i="2"/>
  <c r="P883" i="2"/>
  <c r="BI877" i="2"/>
  <c r="BH877" i="2"/>
  <c r="BG877" i="2"/>
  <c r="BF877" i="2"/>
  <c r="T877" i="2"/>
  <c r="R877" i="2"/>
  <c r="P877" i="2"/>
  <c r="BI876" i="2"/>
  <c r="BH876" i="2"/>
  <c r="BG876" i="2"/>
  <c r="BF876" i="2"/>
  <c r="T876" i="2"/>
  <c r="R876" i="2"/>
  <c r="P876" i="2"/>
  <c r="BI869" i="2"/>
  <c r="BH869" i="2"/>
  <c r="BG869" i="2"/>
  <c r="BF869" i="2"/>
  <c r="T869" i="2"/>
  <c r="R869" i="2"/>
  <c r="P869" i="2"/>
  <c r="BI861" i="2"/>
  <c r="BH861" i="2"/>
  <c r="BG861" i="2"/>
  <c r="BF861" i="2"/>
  <c r="T861" i="2"/>
  <c r="R861" i="2"/>
  <c r="P861" i="2"/>
  <c r="BI858" i="2"/>
  <c r="BH858" i="2"/>
  <c r="BG858" i="2"/>
  <c r="BF858" i="2"/>
  <c r="T858" i="2"/>
  <c r="R858" i="2"/>
  <c r="P858" i="2"/>
  <c r="BI856" i="2"/>
  <c r="BH856" i="2"/>
  <c r="BG856" i="2"/>
  <c r="BF856" i="2"/>
  <c r="T856" i="2"/>
  <c r="R856" i="2"/>
  <c r="P856" i="2"/>
  <c r="BI855" i="2"/>
  <c r="BH855" i="2"/>
  <c r="BG855" i="2"/>
  <c r="BF855" i="2"/>
  <c r="T855" i="2"/>
  <c r="R855" i="2"/>
  <c r="P855" i="2"/>
  <c r="BI847" i="2"/>
  <c r="BH847" i="2"/>
  <c r="BG847" i="2"/>
  <c r="BF847" i="2"/>
  <c r="T847" i="2"/>
  <c r="R847" i="2"/>
  <c r="P847" i="2"/>
  <c r="BI846" i="2"/>
  <c r="BH846" i="2"/>
  <c r="BG846" i="2"/>
  <c r="BF846" i="2"/>
  <c r="T846" i="2"/>
  <c r="R846" i="2"/>
  <c r="P846" i="2"/>
  <c r="BI845" i="2"/>
  <c r="BH845" i="2"/>
  <c r="BG845" i="2"/>
  <c r="BF845" i="2"/>
  <c r="T845" i="2"/>
  <c r="R845" i="2"/>
  <c r="P845" i="2"/>
  <c r="BI834" i="2"/>
  <c r="BH834" i="2"/>
  <c r="BG834" i="2"/>
  <c r="BF834" i="2"/>
  <c r="T834" i="2"/>
  <c r="R834" i="2"/>
  <c r="P834" i="2"/>
  <c r="BI833" i="2"/>
  <c r="BH833" i="2"/>
  <c r="BG833" i="2"/>
  <c r="BF833" i="2"/>
  <c r="T833" i="2"/>
  <c r="R833" i="2"/>
  <c r="P833" i="2"/>
  <c r="BI832" i="2"/>
  <c r="BH832" i="2"/>
  <c r="BG832" i="2"/>
  <c r="BF832" i="2"/>
  <c r="T832" i="2"/>
  <c r="R832" i="2"/>
  <c r="P832" i="2"/>
  <c r="BI821" i="2"/>
  <c r="BH821" i="2"/>
  <c r="BG821" i="2"/>
  <c r="BF821" i="2"/>
  <c r="T821" i="2"/>
  <c r="R821" i="2"/>
  <c r="P821" i="2"/>
  <c r="BI820" i="2"/>
  <c r="BH820" i="2"/>
  <c r="BG820" i="2"/>
  <c r="BF820" i="2"/>
  <c r="T820" i="2"/>
  <c r="R820" i="2"/>
  <c r="P820" i="2"/>
  <c r="BI812" i="2"/>
  <c r="BH812" i="2"/>
  <c r="BG812" i="2"/>
  <c r="BF812" i="2"/>
  <c r="T812" i="2"/>
  <c r="R812" i="2"/>
  <c r="P812" i="2"/>
  <c r="BI811" i="2"/>
  <c r="BH811" i="2"/>
  <c r="BG811" i="2"/>
  <c r="BF811" i="2"/>
  <c r="T811" i="2"/>
  <c r="R811" i="2"/>
  <c r="P811" i="2"/>
  <c r="BI803" i="2"/>
  <c r="BH803" i="2"/>
  <c r="BG803" i="2"/>
  <c r="BF803" i="2"/>
  <c r="T803" i="2"/>
  <c r="R803" i="2"/>
  <c r="P803" i="2"/>
  <c r="BI802" i="2"/>
  <c r="BH802" i="2"/>
  <c r="BG802" i="2"/>
  <c r="BF802" i="2"/>
  <c r="T802" i="2"/>
  <c r="R802" i="2"/>
  <c r="P802" i="2"/>
  <c r="BI793" i="2"/>
  <c r="BH793" i="2"/>
  <c r="BG793" i="2"/>
  <c r="BF793" i="2"/>
  <c r="T793" i="2"/>
  <c r="R793" i="2"/>
  <c r="P793" i="2"/>
  <c r="BI792" i="2"/>
  <c r="BH792" i="2"/>
  <c r="BG792" i="2"/>
  <c r="BF792" i="2"/>
  <c r="T792" i="2"/>
  <c r="R792" i="2"/>
  <c r="P792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75" i="2"/>
  <c r="BH775" i="2"/>
  <c r="BG775" i="2"/>
  <c r="BF775" i="2"/>
  <c r="T775" i="2"/>
  <c r="R775" i="2"/>
  <c r="P775" i="2"/>
  <c r="BI768" i="2"/>
  <c r="BH768" i="2"/>
  <c r="BG768" i="2"/>
  <c r="BF768" i="2"/>
  <c r="T768" i="2"/>
  <c r="R768" i="2"/>
  <c r="P768" i="2"/>
  <c r="BI766" i="2"/>
  <c r="BH766" i="2"/>
  <c r="BG766" i="2"/>
  <c r="BF766" i="2"/>
  <c r="T766" i="2"/>
  <c r="R766" i="2"/>
  <c r="P766" i="2"/>
  <c r="BI759" i="2"/>
  <c r="BH759" i="2"/>
  <c r="BG759" i="2"/>
  <c r="BF759" i="2"/>
  <c r="T759" i="2"/>
  <c r="R759" i="2"/>
  <c r="P759" i="2"/>
  <c r="BI756" i="2"/>
  <c r="BH756" i="2"/>
  <c r="BG756" i="2"/>
  <c r="BF756" i="2"/>
  <c r="T756" i="2"/>
  <c r="R756" i="2"/>
  <c r="P756" i="2"/>
  <c r="BI754" i="2"/>
  <c r="BH754" i="2"/>
  <c r="BG754" i="2"/>
  <c r="BF754" i="2"/>
  <c r="T754" i="2"/>
  <c r="R754" i="2"/>
  <c r="P754" i="2"/>
  <c r="BI752" i="2"/>
  <c r="BH752" i="2"/>
  <c r="BG752" i="2"/>
  <c r="BF752" i="2"/>
  <c r="T752" i="2"/>
  <c r="R752" i="2"/>
  <c r="P752" i="2"/>
  <c r="BI747" i="2"/>
  <c r="BH747" i="2"/>
  <c r="BG747" i="2"/>
  <c r="BF747" i="2"/>
  <c r="T747" i="2"/>
  <c r="R747" i="2"/>
  <c r="P747" i="2"/>
  <c r="BI738" i="2"/>
  <c r="BH738" i="2"/>
  <c r="BG738" i="2"/>
  <c r="BF738" i="2"/>
  <c r="T738" i="2"/>
  <c r="R738" i="2"/>
  <c r="P738" i="2"/>
  <c r="BI736" i="2"/>
  <c r="BH736" i="2"/>
  <c r="BG736" i="2"/>
  <c r="BF736" i="2"/>
  <c r="T736" i="2"/>
  <c r="R736" i="2"/>
  <c r="P736" i="2"/>
  <c r="BI727" i="2"/>
  <c r="BH727" i="2"/>
  <c r="BG727" i="2"/>
  <c r="BF727" i="2"/>
  <c r="T727" i="2"/>
  <c r="R727" i="2"/>
  <c r="P727" i="2"/>
  <c r="BI725" i="2"/>
  <c r="BH725" i="2"/>
  <c r="BG725" i="2"/>
  <c r="BF725" i="2"/>
  <c r="T725" i="2"/>
  <c r="R725" i="2"/>
  <c r="P725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691" i="2"/>
  <c r="BH691" i="2"/>
  <c r="BG691" i="2"/>
  <c r="BF691" i="2"/>
  <c r="T691" i="2"/>
  <c r="R691" i="2"/>
  <c r="P691" i="2"/>
  <c r="BI678" i="2"/>
  <c r="BH678" i="2"/>
  <c r="BG678" i="2"/>
  <c r="BF678" i="2"/>
  <c r="T678" i="2"/>
  <c r="R678" i="2"/>
  <c r="P678" i="2"/>
  <c r="BI676" i="2"/>
  <c r="BH676" i="2"/>
  <c r="BG676" i="2"/>
  <c r="BF676" i="2"/>
  <c r="T676" i="2"/>
  <c r="R676" i="2"/>
  <c r="P676" i="2"/>
  <c r="BI669" i="2"/>
  <c r="BH669" i="2"/>
  <c r="BG669" i="2"/>
  <c r="BF669" i="2"/>
  <c r="T669" i="2"/>
  <c r="R669" i="2"/>
  <c r="P669" i="2"/>
  <c r="BI667" i="2"/>
  <c r="BH667" i="2"/>
  <c r="BG667" i="2"/>
  <c r="BF667" i="2"/>
  <c r="T667" i="2"/>
  <c r="R667" i="2"/>
  <c r="P667" i="2"/>
  <c r="BI653" i="2"/>
  <c r="BH653" i="2"/>
  <c r="BG653" i="2"/>
  <c r="BF653" i="2"/>
  <c r="T653" i="2"/>
  <c r="R653" i="2"/>
  <c r="P653" i="2"/>
  <c r="BI644" i="2"/>
  <c r="BH644" i="2"/>
  <c r="BG644" i="2"/>
  <c r="BF644" i="2"/>
  <c r="T644" i="2"/>
  <c r="R644" i="2"/>
  <c r="P644" i="2"/>
  <c r="BI633" i="2"/>
  <c r="BH633" i="2"/>
  <c r="BG633" i="2"/>
  <c r="BF633" i="2"/>
  <c r="T633" i="2"/>
  <c r="R633" i="2"/>
  <c r="P633" i="2"/>
  <c r="BI629" i="2"/>
  <c r="BH629" i="2"/>
  <c r="BG629" i="2"/>
  <c r="BF629" i="2"/>
  <c r="T629" i="2"/>
  <c r="R629" i="2"/>
  <c r="P629" i="2"/>
  <c r="BI616" i="2"/>
  <c r="BH616" i="2"/>
  <c r="BG616" i="2"/>
  <c r="BF616" i="2"/>
  <c r="T616" i="2"/>
  <c r="R616" i="2"/>
  <c r="P616" i="2"/>
  <c r="BI612" i="2"/>
  <c r="BH612" i="2"/>
  <c r="BG612" i="2"/>
  <c r="BF612" i="2"/>
  <c r="T612" i="2"/>
  <c r="T611" i="2"/>
  <c r="R612" i="2"/>
  <c r="R611" i="2" s="1"/>
  <c r="P612" i="2"/>
  <c r="P611" i="2" s="1"/>
  <c r="BI600" i="2"/>
  <c r="BH600" i="2"/>
  <c r="BG600" i="2"/>
  <c r="BF600" i="2"/>
  <c r="T600" i="2"/>
  <c r="R600" i="2"/>
  <c r="P600" i="2"/>
  <c r="BI591" i="2"/>
  <c r="BH591" i="2"/>
  <c r="BG591" i="2"/>
  <c r="BF591" i="2"/>
  <c r="T591" i="2"/>
  <c r="R591" i="2"/>
  <c r="P591" i="2"/>
  <c r="BI584" i="2"/>
  <c r="BH584" i="2"/>
  <c r="BG584" i="2"/>
  <c r="BF584" i="2"/>
  <c r="T584" i="2"/>
  <c r="R584" i="2"/>
  <c r="P584" i="2"/>
  <c r="BI575" i="2"/>
  <c r="BH575" i="2"/>
  <c r="BG575" i="2"/>
  <c r="BF575" i="2"/>
  <c r="T575" i="2"/>
  <c r="R575" i="2"/>
  <c r="P575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9" i="2"/>
  <c r="BH559" i="2"/>
  <c r="BG559" i="2"/>
  <c r="BF559" i="2"/>
  <c r="T559" i="2"/>
  <c r="R559" i="2"/>
  <c r="P559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33" i="2"/>
  <c r="BH533" i="2"/>
  <c r="BG533" i="2"/>
  <c r="BF533" i="2"/>
  <c r="T533" i="2"/>
  <c r="R533" i="2"/>
  <c r="P533" i="2"/>
  <c r="BI513" i="2"/>
  <c r="BH513" i="2"/>
  <c r="BG513" i="2"/>
  <c r="BF513" i="2"/>
  <c r="T513" i="2"/>
  <c r="R513" i="2"/>
  <c r="P513" i="2"/>
  <c r="BI493" i="2"/>
  <c r="BH493" i="2"/>
  <c r="BG493" i="2"/>
  <c r="BF493" i="2"/>
  <c r="T493" i="2"/>
  <c r="R493" i="2"/>
  <c r="P493" i="2"/>
  <c r="BI484" i="2"/>
  <c r="BH484" i="2"/>
  <c r="BG484" i="2"/>
  <c r="BF484" i="2"/>
  <c r="T484" i="2"/>
  <c r="R484" i="2"/>
  <c r="P484" i="2"/>
  <c r="BI477" i="2"/>
  <c r="BH477" i="2"/>
  <c r="BG477" i="2"/>
  <c r="BF477" i="2"/>
  <c r="T477" i="2"/>
  <c r="R477" i="2"/>
  <c r="P477" i="2"/>
  <c r="BI470" i="2"/>
  <c r="BH470" i="2"/>
  <c r="BG470" i="2"/>
  <c r="BF470" i="2"/>
  <c r="T470" i="2"/>
  <c r="R470" i="2"/>
  <c r="P470" i="2"/>
  <c r="BI449" i="2"/>
  <c r="BH449" i="2"/>
  <c r="BG449" i="2"/>
  <c r="BF449" i="2"/>
  <c r="T449" i="2"/>
  <c r="R449" i="2"/>
  <c r="P449" i="2"/>
  <c r="BI429" i="2"/>
  <c r="BH429" i="2"/>
  <c r="BG429" i="2"/>
  <c r="BF429" i="2"/>
  <c r="T429" i="2"/>
  <c r="R429" i="2"/>
  <c r="P429" i="2"/>
  <c r="BI422" i="2"/>
  <c r="BH422" i="2"/>
  <c r="BG422" i="2"/>
  <c r="BF422" i="2"/>
  <c r="T422" i="2"/>
  <c r="R422" i="2"/>
  <c r="P422" i="2"/>
  <c r="BI412" i="2"/>
  <c r="BH412" i="2"/>
  <c r="BG412" i="2"/>
  <c r="BF412" i="2"/>
  <c r="T412" i="2"/>
  <c r="R412" i="2"/>
  <c r="P412" i="2"/>
  <c r="BI402" i="2"/>
  <c r="BH402" i="2"/>
  <c r="BG402" i="2"/>
  <c r="BF402" i="2"/>
  <c r="T402" i="2"/>
  <c r="R402" i="2"/>
  <c r="P402" i="2"/>
  <c r="BI393" i="2"/>
  <c r="BH393" i="2"/>
  <c r="BG393" i="2"/>
  <c r="BF393" i="2"/>
  <c r="T393" i="2"/>
  <c r="R393" i="2"/>
  <c r="P393" i="2"/>
  <c r="BI373" i="2"/>
  <c r="BH373" i="2"/>
  <c r="BG373" i="2"/>
  <c r="BF373" i="2"/>
  <c r="T373" i="2"/>
  <c r="R373" i="2"/>
  <c r="P373" i="2"/>
  <c r="BI367" i="2"/>
  <c r="BH367" i="2"/>
  <c r="BG367" i="2"/>
  <c r="BF367" i="2"/>
  <c r="T367" i="2"/>
  <c r="R367" i="2"/>
  <c r="P367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2" i="2"/>
  <c r="BH352" i="2"/>
  <c r="BG352" i="2"/>
  <c r="BF352" i="2"/>
  <c r="T352" i="2"/>
  <c r="R352" i="2"/>
  <c r="P352" i="2"/>
  <c r="BI349" i="2"/>
  <c r="BH349" i="2"/>
  <c r="BG349" i="2"/>
  <c r="BF349" i="2"/>
  <c r="T349" i="2"/>
  <c r="R349" i="2"/>
  <c r="P349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0" i="2"/>
  <c r="BH330" i="2"/>
  <c r="BG330" i="2"/>
  <c r="BF330" i="2"/>
  <c r="T330" i="2"/>
  <c r="R330" i="2"/>
  <c r="P330" i="2"/>
  <c r="BI319" i="2"/>
  <c r="BH319" i="2"/>
  <c r="BG319" i="2"/>
  <c r="BF319" i="2"/>
  <c r="T319" i="2"/>
  <c r="R319" i="2"/>
  <c r="P319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77" i="2"/>
  <c r="BH277" i="2"/>
  <c r="BG277" i="2"/>
  <c r="BF277" i="2"/>
  <c r="T277" i="2"/>
  <c r="R277" i="2"/>
  <c r="P277" i="2"/>
  <c r="BI257" i="2"/>
  <c r="BH257" i="2"/>
  <c r="BG257" i="2"/>
  <c r="BF257" i="2"/>
  <c r="T257" i="2"/>
  <c r="R257" i="2"/>
  <c r="P257" i="2"/>
  <c r="BI246" i="2"/>
  <c r="BH246" i="2"/>
  <c r="BG246" i="2"/>
  <c r="BF246" i="2"/>
  <c r="T246" i="2"/>
  <c r="R246" i="2"/>
  <c r="P246" i="2"/>
  <c r="BI226" i="2"/>
  <c r="BH226" i="2"/>
  <c r="BG226" i="2"/>
  <c r="BF226" i="2"/>
  <c r="T226" i="2"/>
  <c r="R226" i="2"/>
  <c r="P226" i="2"/>
  <c r="BI217" i="2"/>
  <c r="BH217" i="2"/>
  <c r="BG217" i="2"/>
  <c r="BF217" i="2"/>
  <c r="T217" i="2"/>
  <c r="R217" i="2"/>
  <c r="P217" i="2"/>
  <c r="BI201" i="2"/>
  <c r="BH201" i="2"/>
  <c r="BG201" i="2"/>
  <c r="BF201" i="2"/>
  <c r="T201" i="2"/>
  <c r="R201" i="2"/>
  <c r="P201" i="2"/>
  <c r="BI190" i="2"/>
  <c r="BH190" i="2"/>
  <c r="BG190" i="2"/>
  <c r="BF190" i="2"/>
  <c r="T190" i="2"/>
  <c r="R190" i="2"/>
  <c r="P190" i="2"/>
  <c r="BI171" i="2"/>
  <c r="BH171" i="2"/>
  <c r="BG171" i="2"/>
  <c r="BF171" i="2"/>
  <c r="T171" i="2"/>
  <c r="R171" i="2"/>
  <c r="P171" i="2"/>
  <c r="BI163" i="2"/>
  <c r="BH163" i="2"/>
  <c r="BG163" i="2"/>
  <c r="BF163" i="2"/>
  <c r="T163" i="2"/>
  <c r="R163" i="2"/>
  <c r="P163" i="2"/>
  <c r="BI144" i="2"/>
  <c r="BH144" i="2"/>
  <c r="BG144" i="2"/>
  <c r="BF144" i="2"/>
  <c r="T144" i="2"/>
  <c r="R144" i="2"/>
  <c r="P144" i="2"/>
  <c r="BI136" i="2"/>
  <c r="BH136" i="2"/>
  <c r="BG136" i="2"/>
  <c r="BF136" i="2"/>
  <c r="T136" i="2"/>
  <c r="R136" i="2"/>
  <c r="P136" i="2"/>
  <c r="BI128" i="2"/>
  <c r="BH128" i="2"/>
  <c r="BG128" i="2"/>
  <c r="BF128" i="2"/>
  <c r="T128" i="2"/>
  <c r="R128" i="2"/>
  <c r="P128" i="2"/>
  <c r="BI121" i="2"/>
  <c r="BH121" i="2"/>
  <c r="BG121" i="2"/>
  <c r="BF121" i="2"/>
  <c r="T121" i="2"/>
  <c r="R121" i="2"/>
  <c r="P121" i="2"/>
  <c r="BI112" i="2"/>
  <c r="BH112" i="2"/>
  <c r="BG112" i="2"/>
  <c r="BF112" i="2"/>
  <c r="T112" i="2"/>
  <c r="R112" i="2"/>
  <c r="P112" i="2"/>
  <c r="BI103" i="2"/>
  <c r="BH103" i="2"/>
  <c r="BG103" i="2"/>
  <c r="BF103" i="2"/>
  <c r="T103" i="2"/>
  <c r="R103" i="2"/>
  <c r="P103" i="2"/>
  <c r="J97" i="2"/>
  <c r="J96" i="2"/>
  <c r="F96" i="2"/>
  <c r="F94" i="2"/>
  <c r="E92" i="2"/>
  <c r="J59" i="2"/>
  <c r="J58" i="2"/>
  <c r="F58" i="2"/>
  <c r="F56" i="2"/>
  <c r="E54" i="2"/>
  <c r="J20" i="2"/>
  <c r="E20" i="2"/>
  <c r="F97" i="2"/>
  <c r="J19" i="2"/>
  <c r="J14" i="2"/>
  <c r="J94" i="2" s="1"/>
  <c r="E7" i="2"/>
  <c r="E88" i="2" s="1"/>
  <c r="L50" i="1"/>
  <c r="AM50" i="1"/>
  <c r="AM49" i="1"/>
  <c r="L49" i="1"/>
  <c r="AM47" i="1"/>
  <c r="L47" i="1"/>
  <c r="L45" i="1"/>
  <c r="L44" i="1"/>
  <c r="BK855" i="2"/>
  <c r="J342" i="2"/>
  <c r="BK136" i="2"/>
  <c r="J259" i="3"/>
  <c r="BK412" i="3"/>
  <c r="J136" i="3"/>
  <c r="J127" i="5"/>
  <c r="J171" i="6"/>
  <c r="BK239" i="6"/>
  <c r="J747" i="2"/>
  <c r="BK1470" i="2"/>
  <c r="J975" i="2"/>
  <c r="J94" i="4"/>
  <c r="J295" i="4"/>
  <c r="BK117" i="5"/>
  <c r="J288" i="6"/>
  <c r="J209" i="6"/>
  <c r="J269" i="6"/>
  <c r="BK177" i="6"/>
  <c r="BK803" i="2"/>
  <c r="BK1502" i="2"/>
  <c r="BK130" i="3"/>
  <c r="BK94" i="4"/>
  <c r="J335" i="4"/>
  <c r="J112" i="5"/>
  <c r="J218" i="6"/>
  <c r="J234" i="6"/>
  <c r="J123" i="6"/>
  <c r="BK275" i="6"/>
  <c r="BK1621" i="2"/>
  <c r="BK1433" i="2"/>
  <c r="BK412" i="2"/>
  <c r="J513" i="2"/>
  <c r="J725" i="2"/>
  <c r="J227" i="3"/>
  <c r="J164" i="3"/>
  <c r="J250" i="3"/>
  <c r="J426" i="3"/>
  <c r="J137" i="5"/>
  <c r="J254" i="6"/>
  <c r="J172" i="6"/>
  <c r="J197" i="6"/>
  <c r="BK1268" i="2"/>
  <c r="J1425" i="2"/>
  <c r="J986" i="2"/>
  <c r="J691" i="2"/>
  <c r="J124" i="3"/>
  <c r="J360" i="3"/>
  <c r="J548" i="3"/>
  <c r="J258" i="3"/>
  <c r="BK242" i="3"/>
  <c r="BK310" i="6"/>
  <c r="BK218" i="6"/>
  <c r="BK255" i="6"/>
  <c r="BK326" i="6"/>
  <c r="J1614" i="2"/>
  <c r="J553" i="3"/>
  <c r="BK193" i="4"/>
  <c r="BK118" i="5"/>
  <c r="BK167" i="5"/>
  <c r="BK208" i="6"/>
  <c r="J178" i="6"/>
  <c r="J332" i="6"/>
  <c r="J276" i="6"/>
  <c r="J121" i="2"/>
  <c r="J1092" i="2"/>
  <c r="BK346" i="2"/>
  <c r="BK246" i="2"/>
  <c r="BK402" i="2"/>
  <c r="BK475" i="3"/>
  <c r="BK248" i="3"/>
  <c r="BK388" i="3"/>
  <c r="J441" i="3"/>
  <c r="J475" i="3"/>
  <c r="J135" i="5"/>
  <c r="J186" i="6"/>
  <c r="BK304" i="6"/>
  <c r="J273" i="6"/>
  <c r="J227" i="6"/>
  <c r="BK1054" i="2"/>
  <c r="BK1077" i="2"/>
  <c r="BK1403" i="2"/>
  <c r="BK886" i="2"/>
  <c r="BK144" i="2"/>
  <c r="BK833" i="2"/>
  <c r="BK802" i="2"/>
  <c r="J264" i="3"/>
  <c r="BK551" i="3"/>
  <c r="J522" i="3"/>
  <c r="BK428" i="3"/>
  <c r="J626" i="3"/>
  <c r="BK520" i="3"/>
  <c r="J198" i="4"/>
  <c r="BK224" i="4"/>
  <c r="BK112" i="5"/>
  <c r="J145" i="5"/>
  <c r="J296" i="6"/>
  <c r="BK168" i="6"/>
  <c r="BK237" i="6"/>
  <c r="BK121" i="5"/>
  <c r="J221" i="6"/>
  <c r="J193" i="6"/>
  <c r="J130" i="6"/>
  <c r="BK267" i="6"/>
  <c r="BK160" i="6"/>
  <c r="BK210" i="6"/>
  <c r="BK752" i="2"/>
  <c r="J224" i="4"/>
  <c r="J132" i="5"/>
  <c r="J125" i="5"/>
  <c r="BK249" i="6"/>
  <c r="J143" i="6"/>
  <c r="BK920" i="2"/>
  <c r="BK563" i="2"/>
  <c r="BK584" i="2"/>
  <c r="J811" i="2"/>
  <c r="J856" i="2"/>
  <c r="J413" i="3"/>
  <c r="BK495" i="3"/>
  <c r="J463" i="3"/>
  <c r="BK666" i="3"/>
  <c r="BK586" i="3"/>
  <c r="J302" i="6"/>
  <c r="J305" i="6"/>
  <c r="BK232" i="6"/>
  <c r="J1099" i="2"/>
  <c r="J1008" i="2"/>
  <c r="J1195" i="2"/>
  <c r="J920" i="2"/>
  <c r="BK986" i="2"/>
  <c r="J532" i="3"/>
  <c r="BK430" i="3"/>
  <c r="BK417" i="3"/>
  <c r="BK529" i="3"/>
  <c r="BK294" i="6"/>
  <c r="BK139" i="6"/>
  <c r="J239" i="6"/>
  <c r="BK1123" i="2"/>
  <c r="BK629" i="2"/>
  <c r="BK616" i="2"/>
  <c r="J497" i="3"/>
  <c r="J372" i="3"/>
  <c r="J650" i="3"/>
  <c r="BK266" i="3"/>
  <c r="BK293" i="6"/>
  <c r="J120" i="6"/>
  <c r="J131" i="6"/>
  <c r="J858" i="2"/>
  <c r="BK429" i="2"/>
  <c r="BK474" i="3"/>
  <c r="J239" i="4"/>
  <c r="BK138" i="5"/>
  <c r="BK123" i="5"/>
  <c r="J300" i="6"/>
  <c r="J188" i="6"/>
  <c r="J148" i="6"/>
  <c r="BK121" i="2"/>
  <c r="J563" i="2"/>
  <c r="J164" i="4"/>
  <c r="BK134" i="5"/>
  <c r="J144" i="5"/>
  <c r="BK191" i="6"/>
  <c r="BK269" i="6"/>
  <c r="J792" i="2"/>
  <c r="BK1008" i="2"/>
  <c r="BK834" i="2"/>
  <c r="BK644" i="2"/>
  <c r="BK124" i="3"/>
  <c r="BK374" i="3"/>
  <c r="BK510" i="3"/>
  <c r="J159" i="5"/>
  <c r="J191" i="6"/>
  <c r="BK333" i="6"/>
  <c r="BK132" i="6"/>
  <c r="BK775" i="2"/>
  <c r="J190" i="2"/>
  <c r="J1077" i="2"/>
  <c r="J485" i="3"/>
  <c r="BK349" i="3"/>
  <c r="J389" i="3"/>
  <c r="J97" i="5"/>
  <c r="J156" i="6"/>
  <c r="BK122" i="6"/>
  <c r="BK127" i="6"/>
  <c r="BK942" i="2"/>
  <c r="BK433" i="3"/>
  <c r="J343" i="4"/>
  <c r="J103" i="5"/>
  <c r="J119" i="5"/>
  <c r="J236" i="6"/>
  <c r="BK130" i="6"/>
  <c r="BK201" i="6"/>
  <c r="J312" i="6"/>
  <c r="J909" i="2"/>
  <c r="BK1175" i="2"/>
  <c r="BK163" i="2"/>
  <c r="BK1617" i="2"/>
  <c r="BK502" i="3"/>
  <c r="BK294" i="3"/>
  <c r="BK448" i="3"/>
  <c r="J634" i="3"/>
  <c r="J238" i="3"/>
  <c r="J101" i="5"/>
  <c r="J192" i="6"/>
  <c r="BK296" i="6"/>
  <c r="J306" i="6"/>
  <c r="J1253" i="2"/>
  <c r="BK691" i="2"/>
  <c r="J1128" i="2"/>
  <c r="J340" i="2"/>
  <c r="J752" i="2"/>
  <c r="J556" i="3"/>
  <c r="J262" i="3"/>
  <c r="J464" i="3"/>
  <c r="BK413" i="3"/>
  <c r="J582" i="3"/>
  <c r="BK409" i="3"/>
  <c r="J217" i="4"/>
  <c r="J156" i="5"/>
  <c r="J104" i="5"/>
  <c r="J237" i="6"/>
  <c r="BK207" i="6"/>
  <c r="J203" i="6"/>
  <c r="BK320" i="6"/>
  <c r="J175" i="6"/>
  <c r="J402" i="2"/>
  <c r="BK470" i="2"/>
  <c r="J205" i="4"/>
  <c r="BK127" i="4"/>
  <c r="J154" i="5"/>
  <c r="J116" i="5"/>
  <c r="BK154" i="6"/>
  <c r="J126" i="6"/>
  <c r="J201" i="6"/>
  <c r="BK156" i="6"/>
  <c r="J132" i="6"/>
  <c r="BK144" i="6"/>
  <c r="BK575" i="3"/>
  <c r="J121" i="4"/>
  <c r="J102" i="5"/>
  <c r="J168" i="6"/>
  <c r="J321" i="6"/>
  <c r="J766" i="2"/>
  <c r="J1433" i="2"/>
  <c r="J1609" i="2"/>
  <c r="BK367" i="2"/>
  <c r="J496" i="3"/>
  <c r="BK556" i="3"/>
  <c r="J232" i="3"/>
  <c r="J629" i="3"/>
  <c r="BK317" i="6"/>
  <c r="BK182" i="6"/>
  <c r="J214" i="6"/>
  <c r="BK274" i="6"/>
  <c r="J422" i="2"/>
  <c r="BK1099" i="2"/>
  <c r="BK559" i="2"/>
  <c r="J669" i="2"/>
  <c r="BK431" i="3"/>
  <c r="J272" i="3"/>
  <c r="J624" i="3"/>
  <c r="J134" i="5"/>
  <c r="J271" i="6"/>
  <c r="BK281" i="6"/>
  <c r="BK176" i="6"/>
  <c r="J1186" i="2"/>
  <c r="J1502" i="2"/>
  <c r="J884" i="2"/>
  <c r="J252" i="3"/>
  <c r="BK485" i="3"/>
  <c r="BK427" i="3"/>
  <c r="J240" i="6"/>
  <c r="J228" i="6"/>
  <c r="J314" i="6"/>
  <c r="BK355" i="2"/>
  <c r="J1209" i="2"/>
  <c r="BK493" i="2"/>
  <c r="BK532" i="3"/>
  <c r="BK210" i="4"/>
  <c r="J113" i="5"/>
  <c r="J168" i="5"/>
  <c r="BK235" i="6"/>
  <c r="BK234" i="6"/>
  <c r="BK202" i="6"/>
  <c r="J1111" i="2"/>
  <c r="J1423" i="2"/>
  <c r="BK263" i="4"/>
  <c r="J253" i="4"/>
  <c r="BK119" i="5"/>
  <c r="BK246" i="6"/>
  <c r="J149" i="6"/>
  <c r="J159" i="6"/>
  <c r="J344" i="2"/>
  <c r="J1234" i="2"/>
  <c r="J1602" i="2"/>
  <c r="BK883" i="2"/>
  <c r="BK488" i="3"/>
  <c r="J417" i="3"/>
  <c r="BK425" i="3"/>
  <c r="J193" i="3"/>
  <c r="J489" i="3"/>
  <c r="BK279" i="6"/>
  <c r="J289" i="6"/>
  <c r="BK162" i="6"/>
  <c r="J246" i="2"/>
  <c r="BK1246" i="2"/>
  <c r="BK1604" i="2"/>
  <c r="J319" i="2"/>
  <c r="BK544" i="3"/>
  <c r="J229" i="3"/>
  <c r="BK282" i="3"/>
  <c r="BK650" i="3"/>
  <c r="BK220" i="6"/>
  <c r="J185" i="6"/>
  <c r="J259" i="6"/>
  <c r="J429" i="2"/>
  <c r="BK138" i="4"/>
  <c r="BK166" i="5"/>
  <c r="BK105" i="5"/>
  <c r="BK292" i="6"/>
  <c r="J195" i="6"/>
  <c r="J229" i="6"/>
  <c r="BK163" i="6"/>
  <c r="BK676" i="2"/>
  <c r="J1621" i="2"/>
  <c r="J644" i="2"/>
  <c r="BK725" i="2"/>
  <c r="J820" i="2"/>
  <c r="J395" i="3"/>
  <c r="BK250" i="3"/>
  <c r="BK193" i="3"/>
  <c r="J164" i="5"/>
  <c r="J122" i="6"/>
  <c r="BK193" i="6"/>
  <c r="BK181" i="6"/>
  <c r="BK669" i="2"/>
  <c r="J1523" i="2"/>
  <c r="BK766" i="2"/>
  <c r="J533" i="2"/>
  <c r="J542" i="2"/>
  <c r="BK199" i="3"/>
  <c r="J459" i="3"/>
  <c r="J657" i="3"/>
  <c r="J248" i="3"/>
  <c r="J222" i="3"/>
  <c r="BK192" i="4"/>
  <c r="BK125" i="5"/>
  <c r="J110" i="5"/>
  <c r="J170" i="6"/>
  <c r="J235" i="6"/>
  <c r="BK248" i="6"/>
  <c r="BK164" i="6"/>
  <c r="BK966" i="2"/>
  <c r="BK1599" i="2"/>
  <c r="BK1111" i="2"/>
  <c r="J1034" i="2"/>
  <c r="J869" i="2"/>
  <c r="J141" i="3"/>
  <c r="J551" i="3"/>
  <c r="BK636" i="3"/>
  <c r="J157" i="5"/>
  <c r="J121" i="6"/>
  <c r="BK289" i="6"/>
  <c r="BK129" i="6"/>
  <c r="J1135" i="2"/>
  <c r="BK1140" i="2"/>
  <c r="J877" i="2"/>
  <c r="J231" i="4"/>
  <c r="BK311" i="4"/>
  <c r="J111" i="5"/>
  <c r="BK150" i="5"/>
  <c r="BK180" i="6"/>
  <c r="BK151" i="6"/>
  <c r="BK1236" i="2"/>
  <c r="J768" i="2"/>
  <c r="BK1239" i="2"/>
  <c r="BK436" i="3"/>
  <c r="J144" i="4"/>
  <c r="J287" i="4"/>
  <c r="BK156" i="5"/>
  <c r="J148" i="5"/>
  <c r="J275" i="6"/>
  <c r="J845" i="2"/>
  <c r="J462" i="3"/>
  <c r="J288" i="3"/>
  <c r="J408" i="3"/>
  <c r="BK116" i="5"/>
  <c r="J198" i="6"/>
  <c r="J194" i="6"/>
  <c r="J163" i="6"/>
  <c r="J1604" i="2"/>
  <c r="BK1186" i="2"/>
  <c r="J759" i="2"/>
  <c r="J876" i="2"/>
  <c r="J431" i="3"/>
  <c r="BK392" i="3"/>
  <c r="BK230" i="3"/>
  <c r="BK638" i="3"/>
  <c r="J490" i="3"/>
  <c r="BK153" i="6"/>
  <c r="J266" i="6"/>
  <c r="BK159" i="6"/>
  <c r="BK1197" i="2"/>
  <c r="J313" i="6"/>
  <c r="BK226" i="6"/>
  <c r="BK1195" i="2"/>
  <c r="J470" i="3"/>
  <c r="J193" i="4"/>
  <c r="J100" i="5"/>
  <c r="BK316" i="6"/>
  <c r="J118" i="6"/>
  <c r="BK247" i="6"/>
  <c r="J307" i="2"/>
  <c r="AS55" i="1"/>
  <c r="BK377" i="3"/>
  <c r="J414" i="3"/>
  <c r="BK588" i="3"/>
  <c r="BK322" i="3"/>
  <c r="J249" i="6"/>
  <c r="BK266" i="6"/>
  <c r="BK131" i="6"/>
  <c r="BK706" i="2"/>
  <c r="BK1517" i="2"/>
  <c r="J1066" i="2"/>
  <c r="J529" i="3"/>
  <c r="J224" i="3"/>
  <c r="BK548" i="3"/>
  <c r="BK459" i="3"/>
  <c r="J362" i="3"/>
  <c r="BK167" i="6"/>
  <c r="J260" i="6"/>
  <c r="J246" i="6"/>
  <c r="BK1034" i="2"/>
  <c r="J1197" i="2"/>
  <c r="BK449" i="2"/>
  <c r="J411" i="3"/>
  <c r="BK407" i="3"/>
  <c r="J105" i="5"/>
  <c r="J250" i="6"/>
  <c r="BK238" i="6"/>
  <c r="BK1043" i="2"/>
  <c r="BK533" i="2"/>
  <c r="J1079" i="2"/>
  <c r="BK629" i="3"/>
  <c r="BK185" i="4"/>
  <c r="BK295" i="4"/>
  <c r="BK130" i="5"/>
  <c r="J129" i="6"/>
  <c r="J310" i="6"/>
  <c r="BK286" i="6"/>
  <c r="J1600" i="2"/>
  <c r="BK909" i="2"/>
  <c r="J210" i="4"/>
  <c r="BK343" i="4"/>
  <c r="BK152" i="5"/>
  <c r="BK158" i="5"/>
  <c r="J256" i="6"/>
  <c r="BK271" i="6"/>
  <c r="J125" i="6"/>
  <c r="J561" i="2"/>
  <c r="J136" i="2"/>
  <c r="J1151" i="2"/>
  <c r="J933" i="2"/>
  <c r="BK299" i="2"/>
  <c r="BK404" i="3"/>
  <c r="BK366" i="3"/>
  <c r="J666" i="3"/>
  <c r="J128" i="5"/>
  <c r="J136" i="6"/>
  <c r="BK303" i="6"/>
  <c r="BK1092" i="2"/>
  <c r="BK309" i="2"/>
  <c r="J559" i="2"/>
  <c r="J600" i="2"/>
  <c r="J397" i="3"/>
  <c r="BK429" i="3"/>
  <c r="BK166" i="3"/>
  <c r="BK600" i="3"/>
  <c r="BK168" i="5"/>
  <c r="J165" i="6"/>
  <c r="BK280" i="6"/>
  <c r="J139" i="6"/>
  <c r="BK172" i="6"/>
  <c r="J268" i="3"/>
  <c r="BK244" i="4"/>
  <c r="J99" i="5"/>
  <c r="BK124" i="5"/>
  <c r="BK276" i="6"/>
  <c r="BK290" i="6"/>
  <c r="BK155" i="6"/>
  <c r="J292" i="6"/>
  <c r="J736" i="2"/>
  <c r="J1403" i="2"/>
  <c r="J591" i="2"/>
  <c r="J727" i="2"/>
  <c r="J401" i="3"/>
  <c r="J400" i="3"/>
  <c r="J117" i="3"/>
  <c r="BK657" i="3"/>
  <c r="BK99" i="5"/>
  <c r="J267" i="6"/>
  <c r="J173" i="6"/>
  <c r="J220" i="6"/>
  <c r="J847" i="2"/>
  <c r="J846" i="2"/>
  <c r="BK1600" i="2"/>
  <c r="J616" i="2"/>
  <c r="BK738" i="2"/>
  <c r="J410" i="3"/>
  <c r="BK278" i="3"/>
  <c r="BK222" i="3"/>
  <c r="J673" i="3"/>
  <c r="BK229" i="3"/>
  <c r="J195" i="3"/>
  <c r="J536" i="3"/>
  <c r="J244" i="4"/>
  <c r="BK159" i="5"/>
  <c r="BK114" i="5"/>
  <c r="J158" i="5"/>
  <c r="J322" i="6"/>
  <c r="J154" i="6"/>
  <c r="J315" i="6"/>
  <c r="J324" i="6"/>
  <c r="BK1260" i="2"/>
  <c r="J784" i="2"/>
  <c r="BK900" i="2"/>
  <c r="BK490" i="3"/>
  <c r="J185" i="4"/>
  <c r="BK279" i="4"/>
  <c r="BK171" i="4"/>
  <c r="J150" i="5"/>
  <c r="BK108" i="5"/>
  <c r="BK140" i="5"/>
  <c r="J328" i="6"/>
  <c r="BK287" i="6"/>
  <c r="J999" i="2"/>
  <c r="BK410" i="3"/>
  <c r="BK144" i="4"/>
  <c r="BK103" i="5"/>
  <c r="BK325" i="6"/>
  <c r="J317" i="6"/>
  <c r="J412" i="2"/>
  <c r="J1268" i="2"/>
  <c r="BK373" i="2"/>
  <c r="BK1619" i="2"/>
  <c r="BK117" i="3"/>
  <c r="BK397" i="3"/>
  <c r="J474" i="3"/>
  <c r="BK402" i="3"/>
  <c r="BK98" i="5"/>
  <c r="BK194" i="6"/>
  <c r="BK179" i="6"/>
  <c r="BK288" i="6"/>
  <c r="BK566" i="2"/>
  <c r="J226" i="2"/>
  <c r="J833" i="2"/>
  <c r="BK845" i="2"/>
  <c r="J217" i="2"/>
  <c r="J276" i="3"/>
  <c r="BK456" i="3"/>
  <c r="BK274" i="3"/>
  <c r="BK313" i="6"/>
  <c r="BK243" i="6"/>
  <c r="J189" i="6"/>
  <c r="BK768" i="2"/>
  <c r="J163" i="2"/>
  <c r="BK422" i="2"/>
  <c r="BK514" i="3"/>
  <c r="J345" i="3"/>
  <c r="J614" i="3"/>
  <c r="BK128" i="5"/>
  <c r="BK135" i="6"/>
  <c r="BK285" i="6"/>
  <c r="BK228" i="6"/>
  <c r="J112" i="2"/>
  <c r="BK1425" i="2"/>
  <c r="J633" i="2"/>
  <c r="J199" i="3"/>
  <c r="BK241" i="4"/>
  <c r="BK157" i="4"/>
  <c r="J108" i="5"/>
  <c r="BK118" i="6"/>
  <c r="BK305" i="6"/>
  <c r="BK264" i="6"/>
  <c r="BK876" i="2"/>
  <c r="BK1435" i="2"/>
  <c r="J501" i="3"/>
  <c r="BK319" i="4"/>
  <c r="BK100" i="5"/>
  <c r="BK161" i="5"/>
  <c r="BK121" i="6"/>
  <c r="BK146" i="6"/>
  <c r="BK240" i="6"/>
  <c r="BK344" i="2"/>
  <c r="J1486" i="2"/>
  <c r="BK727" i="2"/>
  <c r="J667" i="2"/>
  <c r="J544" i="3"/>
  <c r="BK480" i="3"/>
  <c r="J495" i="3"/>
  <c r="BK408" i="3"/>
  <c r="BK626" i="3"/>
  <c r="BK236" i="6"/>
  <c r="J282" i="6"/>
  <c r="BK282" i="6"/>
  <c r="J174" i="6"/>
  <c r="BK612" i="2"/>
  <c r="J1025" i="2"/>
  <c r="BK1116" i="2"/>
  <c r="J373" i="2"/>
  <c r="J110" i="3"/>
  <c r="J368" i="3"/>
  <c r="BK673" i="3"/>
  <c r="BK345" i="3"/>
  <c r="BK161" i="6"/>
  <c r="J243" i="6"/>
  <c r="J202" i="6"/>
  <c r="J708" i="2"/>
  <c r="J388" i="3"/>
  <c r="J112" i="4"/>
  <c r="BK162" i="5"/>
  <c r="J146" i="6"/>
  <c r="BK137" i="6"/>
  <c r="BK265" i="6"/>
  <c r="J145" i="6"/>
  <c r="BK143" i="6"/>
  <c r="J883" i="2"/>
  <c r="BK999" i="2"/>
  <c r="BK1066" i="2"/>
  <c r="BK171" i="2"/>
  <c r="BK522" i="3"/>
  <c r="J525" i="3"/>
  <c r="BK678" i="3"/>
  <c r="J590" i="3"/>
  <c r="BK192" i="6"/>
  <c r="J258" i="6"/>
  <c r="BK321" i="6"/>
  <c r="BK119" i="6"/>
  <c r="J754" i="2"/>
  <c r="J201" i="2"/>
  <c r="BK953" i="2"/>
  <c r="J953" i="2"/>
  <c r="J1619" i="2"/>
  <c r="BK387" i="3"/>
  <c r="J274" i="3"/>
  <c r="BK170" i="3"/>
  <c r="BK195" i="3"/>
  <c r="J298" i="3"/>
  <c r="BK110" i="3"/>
  <c r="J271" i="4"/>
  <c r="BK205" i="4"/>
  <c r="J117" i="5"/>
  <c r="J160" i="5"/>
  <c r="J207" i="6"/>
  <c r="BK254" i="6"/>
  <c r="BK152" i="6"/>
  <c r="BK319" i="6"/>
  <c r="J676" i="2"/>
  <c r="J812" i="2"/>
  <c r="BK112" i="4"/>
  <c r="J157" i="4"/>
  <c r="BK327" i="4"/>
  <c r="BK110" i="5"/>
  <c r="BK129" i="5"/>
  <c r="BK131" i="5"/>
  <c r="J290" i="6"/>
  <c r="J297" i="6"/>
  <c r="J127" i="6"/>
  <c r="BK330" i="6"/>
  <c r="BK136" i="6"/>
  <c r="J832" i="2"/>
  <c r="J106" i="4"/>
  <c r="BK271" i="4"/>
  <c r="BK109" i="5"/>
  <c r="BK190" i="6"/>
  <c r="J204" i="6"/>
  <c r="BK188" i="6"/>
  <c r="BK678" i="2"/>
  <c r="J1221" i="2"/>
  <c r="BK1025" i="2"/>
  <c r="BK1616" i="2"/>
  <c r="BK452" i="3"/>
  <c r="BK288" i="3"/>
  <c r="J550" i="3"/>
  <c r="BK270" i="3"/>
  <c r="BK272" i="3"/>
  <c r="J216" i="6"/>
  <c r="J181" i="6"/>
  <c r="J274" i="6"/>
  <c r="BK204" i="6"/>
  <c r="J1239" i="2"/>
  <c r="BK1609" i="2"/>
  <c r="J1470" i="2"/>
  <c r="BK357" i="2"/>
  <c r="J1617" i="2"/>
  <c r="J427" i="3"/>
  <c r="BK449" i="3"/>
  <c r="BK268" i="3"/>
  <c r="J166" i="3"/>
  <c r="J217" i="6"/>
  <c r="J304" i="6"/>
  <c r="J119" i="6"/>
  <c r="BK393" i="2"/>
  <c r="J1435" i="2"/>
  <c r="J1618" i="2"/>
  <c r="J402" i="3"/>
  <c r="J575" i="3"/>
  <c r="J130" i="3"/>
  <c r="BK215" i="6"/>
  <c r="J311" i="6"/>
  <c r="J264" i="6"/>
  <c r="BK1221" i="2"/>
  <c r="J1358" i="2"/>
  <c r="J738" i="2"/>
  <c r="J109" i="5"/>
  <c r="J248" i="6"/>
  <c r="BK149" i="6"/>
  <c r="BK811" i="2"/>
  <c r="J889" i="2"/>
  <c r="BK297" i="2"/>
  <c r="BK277" i="2"/>
  <c r="BK319" i="2"/>
  <c r="J407" i="3"/>
  <c r="J565" i="3"/>
  <c r="BK422" i="3"/>
  <c r="J429" i="3"/>
  <c r="BK443" i="3"/>
  <c r="BK138" i="6"/>
  <c r="J233" i="6"/>
  <c r="BK165" i="6"/>
  <c r="BK1164" i="2"/>
  <c r="BK832" i="2"/>
  <c r="J1313" i="2"/>
  <c r="BK128" i="2"/>
  <c r="BK226" i="2"/>
  <c r="BK393" i="3"/>
  <c r="BK362" i="3"/>
  <c r="BK383" i="3"/>
  <c r="J428" i="3"/>
  <c r="BK604" i="3"/>
  <c r="BK144" i="5"/>
  <c r="J257" i="6"/>
  <c r="BK123" i="6"/>
  <c r="BK311" i="6"/>
  <c r="J855" i="2"/>
  <c r="BK349" i="2"/>
  <c r="BK591" i="2"/>
  <c r="BK747" i="2"/>
  <c r="BK441" i="3"/>
  <c r="J465" i="3"/>
  <c r="BK563" i="3"/>
  <c r="BK372" i="3"/>
  <c r="BK104" i="5"/>
  <c r="BK262" i="6"/>
  <c r="BK312" i="6"/>
  <c r="BK513" i="2"/>
  <c r="BK759" i="2"/>
  <c r="BK884" i="2"/>
  <c r="J802" i="2"/>
  <c r="J286" i="3"/>
  <c r="J192" i="4"/>
  <c r="J147" i="5"/>
  <c r="BK157" i="5"/>
  <c r="J161" i="6"/>
  <c r="BK261" i="6"/>
  <c r="J1175" i="2"/>
  <c r="J584" i="2"/>
  <c r="J299" i="2"/>
  <c r="J171" i="4"/>
  <c r="BK163" i="5"/>
  <c r="BK145" i="5"/>
  <c r="J319" i="6"/>
  <c r="BK327" i="6"/>
  <c r="BK195" i="6"/>
  <c r="BK1104" i="2"/>
  <c r="BK1358" i="2"/>
  <c r="J346" i="2"/>
  <c r="BK445" i="3"/>
  <c r="J443" i="3"/>
  <c r="BK141" i="3"/>
  <c r="J366" i="3"/>
  <c r="BK273" i="6"/>
  <c r="J140" i="6"/>
  <c r="BK120" i="6"/>
  <c r="BK1209" i="2"/>
  <c r="J1546" i="2"/>
  <c r="J367" i="2"/>
  <c r="BK1618" i="2"/>
  <c r="J510" i="3"/>
  <c r="BK489" i="3"/>
  <c r="J412" i="3"/>
  <c r="BK467" i="3"/>
  <c r="J467" i="3"/>
  <c r="J106" i="5"/>
  <c r="BK302" i="6"/>
  <c r="J326" i="6"/>
  <c r="J279" i="6"/>
  <c r="BK1135" i="2"/>
  <c r="J99" i="4"/>
  <c r="BK303" i="4"/>
  <c r="J123" i="5"/>
  <c r="J114" i="5"/>
  <c r="J208" i="6"/>
  <c r="J153" i="6"/>
  <c r="BK258" i="6"/>
  <c r="J177" i="6"/>
  <c r="BK307" i="2"/>
  <c r="J793" i="2"/>
  <c r="BK847" i="2"/>
  <c r="BK600" i="2"/>
  <c r="BK238" i="3"/>
  <c r="J519" i="3"/>
  <c r="J383" i="3"/>
  <c r="J604" i="3"/>
  <c r="J261" i="6"/>
  <c r="BK301" i="6"/>
  <c r="J333" i="6"/>
  <c r="J265" i="6"/>
  <c r="J1140" i="2"/>
  <c r="J477" i="2"/>
  <c r="J1054" i="2"/>
  <c r="J361" i="2"/>
  <c r="J448" i="3"/>
  <c r="BK426" i="3"/>
  <c r="BK602" i="3"/>
  <c r="BK634" i="3"/>
  <c r="J374" i="3"/>
  <c r="J255" i="4"/>
  <c r="BK178" i="4"/>
  <c r="J162" i="5"/>
  <c r="BK164" i="5"/>
  <c r="J316" i="6"/>
  <c r="J299" i="6"/>
  <c r="BK256" i="6"/>
  <c r="J1164" i="2"/>
  <c r="BK1532" i="2"/>
  <c r="J297" i="2"/>
  <c r="J127" i="4"/>
  <c r="BK253" i="4"/>
  <c r="J133" i="5"/>
  <c r="J129" i="5"/>
  <c r="J165" i="5"/>
  <c r="BK268" i="6"/>
  <c r="BK217" i="6"/>
  <c r="BK178" i="6"/>
  <c r="BK633" i="2"/>
  <c r="J266" i="3"/>
  <c r="BK287" i="4"/>
  <c r="BK209" i="6"/>
  <c r="BK128" i="6"/>
  <c r="BK1079" i="2"/>
  <c r="BK352" i="2"/>
  <c r="BK754" i="2"/>
  <c r="BK542" i="2"/>
  <c r="BK540" i="3"/>
  <c r="BK227" i="3"/>
  <c r="J377" i="3"/>
  <c r="BK276" i="3"/>
  <c r="J126" i="5"/>
  <c r="BK142" i="6"/>
  <c r="J190" i="6"/>
  <c r="BK141" i="6"/>
  <c r="BK199" i="6"/>
  <c r="BK330" i="2"/>
  <c r="BK736" i="2"/>
  <c r="J359" i="2"/>
  <c r="BK477" i="2"/>
  <c r="J392" i="3"/>
  <c r="BK235" i="3"/>
  <c r="J278" i="3"/>
  <c r="BK401" i="3"/>
  <c r="BK142" i="5"/>
  <c r="BK145" i="6"/>
  <c r="J196" i="6"/>
  <c r="BK229" i="6"/>
  <c r="J1246" i="2"/>
  <c r="BK889" i="2"/>
  <c r="J486" i="3"/>
  <c r="J305" i="3"/>
  <c r="J322" i="3"/>
  <c r="J588" i="3"/>
  <c r="BK284" i="6"/>
  <c r="BK332" i="6"/>
  <c r="BK861" i="2"/>
  <c r="BK342" i="2"/>
  <c r="BK975" i="2"/>
  <c r="BK257" i="2"/>
  <c r="J452" i="3"/>
  <c r="BK121" i="4"/>
  <c r="J124" i="5"/>
  <c r="BK250" i="6"/>
  <c r="J184" i="6"/>
  <c r="BK186" i="6"/>
  <c r="BK324" i="6"/>
  <c r="BK361" i="2"/>
  <c r="J176" i="6"/>
  <c r="BK231" i="6"/>
  <c r="BK190" i="2"/>
  <c r="BK255" i="4"/>
  <c r="J121" i="5"/>
  <c r="J280" i="6"/>
  <c r="J141" i="6"/>
  <c r="J1162" i="2"/>
  <c r="BK783" i="2"/>
  <c r="BK933" i="2"/>
  <c r="BK1558" i="2"/>
  <c r="BK877" i="2"/>
  <c r="BK479" i="3"/>
  <c r="BK314" i="3"/>
  <c r="BK414" i="3"/>
  <c r="BK164" i="3"/>
  <c r="J149" i="5"/>
  <c r="BK253" i="6"/>
  <c r="J307" i="6"/>
  <c r="BK174" i="6"/>
  <c r="J783" i="2"/>
  <c r="J1567" i="2"/>
  <c r="J470" i="2"/>
  <c r="J775" i="2"/>
  <c r="BK136" i="3"/>
  <c r="J502" i="3"/>
  <c r="J379" i="3"/>
  <c r="BK624" i="3"/>
  <c r="J138" i="5"/>
  <c r="J182" i="6"/>
  <c r="J295" i="6"/>
  <c r="J331" i="6"/>
  <c r="BK1313" i="2"/>
  <c r="BK1615" i="2"/>
  <c r="J391" i="3"/>
  <c r="BK258" i="3"/>
  <c r="J433" i="3"/>
  <c r="J135" i="6"/>
  <c r="BK166" i="6"/>
  <c r="BK197" i="6"/>
  <c r="J1043" i="2"/>
  <c r="BK1614" i="2"/>
  <c r="BK245" i="3"/>
  <c r="J421" i="3"/>
  <c r="J101" i="4"/>
  <c r="J115" i="5"/>
  <c r="J144" i="6"/>
  <c r="BK283" i="6"/>
  <c r="J286" i="6"/>
  <c r="J144" i="2"/>
  <c r="BK792" i="2"/>
  <c r="J96" i="4"/>
  <c r="J279" i="4"/>
  <c r="BK149" i="5"/>
  <c r="BK171" i="6"/>
  <c r="BK140" i="6"/>
  <c r="BK214" i="6"/>
  <c r="J320" i="6"/>
  <c r="BK550" i="2"/>
  <c r="J352" i="2"/>
  <c r="J1616" i="2"/>
  <c r="BK519" i="3"/>
  <c r="BK260" i="3"/>
  <c r="J480" i="3"/>
  <c r="J349" i="3"/>
  <c r="J199" i="6"/>
  <c r="J272" i="6"/>
  <c r="J180" i="6"/>
  <c r="J223" i="6"/>
  <c r="BK812" i="2"/>
  <c r="BK821" i="2"/>
  <c r="J393" i="2"/>
  <c r="BK784" i="2"/>
  <c r="BK507" i="3"/>
  <c r="J479" i="3"/>
  <c r="BK394" i="3"/>
  <c r="BK216" i="6"/>
  <c r="J183" i="6"/>
  <c r="BK184" i="6"/>
  <c r="J128" i="6"/>
  <c r="J514" i="3"/>
  <c r="J263" i="4"/>
  <c r="J120" i="5"/>
  <c r="J96" i="5"/>
  <c r="BK185" i="6"/>
  <c r="J244" i="6"/>
  <c r="J294" i="6"/>
  <c r="BK227" i="6"/>
  <c r="BK1602" i="2"/>
  <c r="J1236" i="2"/>
  <c r="J1578" i="2"/>
  <c r="BK1620" i="2"/>
  <c r="J309" i="2"/>
  <c r="J488" i="3"/>
  <c r="BK262" i="3"/>
  <c r="J430" i="3"/>
  <c r="BK368" i="3"/>
  <c r="BK115" i="5"/>
  <c r="BK183" i="6"/>
  <c r="J213" i="6"/>
  <c r="J164" i="6"/>
  <c r="J103" i="2"/>
  <c r="J1203" i="2"/>
  <c r="J550" i="2"/>
  <c r="J171" i="2"/>
  <c r="J449" i="3"/>
  <c r="J260" i="3"/>
  <c r="BK465" i="3"/>
  <c r="BK582" i="3"/>
  <c r="J445" i="3"/>
  <c r="BK99" i="4"/>
  <c r="BK136" i="5"/>
  <c r="J118" i="5"/>
  <c r="J268" i="6"/>
  <c r="BK297" i="6"/>
  <c r="J325" i="6"/>
  <c r="BK187" i="6"/>
  <c r="BK217" i="2"/>
  <c r="BK561" i="2"/>
  <c r="J404" i="3"/>
  <c r="BK151" i="4"/>
  <c r="J319" i="4"/>
  <c r="BK111" i="5"/>
  <c r="J136" i="5"/>
  <c r="BK173" i="6"/>
  <c r="J1260" i="2"/>
  <c r="BK201" i="2"/>
  <c r="J803" i="2"/>
  <c r="J330" i="2"/>
  <c r="BK470" i="3"/>
  <c r="BK497" i="3"/>
  <c r="J222" i="6"/>
  <c r="J155" i="6"/>
  <c r="BK175" i="6"/>
  <c r="J1615" i="2"/>
  <c r="J1558" i="2"/>
  <c r="J257" i="2"/>
  <c r="J636" i="3"/>
  <c r="BK96" i="4"/>
  <c r="J327" i="4"/>
  <c r="J98" i="5"/>
  <c r="BK101" i="5"/>
  <c r="J283" i="6"/>
  <c r="J124" i="6"/>
  <c r="BK233" i="6"/>
  <c r="BK575" i="2"/>
  <c r="BK379" i="3"/>
  <c r="BK164" i="4"/>
  <c r="BK132" i="5"/>
  <c r="BK126" i="5"/>
  <c r="J303" i="6"/>
  <c r="J281" i="6"/>
  <c r="BK328" i="6"/>
  <c r="J330" i="6"/>
  <c r="BK1128" i="2"/>
  <c r="BK1523" i="2"/>
  <c r="BK846" i="2"/>
  <c r="J128" i="2"/>
  <c r="BK400" i="3"/>
  <c r="BK550" i="3"/>
  <c r="J586" i="3"/>
  <c r="J638" i="3"/>
  <c r="J161" i="5"/>
  <c r="J133" i="6"/>
  <c r="J247" i="6"/>
  <c r="J211" i="6"/>
  <c r="J834" i="2"/>
  <c r="BK667" i="2"/>
  <c r="BK112" i="2"/>
  <c r="J277" i="2"/>
  <c r="J436" i="3"/>
  <c r="J563" i="3"/>
  <c r="BK462" i="3"/>
  <c r="BK421" i="3"/>
  <c r="J600" i="3"/>
  <c r="BK137" i="5"/>
  <c r="BK306" i="6"/>
  <c r="BK124" i="6"/>
  <c r="BK300" i="6"/>
  <c r="J284" i="6"/>
  <c r="J349" i="2"/>
  <c r="BK101" i="4"/>
  <c r="BK135" i="5"/>
  <c r="J142" i="5"/>
  <c r="BK590" i="3"/>
  <c r="J294" i="3"/>
  <c r="J409" i="3"/>
  <c r="J438" i="3"/>
  <c r="BK102" i="5"/>
  <c r="BK315" i="6"/>
  <c r="BK211" i="6"/>
  <c r="J160" i="6"/>
  <c r="J449" i="2"/>
  <c r="BK1253" i="2"/>
  <c r="J629" i="2"/>
  <c r="J886" i="2"/>
  <c r="J942" i="2"/>
  <c r="BK501" i="3"/>
  <c r="BK496" i="3"/>
  <c r="BK360" i="3"/>
  <c r="J314" i="3"/>
  <c r="J422" i="3"/>
  <c r="J425" i="3"/>
  <c r="J602" i="3"/>
  <c r="BK232" i="3"/>
  <c r="BK335" i="4"/>
  <c r="BK120" i="5"/>
  <c r="J152" i="5"/>
  <c r="J138" i="6"/>
  <c r="J301" i="6"/>
  <c r="J210" i="6"/>
  <c r="BK244" i="6"/>
  <c r="BK856" i="2"/>
  <c r="J706" i="2"/>
  <c r="J230" i="3"/>
  <c r="BK231" i="4"/>
  <c r="BK106" i="4"/>
  <c r="BK106" i="5"/>
  <c r="J232" i="6"/>
  <c r="BK203" i="6"/>
  <c r="J1116" i="2"/>
  <c r="BK259" i="3"/>
  <c r="J138" i="4"/>
  <c r="BK160" i="5"/>
  <c r="BK96" i="5"/>
  <c r="J212" i="6"/>
  <c r="BK1234" i="2"/>
  <c r="J1611" i="2"/>
  <c r="BK858" i="2"/>
  <c r="BK869" i="2"/>
  <c r="J575" i="2"/>
  <c r="BK553" i="3"/>
  <c r="BK286" i="3"/>
  <c r="J394" i="3"/>
  <c r="J641" i="3"/>
  <c r="J167" i="5"/>
  <c r="BK259" i="6"/>
  <c r="J329" i="6"/>
  <c r="BK196" i="6"/>
  <c r="BK756" i="2"/>
  <c r="J900" i="2"/>
  <c r="BK708" i="2"/>
  <c r="J357" i="2"/>
  <c r="BK463" i="3"/>
  <c r="BK355" i="3"/>
  <c r="J678" i="3"/>
  <c r="BK641" i="3"/>
  <c r="BK272" i="6"/>
  <c r="J215" i="6"/>
  <c r="J226" i="6"/>
  <c r="J653" i="2"/>
  <c r="J1532" i="2"/>
  <c r="BK103" i="2"/>
  <c r="BK252" i="3"/>
  <c r="J520" i="3"/>
  <c r="J282" i="3"/>
  <c r="BK305" i="3"/>
  <c r="J187" i="6"/>
  <c r="BK257" i="6"/>
  <c r="BK331" i="6"/>
  <c r="BK1151" i="2"/>
  <c r="J1517" i="2"/>
  <c r="BK1578" i="2"/>
  <c r="BK614" i="3"/>
  <c r="BK132" i="4"/>
  <c r="BK165" i="5"/>
  <c r="J166" i="5"/>
  <c r="J238" i="6"/>
  <c r="BK213" i="6"/>
  <c r="J142" i="6"/>
  <c r="J1014" i="2"/>
  <c r="BK1162" i="2"/>
  <c r="BK217" i="4"/>
  <c r="J303" i="4"/>
  <c r="J131" i="5"/>
  <c r="BK127" i="5"/>
  <c r="J167" i="6"/>
  <c r="BK307" i="6"/>
  <c r="BK221" i="6"/>
  <c r="BK793" i="2"/>
  <c r="BK1546" i="2"/>
  <c r="BK484" i="2"/>
  <c r="J270" i="3"/>
  <c r="J387" i="3"/>
  <c r="BK536" i="3"/>
  <c r="J245" i="3"/>
  <c r="BK299" i="6"/>
  <c r="BK148" i="6"/>
  <c r="J293" i="6"/>
  <c r="BK126" i="6"/>
  <c r="J612" i="2"/>
  <c r="BK1486" i="2"/>
  <c r="J861" i="2"/>
  <c r="J566" i="2"/>
  <c r="BK464" i="3"/>
  <c r="BK224" i="3"/>
  <c r="J393" i="3"/>
  <c r="BK389" i="3"/>
  <c r="BK223" i="6"/>
  <c r="BK295" i="6"/>
  <c r="J821" i="2"/>
  <c r="J132" i="4"/>
  <c r="J151" i="4"/>
  <c r="BK113" i="5"/>
  <c r="J262" i="6"/>
  <c r="BK125" i="6"/>
  <c r="J231" i="6"/>
  <c r="J327" i="6"/>
  <c r="BK198" i="6"/>
  <c r="BK1450" i="2"/>
  <c r="J493" i="2"/>
  <c r="J484" i="2"/>
  <c r="BK438" i="3"/>
  <c r="J507" i="3"/>
  <c r="BK395" i="3"/>
  <c r="BK391" i="3"/>
  <c r="BK97" i="5"/>
  <c r="J162" i="6"/>
  <c r="BK212" i="6"/>
  <c r="BK1203" i="2"/>
  <c r="BK340" i="2"/>
  <c r="J1450" i="2"/>
  <c r="BK820" i="2"/>
  <c r="BK1567" i="2"/>
  <c r="J355" i="2"/>
  <c r="BK653" i="2"/>
  <c r="J540" i="3"/>
  <c r="BK486" i="3"/>
  <c r="J355" i="3"/>
  <c r="BK298" i="3"/>
  <c r="J242" i="3"/>
  <c r="J178" i="4"/>
  <c r="J311" i="4"/>
  <c r="BK154" i="5"/>
  <c r="J253" i="6"/>
  <c r="BK133" i="6"/>
  <c r="J152" i="6"/>
  <c r="J179" i="6"/>
  <c r="J137" i="6"/>
  <c r="BK1014" i="2"/>
  <c r="BK418" i="3"/>
  <c r="J241" i="4"/>
  <c r="BK239" i="4"/>
  <c r="BK133" i="5"/>
  <c r="BK147" i="5"/>
  <c r="J163" i="5"/>
  <c r="BK322" i="6"/>
  <c r="J166" i="6"/>
  <c r="BK170" i="6"/>
  <c r="J285" i="6"/>
  <c r="BK222" i="6"/>
  <c r="BK359" i="2"/>
  <c r="BK198" i="4"/>
  <c r="BK148" i="5"/>
  <c r="J140" i="5"/>
  <c r="BK329" i="6"/>
  <c r="J255" i="6"/>
  <c r="BK1611" i="2"/>
  <c r="J1123" i="2"/>
  <c r="J1104" i="2"/>
  <c r="J678" i="2"/>
  <c r="J756" i="2"/>
  <c r="BK411" i="3"/>
  <c r="J235" i="3"/>
  <c r="BK525" i="3"/>
  <c r="J130" i="5"/>
  <c r="BK314" i="6"/>
  <c r="BK260" i="6"/>
  <c r="J966" i="2"/>
  <c r="BK1423" i="2"/>
  <c r="J1599" i="2"/>
  <c r="J1620" i="2"/>
  <c r="J456" i="3"/>
  <c r="J170" i="3"/>
  <c r="BK565" i="3"/>
  <c r="BK264" i="3"/>
  <c r="J418" i="3"/>
  <c r="BK189" i="6"/>
  <c r="J287" i="6"/>
  <c r="J151" i="6"/>
  <c r="F38" i="2" l="1"/>
  <c r="F36" i="2"/>
  <c r="F39" i="2"/>
  <c r="F37" i="2"/>
  <c r="J36" i="2"/>
  <c r="BK615" i="2"/>
  <c r="J615" i="2" s="1"/>
  <c r="J70" i="2" s="1"/>
  <c r="T1267" i="2"/>
  <c r="P129" i="3"/>
  <c r="R247" i="3"/>
  <c r="P406" i="3"/>
  <c r="T640" i="3"/>
  <c r="R150" i="4"/>
  <c r="R107" i="5"/>
  <c r="T155" i="5"/>
  <c r="R908" i="2"/>
  <c r="T1238" i="2"/>
  <c r="P1613" i="2"/>
  <c r="P109" i="3"/>
  <c r="T226" i="3"/>
  <c r="P247" i="3"/>
  <c r="R406" i="3"/>
  <c r="T524" i="3"/>
  <c r="T628" i="3"/>
  <c r="T93" i="4"/>
  <c r="T92" i="4"/>
  <c r="P105" i="4"/>
  <c r="P95" i="5"/>
  <c r="P139" i="5"/>
  <c r="T146" i="5"/>
  <c r="T117" i="6"/>
  <c r="P169" i="6"/>
  <c r="P225" i="6"/>
  <c r="P308" i="2"/>
  <c r="T615" i="2"/>
  <c r="BK1267" i="2"/>
  <c r="J1267" i="2"/>
  <c r="J76" i="2"/>
  <c r="R1613" i="2"/>
  <c r="R109" i="3"/>
  <c r="P226" i="3"/>
  <c r="BK359" i="3"/>
  <c r="J359" i="3" s="1"/>
  <c r="J74" i="3" s="1"/>
  <c r="BK382" i="3"/>
  <c r="R399" i="3"/>
  <c r="BK555" i="3"/>
  <c r="J555" i="3"/>
  <c r="J82" i="3"/>
  <c r="R628" i="3"/>
  <c r="P150" i="4"/>
  <c r="T122" i="5"/>
  <c r="BK155" i="5"/>
  <c r="J155" i="5" s="1"/>
  <c r="J72" i="5" s="1"/>
  <c r="BK169" i="6"/>
  <c r="J169" i="6" s="1"/>
  <c r="J71" i="6" s="1"/>
  <c r="R206" i="6"/>
  <c r="BK225" i="6"/>
  <c r="J225" i="6"/>
  <c r="J77" i="6"/>
  <c r="T242" i="6"/>
  <c r="R308" i="2"/>
  <c r="R558" i="2"/>
  <c r="T758" i="2"/>
  <c r="T860" i="2"/>
  <c r="P888" i="2"/>
  <c r="R1501" i="2"/>
  <c r="R129" i="3"/>
  <c r="P359" i="3"/>
  <c r="R382" i="3"/>
  <c r="P399" i="3"/>
  <c r="BK524" i="3"/>
  <c r="J524" i="3" s="1"/>
  <c r="J81" i="3" s="1"/>
  <c r="P93" i="4"/>
  <c r="P92" i="4" s="1"/>
  <c r="T105" i="4"/>
  <c r="BK95" i="5"/>
  <c r="J95" i="5" s="1"/>
  <c r="J64" i="5" s="1"/>
  <c r="BK139" i="5"/>
  <c r="J139" i="5"/>
  <c r="J67" i="5"/>
  <c r="T143" i="5"/>
  <c r="T134" i="6"/>
  <c r="T169" i="6"/>
  <c r="T219" i="6"/>
  <c r="P245" i="6"/>
  <c r="P102" i="2"/>
  <c r="P908" i="2"/>
  <c r="T109" i="3"/>
  <c r="R226" i="3"/>
  <c r="T247" i="3"/>
  <c r="T406" i="3"/>
  <c r="R640" i="3"/>
  <c r="BK150" i="4"/>
  <c r="J150" i="4" s="1"/>
  <c r="J68" i="4" s="1"/>
  <c r="P122" i="5"/>
  <c r="P155" i="5"/>
  <c r="R117" i="6"/>
  <c r="P147" i="6"/>
  <c r="T150" i="6"/>
  <c r="P206" i="6"/>
  <c r="BK242" i="6"/>
  <c r="J242" i="6"/>
  <c r="J80" i="6"/>
  <c r="BK252" i="6"/>
  <c r="R278" i="6"/>
  <c r="T908" i="2"/>
  <c r="R1238" i="2"/>
  <c r="T1613" i="2"/>
  <c r="BK257" i="3"/>
  <c r="J257" i="3"/>
  <c r="J73" i="3" s="1"/>
  <c r="P376" i="3"/>
  <c r="BK469" i="3"/>
  <c r="J469" i="3"/>
  <c r="J80" i="3"/>
  <c r="R524" i="3"/>
  <c r="BK628" i="3"/>
  <c r="J628" i="3"/>
  <c r="J83" i="3"/>
  <c r="BK243" i="4"/>
  <c r="J243" i="4"/>
  <c r="J69" i="4"/>
  <c r="T107" i="5"/>
  <c r="BK146" i="5"/>
  <c r="J146" i="5"/>
  <c r="J69" i="5"/>
  <c r="P134" i="6"/>
  <c r="R169" i="6"/>
  <c r="BK219" i="6"/>
  <c r="J219" i="6"/>
  <c r="J75" i="6"/>
  <c r="R230" i="6"/>
  <c r="R252" i="6"/>
  <c r="P270" i="6"/>
  <c r="P298" i="6"/>
  <c r="R102" i="2"/>
  <c r="R101" i="2" s="1"/>
  <c r="P615" i="2"/>
  <c r="P1267" i="2"/>
  <c r="P257" i="3"/>
  <c r="P382" i="3"/>
  <c r="BK399" i="3"/>
  <c r="J399" i="3"/>
  <c r="J78" i="3"/>
  <c r="P555" i="3"/>
  <c r="T243" i="4"/>
  <c r="BK107" i="5"/>
  <c r="J107" i="5" s="1"/>
  <c r="J65" i="5" s="1"/>
  <c r="P146" i="5"/>
  <c r="BK147" i="6"/>
  <c r="J147" i="6"/>
  <c r="J67" i="6" s="1"/>
  <c r="R150" i="6"/>
  <c r="BK200" i="6"/>
  <c r="J200" i="6"/>
  <c r="J72" i="6"/>
  <c r="R219" i="6"/>
  <c r="T225" i="6"/>
  <c r="T245" i="6"/>
  <c r="P263" i="6"/>
  <c r="T270" i="6"/>
  <c r="T298" i="6"/>
  <c r="P558" i="2"/>
  <c r="R758" i="2"/>
  <c r="P860" i="2"/>
  <c r="T888" i="2"/>
  <c r="T1501" i="2"/>
  <c r="BK109" i="3"/>
  <c r="J109" i="3"/>
  <c r="J66" i="3" s="1"/>
  <c r="BK226" i="3"/>
  <c r="J226" i="3" s="1"/>
  <c r="J69" i="3" s="1"/>
  <c r="BK406" i="3"/>
  <c r="J406" i="3"/>
  <c r="J79" i="3" s="1"/>
  <c r="R555" i="3"/>
  <c r="R243" i="4"/>
  <c r="BK122" i="5"/>
  <c r="J122" i="5"/>
  <c r="J66" i="5"/>
  <c r="BK143" i="5"/>
  <c r="J143" i="5" s="1"/>
  <c r="J68" i="5" s="1"/>
  <c r="P117" i="6"/>
  <c r="T147" i="6"/>
  <c r="BK158" i="6"/>
  <c r="BK157" i="6" s="1"/>
  <c r="J157" i="6" s="1"/>
  <c r="J69" i="6" s="1"/>
  <c r="T206" i="6"/>
  <c r="T205" i="6"/>
  <c r="R225" i="6"/>
  <c r="R224" i="6" s="1"/>
  <c r="R245" i="6"/>
  <c r="T263" i="6"/>
  <c r="T278" i="6"/>
  <c r="T291" i="6"/>
  <c r="T277" i="6" s="1"/>
  <c r="BK318" i="6"/>
  <c r="J318" i="6"/>
  <c r="J92" i="6"/>
  <c r="BK102" i="2"/>
  <c r="BK558" i="2"/>
  <c r="J558" i="2"/>
  <c r="J67" i="2" s="1"/>
  <c r="P758" i="2"/>
  <c r="R860" i="2"/>
  <c r="BK888" i="2"/>
  <c r="J888" i="2"/>
  <c r="J73" i="2"/>
  <c r="P1501" i="2"/>
  <c r="R257" i="3"/>
  <c r="T376" i="3"/>
  <c r="R469" i="3"/>
  <c r="P640" i="3"/>
  <c r="BK93" i="4"/>
  <c r="BK92" i="4" s="1"/>
  <c r="J92" i="4" s="1"/>
  <c r="J64" i="4" s="1"/>
  <c r="R105" i="4"/>
  <c r="R122" i="5"/>
  <c r="R155" i="5"/>
  <c r="BK117" i="6"/>
  <c r="J117" i="6"/>
  <c r="J65" i="6" s="1"/>
  <c r="R147" i="6"/>
  <c r="P158" i="6"/>
  <c r="T200" i="6"/>
  <c r="P230" i="6"/>
  <c r="P242" i="6"/>
  <c r="P241" i="6" s="1"/>
  <c r="P252" i="6"/>
  <c r="P251" i="6" s="1"/>
  <c r="R270" i="6"/>
  <c r="R291" i="6"/>
  <c r="P309" i="6"/>
  <c r="T318" i="6"/>
  <c r="BK308" i="2"/>
  <c r="J308" i="2"/>
  <c r="J66" i="2"/>
  <c r="R615" i="2"/>
  <c r="R1267" i="2"/>
  <c r="T129" i="3"/>
  <c r="R359" i="3"/>
  <c r="R376" i="3"/>
  <c r="T469" i="3"/>
  <c r="BK640" i="3"/>
  <c r="J640" i="3"/>
  <c r="J84" i="3" s="1"/>
  <c r="T150" i="4"/>
  <c r="P107" i="5"/>
  <c r="R143" i="5"/>
  <c r="BK150" i="6"/>
  <c r="J150" i="6" s="1"/>
  <c r="J68" i="6" s="1"/>
  <c r="R158" i="6"/>
  <c r="R200" i="6"/>
  <c r="P219" i="6"/>
  <c r="R242" i="6"/>
  <c r="R241" i="6"/>
  <c r="R263" i="6"/>
  <c r="BK278" i="6"/>
  <c r="J278" i="6"/>
  <c r="J87" i="6" s="1"/>
  <c r="P291" i="6"/>
  <c r="BK309" i="6"/>
  <c r="P323" i="6"/>
  <c r="T102" i="2"/>
  <c r="T558" i="2"/>
  <c r="BK758" i="2"/>
  <c r="J758" i="2"/>
  <c r="J71" i="2"/>
  <c r="BK860" i="2"/>
  <c r="J860" i="2" s="1"/>
  <c r="J72" i="2" s="1"/>
  <c r="R888" i="2"/>
  <c r="BK1501" i="2"/>
  <c r="J1501" i="2" s="1"/>
  <c r="J77" i="2" s="1"/>
  <c r="BK129" i="3"/>
  <c r="J129" i="3"/>
  <c r="J68" i="3" s="1"/>
  <c r="BK247" i="3"/>
  <c r="J247" i="3"/>
  <c r="J72" i="3"/>
  <c r="T359" i="3"/>
  <c r="T382" i="3"/>
  <c r="T399" i="3"/>
  <c r="T555" i="3"/>
  <c r="P243" i="4"/>
  <c r="R95" i="5"/>
  <c r="R139" i="5"/>
  <c r="R146" i="5"/>
  <c r="BK134" i="6"/>
  <c r="J134" i="6"/>
  <c r="J66" i="6"/>
  <c r="T158" i="6"/>
  <c r="T157" i="6"/>
  <c r="BK206" i="6"/>
  <c r="BK205" i="6" s="1"/>
  <c r="J205" i="6" s="1"/>
  <c r="J73" i="6" s="1"/>
  <c r="T230" i="6"/>
  <c r="BK245" i="6"/>
  <c r="J245" i="6" s="1"/>
  <c r="J81" i="6" s="1"/>
  <c r="BK263" i="6"/>
  <c r="J263" i="6"/>
  <c r="J84" i="6"/>
  <c r="P278" i="6"/>
  <c r="P277" i="6" s="1"/>
  <c r="R298" i="6"/>
  <c r="R309" i="6"/>
  <c r="R318" i="6"/>
  <c r="R323" i="6"/>
  <c r="T308" i="2"/>
  <c r="BK908" i="2"/>
  <c r="J908" i="2"/>
  <c r="J74" i="2"/>
  <c r="BK1238" i="2"/>
  <c r="J1238" i="2"/>
  <c r="J75" i="2"/>
  <c r="P1238" i="2"/>
  <c r="BK1613" i="2"/>
  <c r="J1613" i="2" s="1"/>
  <c r="J78" i="2" s="1"/>
  <c r="T257" i="3"/>
  <c r="BK376" i="3"/>
  <c r="J376" i="3" s="1"/>
  <c r="J75" i="3" s="1"/>
  <c r="P469" i="3"/>
  <c r="P524" i="3"/>
  <c r="P628" i="3"/>
  <c r="R93" i="4"/>
  <c r="R92" i="4" s="1"/>
  <c r="BK105" i="4"/>
  <c r="BK104" i="4" s="1"/>
  <c r="J104" i="4" s="1"/>
  <c r="J66" i="4" s="1"/>
  <c r="T95" i="5"/>
  <c r="T139" i="5"/>
  <c r="P143" i="5"/>
  <c r="R134" i="6"/>
  <c r="P150" i="6"/>
  <c r="P200" i="6"/>
  <c r="BK230" i="6"/>
  <c r="J230" i="6" s="1"/>
  <c r="J78" i="6" s="1"/>
  <c r="T252" i="6"/>
  <c r="T251" i="6"/>
  <c r="BK270" i="6"/>
  <c r="J270" i="6" s="1"/>
  <c r="J85" i="6" s="1"/>
  <c r="BK291" i="6"/>
  <c r="J291" i="6"/>
  <c r="J88" i="6" s="1"/>
  <c r="BK298" i="6"/>
  <c r="J298" i="6" s="1"/>
  <c r="J89" i="6" s="1"/>
  <c r="T309" i="6"/>
  <c r="P318" i="6"/>
  <c r="BK323" i="6"/>
  <c r="J323" i="6"/>
  <c r="J93" i="6" s="1"/>
  <c r="T323" i="6"/>
  <c r="BK244" i="3"/>
  <c r="J244" i="3"/>
  <c r="J71" i="3" s="1"/>
  <c r="BK151" i="5"/>
  <c r="J151" i="5" s="1"/>
  <c r="J70" i="5" s="1"/>
  <c r="BK153" i="5"/>
  <c r="J153" i="5"/>
  <c r="J71" i="5"/>
  <c r="BK611" i="2"/>
  <c r="J611" i="2" s="1"/>
  <c r="J68" i="2" s="1"/>
  <c r="BE154" i="6"/>
  <c r="BE170" i="6"/>
  <c r="BE179" i="6"/>
  <c r="BE203" i="6"/>
  <c r="BE214" i="6"/>
  <c r="BE215" i="6"/>
  <c r="BE233" i="6"/>
  <c r="BE238" i="6"/>
  <c r="BE268" i="6"/>
  <c r="BE294" i="6"/>
  <c r="BE302" i="6"/>
  <c r="BE304" i="6"/>
  <c r="E50" i="6"/>
  <c r="BE119" i="6"/>
  <c r="BE133" i="6"/>
  <c r="BE138" i="6"/>
  <c r="BE155" i="6"/>
  <c r="BE161" i="6"/>
  <c r="BE164" i="6"/>
  <c r="BE192" i="6"/>
  <c r="BE212" i="6"/>
  <c r="BE223" i="6"/>
  <c r="BE227" i="6"/>
  <c r="BE231" i="6"/>
  <c r="BE258" i="6"/>
  <c r="BE305" i="6"/>
  <c r="BE316" i="6"/>
  <c r="BE328" i="6"/>
  <c r="BE332" i="6"/>
  <c r="F112" i="6"/>
  <c r="BE124" i="6"/>
  <c r="BE126" i="6"/>
  <c r="BE182" i="6"/>
  <c r="BE204" i="6"/>
  <c r="BE217" i="6"/>
  <c r="BE228" i="6"/>
  <c r="BE243" i="6"/>
  <c r="BE257" i="6"/>
  <c r="BE281" i="6"/>
  <c r="BE288" i="6"/>
  <c r="BE326" i="6"/>
  <c r="BE329" i="6"/>
  <c r="BE127" i="6"/>
  <c r="BE139" i="6"/>
  <c r="BE142" i="6"/>
  <c r="BE146" i="6"/>
  <c r="BE168" i="6"/>
  <c r="BE173" i="6"/>
  <c r="BE181" i="6"/>
  <c r="BE183" i="6"/>
  <c r="BE189" i="6"/>
  <c r="BE190" i="6"/>
  <c r="BE218" i="6"/>
  <c r="BE229" i="6"/>
  <c r="BE250" i="6"/>
  <c r="BE262" i="6"/>
  <c r="BE274" i="6"/>
  <c r="BE285" i="6"/>
  <c r="BE290" i="6"/>
  <c r="BE303" i="6"/>
  <c r="BE306" i="6"/>
  <c r="BE324" i="6"/>
  <c r="BE327" i="6"/>
  <c r="BE331" i="6"/>
  <c r="BE125" i="6"/>
  <c r="BE128" i="6"/>
  <c r="BE143" i="6"/>
  <c r="BE156" i="6"/>
  <c r="BE176" i="6"/>
  <c r="BE197" i="6"/>
  <c r="BE211" i="6"/>
  <c r="BE222" i="6"/>
  <c r="BE235" i="6"/>
  <c r="BE266" i="6"/>
  <c r="BE271" i="6"/>
  <c r="BE310" i="6"/>
  <c r="BE313" i="6"/>
  <c r="BE325" i="6"/>
  <c r="BE330" i="6"/>
  <c r="BE333" i="6"/>
  <c r="BE120" i="6"/>
  <c r="BE129" i="6"/>
  <c r="BE144" i="6"/>
  <c r="BE174" i="6"/>
  <c r="BE177" i="6"/>
  <c r="BE184" i="6"/>
  <c r="BE186" i="6"/>
  <c r="BE191" i="6"/>
  <c r="BE193" i="6"/>
  <c r="BE196" i="6"/>
  <c r="BE207" i="6"/>
  <c r="BE234" i="6"/>
  <c r="BE236" i="6"/>
  <c r="BE240" i="6"/>
  <c r="BE248" i="6"/>
  <c r="BE256" i="6"/>
  <c r="BE264" i="6"/>
  <c r="BE273" i="6"/>
  <c r="BE275" i="6"/>
  <c r="BE283" i="6"/>
  <c r="BE289" i="6"/>
  <c r="BE292" i="6"/>
  <c r="BE300" i="6"/>
  <c r="BE311" i="6"/>
  <c r="BE322" i="6"/>
  <c r="BE121" i="6"/>
  <c r="BE137" i="6"/>
  <c r="BE140" i="6"/>
  <c r="BE152" i="6"/>
  <c r="BE167" i="6"/>
  <c r="BE194" i="6"/>
  <c r="BE198" i="6"/>
  <c r="BE201" i="6"/>
  <c r="BE213" i="6"/>
  <c r="BE221" i="6"/>
  <c r="BE232" i="6"/>
  <c r="BE249" i="6"/>
  <c r="BE253" i="6"/>
  <c r="BE282" i="6"/>
  <c r="BE284" i="6"/>
  <c r="BE296" i="6"/>
  <c r="BE314" i="6"/>
  <c r="BE319" i="6"/>
  <c r="BE321" i="6"/>
  <c r="BE141" i="6"/>
  <c r="BE160" i="6"/>
  <c r="BE166" i="6"/>
  <c r="BE171" i="6"/>
  <c r="BE195" i="6"/>
  <c r="BE244" i="6"/>
  <c r="BE254" i="6"/>
  <c r="BE269" i="6"/>
  <c r="BE272" i="6"/>
  <c r="BE276" i="6"/>
  <c r="BE315" i="6"/>
  <c r="J109" i="6"/>
  <c r="BE135" i="6"/>
  <c r="BE165" i="6"/>
  <c r="BE172" i="6"/>
  <c r="BE180" i="6"/>
  <c r="BE210" i="6"/>
  <c r="BE216" i="6"/>
  <c r="BE220" i="6"/>
  <c r="BE226" i="6"/>
  <c r="BE239" i="6"/>
  <c r="BE246" i="6"/>
  <c r="BE261" i="6"/>
  <c r="BE279" i="6"/>
  <c r="BE287" i="6"/>
  <c r="BE295" i="6"/>
  <c r="BE297" i="6"/>
  <c r="BE118" i="6"/>
  <c r="BE122" i="6"/>
  <c r="BE132" i="6"/>
  <c r="BE185" i="6"/>
  <c r="BE209" i="6"/>
  <c r="BE237" i="6"/>
  <c r="BE247" i="6"/>
  <c r="BE255" i="6"/>
  <c r="BE260" i="6"/>
  <c r="BE265" i="6"/>
  <c r="BE293" i="6"/>
  <c r="BE307" i="6"/>
  <c r="BE317" i="6"/>
  <c r="BE131" i="6"/>
  <c r="BE136" i="6"/>
  <c r="BE145" i="6"/>
  <c r="BE148" i="6"/>
  <c r="BE153" i="6"/>
  <c r="BE159" i="6"/>
  <c r="BE163" i="6"/>
  <c r="BE175" i="6"/>
  <c r="BE178" i="6"/>
  <c r="BE187" i="6"/>
  <c r="BE202" i="6"/>
  <c r="BE208" i="6"/>
  <c r="BE259" i="6"/>
  <c r="BE267" i="6"/>
  <c r="BE280" i="6"/>
  <c r="BE286" i="6"/>
  <c r="BE301" i="6"/>
  <c r="BE312" i="6"/>
  <c r="BE123" i="6"/>
  <c r="BE130" i="6"/>
  <c r="BE149" i="6"/>
  <c r="BE151" i="6"/>
  <c r="BE162" i="6"/>
  <c r="BE188" i="6"/>
  <c r="BE199" i="6"/>
  <c r="BE299" i="6"/>
  <c r="BE320" i="6"/>
  <c r="J105" i="4"/>
  <c r="J67" i="4" s="1"/>
  <c r="J88" i="5"/>
  <c r="BE102" i="5"/>
  <c r="BE124" i="5"/>
  <c r="BE138" i="5"/>
  <c r="BE147" i="5"/>
  <c r="BE100" i="5"/>
  <c r="BE109" i="5"/>
  <c r="BE112" i="5"/>
  <c r="BE116" i="5"/>
  <c r="BE117" i="5"/>
  <c r="BE121" i="5"/>
  <c r="BE167" i="5"/>
  <c r="BE104" i="5"/>
  <c r="BE115" i="5"/>
  <c r="BE133" i="5"/>
  <c r="BE140" i="5"/>
  <c r="BE150" i="5"/>
  <c r="BE164" i="5"/>
  <c r="BE166" i="5"/>
  <c r="BE168" i="5"/>
  <c r="J93" i="4"/>
  <c r="J65" i="4"/>
  <c r="BE103" i="5"/>
  <c r="BE106" i="5"/>
  <c r="BE111" i="5"/>
  <c r="BE130" i="5"/>
  <c r="BE137" i="5"/>
  <c r="BE144" i="5"/>
  <c r="BE148" i="5"/>
  <c r="BE96" i="5"/>
  <c r="BE105" i="5"/>
  <c r="BE118" i="5"/>
  <c r="BE123" i="5"/>
  <c r="BE134" i="5"/>
  <c r="BE152" i="5"/>
  <c r="BE159" i="5"/>
  <c r="BE99" i="5"/>
  <c r="BE110" i="5"/>
  <c r="BE114" i="5"/>
  <c r="BE119" i="5"/>
  <c r="BE127" i="5"/>
  <c r="BE160" i="5"/>
  <c r="E82" i="5"/>
  <c r="BE97" i="5"/>
  <c r="BE101" i="5"/>
  <c r="BE135" i="5"/>
  <c r="BE156" i="5"/>
  <c r="BE161" i="5"/>
  <c r="F91" i="5"/>
  <c r="BE131" i="5"/>
  <c r="BE136" i="5"/>
  <c r="BE98" i="5"/>
  <c r="BE132" i="5"/>
  <c r="BE154" i="5"/>
  <c r="BE157" i="5"/>
  <c r="BE158" i="5"/>
  <c r="BE163" i="5"/>
  <c r="BE165" i="5"/>
  <c r="BE108" i="5"/>
  <c r="BE113" i="5"/>
  <c r="BE120" i="5"/>
  <c r="BE125" i="5"/>
  <c r="BE128" i="5"/>
  <c r="BE142" i="5"/>
  <c r="BE162" i="5"/>
  <c r="BE126" i="5"/>
  <c r="BE129" i="5"/>
  <c r="BE145" i="5"/>
  <c r="BE149" i="5"/>
  <c r="E79" i="4"/>
  <c r="BE106" i="4"/>
  <c r="BE127" i="4"/>
  <c r="BE224" i="4"/>
  <c r="BE231" i="4"/>
  <c r="BE241" i="4"/>
  <c r="J56" i="4"/>
  <c r="BE96" i="4"/>
  <c r="BE164" i="4"/>
  <c r="BE185" i="4"/>
  <c r="BE244" i="4"/>
  <c r="BE255" i="4"/>
  <c r="BE198" i="4"/>
  <c r="BE205" i="4"/>
  <c r="BE271" i="4"/>
  <c r="BE279" i="4"/>
  <c r="BE295" i="4"/>
  <c r="BE319" i="4"/>
  <c r="BE335" i="4"/>
  <c r="BE343" i="4"/>
  <c r="BE94" i="4"/>
  <c r="BE132" i="4"/>
  <c r="BE171" i="4"/>
  <c r="BE253" i="4"/>
  <c r="BE287" i="4"/>
  <c r="BE303" i="4"/>
  <c r="BE311" i="4"/>
  <c r="BE327" i="4"/>
  <c r="F88" i="4"/>
  <c r="BE121" i="4"/>
  <c r="BE112" i="4"/>
  <c r="BE138" i="4"/>
  <c r="BE210" i="4"/>
  <c r="J382" i="3"/>
  <c r="J77" i="3"/>
  <c r="BE192" i="4"/>
  <c r="BE239" i="4"/>
  <c r="BE101" i="4"/>
  <c r="BE144" i="4"/>
  <c r="BE157" i="4"/>
  <c r="BE193" i="4"/>
  <c r="BE217" i="4"/>
  <c r="BE99" i="4"/>
  <c r="BE151" i="4"/>
  <c r="BE178" i="4"/>
  <c r="BE263" i="4"/>
  <c r="BE110" i="3"/>
  <c r="BE164" i="3"/>
  <c r="BE193" i="3"/>
  <c r="BE222" i="3"/>
  <c r="BE248" i="3"/>
  <c r="BE278" i="3"/>
  <c r="BE298" i="3"/>
  <c r="BE389" i="3"/>
  <c r="BE474" i="3"/>
  <c r="BE495" i="3"/>
  <c r="BE522" i="3"/>
  <c r="BE141" i="3"/>
  <c r="BE288" i="3"/>
  <c r="BE322" i="3"/>
  <c r="BE368" i="3"/>
  <c r="BE519" i="3"/>
  <c r="BE532" i="3"/>
  <c r="BE563" i="3"/>
  <c r="BE590" i="3"/>
  <c r="BE602" i="3"/>
  <c r="BE634" i="3"/>
  <c r="BE638" i="3"/>
  <c r="J102" i="2"/>
  <c r="J65" i="2" s="1"/>
  <c r="BK614" i="2"/>
  <c r="J614" i="2" s="1"/>
  <c r="J69" i="2" s="1"/>
  <c r="E50" i="3"/>
  <c r="BE250" i="3"/>
  <c r="BE258" i="3"/>
  <c r="BE260" i="3"/>
  <c r="BE262" i="3"/>
  <c r="BE266" i="3"/>
  <c r="BE400" i="3"/>
  <c r="BE407" i="3"/>
  <c r="BE408" i="3"/>
  <c r="BE413" i="3"/>
  <c r="BE421" i="3"/>
  <c r="BE426" i="3"/>
  <c r="BE445" i="3"/>
  <c r="BE485" i="3"/>
  <c r="BE550" i="3"/>
  <c r="BE604" i="3"/>
  <c r="BE614" i="3"/>
  <c r="BE650" i="3"/>
  <c r="BE268" i="3"/>
  <c r="BE355" i="3"/>
  <c r="BE410" i="3"/>
  <c r="BE431" i="3"/>
  <c r="BE441" i="3"/>
  <c r="BE463" i="3"/>
  <c r="BE470" i="3"/>
  <c r="BE520" i="3"/>
  <c r="BE565" i="3"/>
  <c r="BE588" i="3"/>
  <c r="BE629" i="3"/>
  <c r="BE641" i="3"/>
  <c r="BE117" i="3"/>
  <c r="BE199" i="3"/>
  <c r="BE227" i="3"/>
  <c r="BE242" i="3"/>
  <c r="BE270" i="3"/>
  <c r="BE294" i="3"/>
  <c r="BE305" i="3"/>
  <c r="BE391" i="3"/>
  <c r="BE394" i="3"/>
  <c r="BE401" i="3"/>
  <c r="BE411" i="3"/>
  <c r="BE436" i="3"/>
  <c r="BE449" i="3"/>
  <c r="BE501" i="3"/>
  <c r="BE544" i="3"/>
  <c r="BE553" i="3"/>
  <c r="BE600" i="3"/>
  <c r="BE624" i="3"/>
  <c r="BE626" i="3"/>
  <c r="BE636" i="3"/>
  <c r="BE657" i="3"/>
  <c r="BE666" i="3"/>
  <c r="BE673" i="3"/>
  <c r="BE678" i="3"/>
  <c r="J100" i="3"/>
  <c r="BE124" i="3"/>
  <c r="BE166" i="3"/>
  <c r="BE230" i="3"/>
  <c r="BE272" i="3"/>
  <c r="BE397" i="3"/>
  <c r="BE402" i="3"/>
  <c r="BE429" i="3"/>
  <c r="BE443" i="3"/>
  <c r="BE448" i="3"/>
  <c r="BE452" i="3"/>
  <c r="BE475" i="3"/>
  <c r="BE486" i="3"/>
  <c r="BE496" i="3"/>
  <c r="BE510" i="3"/>
  <c r="BE525" i="3"/>
  <c r="BE235" i="3"/>
  <c r="BE259" i="3"/>
  <c r="BE349" i="3"/>
  <c r="BE366" i="3"/>
  <c r="BE414" i="3"/>
  <c r="BE467" i="3"/>
  <c r="BE551" i="3"/>
  <c r="BE170" i="3"/>
  <c r="BE224" i="3"/>
  <c r="BE229" i="3"/>
  <c r="BE238" i="3"/>
  <c r="BE245" i="3"/>
  <c r="BE276" i="3"/>
  <c r="BE360" i="3"/>
  <c r="BE377" i="3"/>
  <c r="BE392" i="3"/>
  <c r="BE427" i="3"/>
  <c r="BE480" i="3"/>
  <c r="BE488" i="3"/>
  <c r="BE507" i="3"/>
  <c r="BE529" i="3"/>
  <c r="BE536" i="3"/>
  <c r="BE130" i="3"/>
  <c r="BE274" i="3"/>
  <c r="BE362" i="3"/>
  <c r="BE387" i="3"/>
  <c r="BE393" i="3"/>
  <c r="BE456" i="3"/>
  <c r="BE540" i="3"/>
  <c r="BE575" i="3"/>
  <c r="F59" i="3"/>
  <c r="BE136" i="3"/>
  <c r="BE252" i="3"/>
  <c r="BE264" i="3"/>
  <c r="BE314" i="3"/>
  <c r="BE412" i="3"/>
  <c r="BE418" i="3"/>
  <c r="BE422" i="3"/>
  <c r="BE430" i="3"/>
  <c r="BE459" i="3"/>
  <c r="BE479" i="3"/>
  <c r="BE490" i="3"/>
  <c r="BE502" i="3"/>
  <c r="BE548" i="3"/>
  <c r="BE556" i="3"/>
  <c r="BE232" i="3"/>
  <c r="BE286" i="3"/>
  <c r="BE372" i="3"/>
  <c r="BE374" i="3"/>
  <c r="BE395" i="3"/>
  <c r="BE409" i="3"/>
  <c r="BE417" i="3"/>
  <c r="BE465" i="3"/>
  <c r="BE586" i="3"/>
  <c r="BE195" i="3"/>
  <c r="BE282" i="3"/>
  <c r="BE345" i="3"/>
  <c r="BE379" i="3"/>
  <c r="BE383" i="3"/>
  <c r="BE388" i="3"/>
  <c r="BE404" i="3"/>
  <c r="BE425" i="3"/>
  <c r="BE428" i="3"/>
  <c r="BE433" i="3"/>
  <c r="BE438" i="3"/>
  <c r="BE462" i="3"/>
  <c r="BE464" i="3"/>
  <c r="BE489" i="3"/>
  <c r="BE497" i="3"/>
  <c r="BE514" i="3"/>
  <c r="BE582" i="3"/>
  <c r="E50" i="2"/>
  <c r="F59" i="2"/>
  <c r="BE128" i="2"/>
  <c r="BE190" i="2"/>
  <c r="BE201" i="2"/>
  <c r="BE246" i="2"/>
  <c r="BE257" i="2"/>
  <c r="BE340" i="2"/>
  <c r="BE349" i="2"/>
  <c r="BE355" i="2"/>
  <c r="BE367" i="2"/>
  <c r="BE493" i="2"/>
  <c r="BE533" i="2"/>
  <c r="BE559" i="2"/>
  <c r="BE563" i="2"/>
  <c r="BE633" i="2"/>
  <c r="BE667" i="2"/>
  <c r="BE708" i="2"/>
  <c r="BE725" i="2"/>
  <c r="BE754" i="2"/>
  <c r="BE768" i="2"/>
  <c r="BE821" i="2"/>
  <c r="BE833" i="2"/>
  <c r="BE834" i="2"/>
  <c r="BE846" i="2"/>
  <c r="BE847" i="2"/>
  <c r="BE855" i="2"/>
  <c r="BE861" i="2"/>
  <c r="BE900" i="2"/>
  <c r="BE1025" i="2"/>
  <c r="BE1609" i="2"/>
  <c r="BE1615" i="2"/>
  <c r="BE1616" i="2"/>
  <c r="BE1617" i="2"/>
  <c r="BE1618" i="2"/>
  <c r="BE1619" i="2"/>
  <c r="BE1620" i="2"/>
  <c r="BA56" i="1"/>
  <c r="BC56" i="1"/>
  <c r="BB56" i="1"/>
  <c r="BE121" i="2"/>
  <c r="BE144" i="2"/>
  <c r="BE163" i="2"/>
  <c r="BE307" i="2"/>
  <c r="BE309" i="2"/>
  <c r="BE357" i="2"/>
  <c r="BE361" i="2"/>
  <c r="BE422" i="2"/>
  <c r="BE477" i="2"/>
  <c r="BE550" i="2"/>
  <c r="BE566" i="2"/>
  <c r="BE584" i="2"/>
  <c r="BE591" i="2"/>
  <c r="BE612" i="2"/>
  <c r="BE629" i="2"/>
  <c r="BE653" i="2"/>
  <c r="BE691" i="2"/>
  <c r="BE727" i="2"/>
  <c r="BE736" i="2"/>
  <c r="BE738" i="2"/>
  <c r="BE747" i="2"/>
  <c r="BE756" i="2"/>
  <c r="BE766" i="2"/>
  <c r="BE792" i="2"/>
  <c r="BE803" i="2"/>
  <c r="BE820" i="2"/>
  <c r="BE832" i="2"/>
  <c r="BE856" i="2"/>
  <c r="BE858" i="2"/>
  <c r="BE876" i="2"/>
  <c r="BE883" i="2"/>
  <c r="BE909" i="2"/>
  <c r="BE920" i="2"/>
  <c r="BE942" i="2"/>
  <c r="BE966" i="2"/>
  <c r="BE1079" i="2"/>
  <c r="BE1092" i="2"/>
  <c r="BE1532" i="2"/>
  <c r="BE1567" i="2"/>
  <c r="BE1578" i="2"/>
  <c r="BE1599" i="2"/>
  <c r="BE1600" i="2"/>
  <c r="BE1602" i="2"/>
  <c r="BE1604" i="2"/>
  <c r="BE1621" i="2"/>
  <c r="J56" i="2"/>
  <c r="BE103" i="2"/>
  <c r="BE277" i="2"/>
  <c r="BE330" i="2"/>
  <c r="BE342" i="2"/>
  <c r="BE344" i="2"/>
  <c r="BE359" i="2"/>
  <c r="BE393" i="2"/>
  <c r="BE470" i="2"/>
  <c r="BE484" i="2"/>
  <c r="BE542" i="2"/>
  <c r="BE561" i="2"/>
  <c r="BE616" i="2"/>
  <c r="BE669" i="2"/>
  <c r="BE752" i="2"/>
  <c r="BE783" i="2"/>
  <c r="BE802" i="2"/>
  <c r="BE811" i="2"/>
  <c r="BE877" i="2"/>
  <c r="BE986" i="2"/>
  <c r="BE1014" i="2"/>
  <c r="BE1043" i="2"/>
  <c r="BE1077" i="2"/>
  <c r="BE1104" i="2"/>
  <c r="BE1111" i="2"/>
  <c r="BE1135" i="2"/>
  <c r="BE1140" i="2"/>
  <c r="BE1164" i="2"/>
  <c r="BE1186" i="2"/>
  <c r="BE1209" i="2"/>
  <c r="BE1236" i="2"/>
  <c r="BE1239" i="2"/>
  <c r="BE1246" i="2"/>
  <c r="BE1253" i="2"/>
  <c r="BE1260" i="2"/>
  <c r="BE1358" i="2"/>
  <c r="BE1403" i="2"/>
  <c r="BE1423" i="2"/>
  <c r="BE1425" i="2"/>
  <c r="BE1433" i="2"/>
  <c r="BE1435" i="2"/>
  <c r="BE1450" i="2"/>
  <c r="BE1470" i="2"/>
  <c r="BE1486" i="2"/>
  <c r="BE1502" i="2"/>
  <c r="BE1517" i="2"/>
  <c r="BE1523" i="2"/>
  <c r="BE1546" i="2"/>
  <c r="BE1558" i="2"/>
  <c r="AW56" i="1"/>
  <c r="BE112" i="2"/>
  <c r="BE217" i="2"/>
  <c r="BE297" i="2"/>
  <c r="BE299" i="2"/>
  <c r="BE412" i="2"/>
  <c r="BE449" i="2"/>
  <c r="BE513" i="2"/>
  <c r="BE575" i="2"/>
  <c r="BE600" i="2"/>
  <c r="BE676" i="2"/>
  <c r="BE678" i="2"/>
  <c r="BE775" i="2"/>
  <c r="BE884" i="2"/>
  <c r="BE886" i="2"/>
  <c r="BE999" i="2"/>
  <c r="BE1034" i="2"/>
  <c r="BE1054" i="2"/>
  <c r="BE1066" i="2"/>
  <c r="BE1099" i="2"/>
  <c r="BE1116" i="2"/>
  <c r="BE1123" i="2"/>
  <c r="BE1128" i="2"/>
  <c r="BE1611" i="2"/>
  <c r="BE136" i="2"/>
  <c r="BE171" i="2"/>
  <c r="BE226" i="2"/>
  <c r="BE319" i="2"/>
  <c r="BE346" i="2"/>
  <c r="BE352" i="2"/>
  <c r="BE373" i="2"/>
  <c r="BE402" i="2"/>
  <c r="BE429" i="2"/>
  <c r="BE644" i="2"/>
  <c r="BE706" i="2"/>
  <c r="BE759" i="2"/>
  <c r="BE784" i="2"/>
  <c r="BE793" i="2"/>
  <c r="BE812" i="2"/>
  <c r="BE845" i="2"/>
  <c r="BE869" i="2"/>
  <c r="BE889" i="2"/>
  <c r="BE933" i="2"/>
  <c r="BE953" i="2"/>
  <c r="BE975" i="2"/>
  <c r="BE1008" i="2"/>
  <c r="BE1151" i="2"/>
  <c r="BE1162" i="2"/>
  <c r="BE1175" i="2"/>
  <c r="BE1195" i="2"/>
  <c r="BE1197" i="2"/>
  <c r="BE1203" i="2"/>
  <c r="BE1221" i="2"/>
  <c r="BE1234" i="2"/>
  <c r="BE1268" i="2"/>
  <c r="BE1313" i="2"/>
  <c r="BE1614" i="2"/>
  <c r="BD56" i="1"/>
  <c r="F37" i="5"/>
  <c r="BB59" i="1" s="1"/>
  <c r="F36" i="4"/>
  <c r="BA58" i="1"/>
  <c r="F37" i="4"/>
  <c r="BB58" i="1"/>
  <c r="J36" i="4"/>
  <c r="AW58" i="1" s="1"/>
  <c r="F36" i="3"/>
  <c r="BA57" i="1"/>
  <c r="F36" i="6"/>
  <c r="BA60" i="1" s="1"/>
  <c r="F36" i="5"/>
  <c r="BA59" i="1" s="1"/>
  <c r="F37" i="3"/>
  <c r="BB57" i="1"/>
  <c r="F39" i="3"/>
  <c r="BD57" i="1"/>
  <c r="F38" i="4"/>
  <c r="BC58" i="1" s="1"/>
  <c r="AS54" i="1"/>
  <c r="F38" i="5"/>
  <c r="BC59" i="1" s="1"/>
  <c r="J36" i="3"/>
  <c r="AW57" i="1" s="1"/>
  <c r="F38" i="6"/>
  <c r="BC60" i="1" s="1"/>
  <c r="F38" i="3"/>
  <c r="BC57" i="1"/>
  <c r="J36" i="5"/>
  <c r="AW59" i="1" s="1"/>
  <c r="J36" i="6"/>
  <c r="AW60" i="1"/>
  <c r="F39" i="5"/>
  <c r="BD59" i="1" s="1"/>
  <c r="F39" i="6"/>
  <c r="BD60" i="1" s="1"/>
  <c r="F39" i="4"/>
  <c r="BD58" i="1" s="1"/>
  <c r="F37" i="6"/>
  <c r="BB60" i="1"/>
  <c r="T94" i="5" l="1"/>
  <c r="BK107" i="3"/>
  <c r="J107" i="3" s="1"/>
  <c r="J64" i="3" s="1"/>
  <c r="T104" i="4"/>
  <c r="R157" i="6"/>
  <c r="R94" i="5"/>
  <c r="T91" i="4"/>
  <c r="BK94" i="5"/>
  <c r="J94" i="5" s="1"/>
  <c r="J32" i="5" s="1"/>
  <c r="T101" i="2"/>
  <c r="P381" i="3"/>
  <c r="R205" i="6"/>
  <c r="P308" i="6"/>
  <c r="R107" i="3"/>
  <c r="P94" i="5"/>
  <c r="AU59" i="1"/>
  <c r="P116" i="6"/>
  <c r="T224" i="6"/>
  <c r="P205" i="6"/>
  <c r="R381" i="3"/>
  <c r="T241" i="6"/>
  <c r="BK381" i="3"/>
  <c r="J381" i="3" s="1"/>
  <c r="J76" i="3" s="1"/>
  <c r="BK101" i="2"/>
  <c r="J101" i="2"/>
  <c r="J64" i="2" s="1"/>
  <c r="P104" i="4"/>
  <c r="P91" i="4" s="1"/>
  <c r="AU58" i="1" s="1"/>
  <c r="P224" i="6"/>
  <c r="R277" i="6"/>
  <c r="T308" i="6"/>
  <c r="BK308" i="6"/>
  <c r="J308" i="6"/>
  <c r="J90" i="6"/>
  <c r="T116" i="6"/>
  <c r="T115" i="6"/>
  <c r="P107" i="3"/>
  <c r="P614" i="2"/>
  <c r="BK251" i="6"/>
  <c r="J251" i="6"/>
  <c r="J82" i="6"/>
  <c r="R614" i="2"/>
  <c r="R100" i="2"/>
  <c r="P157" i="6"/>
  <c r="R308" i="6"/>
  <c r="T381" i="3"/>
  <c r="R116" i="6"/>
  <c r="T614" i="2"/>
  <c r="R104" i="4"/>
  <c r="R91" i="4" s="1"/>
  <c r="P101" i="2"/>
  <c r="P100" i="2"/>
  <c r="AU56" i="1"/>
  <c r="T107" i="3"/>
  <c r="T106" i="3" s="1"/>
  <c r="BK91" i="4"/>
  <c r="J91" i="4" s="1"/>
  <c r="J32" i="4" s="1"/>
  <c r="AG58" i="1" s="1"/>
  <c r="R251" i="6"/>
  <c r="BK116" i="6"/>
  <c r="J116" i="6"/>
  <c r="J64" i="6" s="1"/>
  <c r="J252" i="6"/>
  <c r="J83" i="6"/>
  <c r="J158" i="6"/>
  <c r="J70" i="6"/>
  <c r="BK224" i="6"/>
  <c r="J224" i="6"/>
  <c r="J76" i="6"/>
  <c r="BK277" i="6"/>
  <c r="J277" i="6"/>
  <c r="J86" i="6" s="1"/>
  <c r="J309" i="6"/>
  <c r="J91" i="6" s="1"/>
  <c r="BK241" i="6"/>
  <c r="J241" i="6"/>
  <c r="J79" i="6"/>
  <c r="J206" i="6"/>
  <c r="J74" i="6"/>
  <c r="AG59" i="1"/>
  <c r="J63" i="5"/>
  <c r="BK106" i="3"/>
  <c r="J106" i="3"/>
  <c r="J32" i="3" s="1"/>
  <c r="AG57" i="1" s="1"/>
  <c r="J35" i="2"/>
  <c r="AV56" i="1"/>
  <c r="AT56" i="1"/>
  <c r="BB55" i="1"/>
  <c r="AX55" i="1"/>
  <c r="F35" i="2"/>
  <c r="AZ56" i="1" s="1"/>
  <c r="J35" i="5"/>
  <c r="AV59" i="1" s="1"/>
  <c r="AT59" i="1" s="1"/>
  <c r="AN59" i="1" s="1"/>
  <c r="BA55" i="1"/>
  <c r="AW55" i="1" s="1"/>
  <c r="BC55" i="1"/>
  <c r="BC54" i="1"/>
  <c r="W32" i="1" s="1"/>
  <c r="BD55" i="1"/>
  <c r="BD54" i="1"/>
  <c r="W33" i="1"/>
  <c r="J35" i="6"/>
  <c r="AV60" i="1" s="1"/>
  <c r="AT60" i="1" s="1"/>
  <c r="F35" i="5"/>
  <c r="AZ59" i="1"/>
  <c r="F35" i="4"/>
  <c r="AZ58" i="1" s="1"/>
  <c r="J35" i="3"/>
  <c r="AV57" i="1"/>
  <c r="AT57" i="1"/>
  <c r="F35" i="3"/>
  <c r="AZ57" i="1" s="1"/>
  <c r="F35" i="6"/>
  <c r="AZ60" i="1" s="1"/>
  <c r="J35" i="4"/>
  <c r="AV58" i="1" s="1"/>
  <c r="AT58" i="1" s="1"/>
  <c r="P106" i="3" l="1"/>
  <c r="AU57" i="1" s="1"/>
  <c r="AN58" i="1"/>
  <c r="R115" i="6"/>
  <c r="R106" i="3"/>
  <c r="P115" i="6"/>
  <c r="AU60" i="1" s="1"/>
  <c r="AU55" i="1" s="1"/>
  <c r="AU54" i="1" s="1"/>
  <c r="T100" i="2"/>
  <c r="BK100" i="2"/>
  <c r="J100" i="2" s="1"/>
  <c r="J63" i="2" s="1"/>
  <c r="BK115" i="6"/>
  <c r="J115" i="6"/>
  <c r="J63" i="6" s="1"/>
  <c r="J63" i="4"/>
  <c r="J41" i="5"/>
  <c r="AN57" i="1"/>
  <c r="J63" i="3"/>
  <c r="J41" i="4"/>
  <c r="J41" i="3"/>
  <c r="AY54" i="1"/>
  <c r="AY55" i="1"/>
  <c r="BB54" i="1"/>
  <c r="AX54" i="1" s="1"/>
  <c r="BA54" i="1"/>
  <c r="W30" i="1"/>
  <c r="AZ55" i="1"/>
  <c r="AZ54" i="1"/>
  <c r="W29" i="1"/>
  <c r="J32" i="6" l="1"/>
  <c r="AG60" i="1"/>
  <c r="J32" i="2"/>
  <c r="AG56" i="1"/>
  <c r="AN56" i="1"/>
  <c r="W31" i="1"/>
  <c r="AW54" i="1"/>
  <c r="AK30" i="1"/>
  <c r="AV54" i="1"/>
  <c r="AK29" i="1"/>
  <c r="AV55" i="1"/>
  <c r="AT55" i="1"/>
  <c r="J41" i="2" l="1"/>
  <c r="J41" i="6"/>
  <c r="AN60" i="1"/>
  <c r="AG55" i="1"/>
  <c r="AG54" i="1" s="1"/>
  <c r="AK26" i="1" s="1"/>
  <c r="AT54" i="1"/>
  <c r="AN55" i="1" l="1"/>
  <c r="AK35" i="1"/>
  <c r="AN54" i="1"/>
</calcChain>
</file>

<file path=xl/sharedStrings.xml><?xml version="1.0" encoding="utf-8"?>
<sst xmlns="http://schemas.openxmlformats.org/spreadsheetml/2006/main" count="29601" uniqueCount="3429">
  <si>
    <t>Export Komplet</t>
  </si>
  <si>
    <t>VZ</t>
  </si>
  <si>
    <t>2.0</t>
  </si>
  <si>
    <t>ZAMOK</t>
  </si>
  <si>
    <t>False</t>
  </si>
  <si>
    <t>{9f9d8b33-95ae-4833-9daf-c4429a90942b}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</si>
  <si>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</si>
  <si>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</si>
  <si>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</si>
  <si>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</si>
  <si>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</si>
  <si>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</si>
  <si>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</si>
  <si>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</si>
  <si>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R24-011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</si>
  <si>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</si>
  <si>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</si>
  <si>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VŠE - Posluchárna JM 104</t>
  </si>
  <si>
    <t>KSO:</t>
  </si>
  <si>
    <t>801 35 2</t>
  </si>
  <si>
    <t>CC-CZ:</t>
  </si>
  <si>
    <t>12631</t>
  </si>
  <si>
    <t>Místo:</t>
  </si>
  <si>
    <t>Praha - Jižní město</t>
  </si>
  <si>
    <t>Datum:</t>
  </si>
  <si>
    <t>13. 11. 2024</t>
  </si>
  <si>
    <t>CZ-CPV:</t>
  </si>
  <si>
    <t>45000000-7</t>
  </si>
  <si>
    <t>CZ-CPA:</t>
  </si>
  <si>
    <t>41.00.28</t>
  </si>
  <si>
    <t>Zadavatel:</t>
  </si>
  <si>
    <t>IČ:</t>
  </si>
  <si>
    <t/>
  </si>
  <si>
    <t>Vysoká škola ekonomická v Praze</t>
  </si>
  <si>
    <t>DIČ:</t>
  </si>
  <si>
    <t>Uchazeč:</t>
  </si>
  <si>
    <t>Vyplň údaj</t>
  </si>
  <si>
    <t>Projektant:</t>
  </si>
  <si>
    <t>62786407</t>
  </si>
  <si>
    <t>Ing. Petra Krejzová - pozem. stavby a architektura</t>
  </si>
  <si>
    <t>True</t>
  </si>
  <si>
    <t>Zpracovatel:</t>
  </si>
  <si>
    <t>Luděk Štuller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</si>
  <si>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</si>
  <si>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</si>
  <si>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r>
      <rPr>
        <b/>
        <u/>
        <sz val="8"/>
        <color rgb="FFFF0000"/>
        <rFont val="Arial CE"/>
        <charset val="238"/>
      </rPr>
      <t xml:space="preserve">
</t>
    </r>
    <r>
      <rPr>
        <b/>
        <sz val="8"/>
        <color rgb="FFFF0000"/>
        <rFont val="Arial CE"/>
        <charset val="238"/>
      </rPr>
      <t xml:space="preserve">- Soupis prací je sestaven s využitím Cenové soustavy ÚRS - 2024 01
- V ceně položek jsou obsaženy veškeré náklady, které jsou potřeba k plnohodnotné realizaci těchto položek
- Cena každé položky zahrnuje zaměření in situ, výrobní dokumentaci, výrobu, dodávku, montáž, dopravu, přesuny hmot, detaily vč. úprav navazujících konstrukcí
- Cena každé položky zahrnuje veškerá duševní vlastnictví, projektové a inženýrské práce, které se k realizaci a používání předmětu položek váží
- Cena každé položky také zahrnuje její vzorování před její realizací v reálné velikosti na stavbě (vzorky mohou být vyžadovány i opakovaně)
- V souhrnné ceně díla je zohledněna hodnota zařízení staveniště
- Pokud se údaje v rozpočtu rozchází s jinými částmi dokumentace, platí data uvedená v rozpočtu
- Vzhledem ke skutečnosti, že nebyly provedeny sondy, doporučuje se oceňovat položky na základě vizuální obhlídky místa plnění
- Nakládání s odpady vzniklými v průběhu provádění díla bude řízeno dle Přílohy č. 1                                                                                 - Technická specifikace výtokových armatur bude řízena dle Přílohy č.2                                                                                                             - Další specifikace dodávek a požadavky na zpracování ceny dle Přílohy č.3                        </t>
    </r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</si>
  <si>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</si>
  <si>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</si>
  <si>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</si>
  <si>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</si>
  <si>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</si>
  <si>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</si>
  <si>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</si>
  <si>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</si>
  <si>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</si>
  <si>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</si>
  <si>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</si>
  <si>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</si>
  <si>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</si>
  <si>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</si>
  <si>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</si>
  <si>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</si>
  <si>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</si>
  <si>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</si>
  <si>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</si>
  <si>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</si>
  <si>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</si>
  <si>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</si>
  <si>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</si>
  <si>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</si>
  <si>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</si>
  <si>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</si>
  <si>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</si>
  <si>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</si>
  <si>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</si>
  <si>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</si>
  <si>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</si>
  <si>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</si>
  <si>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</si>
  <si>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</si>
  <si>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</si>
  <si>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</si>
  <si>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</si>
  <si>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</si>
  <si>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</si>
  <si>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Posluchárna JM 104</t>
  </si>
  <si>
    <t>STA</t>
  </si>
  <si>
    <t>1</t>
  </si>
  <si>
    <t>{94298e4b-602b-45c3-991c-87a1b7fce905}</t>
  </si>
  <si>
    <t>2</t>
  </si>
  <si>
    <t>/</t>
  </si>
  <si>
    <t>D.1.1</t>
  </si>
  <si>
    <t>stavebně - architektonické řešení</t>
  </si>
  <si>
    <t>Soupis</t>
  </si>
  <si>
    <t>{4caad606-0bdc-4bab-b4b4-841d92e08a8f}</t>
  </si>
  <si>
    <t>D.1.3</t>
  </si>
  <si>
    <t>vzduchotechnika</t>
  </si>
  <si>
    <t>{a3e8dead-0fde-4789-b119-5edadf47ad59}</t>
  </si>
  <si>
    <t>D.1.4</t>
  </si>
  <si>
    <t>ústřední vytápění</t>
  </si>
  <si>
    <t>{0e741026-2b41-448f-bf2a-966c2ce7f5e4}</t>
  </si>
  <si>
    <t>D.1.5</t>
  </si>
  <si>
    <t>elektroinstalace SLN</t>
  </si>
  <si>
    <t>{d16d09a7-0bf2-400d-8842-bf75d66faaf2}</t>
  </si>
  <si>
    <t>D.1.6</t>
  </si>
  <si>
    <t>elektroinstalace SLP</t>
  </si>
  <si>
    <t>{ecc89bf7-9133-472c-b28f-bd74a1c23881}</t>
  </si>
  <si>
    <t>VV0001</t>
  </si>
  <si>
    <t>Nový výkaz (1)</t>
  </si>
  <si>
    <t>23,482</t>
  </si>
  <si>
    <t>3</t>
  </si>
  <si>
    <t>VV0005</t>
  </si>
  <si>
    <t>Nový výkaz (5)</t>
  </si>
  <si>
    <t>KRYCÍ LIST SOUPISU PRACÍ</t>
  </si>
  <si>
    <t>VV0006</t>
  </si>
  <si>
    <t>Nový výkaz (6)</t>
  </si>
  <si>
    <t>93,643</t>
  </si>
  <si>
    <t>VV0007</t>
  </si>
  <si>
    <t>Nový výkaz (7)</t>
  </si>
  <si>
    <t>31,037</t>
  </si>
  <si>
    <t>VV0008</t>
  </si>
  <si>
    <t>Nový výkaz (8)</t>
  </si>
  <si>
    <t>16,88</t>
  </si>
  <si>
    <t>VV0009</t>
  </si>
  <si>
    <t>Nový výkaz (9)</t>
  </si>
  <si>
    <t>213</t>
  </si>
  <si>
    <t>Objekt:</t>
  </si>
  <si>
    <t>VV0010</t>
  </si>
  <si>
    <t>Nový výkaz (10)</t>
  </si>
  <si>
    <t>15,12</t>
  </si>
  <si>
    <t>SO 01 - Posluchárna JM 104</t>
  </si>
  <si>
    <t>VV0011</t>
  </si>
  <si>
    <t>Nový výkaz (11)</t>
  </si>
  <si>
    <t>462,44</t>
  </si>
  <si>
    <t>Soupis:</t>
  </si>
  <si>
    <t>VV0012</t>
  </si>
  <si>
    <t>Nový výkaz (12)</t>
  </si>
  <si>
    <t>103,98</t>
  </si>
  <si>
    <t>D.1.1 - stavebně - architektonické řešení</t>
  </si>
  <si>
    <t>VV0013</t>
  </si>
  <si>
    <t>Nový výkaz (13)</t>
  </si>
  <si>
    <t>238,04</t>
  </si>
  <si>
    <t>VV0014</t>
  </si>
  <si>
    <t>Nový výkaz (14)</t>
  </si>
  <si>
    <t>91,799</t>
  </si>
  <si>
    <t>VV0015</t>
  </si>
  <si>
    <t>Nový výkaz (15)</t>
  </si>
  <si>
    <t>13,89</t>
  </si>
  <si>
    <t>VV0016</t>
  </si>
  <si>
    <t>Nový výkaz (16)</t>
  </si>
  <si>
    <t>15,99</t>
  </si>
  <si>
    <t>VV0017</t>
  </si>
  <si>
    <t>Nový výkaz (17)</t>
  </si>
  <si>
    <t>VV0018</t>
  </si>
  <si>
    <t>Nový výkaz (18)</t>
  </si>
  <si>
    <t>VV0019</t>
  </si>
  <si>
    <t>Nový výkaz (19)</t>
  </si>
  <si>
    <t>182,18</t>
  </si>
  <si>
    <t>VV0020</t>
  </si>
  <si>
    <t>Nový výkaz (20)</t>
  </si>
  <si>
    <t>96,4</t>
  </si>
  <si>
    <t>VV0021</t>
  </si>
  <si>
    <t>Nový výkaz (21)</t>
  </si>
  <si>
    <t>128</t>
  </si>
  <si>
    <t>VV0022</t>
  </si>
  <si>
    <t>Nový výkaz (22)</t>
  </si>
  <si>
    <t>38,4</t>
  </si>
  <si>
    <t>VV0023</t>
  </si>
  <si>
    <t>Nový výkaz (23)</t>
  </si>
  <si>
    <t>86,76</t>
  </si>
  <si>
    <t>VV0024</t>
  </si>
  <si>
    <t>Nový výkaz (24)</t>
  </si>
  <si>
    <t>132</t>
  </si>
  <si>
    <t>VV0025</t>
  </si>
  <si>
    <t>Nový výkaz (25)</t>
  </si>
  <si>
    <t>22,704</t>
  </si>
  <si>
    <t>VV0026</t>
  </si>
  <si>
    <t>Nový výkaz (26)</t>
  </si>
  <si>
    <t>106,04</t>
  </si>
  <si>
    <t>VV0027</t>
  </si>
  <si>
    <t>Nový výkaz (27)</t>
  </si>
  <si>
    <t>40,507</t>
  </si>
  <si>
    <t>VV0028</t>
  </si>
  <si>
    <t>Nový výkaz (28)</t>
  </si>
  <si>
    <t>VV0029</t>
  </si>
  <si>
    <t>Nový výkaz (29)</t>
  </si>
  <si>
    <t>VV0030</t>
  </si>
  <si>
    <t>Nový výkaz (30)</t>
  </si>
  <si>
    <t>VV0031</t>
  </si>
  <si>
    <t>Nový výkaz (31)</t>
  </si>
  <si>
    <t>125,16</t>
  </si>
  <si>
    <t>VV0032</t>
  </si>
  <si>
    <t>Nový výkaz (32)</t>
  </si>
  <si>
    <t>63,211</t>
  </si>
  <si>
    <t>VV0033</t>
  </si>
  <si>
    <t>Nový výkaz (33)</t>
  </si>
  <si>
    <t>23,504</t>
  </si>
  <si>
    <t>VV0034</t>
  </si>
  <si>
    <t>Nový výkaz (40)</t>
  </si>
  <si>
    <t>129,6</t>
  </si>
  <si>
    <t>VV0035</t>
  </si>
  <si>
    <t>Nový výkaz (41)</t>
  </si>
  <si>
    <t>32,7</t>
  </si>
  <si>
    <t>VV0036</t>
  </si>
  <si>
    <t>Nový výkaz (42)</t>
  </si>
  <si>
    <t>235,73</t>
  </si>
  <si>
    <t>VV0037</t>
  </si>
  <si>
    <t>Nový výkaz (43)</t>
  </si>
  <si>
    <t>13,68</t>
  </si>
  <si>
    <t>VV0038</t>
  </si>
  <si>
    <t>Nový výkaz (44)</t>
  </si>
  <si>
    <t>198,997</t>
  </si>
  <si>
    <t>VV0039</t>
  </si>
  <si>
    <t>Nový výkaz (45)</t>
  </si>
  <si>
    <t>VV0040</t>
  </si>
  <si>
    <t>Nový výkaz (46)</t>
  </si>
  <si>
    <t>173,499</t>
  </si>
  <si>
    <t>VV0041</t>
  </si>
  <si>
    <t>Nový výkaz (47)</t>
  </si>
  <si>
    <t>37,05</t>
  </si>
  <si>
    <t>VV0042</t>
  </si>
  <si>
    <t>Nový výkaz (48)</t>
  </si>
  <si>
    <t>241,763</t>
  </si>
  <si>
    <t>VV0043</t>
  </si>
  <si>
    <t>Nový výkaz (49)</t>
  </si>
  <si>
    <t>4,92</t>
  </si>
  <si>
    <t>VV0044</t>
  </si>
  <si>
    <t>Nový výkaz (50)</t>
  </si>
  <si>
    <t>23,35</t>
  </si>
  <si>
    <t>VV0045</t>
  </si>
  <si>
    <t>Nový výkaz (51)</t>
  </si>
  <si>
    <t>188,67</t>
  </si>
  <si>
    <t>VV0046</t>
  </si>
  <si>
    <t>Nový výkaz (52)</t>
  </si>
  <si>
    <t>241,79</t>
  </si>
  <si>
    <t>VV0047</t>
  </si>
  <si>
    <t>Nový výkaz (53)</t>
  </si>
  <si>
    <t>3,78</t>
  </si>
  <si>
    <t>VV0048</t>
  </si>
  <si>
    <t>Nový výkaz (54)</t>
  </si>
  <si>
    <t>5,713</t>
  </si>
  <si>
    <t>REKAPITULACE ČLENĚNÍ SOUPISU PRACÍ</t>
  </si>
  <si>
    <t>VV0049</t>
  </si>
  <si>
    <t>Nový výkaz (55)</t>
  </si>
  <si>
    <t>VV0050</t>
  </si>
  <si>
    <t>Nový výkaz (56)</t>
  </si>
  <si>
    <t>VV0051</t>
  </si>
  <si>
    <t>Nový výkaz (57)</t>
  </si>
  <si>
    <t>VV0052</t>
  </si>
  <si>
    <t>Nový výkaz (58)</t>
  </si>
  <si>
    <t>VV0053</t>
  </si>
  <si>
    <t>Nový výkaz (59)</t>
  </si>
  <si>
    <t>4</t>
  </si>
  <si>
    <t>VV0054</t>
  </si>
  <si>
    <t>Nový výkaz (60)</t>
  </si>
  <si>
    <t>VV0055</t>
  </si>
  <si>
    <t>Nový výkaz (61)</t>
  </si>
  <si>
    <t>VV0056</t>
  </si>
  <si>
    <t>Nový výkaz (62)</t>
  </si>
  <si>
    <t>2,695</t>
  </si>
  <si>
    <t>VV0057</t>
  </si>
  <si>
    <t>Nový výkaz (63)</t>
  </si>
  <si>
    <t>VV0058</t>
  </si>
  <si>
    <t>Nový výkaz (64)</t>
  </si>
  <si>
    <t>6</t>
  </si>
  <si>
    <t>VV0059</t>
  </si>
  <si>
    <t>Nový výkaz (65)</t>
  </si>
  <si>
    <t>VV0060</t>
  </si>
  <si>
    <t>Nový výkaz (66)</t>
  </si>
  <si>
    <t>5,05</t>
  </si>
  <si>
    <t>VV0061</t>
  </si>
  <si>
    <t>Nový výkaz (67)</t>
  </si>
  <si>
    <t>13,64</t>
  </si>
  <si>
    <t>VV0062</t>
  </si>
  <si>
    <t>Nový výkaz (68)</t>
  </si>
  <si>
    <t>18,36</t>
  </si>
  <si>
    <t>Kód dílu - Popis</t>
  </si>
  <si>
    <t>Cena celkem [CZK]</t>
  </si>
  <si>
    <t>VV0063</t>
  </si>
  <si>
    <t>Nový výkaz (69)</t>
  </si>
  <si>
    <t>10</t>
  </si>
  <si>
    <t>VV0064</t>
  </si>
  <si>
    <t>Nový výkaz (70)</t>
  </si>
  <si>
    <t>20,98</t>
  </si>
  <si>
    <t>-1</t>
  </si>
  <si>
    <t>VV0065</t>
  </si>
  <si>
    <t>Nový výkaz (71)</t>
  </si>
  <si>
    <t>35,499</t>
  </si>
  <si>
    <t>HSV - Práce a dodávky HSV</t>
  </si>
  <si>
    <t>VV0066</t>
  </si>
  <si>
    <t>Nový výkaz (72)</t>
  </si>
  <si>
    <t>94,38</t>
  </si>
  <si>
    <t xml:space="preserve">    6 - Úpravy povrchů, podlahy a osazování výplní</t>
  </si>
  <si>
    <t>VV0067</t>
  </si>
  <si>
    <t>Nový výkaz (73)</t>
  </si>
  <si>
    <t xml:space="preserve">    9 - Ostatní konstrukce a práce, bourání</t>
  </si>
  <si>
    <t>VV0068</t>
  </si>
  <si>
    <t>Nový výkaz (74)</t>
  </si>
  <si>
    <t>13,992</t>
  </si>
  <si>
    <t xml:space="preserve">    997 - Přesun sutě</t>
  </si>
  <si>
    <t>VV0069</t>
  </si>
  <si>
    <t>Nový výkaz (75)</t>
  </si>
  <si>
    <t>127,735</t>
  </si>
  <si>
    <t xml:space="preserve">    998 - Přesun hmot</t>
  </si>
  <si>
    <t>VV0070</t>
  </si>
  <si>
    <t>Nový výkaz (76)</t>
  </si>
  <si>
    <t>295,087</t>
  </si>
  <si>
    <t>PSV - Práce a dodávky PSV</t>
  </si>
  <si>
    <t>VV0071</t>
  </si>
  <si>
    <t>Nový výkaz (77)</t>
  </si>
  <si>
    <t>139,093</t>
  </si>
  <si>
    <t xml:space="preserve">    714 - Akustická a protiotřesová opatření</t>
  </si>
  <si>
    <t>VV0072</t>
  </si>
  <si>
    <t>Nový výkaz (78)</t>
  </si>
  <si>
    <t>286,411</t>
  </si>
  <si>
    <t xml:space="preserve">    766 - Konstrukce truhlářské</t>
  </si>
  <si>
    <t>VV0073</t>
  </si>
  <si>
    <t>Nový výkaz (79)</t>
  </si>
  <si>
    <t>66,64</t>
  </si>
  <si>
    <t xml:space="preserve">    767 - Konstrukce zámečnické</t>
  </si>
  <si>
    <t>VV0075</t>
  </si>
  <si>
    <t>Nový výkaz (81)</t>
  </si>
  <si>
    <t>292,351</t>
  </si>
  <si>
    <t xml:space="preserve">    771 - Podlahy z dlaždic</t>
  </si>
  <si>
    <t>VV0076</t>
  </si>
  <si>
    <t>Nový výkaz (82)</t>
  </si>
  <si>
    <t xml:space="preserve">    776 - Podlahy povlakové</t>
  </si>
  <si>
    <t>VV0077</t>
  </si>
  <si>
    <t>Nový výkaz (83)</t>
  </si>
  <si>
    <t>80</t>
  </si>
  <si>
    <t xml:space="preserve">    783 - Dokončovací práce - nátěry</t>
  </si>
  <si>
    <t>VV0078</t>
  </si>
  <si>
    <t>Nový výkaz (84)</t>
  </si>
  <si>
    <t>0,317</t>
  </si>
  <si>
    <t xml:space="preserve">    784 - Dokončovací práce - malby a tapety</t>
  </si>
  <si>
    <t>VV0079</t>
  </si>
  <si>
    <t>Nový výkaz (85)</t>
  </si>
  <si>
    <t xml:space="preserve">    786 - Dokončovací práce - čalounické úpravy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</si>
  <si>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</si>
  <si>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</si>
  <si>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</si>
  <si>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</si>
  <si>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</si>
  <si>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</si>
  <si>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</si>
  <si>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</si>
  <si>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</si>
  <si>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</si>
  <si>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</si>
  <si>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</si>
  <si>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</si>
  <si>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</si>
  <si>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</si>
  <si>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</si>
  <si>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</si>
  <si>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Úpravy povrchů, podlahy a osazování výplní</t>
  </si>
  <si>
    <t>K</t>
  </si>
  <si>
    <t>611131111</t>
  </si>
  <si>
    <t>Podkladní a spojovací vrstva vnitřních omítaných ploch polymercementový spojovací můstek nanášený ručně stropů</t>
  </si>
  <si>
    <t>m2</t>
  </si>
  <si>
    <t>CS ÚRS 2024 01</t>
  </si>
  <si>
    <t>-1059904521</t>
  </si>
  <si>
    <t>Online PSC</t>
  </si>
  <si>
    <t>https://podminky.urs.cz/item/CS_URS_2024_01/611131111</t>
  </si>
  <si>
    <t>VV</t>
  </si>
  <si>
    <t>"Množství určené pomocí aplikace Výměry.</t>
  </si>
  <si>
    <t>"D.1.1.03 Půdorys - nový stav.pdf</t>
  </si>
  <si>
    <t>"posluchárna</t>
  </si>
  <si>
    <t>"225,800</t>
  </si>
  <si>
    <t>"předsálí</t>
  </si>
  <si>
    <t>"(8,120+7,870)</t>
  </si>
  <si>
    <t>611325411</t>
  </si>
  <si>
    <t>Oprava vápenocementové omítky vnitřních ploch hladké, tloušťky do 20 mm stropů, v rozsahu opravované plochy do 10%</t>
  </si>
  <si>
    <t>-1119653751</t>
  </si>
  <si>
    <t>https://podminky.urs.cz/item/CS_URS_2024_01/611325411</t>
  </si>
  <si>
    <t>612131121</t>
  </si>
  <si>
    <t>Podkladní a spojovací vrstva vnitřních omítaných ploch penetrace disperzní nanášená ručně stěn</t>
  </si>
  <si>
    <t>223882118</t>
  </si>
  <si>
    <t>https://podminky.urs.cz/item/CS_URS_2024_01/612131121</t>
  </si>
  <si>
    <t>"D.1.1.04 Řez A-A" - nový stav.pdf</t>
  </si>
  <si>
    <t>"47,190* 2</t>
  </si>
  <si>
    <t>612135011</t>
  </si>
  <si>
    <t>Vyrovnání nerovností podkladu vnitřních omítaných ploch tmelem, tloušťky do 2 mm stěn</t>
  </si>
  <si>
    <t>1309229546</t>
  </si>
  <si>
    <t>https://podminky.urs.cz/item/CS_URS_2024_01/612135011</t>
  </si>
  <si>
    <t>"úprava po odstranění původních obkladů stěn</t>
  </si>
  <si>
    <t>129,600 " VV viz. 612325412</t>
  </si>
  <si>
    <t>173,499 " VV viz. 612325417</t>
  </si>
  <si>
    <t>Součet</t>
  </si>
  <si>
    <t>5</t>
  </si>
  <si>
    <t>612135095</t>
  </si>
  <si>
    <t>Vyrovnání nerovností podkladu vnitřních omítaných ploch Příplatek k ceně za každý další 1 mm tloušťky podkladní vrstvy přes 2 mm tmelem stěn</t>
  </si>
  <si>
    <t>496275926</t>
  </si>
  <si>
    <t>https://podminky.urs.cz/item/CS_URS_2024_01/612135095</t>
  </si>
  <si>
    <t>612135101</t>
  </si>
  <si>
    <t>Hrubá výplň rýh maltou jakékoli šířky rýhy ve stěnách</t>
  </si>
  <si>
    <t>-1943923072</t>
  </si>
  <si>
    <t>https://podminky.urs.cz/item/CS_URS_2024_01/612135101</t>
  </si>
  <si>
    <t>"kabel CYKY 5Cx10 - pozice 3.001</t>
  </si>
  <si>
    <t>150,000 * 0,030</t>
  </si>
  <si>
    <t>"kabel CYKY 5Cx4 - pozice 3.002</t>
  </si>
  <si>
    <t>"kabel bazhalogenový 3x1,5 - pozice 3.003</t>
  </si>
  <si>
    <t>3960,000 * 0,030</t>
  </si>
  <si>
    <t>"kabel bazhalogenový 2ACx1,5 - pozice 3.004</t>
  </si>
  <si>
    <t>295,000 * 0,030</t>
  </si>
  <si>
    <t>"kabel bazhalogenový 4DCx1,5 - pozice 3.005</t>
  </si>
  <si>
    <t>520,000 * 0,030</t>
  </si>
  <si>
    <t>"kabel bazhalogenový 3Cx2,5 - pozice 3.006</t>
  </si>
  <si>
    <t>"kabel bazhalogenový SYKFY 2x2x1 - pozice 3.007</t>
  </si>
  <si>
    <t>185,000 * 0,030</t>
  </si>
  <si>
    <t>"kabel bazhalogenový CYA6 - pozice 3.008</t>
  </si>
  <si>
    <t>7</t>
  </si>
  <si>
    <t>612142001</t>
  </si>
  <si>
    <t>Pletivo vnitřních ploch v ploše nebo pruzích, na plném podkladu sklovláknité vtlačené do tmelu včetně tmelu stěn</t>
  </si>
  <si>
    <t>-1900142885</t>
  </si>
  <si>
    <t>https://podminky.urs.cz/item/CS_URS_2024_01/612142001</t>
  </si>
  <si>
    <t>"zpevnění původních omítek stěn</t>
  </si>
  <si>
    <t>8</t>
  </si>
  <si>
    <t>612315111</t>
  </si>
  <si>
    <t>Vápenná omítka rýh hladká ve stěnách, šířky rýhy do 150 mm</t>
  </si>
  <si>
    <t>-851420207</t>
  </si>
  <si>
    <t>https://podminky.urs.cz/item/CS_URS_2024_01/612315111</t>
  </si>
  <si>
    <t>9</t>
  </si>
  <si>
    <t>612325412</t>
  </si>
  <si>
    <t>Oprava vápenocementové omítky vnitřních ploch hladké, tloušťky do 20 mm stěn, v rozsahu opravované plochy přes 10 do 30%</t>
  </si>
  <si>
    <t>1629341093</t>
  </si>
  <si>
    <t>https://podminky.urs.cz/item/CS_URS_2024_01/612325412</t>
  </si>
  <si>
    <t>"pod novým lamelovým akustickým podhledem</t>
  </si>
  <si>
    <t>"102,343+36,750</t>
  </si>
  <si>
    <t>"Odpočet otvorů</t>
  </si>
  <si>
    <t>"- ( 0,900 * 2,100 * 2 )</t>
  </si>
  <si>
    <t>"- ( 1,450 * 1,970 * 2 )</t>
  </si>
  <si>
    <t>612325417</t>
  </si>
  <si>
    <t>Oprava vápenocementové omítky vnitřních ploch hladké, tloušťky do 20 mm, s celoplošným přeštukováním, tloušťky štuku 3 mm stěn, v rozsahu opravované plochy přes 10 do 30%</t>
  </si>
  <si>
    <t>-1430286751</t>
  </si>
  <si>
    <t>https://podminky.urs.cz/item/CS_URS_2024_01/612325417</t>
  </si>
  <si>
    <t>"plochy bez akustického obkladu</t>
  </si>
  <si>
    <t>"boční stěny posluchárny</t>
  </si>
  <si>
    <t>"boky sloupů posluchárny</t>
  </si>
  <si>
    <t>"0,600 * 6,100 * 2</t>
  </si>
  <si>
    <t>"0,600 * 3,569 * 2</t>
  </si>
  <si>
    <t>"0,600 * 3,957 * 2</t>
  </si>
  <si>
    <t>"0,600 * 2,510 * 2</t>
  </si>
  <si>
    <t>"(29,964+29,792)</t>
  </si>
  <si>
    <t>11</t>
  </si>
  <si>
    <t>613131121</t>
  </si>
  <si>
    <t>Podkladní a spojovací vrstva vnitřních omítaných ploch penetrace disperzní nanášená ručně pilířů nebo sloupů</t>
  </si>
  <si>
    <t>-718685822</t>
  </si>
  <si>
    <t>https://podminky.urs.cz/item/CS_URS_2024_01/613131121</t>
  </si>
  <si>
    <t>"sloup 500x600 mm</t>
  </si>
  <si>
    <t>"0,500 * (( 6,100 + 3,569 + 3,957 + 2,510 ) * 2 )</t>
  </si>
  <si>
    <t>"0,600 * (( 6,100 + 3,569 + 3,957 + 2,510 ) * 2 )</t>
  </si>
  <si>
    <t>619991001</t>
  </si>
  <si>
    <t>Zakrytí vnitřních ploch před znečištěním fólií včetně pozdějšího odkrytí podlah</t>
  </si>
  <si>
    <t>1551714952</t>
  </si>
  <si>
    <t>https://podminky.urs.cz/item/CS_URS_2024_01/619991001</t>
  </si>
  <si>
    <t>"D.1.1.01 Půdorys - stávající stav a bourání.pdf</t>
  </si>
  <si>
    <t>"Plocha na úrovni +0,000</t>
  </si>
  <si>
    <t>"Plocha na úrovni + 4,200</t>
  </si>
  <si>
    <t>"Plocha předsálí na úrovni + 4,200</t>
  </si>
  <si>
    <t>"elevace</t>
  </si>
  <si>
    <t>"9,640*0,900*10,000</t>
  </si>
  <si>
    <t>"9,640* 0,382 *11,000</t>
  </si>
  <si>
    <t>"schodiště</t>
  </si>
  <si>
    <t>"2,000* 0,300 * 64</t>
  </si>
  <si>
    <t>"2,000* 0,172 * 66</t>
  </si>
  <si>
    <t>FIG</t>
  </si>
  <si>
    <t>Rozpad figury: Plocha na úrovni +0,000</t>
  </si>
  <si>
    <t>64,620</t>
  </si>
  <si>
    <t>Rozpad figury: Plocha na úrovni + 4,200</t>
  </si>
  <si>
    <t>23,370</t>
  </si>
  <si>
    <t>Rozpad figury: Plocha předsálí na úrovni + 4,200</t>
  </si>
  <si>
    <t>8,120+7,870</t>
  </si>
  <si>
    <t>13</t>
  </si>
  <si>
    <t>619995001</t>
  </si>
  <si>
    <t>Začištění omítek (s dodáním hmot) kolem oken, dveří, podlah, obkladů apod.</t>
  </si>
  <si>
    <t>m</t>
  </si>
  <si>
    <t>-296127497</t>
  </si>
  <si>
    <t>https://podminky.urs.cz/item/CS_URS_2024_01/619995001</t>
  </si>
  <si>
    <t>"Dveře D1 (900x2100 mm)* ( 2,100 * 2 + 0,900 )</t>
  </si>
  <si>
    <t>"Dveře D2 (1450x1970 mm)* ( 1,970 * 2 + 1,450 )</t>
  </si>
  <si>
    <t>Rozpad figury: Dveře D1 (900x2100 mm)</t>
  </si>
  <si>
    <t>2,000</t>
  </si>
  <si>
    <t>Rozpad figury: Dveře D2 (1450x1970 mm)</t>
  </si>
  <si>
    <t>14</t>
  </si>
  <si>
    <t>619996137</t>
  </si>
  <si>
    <t>Ochrana stavebních konstrukcí a samostatných prvků včetně pozdějšího odstranění obedněním z OSB desek samostatných konstrukcí a prvků</t>
  </si>
  <si>
    <t>178747450</t>
  </si>
  <si>
    <t>https://podminky.urs.cz/item/CS_URS_2024_01/619996137</t>
  </si>
  <si>
    <t>"ochrana stávajících oken před poškozením stavbou</t>
  </si>
  <si>
    <t>"Okno 1180x4140 mm* 1,180 * 4,140</t>
  </si>
  <si>
    <t>"Okno 1180x3640 mm* 1,180 * 3,640</t>
  </si>
  <si>
    <t>"2* 1,180 * 3,140</t>
  </si>
  <si>
    <t>"Okno 1180x2640 mm* 1,180 * 2,640</t>
  </si>
  <si>
    <t>"Okno 1180x2140 mm* 1,180 * 2,140</t>
  </si>
  <si>
    <t>Rozpad figury: Okno 1180x4140 mm</t>
  </si>
  <si>
    <t>Rozpad figury: Okno 1180x3640 mm</t>
  </si>
  <si>
    <t>Rozpad figury: Okno 1180x2640 mm</t>
  </si>
  <si>
    <t>Rozpad figury: Okno 1180x2140 mm</t>
  </si>
  <si>
    <t>15</t>
  </si>
  <si>
    <t>619996145</t>
  </si>
  <si>
    <t>Ochrana stavebních konstrukcí a samostatných prvků včetně pozdějšího odstranění obalením geotextilií samostatných konstrukcí a prvků</t>
  </si>
  <si>
    <t>1592838678</t>
  </si>
  <si>
    <t>https://podminky.urs.cz/item/CS_URS_2024_01/619996145</t>
  </si>
  <si>
    <t>16</t>
  </si>
  <si>
    <t>632451101</t>
  </si>
  <si>
    <t>Potěr cementový samonivelační ze suchých směsí tloušťky přes 2 do 5 mm</t>
  </si>
  <si>
    <t>82347345</t>
  </si>
  <si>
    <t>https://podminky.urs.cz/item/CS_URS_2024_01/632451101</t>
  </si>
  <si>
    <t>17</t>
  </si>
  <si>
    <t>642944221</t>
  </si>
  <si>
    <t>Osazení ocelových dveřních zárubní lisovaných nebo z úhelníků dodatečně s vybetonováním prahu, plochy přes 2,5 m2</t>
  </si>
  <si>
    <t>kus</t>
  </si>
  <si>
    <t>-810524938</t>
  </si>
  <si>
    <t>https://podminky.urs.cz/item/CS_URS_2024_01/642944221</t>
  </si>
  <si>
    <t>"Dveře D2 (1450x1970 mm)</t>
  </si>
  <si>
    <t>18</t>
  </si>
  <si>
    <t>M</t>
  </si>
  <si>
    <t>55331717</t>
  </si>
  <si>
    <t>zárubeň dvoukřídlá ocelová pro dodatečnou montáž tl stěny 110-150mm rozměru 1450/1970, 2100mm</t>
  </si>
  <si>
    <t>860256369</t>
  </si>
  <si>
    <t>Ostatní konstrukce a práce, bourání</t>
  </si>
  <si>
    <t>19</t>
  </si>
  <si>
    <t>943211111</t>
  </si>
  <si>
    <t>Lešení prostorové rámové lehké pracovní s podlahami s provozním zatížením tř. 3 do 200 kg/m2 výšky do 10 m montáž</t>
  </si>
  <si>
    <t>m3</t>
  </si>
  <si>
    <t>-1302060703</t>
  </si>
  <si>
    <t>https://podminky.urs.cz/item/CS_URS_2024_01/943211111</t>
  </si>
  <si>
    <t>"poslední pracovní podlaha cca. 2 m pod úrovní podhledu</t>
  </si>
  <si>
    <t>"64,620* 3,300</t>
  </si>
  <si>
    <t>"9,600* 1,875</t>
  </si>
  <si>
    <t>"23,370* 0,450</t>
  </si>
  <si>
    <t>20</t>
  </si>
  <si>
    <t>943211211</t>
  </si>
  <si>
    <t>Lešení prostorové rámové lehké pracovní s podlahami s provozním zatížením tř. 3 do 200 kg/m2 výšky do 10 m příplatek k ceně za každý den použití</t>
  </si>
  <si>
    <t>195944830</t>
  </si>
  <si>
    <t>https://podminky.urs.cz/item/CS_URS_2024_01/943211211</t>
  </si>
  <si>
    <t>241,763*90 'Přepočtené koeficientem množství</t>
  </si>
  <si>
    <t>943211811</t>
  </si>
  <si>
    <t>Lešení prostorové rámové lehké pracovní s podlahami s provozním zatížením tř. 3 do 200 kg/m2 výšky do 10 m demontáž</t>
  </si>
  <si>
    <t>697147195</t>
  </si>
  <si>
    <t>https://podminky.urs.cz/item/CS_URS_2024_01/943211811</t>
  </si>
  <si>
    <t>22</t>
  </si>
  <si>
    <t>946111111</t>
  </si>
  <si>
    <t>Věže pojízdné trubkové nebo dílcové s maximálním zatížením podlahy do 200 kg/m2 šířky od 0,6 do 0,9 m, délky do 3,2 m výšky do 1,5 m montáž</t>
  </si>
  <si>
    <t>1091975907</t>
  </si>
  <si>
    <t>https://podminky.urs.cz/item/CS_URS_2024_01/946111111</t>
  </si>
  <si>
    <t>23</t>
  </si>
  <si>
    <t>946111112</t>
  </si>
  <si>
    <t>Věže pojízdné trubkové nebo dílcové s maximálním zatížením podlahy do 200 kg/m2 šířky od 0,6 do 0,9 m, délky do 3,2 m výšky přes 1,5 m do 2,5 m montáž</t>
  </si>
  <si>
    <t>-1847709867</t>
  </si>
  <si>
    <t>https://podminky.urs.cz/item/CS_URS_2024_01/946111112</t>
  </si>
  <si>
    <t>24</t>
  </si>
  <si>
    <t>946111113</t>
  </si>
  <si>
    <t>Věže pojízdné trubkové nebo dílcové s maximálním zatížením podlahy do 200 kg/m2 šířky od 0,6 do 0,9 m, délky do 3,2 m výšky přes 2,5 m do 3,5 m montáž</t>
  </si>
  <si>
    <t>1734906202</t>
  </si>
  <si>
    <t>https://podminky.urs.cz/item/CS_URS_2024_01/946111113</t>
  </si>
  <si>
    <t>25</t>
  </si>
  <si>
    <t>946111211</t>
  </si>
  <si>
    <t>Věže pojízdné trubkové nebo dílcové s maximálním zatížením podlahy do 200 kg/m2 šířky od 0,6 do 0,9 m, délky do 3,2 m výšky do 1,5 m příplatek k ceně za každý den použití</t>
  </si>
  <si>
    <t>2117897206</t>
  </si>
  <si>
    <t>https://podminky.urs.cz/item/CS_URS_2024_01/946111211</t>
  </si>
  <si>
    <t>2*60 'Přepočtené koeficientem množství</t>
  </si>
  <si>
    <t>26</t>
  </si>
  <si>
    <t>946111212</t>
  </si>
  <si>
    <t>Věže pojízdné trubkové nebo dílcové s maximálním zatížením podlahy do 200 kg/m2 šířky od 0,6 do 0,9 m, délky do 3,2 m výšky přes 1,5 m do 2,5 m příplatek k ceně za každý den použití</t>
  </si>
  <si>
    <t>-634293390</t>
  </si>
  <si>
    <t>https://podminky.urs.cz/item/CS_URS_2024_01/946111212</t>
  </si>
  <si>
    <t>27</t>
  </si>
  <si>
    <t>946111213</t>
  </si>
  <si>
    <t>Věže pojízdné trubkové nebo dílcové s maximálním zatížením podlahy do 200 kg/m2 šířky od 0,6 do 0,9 m, délky do 3,2 m výšky přes 2,5 m do 3,5 m příplatek k ceně za každý den použití</t>
  </si>
  <si>
    <t>1489066521</t>
  </si>
  <si>
    <t>https://podminky.urs.cz/item/CS_URS_2024_01/946111213</t>
  </si>
  <si>
    <t>28</t>
  </si>
  <si>
    <t>946111811</t>
  </si>
  <si>
    <t>Věže pojízdné trubkové nebo dílcové s maximálním zatížením podlahy do 200 kg/m2 šířky od 0,6 do 0,9 m, délky do 3,2 m výšky do 1,5 m demontáž</t>
  </si>
  <si>
    <t>1151076195</t>
  </si>
  <si>
    <t>https://podminky.urs.cz/item/CS_URS_2024_01/946111811</t>
  </si>
  <si>
    <t>29</t>
  </si>
  <si>
    <t>946111812</t>
  </si>
  <si>
    <t>Věže pojízdné trubkové nebo dílcové s maximálním zatížením podlahy do 200 kg/m2 šířky od 0,6 do 0,9 m, délky do 3,2 m výšky přes 1,5 m do 2,5 m demontáž</t>
  </si>
  <si>
    <t>-862372372</t>
  </si>
  <si>
    <t>https://podminky.urs.cz/item/CS_URS_2024_01/946111812</t>
  </si>
  <si>
    <t>30</t>
  </si>
  <si>
    <t>946111813</t>
  </si>
  <si>
    <t>Věže pojízdné trubkové nebo dílcové s maximálním zatížením podlahy do 200 kg/m2 šířky od 0,6 do 0,9 m, délky do 3,2 m výšky přes 2,5 m do 3,5 m demontáž</t>
  </si>
  <si>
    <t>944297007</t>
  </si>
  <si>
    <t>https://podminky.urs.cz/item/CS_URS_2024_01/946111813</t>
  </si>
  <si>
    <t>31</t>
  </si>
  <si>
    <t>949101111</t>
  </si>
  <si>
    <t>Lešení pomocné pracovní pro objekty pozemních staveb pro zatížení do 150 kg/m2, o výšce lešeňové podlahy do 1,9 m</t>
  </si>
  <si>
    <t>108661277</t>
  </si>
  <si>
    <t>https://podminky.urs.cz/item/CS_URS_2024_01/949101111</t>
  </si>
  <si>
    <t>"23,350</t>
  </si>
  <si>
    <t>32</t>
  </si>
  <si>
    <t>949101112</t>
  </si>
  <si>
    <t>Lešení pomocné pracovní pro objekty pozemních staveb pro zatížení do 150 kg/m2, o výšce lešeňové podlahy přes 1,9 do 3,5 m</t>
  </si>
  <si>
    <t>-1792386793</t>
  </si>
  <si>
    <t>https://podminky.urs.cz/item/CS_URS_2024_01/949101112</t>
  </si>
  <si>
    <t>"188,670</t>
  </si>
  <si>
    <t>33</t>
  </si>
  <si>
    <t>952901108</t>
  </si>
  <si>
    <t>Čištění budov při provádění oprav a udržovacích prací oken dvojitých nebo zdvojených omytím, plochy do přes 2,5 m2</t>
  </si>
  <si>
    <t>-1331773289</t>
  </si>
  <si>
    <t>https://podminky.urs.cz/item/CS_URS_2024_01/952901108</t>
  </si>
  <si>
    <t>"Okno 1180x3140 mm* 1,180 * 3,140</t>
  </si>
  <si>
    <t>Rozpad figury: Okno 1180x3140 mm</t>
  </si>
  <si>
    <t>34</t>
  </si>
  <si>
    <t>952901111</t>
  </si>
  <si>
    <t>Vyčištění budov nebo objektů před předáním do užívání budov bytové nebo občanské výstavby, světlé výšky podlaží do 4 m</t>
  </si>
  <si>
    <t>-292471969</t>
  </si>
  <si>
    <t>https://podminky.urs.cz/item/CS_URS_2024_01/952901111</t>
  </si>
  <si>
    <t>35</t>
  </si>
  <si>
    <t>953961113</t>
  </si>
  <si>
    <t>Kotva chemická s vyvrtáním otvoru do betonu, železobetonu nebo tvrdého kamene tmel, velikost M 12, hloubka 110 mm</t>
  </si>
  <si>
    <t>1781277222</t>
  </si>
  <si>
    <t>https://podminky.urs.cz/item/CS_URS_2024_01/953961113</t>
  </si>
  <si>
    <t>"kotvení paty sloupku zábradlí do podkladu</t>
  </si>
  <si>
    <t>"4 kotvy/ sloupek</t>
  </si>
  <si>
    <t>"Počet sloupů 1 ramene zábradlí* 4,000 * 2</t>
  </si>
  <si>
    <t>Rozpad figury: Počet sloupů 1 ramene zábradlí</t>
  </si>
  <si>
    <t>10,000</t>
  </si>
  <si>
    <t>36</t>
  </si>
  <si>
    <t>953965121</t>
  </si>
  <si>
    <t>Kotva chemická s vyvrtáním otvoru kotevní šrouby pro chemické kotvy, velikost M 12, délka 160 mm</t>
  </si>
  <si>
    <t>-1626750458</t>
  </si>
  <si>
    <t>https://podminky.urs.cz/item/CS_URS_2024_01/953965121</t>
  </si>
  <si>
    <t>37</t>
  </si>
  <si>
    <t>965042131</t>
  </si>
  <si>
    <t>Bourání mazanin betonových nebo z litého asfaltu tl. do 100 mm, plochy do 4 m2</t>
  </si>
  <si>
    <t>-2099066324</t>
  </si>
  <si>
    <t>https://podminky.urs.cz/item/CS_URS_2024_01/965042131</t>
  </si>
  <si>
    <t>"spádovaná mazanina předsálí tl. 0-100 mm</t>
  </si>
  <si>
    <t>"(0,163+0,154)</t>
  </si>
  <si>
    <t>38</t>
  </si>
  <si>
    <t>965046111</t>
  </si>
  <si>
    <t>Broušení stávajících betonových podlah úběr do 3 mm</t>
  </si>
  <si>
    <t>-1075625929</t>
  </si>
  <si>
    <t>https://podminky.urs.cz/item/CS_URS_2024_01/965046111</t>
  </si>
  <si>
    <t>"9,640*0,900 *10,000</t>
  </si>
  <si>
    <t>"schod. stupně</t>
  </si>
  <si>
    <t>"2,000* 0,127 * 66</t>
  </si>
  <si>
    <t>39</t>
  </si>
  <si>
    <t>965046119</t>
  </si>
  <si>
    <t>Broušení stávajících betonových podlah Příplatek k ceně za každý další 1 mm úběru</t>
  </si>
  <si>
    <t>-49575178</t>
  </si>
  <si>
    <t>https://podminky.urs.cz/item/CS_URS_2024_01/965046119</t>
  </si>
  <si>
    <t>286,411*2 'Přepočtené koeficientem množství</t>
  </si>
  <si>
    <t>40</t>
  </si>
  <si>
    <t>968072455</t>
  </si>
  <si>
    <t>Vybourání kovových rámů oken s křídly, dveřních zárubní, vrat, stěn, ostění nebo obkladů dveřních zárubní, plochy do 2 m2</t>
  </si>
  <si>
    <t>-118353109</t>
  </si>
  <si>
    <t>https://podminky.urs.cz/item/CS_URS_2024_01/968072455</t>
  </si>
  <si>
    <t>"2x dveře 900x2100 mm</t>
  </si>
  <si>
    <t>"2,000* 0,900 * 2,100</t>
  </si>
  <si>
    <t>41</t>
  </si>
  <si>
    <t>968072456</t>
  </si>
  <si>
    <t>Vybourání kovových rámů oken s křídly, dveřních zárubní, vrat, stěn, ostění nebo obkladů dveřních zárubní, plochy přes 2 m2</t>
  </si>
  <si>
    <t>756273737</t>
  </si>
  <si>
    <t>https://podminky.urs.cz/item/CS_URS_2024_01/968072456</t>
  </si>
  <si>
    <t>"2x dveře 1450x1970 mm</t>
  </si>
  <si>
    <t>"2,000* 1,450 * 1,970</t>
  </si>
  <si>
    <t>42</t>
  </si>
  <si>
    <t>977132111</t>
  </si>
  <si>
    <t>Vyvrtání otvorů pro elektroinstalační krabice ve stěnách z cihel, hloubky do 60 mm</t>
  </si>
  <si>
    <t>1672794347</t>
  </si>
  <si>
    <t>https://podminky.urs.cz/item/CS_URS_2024_01/977132111</t>
  </si>
  <si>
    <t>"4x zásuvka pozice 2.001</t>
  </si>
  <si>
    <t>4,000</t>
  </si>
  <si>
    <t>"96x zásuvka pozice 2.002</t>
  </si>
  <si>
    <t>96,000</t>
  </si>
  <si>
    <t>"4x dvojzásuvka pozice 2.003</t>
  </si>
  <si>
    <t>4,000 * 2</t>
  </si>
  <si>
    <t>43</t>
  </si>
  <si>
    <t>977332121</t>
  </si>
  <si>
    <t>Frézování drážek pro vodiče ve stěnách z cihel včetně omítky, rozměru do 30x30 mm</t>
  </si>
  <si>
    <t>-51224614</t>
  </si>
  <si>
    <t>https://podminky.urs.cz/item/CS_URS_2024_01/977332121</t>
  </si>
  <si>
    <t>"pro VV SP stanoven poměr cihla/beton - 60/40</t>
  </si>
  <si>
    <t>150,000 * 60/100</t>
  </si>
  <si>
    <t>3960,000 * 60/100</t>
  </si>
  <si>
    <t>295,000 * 60/100</t>
  </si>
  <si>
    <t>520,000 * 60/100</t>
  </si>
  <si>
    <t>185,000 * 60/100</t>
  </si>
  <si>
    <t>44</t>
  </si>
  <si>
    <t>977342111</t>
  </si>
  <si>
    <t>Frézování drážek pro vodiče ve stěnách z betonu, rozměru do 30x30 mm</t>
  </si>
  <si>
    <t>-1294525555</t>
  </si>
  <si>
    <t>https://podminky.urs.cz/item/CS_URS_2024_01/977342111</t>
  </si>
  <si>
    <t>150,000 * 40/100</t>
  </si>
  <si>
    <t>3960,000 * 40/100</t>
  </si>
  <si>
    <t>295,000 * 40/100</t>
  </si>
  <si>
    <t>520,000 * 40/100</t>
  </si>
  <si>
    <t>185,000 * 40/100</t>
  </si>
  <si>
    <t>45</t>
  </si>
  <si>
    <t>978011121</t>
  </si>
  <si>
    <t>Otlučení vápenných nebo vápenocementových omítek vnitřních ploch stropů, v rozsahu přes 5 do 10 %</t>
  </si>
  <si>
    <t>832231403</t>
  </si>
  <si>
    <t>https://podminky.urs.cz/item/CS_URS_2024_01/978011121</t>
  </si>
  <si>
    <t>46</t>
  </si>
  <si>
    <t>978013141</t>
  </si>
  <si>
    <t>Otlučení vápenných nebo vápenocementových omítek vnitřních ploch stěn s vyškrabáním spar, s očištěním zdiva, v rozsahu přes 10 do 30 %</t>
  </si>
  <si>
    <t>1953866055</t>
  </si>
  <si>
    <t>https://podminky.urs.cz/item/CS_URS_2024_01/978013141</t>
  </si>
  <si>
    <t>"po odstranění původních obkladů stěn apod.</t>
  </si>
  <si>
    <t>47</t>
  </si>
  <si>
    <t>978035117</t>
  </si>
  <si>
    <t>Odstranění tenkovrstvých omítek nebo štuku tloušťky do 2 mm obroušením, rozsahu přes 50 do 100%</t>
  </si>
  <si>
    <t>1546596508</t>
  </si>
  <si>
    <t>https://podminky.urs.cz/item/CS_URS_2024_01/978035117</t>
  </si>
  <si>
    <t>997</t>
  </si>
  <si>
    <t>Přesun sutě</t>
  </si>
  <si>
    <t>48</t>
  </si>
  <si>
    <t>997013211</t>
  </si>
  <si>
    <t>Vnitrostaveništní doprava suti a vybouraných hmot vodorovně do 50 m s naložením ručně pro budovy a haly výšky do 6 m</t>
  </si>
  <si>
    <t>t</t>
  </si>
  <si>
    <t>1639609008</t>
  </si>
  <si>
    <t>https://podminky.urs.cz/item/CS_URS_2024_01/997013211</t>
  </si>
  <si>
    <t>49</t>
  </si>
  <si>
    <t>997013501</t>
  </si>
  <si>
    <t>Odvoz suti a vybouraných hmot na skládku nebo meziskládku se složením, na vzdálenost do 1 km</t>
  </si>
  <si>
    <t>1706608736</t>
  </si>
  <si>
    <t>https://podminky.urs.cz/item/CS_URS_2024_01/997013501</t>
  </si>
  <si>
    <t>50</t>
  </si>
  <si>
    <t>997013509</t>
  </si>
  <si>
    <t>Odvoz suti a vybouraných hmot na skládku nebo meziskládku se složením, na vzdálenost Příplatek k ceně za každý další započatý 1 km přes 1 km</t>
  </si>
  <si>
    <t>272965966</t>
  </si>
  <si>
    <t>https://podminky.urs.cz/item/CS_URS_2024_01/997013509</t>
  </si>
  <si>
    <t>42,04*29 'Přepočtené koeficientem množství</t>
  </si>
  <si>
    <t>51</t>
  </si>
  <si>
    <t>997013635</t>
  </si>
  <si>
    <t>Poplatek za uložení stavebního odpadu na skládce (skládkovné) komunálního zatříděného do Katalogu odpadů pod kódem 20 03 01</t>
  </si>
  <si>
    <t>-1152723841</t>
  </si>
  <si>
    <t>https://podminky.urs.cz/item/CS_URS_2024_01/997013635</t>
  </si>
  <si>
    <t>"dveře + zárubně</t>
  </si>
  <si>
    <t>0,287 + 0,360</t>
  </si>
  <si>
    <t>"interiérové vybavení</t>
  </si>
  <si>
    <t>6,720 + 0,150</t>
  </si>
  <si>
    <t>"ocelové zábradlí</t>
  </si>
  <si>
    <t>0,587</t>
  </si>
  <si>
    <t>52</t>
  </si>
  <si>
    <t>997013811</t>
  </si>
  <si>
    <t>Poplatek za uložení stavebního odpadu na skládce (skládkovné) dřevěného zatříděného do Katalogu odpadů pod kódem 17 02 01</t>
  </si>
  <si>
    <t>-971609110</t>
  </si>
  <si>
    <t>https://podminky.urs.cz/item/CS_URS_2024_01/997013811</t>
  </si>
  <si>
    <t>"OSB desky</t>
  </si>
  <si>
    <t>0,741</t>
  </si>
  <si>
    <t>"dřev. akustický obklad + podkl. rošt</t>
  </si>
  <si>
    <t>0,470 + 0,106</t>
  </si>
  <si>
    <t>"dřev. madlo zábradlí</t>
  </si>
  <si>
    <t>0,046</t>
  </si>
  <si>
    <t>53</t>
  </si>
  <si>
    <t>997013813</t>
  </si>
  <si>
    <t>Poplatek za uložení stavebního odpadu na skládce (skládkovné) z plastických hmot zatříděného do Katalogu odpadů pod kódem 17 02 03</t>
  </si>
  <si>
    <t>-945013257</t>
  </si>
  <si>
    <t>https://podminky.urs.cz/item/CS_URS_2024_01/997013813</t>
  </si>
  <si>
    <t>"PVC lamelový akustický obklad</t>
  </si>
  <si>
    <t>0,093 + 0,051</t>
  </si>
  <si>
    <t>"PVC podl. krytina</t>
  </si>
  <si>
    <t>0,260 + 1,064 + 0,028 + 0,071</t>
  </si>
  <si>
    <t>54</t>
  </si>
  <si>
    <t>997013814</t>
  </si>
  <si>
    <t>Poplatek za uložení stavebního odpadu na skládce (skládkovné) z izolačních materiálů zatříděného do Katalogu odpadů pod kódem 17 06 04</t>
  </si>
  <si>
    <t>-278967618</t>
  </si>
  <si>
    <t>https://podminky.urs.cz/item/CS_URS_2024_01/997013814</t>
  </si>
  <si>
    <t>"akustická izolace z MV</t>
  </si>
  <si>
    <t>0,918</t>
  </si>
  <si>
    <t>"akustický kazetový podhled</t>
  </si>
  <si>
    <t>1,259</t>
  </si>
  <si>
    <t>"geotextílie</t>
  </si>
  <si>
    <t>0,074</t>
  </si>
  <si>
    <t>55</t>
  </si>
  <si>
    <t>997013871</t>
  </si>
  <si>
    <t>Poplatek za uložení stavebního odpadu na recyklační skládce (skládkovné) směsného stavebního a demoličního zatříděného do Katalogu odpadů pod kódem 17 09 04</t>
  </si>
  <si>
    <t>-1588532990</t>
  </si>
  <si>
    <t>https://podminky.urs.cz/item/CS_URS_2024_01/997013871</t>
  </si>
  <si>
    <t>"omítky apod.</t>
  </si>
  <si>
    <t>0,967 + 3,031 + 0,788 + 0,062 + 11,244</t>
  </si>
  <si>
    <t>"keram. dlažba</t>
  </si>
  <si>
    <t>0,045 + 0,564</t>
  </si>
  <si>
    <t>"malby</t>
  </si>
  <si>
    <t>0,095</t>
  </si>
  <si>
    <t>"beton</t>
  </si>
  <si>
    <t>0,697 + 11,244</t>
  </si>
  <si>
    <t>998</t>
  </si>
  <si>
    <t>Přesun hmot</t>
  </si>
  <si>
    <t>56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</si>
  <si>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</si>
  <si>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</si>
  <si>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-1683376821</t>
  </si>
  <si>
    <t>https://podminky.urs.cz/item/CS_URS_2024_01/998018001</t>
  </si>
  <si>
    <t>PSV</t>
  </si>
  <si>
    <t>Práce a dodávky PSV</t>
  </si>
  <si>
    <t>714</t>
  </si>
  <si>
    <t>Akustická a protiotřesová opatření</t>
  </si>
  <si>
    <t>57</t>
  </si>
  <si>
    <t>714110801</t>
  </si>
  <si>
    <t>Demontáž akustických obkladů z panelů dřevěných</t>
  </si>
  <si>
    <t>-1531884525</t>
  </si>
  <si>
    <t>https://podminky.urs.cz/item/CS_URS_2024_01/714110801</t>
  </si>
  <si>
    <t>"D.1.1.02 Řez A-A" - stávající stav a bourání .pdf</t>
  </si>
  <si>
    <t>"obklad č. 1</t>
  </si>
  <si>
    <t>"dřevěný obklad formát 1,1x1,1 m</t>
  </si>
  <si>
    <t>"102,343</t>
  </si>
  <si>
    <t>"odpočet otvorů</t>
  </si>
  <si>
    <t>"odpočet niky radiátoru</t>
  </si>
  <si>
    <t>"- ( 2,050 * 1,200 * 2 )</t>
  </si>
  <si>
    <t>58</t>
  </si>
  <si>
    <t>714110802</t>
  </si>
  <si>
    <t>Demontáž akustických obkladů roštů podkladových</t>
  </si>
  <si>
    <t>1404650839</t>
  </si>
  <si>
    <t>https://podminky.urs.cz/item/CS_URS_2024_01/714110802</t>
  </si>
  <si>
    <t>"formát obkladu 1,1x1,1 m</t>
  </si>
  <si>
    <t>93,643 * 0,91 " VV viz. 714110801</t>
  </si>
  <si>
    <t>59</t>
  </si>
  <si>
    <t>714110803</t>
  </si>
  <si>
    <t>Demontáž akustických obkladů z dřevěných akustických lamelových obkladů ukotvených na rošt z latí</t>
  </si>
  <si>
    <t>-998852057</t>
  </si>
  <si>
    <t>https://podminky.urs.cz/item/CS_URS_2024_01/714110803</t>
  </si>
  <si>
    <t>"obklad č. 2</t>
  </si>
  <si>
    <t>"lamelový PVC obklad</t>
  </si>
  <si>
    <t>"36,750</t>
  </si>
  <si>
    <t>"odpočet otvoru</t>
  </si>
  <si>
    <t>60</t>
  </si>
  <si>
    <t>714110805</t>
  </si>
  <si>
    <t>Demontáž akustických obkladů z dřevěných akustických lamelových obkladů lepených</t>
  </si>
  <si>
    <t>601474577</t>
  </si>
  <si>
    <t>https://podminky.urs.cz/item/CS_URS_2024_01/714110805</t>
  </si>
  <si>
    <t>"minerální deska formát 0,6x0,6 m</t>
  </si>
  <si>
    <t>"8,440* 2</t>
  </si>
  <si>
    <t>61</t>
  </si>
  <si>
    <t>714113104</t>
  </si>
  <si>
    <t>Montáž akustických obkladů z dřevěných akustických lamelových obkladů stěn, ukotvených lepením</t>
  </si>
  <si>
    <t>777239493</t>
  </si>
  <si>
    <t>https://podminky.urs.cz/item/CS_URS_2024_01/714113104</t>
  </si>
  <si>
    <t>"akustický lamelový obklad</t>
  </si>
  <si>
    <t>"od úrovně podlahy + 0,000 do úrovně + 5,300</t>
  </si>
  <si>
    <t>"od úrovně +4,200 do úrovně +6,650</t>
  </si>
  <si>
    <t>62</t>
  </si>
  <si>
    <t>60712000</t>
  </si>
  <si>
    <t>panel lamelový akustický na stěny a strop z dřevovláknitých desek s nalisovanou přírodní dřevěnou dýhou</t>
  </si>
  <si>
    <t>247387487</t>
  </si>
  <si>
    <t>129,6*1,08 'Přepočtené koeficientem množství</t>
  </si>
  <si>
    <t>63</t>
  </si>
  <si>
    <t>714113121</t>
  </si>
  <si>
    <t>Montáž akustických obkladů z dřevěných akustických lamelových obkladů lišt obvodových</t>
  </si>
  <si>
    <t>2026415798</t>
  </si>
  <si>
    <t>https://podminky.urs.cz/item/CS_URS_2024_01/714113121</t>
  </si>
  <si>
    <t>"5,300 * 2 + 2,150 * 4 +1,000 * 2 + 2,100 * 4 + 1,550 * 2</t>
  </si>
  <si>
    <t>64</t>
  </si>
  <si>
    <t>59036250</t>
  </si>
  <si>
    <t>lišta ukončovací k lamelovým akustickým panelům</t>
  </si>
  <si>
    <t>-786590184</t>
  </si>
  <si>
    <t>32,7*1,08 'Přepočtené koeficientem množství</t>
  </si>
  <si>
    <t>65</t>
  </si>
  <si>
    <t>714120801</t>
  </si>
  <si>
    <t>Demontáž akustických minerálních panelů podstropních zavěšených</t>
  </si>
  <si>
    <t>1986568612</t>
  </si>
  <si>
    <t>https://podminky.urs.cz/item/CS_URS_2024_01/714120801</t>
  </si>
  <si>
    <t>"kazetový podhled formát 0,6x0,6 m</t>
  </si>
  <si>
    <t>"na úrovni + 5,300</t>
  </si>
  <si>
    <t>"56,450</t>
  </si>
  <si>
    <t>"na úrovni +6,050</t>
  </si>
  <si>
    <t>"82,800</t>
  </si>
  <si>
    <t>"na úrovni + 6,650</t>
  </si>
  <si>
    <t>"73,750</t>
  </si>
  <si>
    <t>66</t>
  </si>
  <si>
    <t>714121011</t>
  </si>
  <si>
    <t>Montáž akustických minerálních panelů podstropních s rozšířenou pohltivostí zvuku zavěšených na rošt viditelný</t>
  </si>
  <si>
    <t>-902722492</t>
  </si>
  <si>
    <t>https://podminky.urs.cz/item/CS_URS_2024_01/714121011</t>
  </si>
  <si>
    <t>"62,060</t>
  </si>
  <si>
    <t>"na úrovni + 6,050</t>
  </si>
  <si>
    <t>"84,240</t>
  </si>
  <si>
    <t>"73,440</t>
  </si>
  <si>
    <t>67</t>
  </si>
  <si>
    <t>63126367</t>
  </si>
  <si>
    <t>panel akustický vyztužený odolnost 3A povrch silně mechanicky odolný hrana nezatřená rovná αw=1,00 viditelný rastr bílý tl 20mm</t>
  </si>
  <si>
    <t>1297382159</t>
  </si>
  <si>
    <t>235,73*1,05 'Přepočtené koeficientem množství</t>
  </si>
  <si>
    <t>68</t>
  </si>
  <si>
    <t>714121041</t>
  </si>
  <si>
    <t>Montáž akustických minerálních panelů napojení na stěnu lištou obvodovou</t>
  </si>
  <si>
    <t>-1446968014</t>
  </si>
  <si>
    <t>https://podminky.urs.cz/item/CS_URS_2024_01/714121041</t>
  </si>
  <si>
    <t>"35,607</t>
  </si>
  <si>
    <t>"40,500</t>
  </si>
  <si>
    <t>"39,000</t>
  </si>
  <si>
    <t>"svislý odskok podhledů</t>
  </si>
  <si>
    <t>"14,400* 2 +0,550* 2</t>
  </si>
  <si>
    <t>"14,400 * 2 +0,400 * 2</t>
  </si>
  <si>
    <t>"(12,230+12,160)</t>
  </si>
  <si>
    <t>69</t>
  </si>
  <si>
    <t>59036253</t>
  </si>
  <si>
    <t>lišta obvodová rastru nosného pro kazetové minerální podhledy Pz lakovaná v 22mm dl 3m</t>
  </si>
  <si>
    <t>-644994288</t>
  </si>
  <si>
    <t>198,997*1,05 'Přepočtené koeficientem množství</t>
  </si>
  <si>
    <t>70</t>
  </si>
  <si>
    <t>714123001</t>
  </si>
  <si>
    <t>Montáž akustických minerálních panelů stěnových demontovatelných, instalovaných na rošt viditelný</t>
  </si>
  <si>
    <t>-1810204056</t>
  </si>
  <si>
    <t>https://podminky.urs.cz/item/CS_URS_2024_01/714123001</t>
  </si>
  <si>
    <t>"výškové odskočení podhledů</t>
  </si>
  <si>
    <t>"14,400*0,550</t>
  </si>
  <si>
    <t>"14,400*0,400</t>
  </si>
  <si>
    <t>71</t>
  </si>
  <si>
    <t>-1023775005</t>
  </si>
  <si>
    <t>13,68*1,05 'Přepočtené koeficientem množství</t>
  </si>
  <si>
    <t>72</t>
  </si>
  <si>
    <t>714180801</t>
  </si>
  <si>
    <t>Demontáž pohltivých a konstrukčních součástí vložek izolačních</t>
  </si>
  <si>
    <t>2012418118</t>
  </si>
  <si>
    <t>https://podminky.urs.cz/item/CS_URS_2024_01/714180801</t>
  </si>
  <si>
    <t>"dřevěný akustický obklad</t>
  </si>
  <si>
    <t>"19,310* 5,300</t>
  </si>
  <si>
    <t>"PVC lamelový obklad</t>
  </si>
  <si>
    <t>"15,000* 2,450</t>
  </si>
  <si>
    <t>73</t>
  </si>
  <si>
    <t>714182011</t>
  </si>
  <si>
    <t>Montáž pohltivých a konstrukčních součástí vložek izolačních volně pásů s nařezáním do lamel nebo kazet</t>
  </si>
  <si>
    <t>133640827</t>
  </si>
  <si>
    <t>https://podminky.urs.cz/item/CS_URS_2024_01/714182011</t>
  </si>
  <si>
    <t>235,730 " VV viz. 714121011</t>
  </si>
  <si>
    <t>13,680 " VV viz. 714123001</t>
  </si>
  <si>
    <t>74</t>
  </si>
  <si>
    <t>63152098</t>
  </si>
  <si>
    <t>pás tepelně izolační univerzální λ=0,032-0,033 tl 80mm</t>
  </si>
  <si>
    <t>911330990</t>
  </si>
  <si>
    <t>249,41*1,1 'Přepočtené koeficientem množství</t>
  </si>
  <si>
    <t>75</t>
  </si>
  <si>
    <t>998714121</t>
  </si>
  <si>
    <t>Přesun hmot pro akustická a protiotřesová opatření stanovený z hmotnosti přesunovaného materiálu vodorovná dopravní vzdálenost do 50 m ruční (bez užití mechanizace) v objektech výšky do 6 m</t>
  </si>
  <si>
    <t>-960009759</t>
  </si>
  <si>
    <t>https://podminky.urs.cz/item/CS_URS_2024_01/998714121</t>
  </si>
  <si>
    <t>76</t>
  </si>
  <si>
    <t>998714129</t>
  </si>
  <si>
    <t>Přesun hmot pro akustická a protiotřesová opatření stanovený z hmotnosti přesunovaného materiálu vodorovná dopravní vzdálenost do 50 m Příplatek k cenám za ruční zvětšený přesun přes vymezenou vodorovnou dopravní vzdálenost za každých dalších započatých 50 m</t>
  </si>
  <si>
    <t>1413734904</t>
  </si>
  <si>
    <t>https://podminky.urs.cz/item/CS_URS_2024_01/998714129</t>
  </si>
  <si>
    <t>766</t>
  </si>
  <si>
    <t>Konstrukce truhlářské</t>
  </si>
  <si>
    <t>77</t>
  </si>
  <si>
    <t>766211211</t>
  </si>
  <si>
    <t>Montáž schodišťových madel kotvených na středovou konstrukci zábradlí dřevěných průběžných, šířky do 150 mm</t>
  </si>
  <si>
    <t>180768327</t>
  </si>
  <si>
    <t>https://podminky.urs.cz/item/CS_URS_2024_01/766211211</t>
  </si>
  <si>
    <t>"2x zábradlí</t>
  </si>
  <si>
    <t>"11,752* 2</t>
  </si>
  <si>
    <t>78</t>
  </si>
  <si>
    <t>05217101</t>
  </si>
  <si>
    <t>madlo dubové D 42mm</t>
  </si>
  <si>
    <t>-1405721839</t>
  </si>
  <si>
    <t>23,504*1,1 'Přepočtené koeficientem množství</t>
  </si>
  <si>
    <t>79</t>
  </si>
  <si>
    <t>766211811</t>
  </si>
  <si>
    <t>Demontáž madel schodišťových upevněných na středovou konstrukci</t>
  </si>
  <si>
    <t>-1170894917</t>
  </si>
  <si>
    <t>https://podminky.urs.cz/item/CS_URS_2024_01/766211811</t>
  </si>
  <si>
    <t>"2x zábradlí schodiště</t>
  </si>
  <si>
    <t>"11,741* 2</t>
  </si>
  <si>
    <t>766660002</t>
  </si>
  <si>
    <t>Montáž dveřních křídel dřevěných nebo plastových otevíravých do ocelové zárubně povrchově upravených jednokřídlových, šířky přes 800 mm</t>
  </si>
  <si>
    <t>117551715</t>
  </si>
  <si>
    <t>https://podminky.urs.cz/item/CS_URS_2024_01/766660002</t>
  </si>
  <si>
    <t>"Dveře D1 (900x2100 mm)</t>
  </si>
  <si>
    <t>81</t>
  </si>
  <si>
    <t>61162087</t>
  </si>
  <si>
    <t>dveře jednokřídlé dřevotřískové povrch laminátový plné 900x1970-2100mm, mechanicky odolné, výplň DTD deska, povrch HPL laminát</t>
  </si>
  <si>
    <t>846002190</t>
  </si>
  <si>
    <t>82</t>
  </si>
  <si>
    <t>766660011</t>
  </si>
  <si>
    <t>Montáž dveřních křídel dřevěných nebo plastových otevíravých do ocelové zárubně povrchově upravených dvoukřídlových, šířky do 1450 mm</t>
  </si>
  <si>
    <t>-792192327</t>
  </si>
  <si>
    <t>https://podminky.urs.cz/item/CS_URS_2024_01/766660011</t>
  </si>
  <si>
    <t>83</t>
  </si>
  <si>
    <t>61162115</t>
  </si>
  <si>
    <t>dveře dvoukřídlé dřevotřískové povrch laminátový plné 1450x1970-2100mm, mechanicky odolné, výplň DTD deska, povrch HPL laminát, jedno křídlo stavěcí</t>
  </si>
  <si>
    <t>-984582719</t>
  </si>
  <si>
    <t>84</t>
  </si>
  <si>
    <t>766660713</t>
  </si>
  <si>
    <t>Montáž dveřních doplňků plechu okopového</t>
  </si>
  <si>
    <t>1481861323</t>
  </si>
  <si>
    <t>https://podminky.urs.cz/item/CS_URS_2024_01/766660713</t>
  </si>
  <si>
    <t>"výška 300 mm, oboustranně</t>
  </si>
  <si>
    <t>"Dveře D2 (1450x1970 mm)* 2</t>
  </si>
  <si>
    <t>85</t>
  </si>
  <si>
    <t>54915211</t>
  </si>
  <si>
    <t>plech okopový nerez 715x300x0,6mm</t>
  </si>
  <si>
    <t>-696152557</t>
  </si>
  <si>
    <t>86</t>
  </si>
  <si>
    <t>766660717</t>
  </si>
  <si>
    <t>Montáž dveřních doplňků samozavírače na zárubeň ocelovou</t>
  </si>
  <si>
    <t>-424508080</t>
  </si>
  <si>
    <t>https://podminky.urs.cz/item/CS_URS_2024_01/766660717</t>
  </si>
  <si>
    <t>87</t>
  </si>
  <si>
    <t>54917250</t>
  </si>
  <si>
    <t>samozavírač dveří hydraulický</t>
  </si>
  <si>
    <t>2004216887</t>
  </si>
  <si>
    <t>88</t>
  </si>
  <si>
    <t>766660718</t>
  </si>
  <si>
    <t>Montáž dveřních doplňků stavěče křídla</t>
  </si>
  <si>
    <t>-1558575588</t>
  </si>
  <si>
    <t>https://podminky.urs.cz/item/CS_URS_2024_01/766660718</t>
  </si>
  <si>
    <t>89</t>
  </si>
  <si>
    <t>54916362</t>
  </si>
  <si>
    <t>kování dveřní stavěč dveří</t>
  </si>
  <si>
    <t>-977017253</t>
  </si>
  <si>
    <t>90</t>
  </si>
  <si>
    <t>766660728</t>
  </si>
  <si>
    <t>Montáž dveřních doplňků dveřního kování interiérového zámku</t>
  </si>
  <si>
    <t>1385405206</t>
  </si>
  <si>
    <t>https://podminky.urs.cz/item/CS_URS_2024_01/766660728</t>
  </si>
  <si>
    <t>91</t>
  </si>
  <si>
    <t>54924013</t>
  </si>
  <si>
    <t>zámek zadlabací vložkový pravolevý rozteč 72x60mm</t>
  </si>
  <si>
    <t>-1904427265</t>
  </si>
  <si>
    <t>92</t>
  </si>
  <si>
    <t>54964102</t>
  </si>
  <si>
    <t>vložka cylindrická 29+40</t>
  </si>
  <si>
    <t>-314274674</t>
  </si>
  <si>
    <t>93</t>
  </si>
  <si>
    <t>766660729</t>
  </si>
  <si>
    <t>Montáž dveřních doplňků dveřního kování interiérového štítku s klikou</t>
  </si>
  <si>
    <t>-1603723175</t>
  </si>
  <si>
    <t>https://podminky.urs.cz/item/CS_URS_2024_01/766660729</t>
  </si>
  <si>
    <t>94</t>
  </si>
  <si>
    <t>54914123</t>
  </si>
  <si>
    <t>kování rozetové klika/klika</t>
  </si>
  <si>
    <t>2099488518</t>
  </si>
  <si>
    <t>95</t>
  </si>
  <si>
    <t>54914125</t>
  </si>
  <si>
    <t>kování rozetové spodní pro cylindrickou vložku</t>
  </si>
  <si>
    <t>-1427672902</t>
  </si>
  <si>
    <t>96</t>
  </si>
  <si>
    <t>766682111</t>
  </si>
  <si>
    <t>Montáž zárubní dřevěných nebo plastových obložkových, pro dveře jednokřídlové, tloušťky stěny do 170 mm</t>
  </si>
  <si>
    <t>625871978</t>
  </si>
  <si>
    <t>https://podminky.urs.cz/item/CS_URS_2024_01/766682111</t>
  </si>
  <si>
    <t>97</t>
  </si>
  <si>
    <t>61182307</t>
  </si>
  <si>
    <t>zárubeň jednokřídlá obložková s laminátovým povrchem tl stěny 60-150mm rozměru 600-1100/1970, 2100mm</t>
  </si>
  <si>
    <t>1330000436</t>
  </si>
  <si>
    <t>98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</si>
  <si>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</si>
  <si>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</si>
  <si>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988603532</t>
  </si>
  <si>
    <t>https://podminky.urs.cz/item/CS_URS_2024_01/998766121</t>
  </si>
  <si>
    <t>99</t>
  </si>
  <si>
    <t>998766129</t>
  </si>
  <si>
    <t>Přesun hmot pro konstrukce truhlářské stanovený z hmotnosti přesunovaného materiálu vodorovná dopravní vzdálenost do 50 m Příplatek k cenám za ruční zvětšený přesun přes vymezenou vodorovnou dopravní vzdálenost za každých dalších započatých 50 m</t>
  </si>
  <si>
    <t>602615381</t>
  </si>
  <si>
    <t>https://podminky.urs.cz/item/CS_URS_2024_01/998766129</t>
  </si>
  <si>
    <t>767</t>
  </si>
  <si>
    <t>Konstrukce zámečnické</t>
  </si>
  <si>
    <t>100</t>
  </si>
  <si>
    <t>767161824</t>
  </si>
  <si>
    <t>Demontáž zábradlí do suti schodišťového nerozebíratelný spoj hmotnosti 1 m zábradlí přes 20 kg</t>
  </si>
  <si>
    <t>-772129838</t>
  </si>
  <si>
    <t>https://podminky.urs.cz/item/CS_URS_2024_01/767161824</t>
  </si>
  <si>
    <t>101</t>
  </si>
  <si>
    <t>767163221</t>
  </si>
  <si>
    <t>Montáž kompletního kovového zábradlí přímého z dílců na schodišti kotveného do betonu</t>
  </si>
  <si>
    <t>293270848</t>
  </si>
  <si>
    <t>https://podminky.urs.cz/item/CS_URS_2024_01/767163221</t>
  </si>
  <si>
    <t>102</t>
  </si>
  <si>
    <t>RMAT0002</t>
  </si>
  <si>
    <t>zábradlí ocelové s výplní tahokov, dřevěné madlo</t>
  </si>
  <si>
    <t>R - položka</t>
  </si>
  <si>
    <t>-639589474</t>
  </si>
  <si>
    <t>103</t>
  </si>
  <si>
    <t>RKON0001</t>
  </si>
  <si>
    <t>Montáž krytu radiátoru z tahokovu v ocelovém rámu</t>
  </si>
  <si>
    <t>-554175325</t>
  </si>
  <si>
    <t>"nový kryt radiátoru 2050x1200 mm</t>
  </si>
  <si>
    <t>"2,050 * 1,200 * 2</t>
  </si>
  <si>
    <t>104</t>
  </si>
  <si>
    <t>RMAT0003</t>
  </si>
  <si>
    <t>kryt radiátoru z tahokovu v ocelovém rámu 2050x1200 mm</t>
  </si>
  <si>
    <t>-1301145077</t>
  </si>
  <si>
    <t>105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</si>
  <si>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</si>
  <si>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</si>
  <si>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-1350370830</t>
  </si>
  <si>
    <t>https://podminky.urs.cz/item/CS_URS_2024_01/998767121</t>
  </si>
  <si>
    <t>106</t>
  </si>
  <si>
    <t>998767129</t>
  </si>
  <si>
    <t>Přesun hmot pro zámečnické konstrukce stanovený z hmotnosti přesunovaného materiálu vodorovná dopravní vzdálenost do 50 m Příplatek k cenám za ruční zvětšený přesun přes vymezenou vodorovnou dopravní vzdálenost za každých dalších započatých 50 m</t>
  </si>
  <si>
    <t>1544956265</t>
  </si>
  <si>
    <t>https://podminky.urs.cz/item/CS_URS_2024_01/998767129</t>
  </si>
  <si>
    <t>771</t>
  </si>
  <si>
    <t>Podlahy z dlaždic</t>
  </si>
  <si>
    <t>107</t>
  </si>
  <si>
    <t>771473810</t>
  </si>
  <si>
    <t>Demontáž soklíků z dlaždic keramických lepených rovných</t>
  </si>
  <si>
    <t>-1251211465</t>
  </si>
  <si>
    <t>https://podminky.urs.cz/item/CS_URS_2024_01/771473810</t>
  </si>
  <si>
    <t>"- ( 1,450 * 2 )</t>
  </si>
  <si>
    <t>"- ( 0,900 * 2 )</t>
  </si>
  <si>
    <t>"- ( 2,900 * 2 )</t>
  </si>
  <si>
    <t>108</t>
  </si>
  <si>
    <t>771573810</t>
  </si>
  <si>
    <t>Demontáž podlah z dlaždic keramických lepených</t>
  </si>
  <si>
    <t>1644875116</t>
  </si>
  <si>
    <t>https://podminky.urs.cz/item/CS_URS_2024_01/771573810</t>
  </si>
  <si>
    <t>"D.1.1.05 Půdorys - nová podlahová krytina .pdf</t>
  </si>
  <si>
    <t>776</t>
  </si>
  <si>
    <t>Podlahy povlakové</t>
  </si>
  <si>
    <t>109</t>
  </si>
  <si>
    <t>776111116</t>
  </si>
  <si>
    <t>Příprava podkladu povlakových podlah a stěn broušení podlah stávajícího podkladu pro odstranění lepidla (po starých krytinách)</t>
  </si>
  <si>
    <t>-1177987242</t>
  </si>
  <si>
    <t>https://podminky.urs.cz/item/CS_URS_2024_01/776111116</t>
  </si>
  <si>
    <t>"úroveň + 0,000</t>
  </si>
  <si>
    <t>"64,620</t>
  </si>
  <si>
    <t>"úroveň + 4,200</t>
  </si>
  <si>
    <t>"23,370</t>
  </si>
  <si>
    <t>110</t>
  </si>
  <si>
    <t>776111126</t>
  </si>
  <si>
    <t>Příprava podkladu povlakových podlah a stěn broušení schodišť stávajícího podkladu pro odstranění lepidla (po starých krytinách)</t>
  </si>
  <si>
    <t>146582015</t>
  </si>
  <si>
    <t>https://podminky.urs.cz/item/CS_URS_2024_01/776111126</t>
  </si>
  <si>
    <t>"10x stupnice elevací</t>
  </si>
  <si>
    <t>"8,680 * 10</t>
  </si>
  <si>
    <t>"11x podstupnice elevací</t>
  </si>
  <si>
    <t>"3,680 * 11</t>
  </si>
  <si>
    <t>"64x stupnice schodiště</t>
  </si>
  <si>
    <t>"0,600 * 64</t>
  </si>
  <si>
    <t>"66x podstupnice schodiště</t>
  </si>
  <si>
    <t>"0,250 * 66</t>
  </si>
  <si>
    <t>111</t>
  </si>
  <si>
    <t>776111131</t>
  </si>
  <si>
    <t>Příprava podkladu povlakových podlah a stěn broušení stěn</t>
  </si>
  <si>
    <t>-2082721626</t>
  </si>
  <si>
    <t>https://podminky.urs.cz/item/CS_URS_2024_01/776111131</t>
  </si>
  <si>
    <t>"2x šikmá plocha podél schodiště</t>
  </si>
  <si>
    <t>"6,680 * 2</t>
  </si>
  <si>
    <t>"44x bok stupně</t>
  </si>
  <si>
    <t>"0,040 * 44</t>
  </si>
  <si>
    <t>112</t>
  </si>
  <si>
    <t>776111311</t>
  </si>
  <si>
    <t>Příprava podkladu povlakových podlah a stěn vysátí podlah</t>
  </si>
  <si>
    <t>-810936294</t>
  </si>
  <si>
    <t>https://podminky.urs.cz/item/CS_URS_2024_01/776111311</t>
  </si>
  <si>
    <t>113</t>
  </si>
  <si>
    <t>776111323</t>
  </si>
  <si>
    <t>Příprava podkladu povlakových podlah a stěn vysátí schodišť</t>
  </si>
  <si>
    <t>1982946151</t>
  </si>
  <si>
    <t>https://podminky.urs.cz/item/CS_URS_2024_01/776111323</t>
  </si>
  <si>
    <t>114</t>
  </si>
  <si>
    <t>776111331</t>
  </si>
  <si>
    <t>Příprava podkladu povlakových podlah a stěn vysátí stěn</t>
  </si>
  <si>
    <t>-2063970134</t>
  </si>
  <si>
    <t>https://podminky.urs.cz/item/CS_URS_2024_01/776111331</t>
  </si>
  <si>
    <t>115</t>
  </si>
  <si>
    <t>776121321</t>
  </si>
  <si>
    <t>Příprava podkladu povlakových podlah a stěn penetrace neředěná podlah</t>
  </si>
  <si>
    <t>-1418803155</t>
  </si>
  <si>
    <t>https://podminky.urs.cz/item/CS_URS_2024_01/776121321</t>
  </si>
  <si>
    <t>116</t>
  </si>
  <si>
    <t>776121323</t>
  </si>
  <si>
    <t>Příprava podkladu povlakových podlah a stěn penetrace neředěná schodišť</t>
  </si>
  <si>
    <t>641670421</t>
  </si>
  <si>
    <t>https://podminky.urs.cz/item/CS_URS_2024_01/776121323</t>
  </si>
  <si>
    <t>117</t>
  </si>
  <si>
    <t>776121324</t>
  </si>
  <si>
    <t>Příprava podkladu povlakových podlah a stěn penetrace neředěná stěn</t>
  </si>
  <si>
    <t>1016464117</t>
  </si>
  <si>
    <t>https://podminky.urs.cz/item/CS_URS_2024_01/776121324</t>
  </si>
  <si>
    <t>118</t>
  </si>
  <si>
    <t>776131111</t>
  </si>
  <si>
    <t>Příprava podkladu povlakových podlah a stěn vyztužení podkladu armovacím pletivem ze skelných vláken</t>
  </si>
  <si>
    <t>1269921099</t>
  </si>
  <si>
    <t>https://podminky.urs.cz/item/CS_URS_2024_01/776131111</t>
  </si>
  <si>
    <t>103,980 " VV viz. 776121321</t>
  </si>
  <si>
    <t>182,180 " VV viz. 776121323</t>
  </si>
  <si>
    <t>15,120 " VV viz. 776121324</t>
  </si>
  <si>
    <t>119</t>
  </si>
  <si>
    <t>776141122</t>
  </si>
  <si>
    <t>Příprava podkladu povlakových podlah a stěn vyrovnání samonivelační stěrkou podlah min.pevnosti 30 MPa, tloušťky přes 3 do 5 mm</t>
  </si>
  <si>
    <t>-941093080</t>
  </si>
  <si>
    <t>https://podminky.urs.cz/item/CS_URS_2024_01/776141122</t>
  </si>
  <si>
    <t>120</t>
  </si>
  <si>
    <t>776141222</t>
  </si>
  <si>
    <t>Příprava podkladu povlakových podlah a stěn vyrovnání samonivelační stěrkou schodišť min.pevnosti 35 MPa, tloušťky přes 3 do 5 mm</t>
  </si>
  <si>
    <t>736881872</t>
  </si>
  <si>
    <t>https://podminky.urs.cz/item/CS_URS_2024_01/776141222</t>
  </si>
  <si>
    <t>"10x stupnice elevace</t>
  </si>
  <si>
    <t>"9,640*0,900* 10</t>
  </si>
  <si>
    <t>121</t>
  </si>
  <si>
    <t>776143132</t>
  </si>
  <si>
    <t>Příprava podkladu povlakových podlah a stěn tmelení schodišť podstupnic stěrka tloušťky přes 3 do 5 mm</t>
  </si>
  <si>
    <t>945462068</t>
  </si>
  <si>
    <t>https://podminky.urs.cz/item/CS_URS_2024_01/776143132</t>
  </si>
  <si>
    <t>"11x podstupnice elevace</t>
  </si>
  <si>
    <t>"9,640* 0,382 * 11</t>
  </si>
  <si>
    <t>122</t>
  </si>
  <si>
    <t>776144111</t>
  </si>
  <si>
    <t>Příprava podkladu povlakových podlah a stěn tmelení schodišť hran</t>
  </si>
  <si>
    <t>1299221840</t>
  </si>
  <si>
    <t>https://podminky.urs.cz/item/CS_URS_2024_01/776144111</t>
  </si>
  <si>
    <t>"9,640* 10</t>
  </si>
  <si>
    <t>"2,000* 64</t>
  </si>
  <si>
    <t>"9,640+2,000* 2</t>
  </si>
  <si>
    <t>123</t>
  </si>
  <si>
    <t>776201811</t>
  </si>
  <si>
    <t>Demontáž povlakových podlahovin lepených ručně bez podložky</t>
  </si>
  <si>
    <t>-397937501</t>
  </si>
  <si>
    <t>https://podminky.urs.cz/item/CS_URS_2024_01/776201811</t>
  </si>
  <si>
    <t>124</t>
  </si>
  <si>
    <t>776221111</t>
  </si>
  <si>
    <t>Montáž podlahovin z PVC lepením standardním lepidlem z pásů</t>
  </si>
  <si>
    <t>-2057817925</t>
  </si>
  <si>
    <t>https://podminky.urs.cz/item/CS_URS_2024_01/776221111</t>
  </si>
  <si>
    <t>125</t>
  </si>
  <si>
    <t>RMAT0001</t>
  </si>
  <si>
    <t>PVC pás š. 2,0 m tl. 2 mm povrch imitace betonu/odstíny šedé, zátěžová třída 34/43, reakce na oheň BfI-s1</t>
  </si>
  <si>
    <t>-1621371644</t>
  </si>
  <si>
    <t>103,98*1,1 'Přepočtené koeficientem množství</t>
  </si>
  <si>
    <t>126</t>
  </si>
  <si>
    <t>776301811</t>
  </si>
  <si>
    <t>Demontáž povlakových podlahovin ze schodišťových stupňů bez podložky</t>
  </si>
  <si>
    <t>-1573873614</t>
  </si>
  <si>
    <t>https://podminky.urs.cz/item/CS_URS_2024_01/776301811</t>
  </si>
  <si>
    <t>"9,640* 11</t>
  </si>
  <si>
    <t>"2,000* 66</t>
  </si>
  <si>
    <t>127</t>
  </si>
  <si>
    <t>776321111</t>
  </si>
  <si>
    <t>Montáž podlahovin z PVC na schodišťové stupně stupnic, šířky do 300 mm</t>
  </si>
  <si>
    <t>1083354231</t>
  </si>
  <si>
    <t>https://podminky.urs.cz/item/CS_URS_2024_01/776321111</t>
  </si>
  <si>
    <t>1088226026</t>
  </si>
  <si>
    <t>38,4*1,1 'Přepočtené koeficientem množství</t>
  </si>
  <si>
    <t>129</t>
  </si>
  <si>
    <t>776321112</t>
  </si>
  <si>
    <t>Montáž podlahovin z PVC na schodišťové stupně stupnic, šířky přes 300 mm</t>
  </si>
  <si>
    <t>-335051166</t>
  </si>
  <si>
    <t>https://podminky.urs.cz/item/CS_URS_2024_01/776321112</t>
  </si>
  <si>
    <t>130</t>
  </si>
  <si>
    <t>-911398368</t>
  </si>
  <si>
    <t>86,76*1,1 'Přepočtené koeficientem množství</t>
  </si>
  <si>
    <t>131</t>
  </si>
  <si>
    <t>776321211</t>
  </si>
  <si>
    <t>Montáž podlahovin z PVC na schodišťové stupně podstupnic, výšky do 200 mm</t>
  </si>
  <si>
    <t>28235902</t>
  </si>
  <si>
    <t>https://podminky.urs.cz/item/CS_URS_2024_01/776321211</t>
  </si>
  <si>
    <t>110152125</t>
  </si>
  <si>
    <t>22,704*1,1 'Přepočtené koeficientem množství</t>
  </si>
  <si>
    <t>133</t>
  </si>
  <si>
    <t>776321212</t>
  </si>
  <si>
    <t>Montáž podlahovin z PVC na schodišťové stupně podstupnic, výšky přes 200 mm</t>
  </si>
  <si>
    <t>1344353433</t>
  </si>
  <si>
    <t>https://podminky.urs.cz/item/CS_URS_2024_01/776321212</t>
  </si>
  <si>
    <t>134</t>
  </si>
  <si>
    <t>-1490279470</t>
  </si>
  <si>
    <t>40,507*1,1 'Přepočtené koeficientem množství</t>
  </si>
  <si>
    <t>135</t>
  </si>
  <si>
    <t>776410811</t>
  </si>
  <si>
    <t>Demontáž soklíků nebo lišt pryžových nebo plastových</t>
  </si>
  <si>
    <t>-1425531516</t>
  </si>
  <si>
    <t>https://podminky.urs.cz/item/CS_URS_2024_01/776410811</t>
  </si>
  <si>
    <t>"36,492</t>
  </si>
  <si>
    <t>"30,917</t>
  </si>
  <si>
    <t>136</t>
  </si>
  <si>
    <t>776421212</t>
  </si>
  <si>
    <t>Montáž lišt schodišťových šroubovaných</t>
  </si>
  <si>
    <t>-1487749780</t>
  </si>
  <si>
    <t>https://podminky.urs.cz/item/CS_URS_2024_01/776421212</t>
  </si>
  <si>
    <t>137</t>
  </si>
  <si>
    <t>19416017</t>
  </si>
  <si>
    <t>lišta schodová šroubovací eloxovaný hliník 35x35mm</t>
  </si>
  <si>
    <t>-2142421762</t>
  </si>
  <si>
    <t>238,04*1,02 'Přepočtené koeficientem množství</t>
  </si>
  <si>
    <t>138</t>
  </si>
  <si>
    <t>776430811</t>
  </si>
  <si>
    <t>Demontáž soklíků nebo lišt hran schodišťových</t>
  </si>
  <si>
    <t>-739492985</t>
  </si>
  <si>
    <t>https://podminky.urs.cz/item/CS_URS_2024_01/776430811</t>
  </si>
  <si>
    <t>"stupeň schodiště</t>
  </si>
  <si>
    <t>"stupeň elevace</t>
  </si>
  <si>
    <t>139</t>
  </si>
  <si>
    <t>776501811</t>
  </si>
  <si>
    <t>Demontáž povlakových podlahovin ze stěn výšky do 2 m</t>
  </si>
  <si>
    <t>-2116662221</t>
  </si>
  <si>
    <t>https://podminky.urs.cz/item/CS_URS_2024_01/776501811</t>
  </si>
  <si>
    <t>"22 x bok stupnice schodiště</t>
  </si>
  <si>
    <t>"0,040 * 22</t>
  </si>
  <si>
    <t>"22x bok stupnice elevace</t>
  </si>
  <si>
    <t>140</t>
  </si>
  <si>
    <t>776521111</t>
  </si>
  <si>
    <t>Montáž podlahovin z PVC na stěnu lepením pásů, výšky do 2 m</t>
  </si>
  <si>
    <t>1523690658</t>
  </si>
  <si>
    <t>https://podminky.urs.cz/item/CS_URS_2024_01/776521111</t>
  </si>
  <si>
    <t>"2x šikmá plocha</t>
  </si>
  <si>
    <t>141</t>
  </si>
  <si>
    <t>1073121315</t>
  </si>
  <si>
    <t>15,12*1,1 'Přepočtené koeficientem množství</t>
  </si>
  <si>
    <t>142</t>
  </si>
  <si>
    <t>776991121</t>
  </si>
  <si>
    <t>Ostatní práce údržba nových podlahovin po pokládce čištění základní</t>
  </si>
  <si>
    <t>-1225983750</t>
  </si>
  <si>
    <t>https://podminky.urs.cz/item/CS_URS_2024_01/776991121</t>
  </si>
  <si>
    <t>143</t>
  </si>
  <si>
    <t>776991141</t>
  </si>
  <si>
    <t>Ostatní práce údržba nových podlahovin po pokládce pastování a leštění ručně</t>
  </si>
  <si>
    <t>-1999769405</t>
  </si>
  <si>
    <t>https://podminky.urs.cz/item/CS_URS_2024_01/776991141</t>
  </si>
  <si>
    <t>144</t>
  </si>
  <si>
    <t>776991821</t>
  </si>
  <si>
    <t>Ostatní práce odstranění lepidla ručně z podlah</t>
  </si>
  <si>
    <t>-1260114582</t>
  </si>
  <si>
    <t>https://podminky.urs.cz/item/CS_URS_2024_01/776991821</t>
  </si>
  <si>
    <t>145</t>
  </si>
  <si>
    <t>776991822</t>
  </si>
  <si>
    <t>Ostatní práce odstranění lepidla ručně ze schodišťových stupňů</t>
  </si>
  <si>
    <t>474111125</t>
  </si>
  <si>
    <t>https://podminky.urs.cz/item/CS_URS_2024_01/776991822</t>
  </si>
  <si>
    <t>146</t>
  </si>
  <si>
    <t>998776121</t>
  </si>
  <si>
    <t>Přesun hmot pro podlahy povlakové stanovený z hmotnosti přesunovaného materiálu vodorovná dopravní vzdálenost do 50 m ruční (bez užití mechanizace) v objektech výšky do 6 m</t>
  </si>
  <si>
    <t>1113771056</t>
  </si>
  <si>
    <t>https://podminky.urs.cz/item/CS_URS_2024_01/998776121</t>
  </si>
  <si>
    <t>147</t>
  </si>
  <si>
    <t>998776129</t>
  </si>
  <si>
    <t>Přesun hmot pro podlahy povlakové stanovený z hmotnosti přesunovaného materiálu vodorovná dopravní vzdálenost do 50 m Příplatek k cenám za ruční zvětšený přesun přes vymezenou vodorovnou dopravní vzdálenost za každých dalších započatých 50 m</t>
  </si>
  <si>
    <t>-1904489740</t>
  </si>
  <si>
    <t>https://podminky.urs.cz/item/CS_URS_2024_01/998776129</t>
  </si>
  <si>
    <t>783</t>
  </si>
  <si>
    <t>Dokončovací práce - nátěry</t>
  </si>
  <si>
    <t>148</t>
  </si>
  <si>
    <t>783301313</t>
  </si>
  <si>
    <t>Příprava podkladu zámečnických konstrukcí před provedením nátěru odmaštění odmašťovačem ředidlovým</t>
  </si>
  <si>
    <t>-238923500</t>
  </si>
  <si>
    <t>https://podminky.urs.cz/item/CS_URS_2024_01/783301313</t>
  </si>
  <si>
    <t>"dveře D2</t>
  </si>
  <si>
    <t>"(( 2* 1,970 + 1,450 ) * ( 0,150 + 0,050 * 2)) * 2</t>
  </si>
  <si>
    <t>149</t>
  </si>
  <si>
    <t>783301401</t>
  </si>
  <si>
    <t>Příprava podkladu zámečnických konstrukcí před provedením nátěru ometení</t>
  </si>
  <si>
    <t>610729545</t>
  </si>
  <si>
    <t>https://podminky.urs.cz/item/CS_URS_2024_01/783301401</t>
  </si>
  <si>
    <t>150</t>
  </si>
  <si>
    <t>783315101</t>
  </si>
  <si>
    <t>Mezinátěr zámečnických konstrukcí jednonásobný syntetický standardní</t>
  </si>
  <si>
    <t>-1728109641</t>
  </si>
  <si>
    <t>https://podminky.urs.cz/item/CS_URS_2024_01/783315101</t>
  </si>
  <si>
    <t>151</t>
  </si>
  <si>
    <t>783317101</t>
  </si>
  <si>
    <t>Krycí nátěr (email) zámečnických konstrukcí jednonásobný syntetický standardní</t>
  </si>
  <si>
    <t>-1292323826</t>
  </si>
  <si>
    <t>https://podminky.urs.cz/item/CS_URS_2024_01/783317101</t>
  </si>
  <si>
    <t>784</t>
  </si>
  <si>
    <t>Dokončovací práce - malby a tapety</t>
  </si>
  <si>
    <t>152</t>
  </si>
  <si>
    <t>784111003</t>
  </si>
  <si>
    <t>Oprášení (ometení) podkladu v místnostech výšky přes 3,80 do 5,00 m</t>
  </si>
  <si>
    <t>339147807</t>
  </si>
  <si>
    <t>https://podminky.urs.cz/item/CS_URS_2024_01/784111003</t>
  </si>
  <si>
    <t>"boční stěny</t>
  </si>
  <si>
    <t>"boky sloupů</t>
  </si>
  <si>
    <t>Rozpad figury: VV0039</t>
  </si>
  <si>
    <t>D.1.1.03 Půdorys - nový stav.pdf</t>
  </si>
  <si>
    <t>D.1.1.04 Řez A-A' - nový stav.pdf</t>
  </si>
  <si>
    <t>pod novým lamelovým akustickým podhledem</t>
  </si>
  <si>
    <t>102,343+36,750</t>
  </si>
  <si>
    <t>Odpočet otvorů</t>
  </si>
  <si>
    <t>- ( 0,900 * 2,100 * 2 )</t>
  </si>
  <si>
    <t>- ( 1,450 * 1,970 * 2 )</t>
  </si>
  <si>
    <t>Rozpad figury: VV0040</t>
  </si>
  <si>
    <t>plochy bez akustického obkladu</t>
  </si>
  <si>
    <t>boční stěny posluchárny</t>
  </si>
  <si>
    <t>47,190* 2</t>
  </si>
  <si>
    <t>boky sloupů posluchárny</t>
  </si>
  <si>
    <t>0,600 * 6,100 * 2</t>
  </si>
  <si>
    <t>0,600 * 3,569 * 2</t>
  </si>
  <si>
    <t>0,600 * 3,957 * 2</t>
  </si>
  <si>
    <t>0,600 * 2,510 * 2</t>
  </si>
  <si>
    <t>předsálí</t>
  </si>
  <si>
    <t>(29,964+29,792)</t>
  </si>
  <si>
    <t>153</t>
  </si>
  <si>
    <t>784121003</t>
  </si>
  <si>
    <t>Oškrabání malby v místnostech výšky přes 3,80 do 5,00 m</t>
  </si>
  <si>
    <t>1165456338</t>
  </si>
  <si>
    <t>https://podminky.urs.cz/item/CS_URS_2024_01/784121003</t>
  </si>
  <si>
    <t>154</t>
  </si>
  <si>
    <t>784121013</t>
  </si>
  <si>
    <t>Rozmývání podkladu po oškrabání malby v místnostech výšky přes 3,80 do 5,00 m</t>
  </si>
  <si>
    <t>-912273235</t>
  </si>
  <si>
    <t>https://podminky.urs.cz/item/CS_URS_2024_01/784121013</t>
  </si>
  <si>
    <t>155</t>
  </si>
  <si>
    <t>784171113</t>
  </si>
  <si>
    <t>Zakrytí nemalovaných ploch (materiál ve specifikaci) včetně pozdějšího odkrytí svislých ploch např. stěn, oken, dveří v místnostech výšky přes 3,80 do 5,00</t>
  </si>
  <si>
    <t>-994203118</t>
  </si>
  <si>
    <t>https://podminky.urs.cz/item/CS_URS_2024_01/784171113</t>
  </si>
  <si>
    <t>156</t>
  </si>
  <si>
    <t>58124844</t>
  </si>
  <si>
    <t>fólie pro malířské potřeby zakrývací tl 25µ 4x5m</t>
  </si>
  <si>
    <t>985031586</t>
  </si>
  <si>
    <t>37,05*1,05 'Přepočtené koeficientem množství</t>
  </si>
  <si>
    <t>157</t>
  </si>
  <si>
    <t>784171123</t>
  </si>
  <si>
    <t>Zakrytí nemalovaných ploch (materiál ve specifikaci) včetně pozdějšího odkrytí konstrukcí nebo samostatných prvků např. schodišť, nábytku, radiátorů, zábradlí v místnostech výšky přes 3,80 do 5,00</t>
  </si>
  <si>
    <t>959916656</t>
  </si>
  <si>
    <t>https://podminky.urs.cz/item/CS_URS_2024_01/784171123</t>
  </si>
  <si>
    <t>"otopný registr</t>
  </si>
  <si>
    <t>"(3,380+3,140+3,060+3,300) / cos(23)</t>
  </si>
  <si>
    <t>158</t>
  </si>
  <si>
    <t>1139740439</t>
  </si>
  <si>
    <t>13,992*1,05 'Přepočtené koeficientem množství</t>
  </si>
  <si>
    <t>159</t>
  </si>
  <si>
    <t>784181103</t>
  </si>
  <si>
    <t>Penetrace podkladu jednonásobná základní akrylátová bezbarvá v místnostech výšky přes 3,80 do 5,00 m</t>
  </si>
  <si>
    <t>-1590164856</t>
  </si>
  <si>
    <t>https://podminky.urs.cz/item/CS_URS_2024_01/784181103</t>
  </si>
  <si>
    <t>"sokl pod otopným registrem</t>
  </si>
  <si>
    <t>"neobkládané podélné stěny</t>
  </si>
  <si>
    <t>"ostění pilířů</t>
  </si>
  <si>
    <t>160</t>
  </si>
  <si>
    <t>784191001</t>
  </si>
  <si>
    <t>Čištění vnitřních ploch hrubý úklid po provedení malířských prací omytím oken nebo balkonových dveří jednoduchých</t>
  </si>
  <si>
    <t>-2129365771</t>
  </si>
  <si>
    <t>https://podminky.urs.cz/item/CS_URS_2024_01/784191001</t>
  </si>
  <si>
    <t>161</t>
  </si>
  <si>
    <t>784191007</t>
  </si>
  <si>
    <t>Čištění vnitřních ploch hrubý úklid po provedení malířských prací omytím podlah</t>
  </si>
  <si>
    <t>1618103415</t>
  </si>
  <si>
    <t>https://podminky.urs.cz/item/CS_URS_2024_01/784191007</t>
  </si>
  <si>
    <t>"plocha na úrovni + 0,000</t>
  </si>
  <si>
    <t>"plocha na úrovni + 4,200</t>
  </si>
  <si>
    <t>"(23,370+8,120+7,870)</t>
  </si>
  <si>
    <t>"rozvinutá plocha elevace</t>
  </si>
  <si>
    <t>"9,640 * ( 0,900 * 11 + 0,382 * 11 )</t>
  </si>
  <si>
    <t>"rozvinutá plocha schodiště</t>
  </si>
  <si>
    <t>"2,000 * (( 0,300 *32 + 0,127 * 33 ) * 2 )</t>
  </si>
  <si>
    <t>162</t>
  </si>
  <si>
    <t>784221103</t>
  </si>
  <si>
    <t>Malby z malířských směsí otěruvzdorných za sucha dvojnásobné, bílé za sucha otěruvzdorné dobře v místnostech výšky přes 3,80 do 5,00 m</t>
  </si>
  <si>
    <t>1447821504</t>
  </si>
  <si>
    <t>https://podminky.urs.cz/item/CS_URS_2024_01/784221103</t>
  </si>
  <si>
    <t>786</t>
  </si>
  <si>
    <t>Dokončovací práce - čalounické úpravy</t>
  </si>
  <si>
    <t>163</t>
  </si>
  <si>
    <t>786614001</t>
  </si>
  <si>
    <t>Montáž vnitřních rolet upevněných na rám okenního nebo dveřního otvoru nebo na ostění, ovládaných motorem, včetně horního boxu a vodících profilů, plochy do 4 m2</t>
  </si>
  <si>
    <t>-250897245</t>
  </si>
  <si>
    <t>https://podminky.urs.cz/item/CS_URS_2024_01/786614001</t>
  </si>
  <si>
    <t>"Okno 1180x3140 mm</t>
  </si>
  <si>
    <t>"Okno 1180x2640 mm</t>
  </si>
  <si>
    <t>"Okno 1180x2140 mm</t>
  </si>
  <si>
    <t>164</t>
  </si>
  <si>
    <t>63128003</t>
  </si>
  <si>
    <t>roleta látková zipscreen systém box š 100mm ovládaná základním motorem včetně příslušenství plochy do 3,0m2</t>
  </si>
  <si>
    <t>855896479</t>
  </si>
  <si>
    <t>165</t>
  </si>
  <si>
    <t>63128004</t>
  </si>
  <si>
    <t>roleta látková zipscreen systém box š 100mm ovládaná základním motorem včetně příslušenství plochy do 4,0m2</t>
  </si>
  <si>
    <t>-401899288</t>
  </si>
  <si>
    <t>166</t>
  </si>
  <si>
    <t>40461073</t>
  </si>
  <si>
    <t>jednotka řídicí žaluziová pro ovládání žaluzií, markýz, rolet, oken a stínících zařízení na pohon 230V, spínací výkon 700W, paměť, do stěny, plast, černá, IP20</t>
  </si>
  <si>
    <t>2111234826</t>
  </si>
  <si>
    <t>167</t>
  </si>
  <si>
    <t>786614003</t>
  </si>
  <si>
    <t>Montáž vnitřních rolet upevněných na rám okenního nebo dveřního otvoru nebo na ostění, ovládaných motorem, včetně horního boxu a vodících profilů, plochy přes 4 do 6 m2</t>
  </si>
  <si>
    <t>-1341561544</t>
  </si>
  <si>
    <t>https://podminky.urs.cz/item/CS_URS_2024_01/786614003</t>
  </si>
  <si>
    <t>"Okno 1180x4140 mm</t>
  </si>
  <si>
    <t>"Okno 1180x3640 mm</t>
  </si>
  <si>
    <t>168</t>
  </si>
  <si>
    <t>63128005</t>
  </si>
  <si>
    <t>roleta látková zipscreen systém box š 100mm ovládaná základním motorem včetně příslušenství plochy do 5,0m2</t>
  </si>
  <si>
    <t>-1223882912</t>
  </si>
  <si>
    <t>169</t>
  </si>
  <si>
    <t>66155756</t>
  </si>
  <si>
    <t>170</t>
  </si>
  <si>
    <t>786623031</t>
  </si>
  <si>
    <t>Montáž venkovních žaluzií do okenního nebo dveřního otvoru krycího plechu jakékoli délky</t>
  </si>
  <si>
    <t>1210103374</t>
  </si>
  <si>
    <t>https://podminky.urs.cz/item/CS_URS_2024_01/786623031</t>
  </si>
  <si>
    <t>171</t>
  </si>
  <si>
    <t>55342560</t>
  </si>
  <si>
    <t>plech krycí Al pro žaluzie Z-90 tl 1,5mm lakovaný včetně bočnic a držáků plochy do 0,5m2</t>
  </si>
  <si>
    <t>1196212422</t>
  </si>
  <si>
    <t>172</t>
  </si>
  <si>
    <t>786623039</t>
  </si>
  <si>
    <t>Montáž vnitřních rolet do okenního nebo dveřního otvoru žaluziové schránky, délky do 1300 mm</t>
  </si>
  <si>
    <t>-2121539497</t>
  </si>
  <si>
    <t>https://podminky.urs.cz/item/CS_URS_2024_01/786623039</t>
  </si>
  <si>
    <t>173</t>
  </si>
  <si>
    <t>786623051</t>
  </si>
  <si>
    <t>Montáž vnitřních rolet do okenního nebo dveřního otvoru obkladové desky s pouzdrem nebo pouzdra pro skrytý vodící profil žaluzie</t>
  </si>
  <si>
    <t>-374304557</t>
  </si>
  <si>
    <t>https://podminky.urs.cz/item/CS_URS_2024_01/786623051</t>
  </si>
  <si>
    <t>174</t>
  </si>
  <si>
    <t>28376751</t>
  </si>
  <si>
    <t>pouzdro pro skrytý vodící profil žaluzie včetně příslušenství</t>
  </si>
  <si>
    <t>1877057547</t>
  </si>
  <si>
    <t>"(2,332+2,832+3,332+3,832+4,332) * 4</t>
  </si>
  <si>
    <t>175</t>
  </si>
  <si>
    <t>998786121</t>
  </si>
  <si>
    <t>Přesun hmot pro stínění a čalounické úpravy stanovený z hmotnosti přesunovaného materiálu vodorovná dopravní vzdálenost do 50 m ruční (bez užití mechanizace) v objektech výšky (hloubky) do 6 m</t>
  </si>
  <si>
    <t>1428148988</t>
  </si>
  <si>
    <t>https://podminky.urs.cz/item/CS_URS_2024_01/998786121</t>
  </si>
  <si>
    <t>176</t>
  </si>
  <si>
    <t>998786129</t>
  </si>
  <si>
    <t>Přesun hmot pro stínění a čalounické úpravy stanovený z hmotnosti přesunovaného materiálu vodorovná dopravní vzdálenost do 50 m Příplatek k cenám za ruční zvětšený přesun přes vymezenou vodorovnou dopravní vzdálenost za každých dalších započatých 50 m</t>
  </si>
  <si>
    <t>-2112918421</t>
  </si>
  <si>
    <t>https://podminky.urs.cz/item/CS_URS_2024_01/998786129</t>
  </si>
  <si>
    <t>OST</t>
  </si>
  <si>
    <t>Ostatní</t>
  </si>
  <si>
    <t>177</t>
  </si>
  <si>
    <t>RKON0002</t>
  </si>
  <si>
    <t>Demontáž původního sezení se stolkem</t>
  </si>
  <si>
    <t>262144</t>
  </si>
  <si>
    <t>-1111018367</t>
  </si>
  <si>
    <t>178</t>
  </si>
  <si>
    <t>RKON0003</t>
  </si>
  <si>
    <t>Demontáž katedry</t>
  </si>
  <si>
    <t>403495216</t>
  </si>
  <si>
    <t>179</t>
  </si>
  <si>
    <t>RKON0004</t>
  </si>
  <si>
    <t>Ochrana přístupových tras pro pohyb pracovníků a materiálu (nového i demontovaného)</t>
  </si>
  <si>
    <t>kpl</t>
  </si>
  <si>
    <t>1506876691</t>
  </si>
  <si>
    <t>180</t>
  </si>
  <si>
    <t>RKON0005</t>
  </si>
  <si>
    <t>Ochrana stávajících ponechaných konstrukcí a prvků před poškozením</t>
  </si>
  <si>
    <t>-1873584534</t>
  </si>
  <si>
    <t>181</t>
  </si>
  <si>
    <t>RKON0006</t>
  </si>
  <si>
    <t>Vypracování dokumentace skutečného provedení stavby - 4x v tištěné podobě (grafická + textová část) a 1x v elektronické podboě s barevným vyznačením případných změn či odchylek od schváeného stupně PD</t>
  </si>
  <si>
    <t>-1681713112</t>
  </si>
  <si>
    <t>182</t>
  </si>
  <si>
    <t>RKON0007</t>
  </si>
  <si>
    <t>Dodávka a montáž magnetické popisovací tabule bílé rozm. 1200x3000 mm v Al rámu</t>
  </si>
  <si>
    <t>1338058332</t>
  </si>
  <si>
    <t>183</t>
  </si>
  <si>
    <t>RKON0008</t>
  </si>
  <si>
    <t>Dodávka sady 8 ks magnetů pr. 20 mm</t>
  </si>
  <si>
    <t>set</t>
  </si>
  <si>
    <t>1408167721</t>
  </si>
  <si>
    <t>184</t>
  </si>
  <si>
    <t>RKON0009</t>
  </si>
  <si>
    <t>Dodávka popisovacího a mazacího příslušenství k popisovací tabuly</t>
  </si>
  <si>
    <t>271301890</t>
  </si>
  <si>
    <t>D.1.3 - vzduchotechnika</t>
  </si>
  <si>
    <t xml:space="preserve">    3 - Svislé a kompletní konstrukce</t>
  </si>
  <si>
    <t xml:space="preserve">    31 - Zdi pozemních staveb</t>
  </si>
  <si>
    <t xml:space="preserve">    61 - Úprava povrchů vnitřních</t>
  </si>
  <si>
    <t xml:space="preserve">    64 - Osazování výplní otvorů</t>
  </si>
  <si>
    <t xml:space="preserve">    94. - Lešení </t>
  </si>
  <si>
    <t xml:space="preserve">    951 - Ostatní konstrukce a práce  </t>
  </si>
  <si>
    <t xml:space="preserve">    961 - Bourání a demontáže konstrukcí</t>
  </si>
  <si>
    <t xml:space="preserve">    741 - Elektroinstalace  </t>
  </si>
  <si>
    <t xml:space="preserve">    750 - Měření a regulace</t>
  </si>
  <si>
    <t xml:space="preserve">    751 - Vzduchotechnika - zařízení č. 1</t>
  </si>
  <si>
    <t xml:space="preserve">    777 - Podlahy lité</t>
  </si>
  <si>
    <t xml:space="preserve">    784 - Dokončovací práce - malby </t>
  </si>
  <si>
    <t>Svislé a kompletní konstrukce</t>
  </si>
  <si>
    <t>Zdi pozemních staveb</t>
  </si>
  <si>
    <t>317944321</t>
  </si>
  <si>
    <t>Válcované nosníky dodatečně osazované do připravených otvorů bez zazdění hlav do č. 12</t>
  </si>
  <si>
    <t>https://podminky.urs.cz/item/CS_URS_2024_01/317944321</t>
  </si>
  <si>
    <t>1,60*2*0,0081   "IPE100"</t>
  </si>
  <si>
    <t>Mezisoučet   zvětšení dveří do VZT strojovny</t>
  </si>
  <si>
    <t>1,60*2 *4*0,0081   "IPE100"</t>
  </si>
  <si>
    <t>Mezisoučet   zvětšení dveří - doprava technologie</t>
  </si>
  <si>
    <t>317234410</t>
  </si>
  <si>
    <t>Vyzdívka mezi nosníky cihlami pálenými na maltu cementovou</t>
  </si>
  <si>
    <t>https://podminky.urs.cz/item/CS_URS_2024_01/317234410</t>
  </si>
  <si>
    <t>1,60*0,27*0,10</t>
  </si>
  <si>
    <t>1,60*0,27*0,10 *4</t>
  </si>
  <si>
    <t>310238211</t>
  </si>
  <si>
    <t>Zazdívka otvorů ve zdivu nadzákladovém cihlami pálenými plochy přes 0,25 m2 do 1 m2 na maltu vápenocementovou</t>
  </si>
  <si>
    <t>https://podminky.urs.cz/item/CS_URS_2024_01/310238211</t>
  </si>
  <si>
    <t>1,02*0,65*0,24   "1.pp - VZT strojovna"</t>
  </si>
  <si>
    <t>Úprava povrchů vnitřních</t>
  </si>
  <si>
    <t>(1,47+1,97*2)*1</t>
  </si>
  <si>
    <t>(0,60+1,97*2)*1</t>
  </si>
  <si>
    <t>(1,20+1,97*2)*5</t>
  </si>
  <si>
    <t>612315302</t>
  </si>
  <si>
    <t>Vápenná omítka ostění nebo nadpraží štuková</t>
  </si>
  <si>
    <t>https://podminky.urs.cz/item/CS_URS_2024_01/612315302</t>
  </si>
  <si>
    <t>(1,47+1,97*2)*0,60*1</t>
  </si>
  <si>
    <t>(1,20+1,97*2)*0,60*5</t>
  </si>
  <si>
    <t>3,82*(7,68+2,00*2)</t>
  </si>
  <si>
    <t>(3,82+1,91)/2*(4,74*2)</t>
  </si>
  <si>
    <t>1,91*7,68</t>
  </si>
  <si>
    <t>(5,00*1,91)/2*2</t>
  </si>
  <si>
    <t>1,91*7,56</t>
  </si>
  <si>
    <t>-(1,47*1,99+0,71*1,34*2)</t>
  </si>
  <si>
    <t>(1,57+2,02*2)*0,29</t>
  </si>
  <si>
    <t>(0,80+1,40*2)*0,13</t>
  </si>
  <si>
    <t>Mezisoučet   1.np</t>
  </si>
  <si>
    <t>4,04*(0,78*2+7,66*2)</t>
  </si>
  <si>
    <t>4,11*(7,66*2+5,62*2+0,44*2+6,77*2)</t>
  </si>
  <si>
    <t>4,11*(0,09*2+0,78*2+0,42*4)</t>
  </si>
  <si>
    <t>-(1,20*1,97+0,60*1,97*2+1,02*0,65*3)</t>
  </si>
  <si>
    <t>-(2,10*1,00+1,05*1,00)</t>
  </si>
  <si>
    <t>(1,52+2,02*2)*0,17</t>
  </si>
  <si>
    <t>(0,70+2,02*2)*0,14</t>
  </si>
  <si>
    <t>(1,02*2+0,65*2)*0,50</t>
  </si>
  <si>
    <t>(2,10*2+1,00*2)*0,50</t>
  </si>
  <si>
    <t>(1,05*2+1,00*2)*0,50</t>
  </si>
  <si>
    <t>Mezisoučet   1.pp</t>
  </si>
  <si>
    <t>612325452</t>
  </si>
  <si>
    <t>Oprava vápenocementové omítky vnitřních ploch Příplatek k cenám za každých dalších 10 mm tloušťky omítky stěn, v rozsahu opravované plochy přes 10 do 30%</t>
  </si>
  <si>
    <t>https://podminky.urs.cz/item/CS_URS_2024_01/612325452</t>
  </si>
  <si>
    <t>612315213</t>
  </si>
  <si>
    <t>Vápenná omítka jednotlivých malých ploch hladká na stěnách, plochy jednotlivě přes 0,25 do 1 m2</t>
  </si>
  <si>
    <t>https://podminky.urs.cz/item/CS_URS_2024_01/612315213</t>
  </si>
  <si>
    <t>2   "1.pp"</t>
  </si>
  <si>
    <t>-(1,20*1,97+0,60*1,97*2+1,02*0,65)</t>
  </si>
  <si>
    <t>358,271*2</t>
  </si>
  <si>
    <t>612321131</t>
  </si>
  <si>
    <t>Vápenocementový štuk vnitřních ploch tloušťky do 3 mm svislých konstrukcí stěn</t>
  </si>
  <si>
    <t>https://podminky.urs.cz/item/CS_URS_2024_01/612321131</t>
  </si>
  <si>
    <t>Osazování výplní otvorů</t>
  </si>
  <si>
    <t>644941111</t>
  </si>
  <si>
    <t>Montáž průvětrníků nebo mřížek odvětrávacích velikosti do 150 x 200 mm</t>
  </si>
  <si>
    <t>https://podminky.urs.cz/item/CS_URS_2024_01/644941111</t>
  </si>
  <si>
    <t>55341430</t>
  </si>
  <si>
    <t>mřížka větrací nerezová kruhová se síťovinou 110mm</t>
  </si>
  <si>
    <t>642944121</t>
  </si>
  <si>
    <t>Osazení ocelových dveřních zárubní lisovaných nebo z úhelníků dodatečně s vybetonováním prahu, plochy do 2,5 m2</t>
  </si>
  <si>
    <t>https://podminky.urs.cz/item/CS_URS_2024_01/642944121</t>
  </si>
  <si>
    <t>55331445</t>
  </si>
  <si>
    <t>zárubeň jednokřídlá ocelová pro dodatečnou montáž tl stěny 210-250mm rozměru 600/1970, 2100mm</t>
  </si>
  <si>
    <t>1   "1.pp větrací komora"</t>
  </si>
  <si>
    <t>55331725</t>
  </si>
  <si>
    <t>zárubeň dvoukřídlá ocelová pro dodatečnou montáž tl stěny 260-300mm rozměru 1250/1970, 2100mm</t>
  </si>
  <si>
    <t>4   "zvětšení dveří - doprava technologie"</t>
  </si>
  <si>
    <t>642945111</t>
  </si>
  <si>
    <t>Osazování ocelových zárubní protipožárních nebo protiplynových dveří do vynechaného otvoru, s obetonováním, dveří jednokřídlových do 2,5 m2</t>
  </si>
  <si>
    <t>https://podminky.urs.cz/item/CS_URS_2024_01/642945111</t>
  </si>
  <si>
    <t>1   "1.pp - VZT strojovna"</t>
  </si>
  <si>
    <t>55331770</t>
  </si>
  <si>
    <t>zárubeň dvoukřídlá ocelová pro zdění s protipožární úpravou tl stěny 260-300mm rozměru 1250/1970, 2100mm</t>
  </si>
  <si>
    <t>94.</t>
  </si>
  <si>
    <t xml:space="preserve">Lešení </t>
  </si>
  <si>
    <t>951</t>
  </si>
  <si>
    <t xml:space="preserve">Ostatní konstrukce a práce  </t>
  </si>
  <si>
    <t>96,60+0,78*7,66</t>
  </si>
  <si>
    <t>51,75+37,80</t>
  </si>
  <si>
    <t>961</t>
  </si>
  <si>
    <t>Bourání a demontáže konstrukcí</t>
  </si>
  <si>
    <t>751612.R001</t>
  </si>
  <si>
    <t>Demontáž VZT jednotek včetně podstavců, čerpadel a el. napojení</t>
  </si>
  <si>
    <t>soubor</t>
  </si>
  <si>
    <t>751612.R002</t>
  </si>
  <si>
    <t>Demontáž vzduchotechnické jednotky venkovní</t>
  </si>
  <si>
    <t>751511811</t>
  </si>
  <si>
    <t>Demontáž potrubí plechového skupiny I čtyřhranného s přírubou nebo bez příruby tloušťky plechu 1,3 mm, průřezu do 2,54 m2</t>
  </si>
  <si>
    <t>https://podminky.urs.cz/item/CS_URS_2024_01/751511811</t>
  </si>
  <si>
    <t>751613814</t>
  </si>
  <si>
    <t>Demontáž ostatních zařízení dodatečné izolace potrubí čtyřhranného ze samolepící izolace</t>
  </si>
  <si>
    <t>https://podminky.urs.cz/item/CS_URS_2024_01/751613814</t>
  </si>
  <si>
    <t>751512885</t>
  </si>
  <si>
    <t>Demontáž přechodu osového nebo pravoúhlého z plechového potrubí čtyřhranného s přírubou nebo bez příruby, průřezu přes 1,260 m2</t>
  </si>
  <si>
    <t>https://podminky.urs.cz/item/CS_URS_2024_01/751512885</t>
  </si>
  <si>
    <t>751512855</t>
  </si>
  <si>
    <t>Demontáž kalhotového kusu nebo odbočky jednostranné z plechového potrubí čtyřhranného s přírubou nebo bez příruby, průřezu přes 1,260 m2</t>
  </si>
  <si>
    <t>https://podminky.urs.cz/item/CS_URS_2024_01/751512855</t>
  </si>
  <si>
    <t>751512840</t>
  </si>
  <si>
    <t>Demontáž oblouku z plechového potrubí čtyřhranného s přírubou nebo bez příruby, průřezu přes 1,260 m2</t>
  </si>
  <si>
    <t>https://podminky.urs.cz/item/CS_URS_2024_01/751512840</t>
  </si>
  <si>
    <t>751513806</t>
  </si>
  <si>
    <t>Demontáž spojky z plechového potrubí vnitřní, vnější čtyřhranné bez příruby, průřezu přes 1,260 m2</t>
  </si>
  <si>
    <t>https://podminky.urs.cz/item/CS_URS_2024_01/751513806</t>
  </si>
  <si>
    <t>751344825</t>
  </si>
  <si>
    <t>Demontáž tlumičů hluku pro čtyřhranné potrubí, průřezu přes 0,600 m2</t>
  </si>
  <si>
    <t>https://podminky.urs.cz/item/CS_URS_2024_01/751344825</t>
  </si>
  <si>
    <t>751311871</t>
  </si>
  <si>
    <t>Demontáž vyústi velkoplošné, do kruhového potrubí, výšky do 2,1 m stěnové, průměru přes 700 mm</t>
  </si>
  <si>
    <t>https://podminky.urs.cz/item/CS_URS_2024_01/751311871</t>
  </si>
  <si>
    <t>767996801</t>
  </si>
  <si>
    <t>Demontáž ostatních zámečnických konstrukcí rozebráním o hmotnosti jednotlivých dílů do 50 kg</t>
  </si>
  <si>
    <t>kg</t>
  </si>
  <si>
    <t>https://podminky.urs.cz/item/CS_URS_2024_01/767996801</t>
  </si>
  <si>
    <t>767581802</t>
  </si>
  <si>
    <t>Demontáž podhledů lamel</t>
  </si>
  <si>
    <t>https://podminky.urs.cz/item/CS_URS_2024_01/767581802</t>
  </si>
  <si>
    <t>96,60      "1.pp - VZT strojovna"</t>
  </si>
  <si>
    <t>767582800</t>
  </si>
  <si>
    <t>Demontáž podhledů roštů</t>
  </si>
  <si>
    <t>https://podminky.urs.cz/item/CS_URS_2024_01/767582800</t>
  </si>
  <si>
    <t>767584801</t>
  </si>
  <si>
    <t>Demontáž podhledů doplňků podhledů těles zářivkových</t>
  </si>
  <si>
    <t>https://podminky.urs.cz/item/CS_URS_2024_01/767584801</t>
  </si>
  <si>
    <t>0,60*1,97*1</t>
  </si>
  <si>
    <t>0,90*1,97*2</t>
  </si>
  <si>
    <t>0,80*1,97*4</t>
  </si>
  <si>
    <t>1,47*1,97*1</t>
  </si>
  <si>
    <t>974031664</t>
  </si>
  <si>
    <t>Vysekání rýh ve zdivu cihelném na maltu vápennou nebo vápenocementovou pro vtahování nosníků do zdí, před vybouráním otvoru do hl. 150 mm, při v. nosníku do 150 mm</t>
  </si>
  <si>
    <t>https://podminky.urs.cz/item/CS_URS_2024_01/974031664</t>
  </si>
  <si>
    <t>1,60*2</t>
  </si>
  <si>
    <t>Mezisoučet   zvětšení dveří do VZT strojovny 1.pp</t>
  </si>
  <si>
    <t>1,60*2 *4</t>
  </si>
  <si>
    <t>971033641</t>
  </si>
  <si>
    <t>Vybourání otvorů ve zdivu základovém nebo nadzákladovém z cihel, tvárnic, příčkovek z cihel pálených na maltu vápennou nebo vápenocementovou plochy do 4 m2, tl. do 300 mm</t>
  </si>
  <si>
    <t>https://podminky.urs.cz/item/CS_URS_2024_01/971033641</t>
  </si>
  <si>
    <t xml:space="preserve">1,30*2,02*0,27   </t>
  </si>
  <si>
    <t>-0,90*1,97*0,27</t>
  </si>
  <si>
    <t>1,30*2,02*0,27*4</t>
  </si>
  <si>
    <t>-0,80*1,97*0,27*4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</si>
  <si>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</si>
  <si>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</si>
  <si>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https://podminky.urs.cz/item/CS_URS_2024_01/967031132</t>
  </si>
  <si>
    <t xml:space="preserve">2,02*0,27 *2  </t>
  </si>
  <si>
    <t>2,02*0,27*2 *4</t>
  </si>
  <si>
    <t>784121001</t>
  </si>
  <si>
    <t>Oškrabání malby v místnostech výšky do 3,80 m</t>
  </si>
  <si>
    <t>https://podminky.urs.cz/item/CS_URS_2024_01/784121001</t>
  </si>
  <si>
    <t>356,945*0,70   "70%"</t>
  </si>
  <si>
    <t>96,60             "1.PP - VZT strojovna"</t>
  </si>
  <si>
    <t>7,66*0,78    "1.pp - větrací komora"</t>
  </si>
  <si>
    <t>7,68*6,74+5,00*7,56   "1.np"</t>
  </si>
  <si>
    <t>192,138*2</t>
  </si>
  <si>
    <t>997013213</t>
  </si>
  <si>
    <t>Vnitrostaveništní doprava suti a vybouraných hmot vodorovně do 50 m s naložením ručně pro budovy a haly výšky přes 9 do 12 m</t>
  </si>
  <si>
    <t>https://podminky.urs.cz/item/CS_URS_2024_01/997013213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</si>
  <si>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</si>
  <si>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</si>
  <si>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https://podminky.urs.cz/item/CS_URS_2024_01/997013219</t>
  </si>
  <si>
    <t>18,628*5</t>
  </si>
  <si>
    <t>19,046*39</t>
  </si>
  <si>
    <t>997013631</t>
  </si>
  <si>
    <t>Poplatek za uložení stavebního odpadu na skládce (skládkovné) směsného stavebního a demoličního zatříděného do Katalogu odpadů pod kódem 17 09 04</t>
  </si>
  <si>
    <t>https://podminky.urs.cz/item/CS_URS_2024_01/997013631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</si>
  <si>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</si>
  <si>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</si>
  <si>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https://podminky.urs.cz/item/CS_URS_2024_01/998018002</t>
  </si>
  <si>
    <t>998018011</t>
  </si>
  <si>
    <t>Přesun hmot pro budovy občanské výstavby, bydlení, výrobu a služby ruční (bez užití mechanizace) Příplatek k cenám za ruční zvětšený přesun přes vymezenou vodorovnou dopravní vzdálenost za každých dalších započatých 100 m</t>
  </si>
  <si>
    <t>https://podminky.urs.cz/item/CS_URS_2024_01/998018011</t>
  </si>
  <si>
    <t>741</t>
  </si>
  <si>
    <t xml:space="preserve">Elektroinstalace  </t>
  </si>
  <si>
    <t>741372112</t>
  </si>
  <si>
    <t>Montáž svítidel s integrovaným zdrojem LED se zapojením vodičů interiérových vestavných stropních panelových hranatých nebo kruhových, plochy přes 0,09 do 0,36 m2</t>
  </si>
  <si>
    <t>https://podminky.urs.cz/item/CS_URS_2024_01/741372112</t>
  </si>
  <si>
    <t>10   "do podhledu - VZT strojovna 1.pp"</t>
  </si>
  <si>
    <t>34825011</t>
  </si>
  <si>
    <t>svítidlo vestavné stropní panelové čtvercové/obdélníkové 0,09-0,36m2 2200-5000lm</t>
  </si>
  <si>
    <t>7411100R06</t>
  </si>
  <si>
    <t>Elektroinstalace pro připojení nové VZT jednotku</t>
  </si>
  <si>
    <t>Kč</t>
  </si>
  <si>
    <t>741810002</t>
  </si>
  <si>
    <t>Zkoušky a prohlídky elektrických rozvodů a zařízení celková prohlídka a vyhotovení revizní zprávy pro objem montážních prací přes 100 do 500 tis. Kč</t>
  </si>
  <si>
    <t>https://podminky.urs.cz/item/CS_URS_2024_01/741810002</t>
  </si>
  <si>
    <t>741810R03</t>
  </si>
  <si>
    <t>Popis kabelů, štítky s udáním směru druhého konce, popis svorkovnic</t>
  </si>
  <si>
    <t>741810R04</t>
  </si>
  <si>
    <t>Kompletace</t>
  </si>
  <si>
    <t>741810R06</t>
  </si>
  <si>
    <t>Zaškolení obsluhy</t>
  </si>
  <si>
    <t>741810R07</t>
  </si>
  <si>
    <t>Doprava</t>
  </si>
  <si>
    <t>998741312</t>
  </si>
  <si>
    <t>Přesun hmot pro silnoproud stanovený procentní sazbou (%) z ceny vodorovná dopravní vzdálenost do 50 m ruční (bez užití mechanizace) v objektech výšky přes 6 do 12 m</t>
  </si>
  <si>
    <t>%</t>
  </si>
  <si>
    <t>https://podminky.urs.cz/item/CS_URS_2024_01/998741312</t>
  </si>
  <si>
    <t>998741319</t>
  </si>
  <si>
    <t>Přesun hmot pro silnoproud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</si>
  <si>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https://podminky.urs.cz/item/CS_URS_2024_01/998741319</t>
  </si>
  <si>
    <t>750</t>
  </si>
  <si>
    <t>Měření a regulace</t>
  </si>
  <si>
    <t>7511000R19</t>
  </si>
  <si>
    <t>Montáž prvků MaR</t>
  </si>
  <si>
    <t>429541R01</t>
  </si>
  <si>
    <t>komponenty MaR pro VZT</t>
  </si>
  <si>
    <t>998751312</t>
  </si>
  <si>
    <t>Přesun hmot pro vzduchotechniku stanovený procentní sazbou (%) z ceny vodorovná dopravní vzdálenost do 50 m ruční (bez užití mechanizace) v objektech výšky přes 12 do 24 m</t>
  </si>
  <si>
    <t>https://podminky.urs.cz/item/CS_URS_2024_01/998751312</t>
  </si>
  <si>
    <t>998751319</t>
  </si>
  <si>
    <t>Přesun hmot pro vzduchotechniku stanovený procentní sazbou (%) z ceny vodorovná dopravní vzdálenost do 50 m Příplatek k cenám za ruční zvětšený přesun přes vymezenou vodorovnou dopravní vzdálenost za každých dalších započatých 50 m</t>
  </si>
  <si>
    <t>https://podminky.urs.cz/item/CS_URS_2024_01/998751319</t>
  </si>
  <si>
    <t>751</t>
  </si>
  <si>
    <t>Vzduchotechnika - zařízení č. 1</t>
  </si>
  <si>
    <t>751711.R001</t>
  </si>
  <si>
    <t>Montáž VZT jednotky s rekuperací vzduchu a s teplovodím ohřevem vzduchu, filtrem vzduchu</t>
  </si>
  <si>
    <t>42952.R001</t>
  </si>
  <si>
    <t>jednotka VZT s rekuperací vzduchu s teplovodním ohřevem vzduchu,filtru vzduchu,regulace-PŘÍVOD jm.výkon 7500m3/h,disp.tlak 400pa,max.topný výkon 8,8kW,max.chladící výkon 22kW,příkon 2,5kW,napětí 400V-ODVOD jm.výkon 7500 m3/h,disp.tlak 400pa,příkon 2,5 kW</t>
  </si>
  <si>
    <t>751711.R002</t>
  </si>
  <si>
    <t>Montáž tlumiče hluku</t>
  </si>
  <si>
    <t>42900.R001</t>
  </si>
  <si>
    <t>tlumič hluku 710x900 - 1500mm</t>
  </si>
  <si>
    <t>751581.R001</t>
  </si>
  <si>
    <t>Montáž požárních klapek</t>
  </si>
  <si>
    <t>42971.R001</t>
  </si>
  <si>
    <t>požární klapka 710x900 mm</t>
  </si>
  <si>
    <t>751711.R003</t>
  </si>
  <si>
    <t>Montáž čtyřhranného potrubí z pozinkovaného plechu</t>
  </si>
  <si>
    <t>42982.R001</t>
  </si>
  <si>
    <t>čtyřhranné potrubí zhotovené z pozinkovaného ocelového plechu včetně 35% tvarovek do obvodu 3500mm</t>
  </si>
  <si>
    <t>115,00*1,2</t>
  </si>
  <si>
    <t>751711.R004</t>
  </si>
  <si>
    <t>Montáž tvarovky čtyřhranného potrubí z Pz ocelového plechu do obvodu 2500mm</t>
  </si>
  <si>
    <t>42982.R002</t>
  </si>
  <si>
    <t>tvarovky čtyřhranného potrubí zhotovené z Pz ocelového plechu do obvodu 2500mm</t>
  </si>
  <si>
    <t>40,00*1,2</t>
  </si>
  <si>
    <t>751711.R005</t>
  </si>
  <si>
    <t>Montáž tepelné izolace</t>
  </si>
  <si>
    <t>42982.R003</t>
  </si>
  <si>
    <t>tepelná izolace potrubí tl. 40mm</t>
  </si>
  <si>
    <t>751711.R006</t>
  </si>
  <si>
    <t>Montáž venkovní klimatizační jednotky</t>
  </si>
  <si>
    <t>42952.R002</t>
  </si>
  <si>
    <t>jednotka klimatizační venkovní, výkon chlazení 19kW, výkon vytápění 22,4 kW, hlučnost v 1m 58-60 dB(A) v 1m, příkon 9,05 kW, proud 400V</t>
  </si>
  <si>
    <t>751711.R007</t>
  </si>
  <si>
    <t>Montáž rozvaděče</t>
  </si>
  <si>
    <t>35711.R001</t>
  </si>
  <si>
    <t>rozvaděč DX kitu Master</t>
  </si>
  <si>
    <t>751711.R008</t>
  </si>
  <si>
    <t>Montáž motorického ventilu</t>
  </si>
  <si>
    <t>42900.R002</t>
  </si>
  <si>
    <t>ventil PMV 28 kW</t>
  </si>
  <si>
    <t>751791133</t>
  </si>
  <si>
    <t>Montáž napojovacího potrubí měděného neizolovaného svitku, D x tl. stěny 10 x 1</t>
  </si>
  <si>
    <t>https://podminky.urs.cz/item/CS_URS_2024_01/751791133</t>
  </si>
  <si>
    <t>42981906</t>
  </si>
  <si>
    <t>trubka Cu 99,99 svitek stav měkký D 10mm tl stěny 1,0mm</t>
  </si>
  <si>
    <t>40,00*1,03</t>
  </si>
  <si>
    <t>751791135</t>
  </si>
  <si>
    <t>Montáž napojovacího potrubí měděného neizolovaného svitku, D x tl. stěny 16 x 1</t>
  </si>
  <si>
    <t>https://podminky.urs.cz/item/CS_URS_2024_01/751791135</t>
  </si>
  <si>
    <t>19632.R001</t>
  </si>
  <si>
    <t>trubka Cu 99,99 svitek stav měkký D 16mm tl stěny 1,0mm</t>
  </si>
  <si>
    <t>751791301</t>
  </si>
  <si>
    <t>Montáž napojovacího potrubí měděného zkouška těsnosti potrubí</t>
  </si>
  <si>
    <t>hod</t>
  </si>
  <si>
    <t>186</t>
  </si>
  <si>
    <t>https://podminky.urs.cz/item/CS_URS_2024_01/751791301</t>
  </si>
  <si>
    <t>751793001</t>
  </si>
  <si>
    <t>Doplnění chladiva do systému</t>
  </si>
  <si>
    <t>188</t>
  </si>
  <si>
    <t>https://podminky.urs.cz/item/CS_URS_2024_01/751793001</t>
  </si>
  <si>
    <t>10892000</t>
  </si>
  <si>
    <t>chladivo R407C 50kg</t>
  </si>
  <si>
    <t>190</t>
  </si>
  <si>
    <t>10,00*1,1</t>
  </si>
  <si>
    <t>7511000R04</t>
  </si>
  <si>
    <t>Montáž pomocného materiál (objímky, konzole, šrouby)</t>
  </si>
  <si>
    <t>192</t>
  </si>
  <si>
    <t>135000R09</t>
  </si>
  <si>
    <t>materiál (kilogramová cena) - objímky, spojovací materiál, závěsy</t>
  </si>
  <si>
    <t>194</t>
  </si>
  <si>
    <t>75,00*1,1</t>
  </si>
  <si>
    <t>713463121</t>
  </si>
  <si>
    <t>Montáž izolace tepelné potrubí a ohybů tvarovkami nebo deskami potrubními pouzdry bez povrchové úpravy (izolační materiál ve specifikaci) uchycenými sponami potrubí jednovrstvá</t>
  </si>
  <si>
    <t>196</t>
  </si>
  <si>
    <t>https://podminky.urs.cz/item/CS_URS_2024_01/713463121</t>
  </si>
  <si>
    <t>40,00+40,00</t>
  </si>
  <si>
    <t>28377.R001</t>
  </si>
  <si>
    <t>návleková izolace pro chlad AF2 - 10</t>
  </si>
  <si>
    <t>198</t>
  </si>
  <si>
    <t>40,00*1,1</t>
  </si>
  <si>
    <t>28377.R002</t>
  </si>
  <si>
    <t>návleková izolace pro chlad AF2 - 16</t>
  </si>
  <si>
    <t>200</t>
  </si>
  <si>
    <t>7511000R22</t>
  </si>
  <si>
    <t>Zprovoznění a zkoušky zařízení, technický dozor</t>
  </si>
  <si>
    <t>202</t>
  </si>
  <si>
    <t>7517111R08</t>
  </si>
  <si>
    <t>Drobné stavební úpravy</t>
  </si>
  <si>
    <t>204</t>
  </si>
  <si>
    <t>7517111R09</t>
  </si>
  <si>
    <t>Napojení na rozvody UZ, kanalizace</t>
  </si>
  <si>
    <t>206</t>
  </si>
  <si>
    <t>208</t>
  </si>
  <si>
    <t>210</t>
  </si>
  <si>
    <t>766660001</t>
  </si>
  <si>
    <t>Montáž dveřních křídel dřevěných nebo plastových otevíravých do ocelové zárubně povrchově upravených jednokřídlových, šířky do 800 mm</t>
  </si>
  <si>
    <t>212</t>
  </si>
  <si>
    <t>https://podminky.urs.cz/item/CS_URS_2024_01/766660001</t>
  </si>
  <si>
    <t>1   "1.pp - větrací komora"</t>
  </si>
  <si>
    <t>61162.R002</t>
  </si>
  <si>
    <t>dveře jednokřídlé dřevotřískové povrch HPL laminát plné 600x1970-2100mm</t>
  </si>
  <si>
    <t>214</t>
  </si>
  <si>
    <t>216</t>
  </si>
  <si>
    <t>2   "ostatní"</t>
  </si>
  <si>
    <t>61162.R003</t>
  </si>
  <si>
    <t>dveře dvoukřídlé dřevotřískové povrch HPL laminát plné 1200x1970-2100mm (křídla 800+400mm)</t>
  </si>
  <si>
    <t>218</t>
  </si>
  <si>
    <t>766660031</t>
  </si>
  <si>
    <t>Montáž dveřních křídel dřevěných nebo plastových otevíravých do ocelové zárubně protipožárních dvoukřídlových jakékoliv šířky</t>
  </si>
  <si>
    <t>220</t>
  </si>
  <si>
    <t>https://podminky.urs.cz/item/CS_URS_2024_01/766660031</t>
  </si>
  <si>
    <t>61162.R001</t>
  </si>
  <si>
    <t>dveře dvoukřídlé dřevotřískové protipožární EI 30 DP3-C povrch laminátový plné 1200x1970-2100mm</t>
  </si>
  <si>
    <t>222</t>
  </si>
  <si>
    <t>224</t>
  </si>
  <si>
    <t>54924011</t>
  </si>
  <si>
    <t>zámek zadlabací vložkový pravolevý rozteč 90x50,5mm</t>
  </si>
  <si>
    <t>226</t>
  </si>
  <si>
    <t>54964118</t>
  </si>
  <si>
    <t>vložka cylindrická 35+35</t>
  </si>
  <si>
    <t>228</t>
  </si>
  <si>
    <t>766660731</t>
  </si>
  <si>
    <t>Montáž dveřních doplňků dveřního kování bezpečnostního zámku</t>
  </si>
  <si>
    <t>230</t>
  </si>
  <si>
    <t>https://podminky.urs.cz/item/CS_URS_2024_01/766660731</t>
  </si>
  <si>
    <t>4   "ostatní"</t>
  </si>
  <si>
    <t>54926002</t>
  </si>
  <si>
    <t>zámek zadlabací hluboký s panikovou funkcí pro dvoukřídlé dveře rozteč 72x55mm</t>
  </si>
  <si>
    <t>232</t>
  </si>
  <si>
    <t>54964162</t>
  </si>
  <si>
    <t>vložka cylindrická 55+70</t>
  </si>
  <si>
    <t>234</t>
  </si>
  <si>
    <t>236</t>
  </si>
  <si>
    <t>238</t>
  </si>
  <si>
    <t>766660734</t>
  </si>
  <si>
    <t>Montáž dveřních doplňků dveřního kování bezpečnostního panikového kování</t>
  </si>
  <si>
    <t>240</t>
  </si>
  <si>
    <t>https://podminky.urs.cz/item/CS_URS_2024_01/766660734</t>
  </si>
  <si>
    <t>54914135</t>
  </si>
  <si>
    <t>kování panikové klika/klika</t>
  </si>
  <si>
    <t>242</t>
  </si>
  <si>
    <t>54914136</t>
  </si>
  <si>
    <t>kování panikové madlo/klika</t>
  </si>
  <si>
    <t>244</t>
  </si>
  <si>
    <t>246</t>
  </si>
  <si>
    <t>248</t>
  </si>
  <si>
    <t>998766313</t>
  </si>
  <si>
    <t>Přesun hmot pro konstrukce truhlářské stanovený procentní sazbou (%) z ceny vodorovná dopravní vzdálenost do 50 m ruční (bez užití mechanizace) v objektech výšky přes 12 do 24 m</t>
  </si>
  <si>
    <t>250</t>
  </si>
  <si>
    <t>https://podminky.urs.cz/item/CS_URS_2024_01/998766313</t>
  </si>
  <si>
    <t>998766319</t>
  </si>
  <si>
    <t>Přesun hmot pro konstrukce truhlářské stanovený procentní sazbou (%) z ceny vodorovná dopravní vzdálenost do 50 m Příplatek k cenám za ruční zvětšený přesun přes vymezenou vodorovnou dopravní vzdálenost za každých dalších započatých 50 m</t>
  </si>
  <si>
    <t>252</t>
  </si>
  <si>
    <t>https://podminky.urs.cz/item/CS_URS_2024_01/998766319</t>
  </si>
  <si>
    <t>767584522</t>
  </si>
  <si>
    <t>Montáž kovových podhledů kazetových, na nosný rošt do betonové konstrukce, z kazet velikosti 600 x 600 mm</t>
  </si>
  <si>
    <t>254</t>
  </si>
  <si>
    <t>https://podminky.urs.cz/item/CS_URS_2024_01/767584522</t>
  </si>
  <si>
    <t>59030.R001</t>
  </si>
  <si>
    <t>podhled systémový kovový, RAL 9003, kazeta perforovaná 600x600mm</t>
  </si>
  <si>
    <t>256</t>
  </si>
  <si>
    <t>96,60*1,1</t>
  </si>
  <si>
    <t>767585113</t>
  </si>
  <si>
    <t>Montáž kovových podhledů doplňků podhledů montáž okrajové lišty</t>
  </si>
  <si>
    <t>258</t>
  </si>
  <si>
    <t>https://podminky.urs.cz/item/CS_URS_2024_01/767585113</t>
  </si>
  <si>
    <t>7,66*2+0,78*2+0,42*4+0,20*2+6,77*2+0,44*2+5,62*2   "1.pp - VZT strojovna"</t>
  </si>
  <si>
    <t>767585116</t>
  </si>
  <si>
    <t>Montáž kovových podhledů doplňků podhledů zhotovení rohového styku okrajových lišt</t>
  </si>
  <si>
    <t>260</t>
  </si>
  <si>
    <t>https://podminky.urs.cz/item/CS_URS_2024_01/767585116</t>
  </si>
  <si>
    <t>8   "1.pp - VZT strojovna"</t>
  </si>
  <si>
    <t>767585131</t>
  </si>
  <si>
    <t>Montáž kovových podhledů doplňků podhledů zhotovení otvorů v kazetách plochy otvoru do 0,25 m2</t>
  </si>
  <si>
    <t>262</t>
  </si>
  <si>
    <t>https://podminky.urs.cz/item/CS_URS_2024_01/767585131</t>
  </si>
  <si>
    <t>2   "1.pp - VZT strojovna"</t>
  </si>
  <si>
    <t>767585132</t>
  </si>
  <si>
    <t>Montáž kovových podhledů doplňků podhledů zhotovení otvorů v kazetách plochy otvoru přes 0,25 do 0,50 m2</t>
  </si>
  <si>
    <t>264</t>
  </si>
  <si>
    <t>https://podminky.urs.cz/item/CS_URS_2024_01/767585132</t>
  </si>
  <si>
    <t>767640221</t>
  </si>
  <si>
    <t>Montáž dveří ocelových nebo hliníkových vchodových dvoukřídlové bez nadsvětlíku</t>
  </si>
  <si>
    <t>266</t>
  </si>
  <si>
    <t>https://podminky.urs.cz/item/CS_URS_2024_01/767640221</t>
  </si>
  <si>
    <t>55341.R006</t>
  </si>
  <si>
    <t>dveře dvoukřídlé Al plné 1470x1990m, aretace pasivního křídla, rám/zárubeň, kování a zámek v ceně</t>
  </si>
  <si>
    <t>268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</si>
  <si>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</si>
  <si>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</si>
  <si>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270</t>
  </si>
  <si>
    <t>https://podminky.urs.cz/item/CS_URS_2024_01/998767312</t>
  </si>
  <si>
    <t>998767319</t>
  </si>
  <si>
    <t>Přesun hmot pro zámečnické konstrukce stanovený procentní sazbou (%) z ceny vodorovná dopravní vzdálenost do 50 m Příplatek k cenám za ruční zvětšený přesun přes vymezenou vodorovnou dopravní vzdálenost za každých dalších započatých 50 m</t>
  </si>
  <si>
    <t>272</t>
  </si>
  <si>
    <t>https://podminky.urs.cz/item/CS_URS_2024_01/998767319</t>
  </si>
  <si>
    <t>777</t>
  </si>
  <si>
    <t>Podlahy lité</t>
  </si>
  <si>
    <t>777111151</t>
  </si>
  <si>
    <t>Příprava podkladu před provedením litých podlah odstranění nátěrů odstraňovačem nátěrů</t>
  </si>
  <si>
    <t>274</t>
  </si>
  <si>
    <t>https://podminky.urs.cz/item/CS_URS_2024_01/777111151</t>
  </si>
  <si>
    <t>0,60*(1,52+1,41)+0,30*0,20*2   "1.pp - VZT strojovna schody"</t>
  </si>
  <si>
    <t>777111111</t>
  </si>
  <si>
    <t>Příprava podkladu před provedením litých podlah vysátí</t>
  </si>
  <si>
    <t>276</t>
  </si>
  <si>
    <t>https://podminky.urs.cz/item/CS_URS_2024_01/777111111</t>
  </si>
  <si>
    <t>777111121</t>
  </si>
  <si>
    <t>Příprava podkladu před provedením litých podlah obroušení ruční ( v místě styku se stěnou, v rozích apod.)</t>
  </si>
  <si>
    <t>278</t>
  </si>
  <si>
    <t>https://podminky.urs.cz/item/CS_URS_2024_01/777111121</t>
  </si>
  <si>
    <t>(5,00*2+6,74*2+7,56*2+7,68*2+0,29*2+0,13*2)</t>
  </si>
  <si>
    <t>-(0,71*2+1,47)</t>
  </si>
  <si>
    <t>(0,78*2+7,66*4+5,62*2+0,44*2+6,77*2)</t>
  </si>
  <si>
    <t>(0,09*2+0,78*2+0,42*4+0,14*2+0,17*2)</t>
  </si>
  <si>
    <t>-(0,70*2+1,20)</t>
  </si>
  <si>
    <t>777121115</t>
  </si>
  <si>
    <t>Vyrovnání podkladu epoxidovou stěrkou plněnou pískem, tloušťky přes 3 do 5 mm, plochy přes 1,0 m2</t>
  </si>
  <si>
    <t>280</t>
  </si>
  <si>
    <t>https://podminky.urs.cz/item/CS_URS_2024_01/777121115</t>
  </si>
  <si>
    <t>777121125</t>
  </si>
  <si>
    <t>Vyrovnání podkladu epoxidovou stěrkou plněnou pískem, tloušťky Příplatek k ceně za každý další 1 mm vyrovnání tloušťky přes 5 mm, plochy přes 1,0m2</t>
  </si>
  <si>
    <t>282</t>
  </si>
  <si>
    <t>https://podminky.urs.cz/item/CS_URS_2024_01/777121125</t>
  </si>
  <si>
    <t>194,016*2</t>
  </si>
  <si>
    <t>777131101</t>
  </si>
  <si>
    <t>Penetrační nátěr podlahy epoxidový na podklad suchý a vyzrálý</t>
  </si>
  <si>
    <t>284</t>
  </si>
  <si>
    <t>https://podminky.urs.cz/item/CS_URS_2024_01/777131101</t>
  </si>
  <si>
    <t>777511105</t>
  </si>
  <si>
    <t>Krycí stěrka dekorativní epoxidová, tloušťky přes 2 do 3 mm</t>
  </si>
  <si>
    <t>286</t>
  </si>
  <si>
    <t>https://podminky.urs.cz/item/CS_URS_2024_01/777511105</t>
  </si>
  <si>
    <t>777511181</t>
  </si>
  <si>
    <t>Krycí stěrka Příplatek k cenám za zvýšenou pracnost provádění soklíků na svislé ploše podlahových</t>
  </si>
  <si>
    <t>288</t>
  </si>
  <si>
    <t>https://podminky.urs.cz/item/CS_URS_2024_01/777511181</t>
  </si>
  <si>
    <t>(5,00*2+6,74*2+7,56*2+7,68*2+0,29*2+0,13*2)*0,20</t>
  </si>
  <si>
    <t>-(0,71*2+1,47)*0,20</t>
  </si>
  <si>
    <t>(0,78*2+7,66*4+5,62*2+0,44*2+6,77*2)*0,20</t>
  </si>
  <si>
    <t>(0,09*2+0,78*2+0,42*4+0,14*2+0,17*2)*0,20</t>
  </si>
  <si>
    <t>-(0,70*2+1,20)*0,20</t>
  </si>
  <si>
    <t>777612107</t>
  </si>
  <si>
    <t>Uzavírací nátěr podlahy epoxidový strukturní</t>
  </si>
  <si>
    <t>290</t>
  </si>
  <si>
    <t>https://podminky.urs.cz/item/CS_URS_2024_01/777612107</t>
  </si>
  <si>
    <t>777612105</t>
  </si>
  <si>
    <t>Uzavírací nátěr podlahy protiskluzná úprava plnění skleněnými kuličkami (ballotini)</t>
  </si>
  <si>
    <t>292</t>
  </si>
  <si>
    <t>https://podminky.urs.cz/item/CS_URS_2024_01/777612105</t>
  </si>
  <si>
    <t>777612151</t>
  </si>
  <si>
    <t>Uzavírací nátěr Příplatek za zvýšenou pracnost provádění soklíků na svislé ploše podlahových</t>
  </si>
  <si>
    <t>294</t>
  </si>
  <si>
    <t>https://podminky.urs.cz/item/CS_URS_2024_01/777612151</t>
  </si>
  <si>
    <t>777911113</t>
  </si>
  <si>
    <t>Napojení na stěnu nebo sokl fabionem z epoxidové stěrky plněné pískem a výplňovým spárovým profilem s trvale pružným tmelem pohyblivé</t>
  </si>
  <si>
    <t>296</t>
  </si>
  <si>
    <t>https://podminky.urs.cz/item/CS_URS_2024_01/777911113</t>
  </si>
  <si>
    <t>(5,00*2+6,74*2+7,56*2+7,68+0,20*2)</t>
  </si>
  <si>
    <t>(0,09*2+0,78*2+0,42*4+0,12*4)</t>
  </si>
  <si>
    <t>998777312</t>
  </si>
  <si>
    <t>Přesun hmot pro podlahy lité stanovený procentní sazbou (%) z ceny vodorovná dopravní vzdálenost do 50 m ruční (bez užití mechanizace) v objektech výšky přes 6 do 12 m</t>
  </si>
  <si>
    <t>298</t>
  </si>
  <si>
    <t>https://podminky.urs.cz/item/CS_URS_2024_01/998777312</t>
  </si>
  <si>
    <t>998777319</t>
  </si>
  <si>
    <t>Přesun hmot pro podlahy lité stanovený procentní sazbou (%) z ceny vodorovná dopravní vzdálenost do 50 m Příplatek k cenám za ruční zvětšený přesun přes vymezenou vodorovnou dopravní vzdálenost za každých dalších započatých 50 m</t>
  </si>
  <si>
    <t>300</t>
  </si>
  <si>
    <t>https://podminky.urs.cz/item/CS_URS_2024_01/998777319</t>
  </si>
  <si>
    <t>783301311</t>
  </si>
  <si>
    <t>Příprava podkladu zámečnických konstrukcí před provedením nátěru odmaštění odmašťovačem vodou ředitelným</t>
  </si>
  <si>
    <t>302</t>
  </si>
  <si>
    <t>https://podminky.urs.cz/item/CS_URS_2024_01/783301311</t>
  </si>
  <si>
    <t>(0,60+1,97*2)*0,35*1</t>
  </si>
  <si>
    <t>(1,25+1,97*2)*0,40*5</t>
  </si>
  <si>
    <t>Součet   nové zárubně</t>
  </si>
  <si>
    <t>783314101</t>
  </si>
  <si>
    <t>Základní nátěr zámečnických konstrukcí jednonásobný syntetický</t>
  </si>
  <si>
    <t>304</t>
  </si>
  <si>
    <t>https://podminky.urs.cz/item/CS_URS_2024_01/783314101</t>
  </si>
  <si>
    <t>306</t>
  </si>
  <si>
    <t>308</t>
  </si>
  <si>
    <t xml:space="preserve">Dokončovací práce - malby </t>
  </si>
  <si>
    <t>784181121</t>
  </si>
  <si>
    <t>Penetrace podkladu jednonásobná hloubková akrylátová bezbarvá v místnostech výšky do 3,80 m</t>
  </si>
  <si>
    <t>310</t>
  </si>
  <si>
    <t>https://podminky.urs.cz/item/CS_URS_2024_01/784181121</t>
  </si>
  <si>
    <t>784181123</t>
  </si>
  <si>
    <t>Penetrace podkladu jednonásobná hloubková akrylátová bezbarvá v místnostech výšky přes 3,80 do 5,00 m</t>
  </si>
  <si>
    <t>312</t>
  </si>
  <si>
    <t>https://podminky.urs.cz/item/CS_URS_2024_01/784181123</t>
  </si>
  <si>
    <t>784211101</t>
  </si>
  <si>
    <t>Malby z malířských směsí oděruvzdorných za mokra dvojnásobné, bílé za mokra oděruvzdorné výborně v místnostech výšky do 3,80 m</t>
  </si>
  <si>
    <t>314</t>
  </si>
  <si>
    <t>https://podminky.urs.cz/item/CS_URS_2024_01/784211101</t>
  </si>
  <si>
    <t>784211103</t>
  </si>
  <si>
    <t>Malby z malířských směsí oděruvzdorných za mokra dvojnásobné, bílé za mokra oděruvzdorné výborně v místnostech výšky přes 3,80 do 5,00 m</t>
  </si>
  <si>
    <t>316</t>
  </si>
  <si>
    <t>https://podminky.urs.cz/item/CS_URS_2024_01/784211103</t>
  </si>
  <si>
    <t>784171101</t>
  </si>
  <si>
    <t>Zakrytí nemalovaných ploch (materiál ve specifikaci) včetně pozdějšího odkrytí podlah</t>
  </si>
  <si>
    <t>318</t>
  </si>
  <si>
    <t>https://podminky.urs.cz/item/CS_URS_2024_01/784171101</t>
  </si>
  <si>
    <t>28323157</t>
  </si>
  <si>
    <t>fólie pro malířské potřeby zakrývací tl 14µ 4x5m</t>
  </si>
  <si>
    <t>320</t>
  </si>
  <si>
    <t>192,125*1,05</t>
  </si>
  <si>
    <t>Nový výkaz (34)</t>
  </si>
  <si>
    <t>14,4</t>
  </si>
  <si>
    <t>VV0002</t>
  </si>
  <si>
    <t>Nový výkaz (35)</t>
  </si>
  <si>
    <t>VV0003</t>
  </si>
  <si>
    <t>Nový výkaz (36)</t>
  </si>
  <si>
    <t>VV0004</t>
  </si>
  <si>
    <t>Nový výkaz (37)</t>
  </si>
  <si>
    <t>Nový výkaz (38)</t>
  </si>
  <si>
    <t>Nový výkaz (39)</t>
  </si>
  <si>
    <t>40,733</t>
  </si>
  <si>
    <t>D.1.4 - ústřední vytápění</t>
  </si>
  <si>
    <t xml:space="preserve">    734 - Ústřední vytápění - armatury</t>
  </si>
  <si>
    <t xml:space="preserve">    735 - Ústřední vytápění - otopná tělesa</t>
  </si>
  <si>
    <t>1261527970</t>
  </si>
  <si>
    <t>765454972</t>
  </si>
  <si>
    <t>0,35*5 'Přepočtené koeficientem množství</t>
  </si>
  <si>
    <t>1587736958</t>
  </si>
  <si>
    <t>-1486942095</t>
  </si>
  <si>
    <t>0,35*29 'Přepočtené koeficientem množství</t>
  </si>
  <si>
    <t>734</t>
  </si>
  <si>
    <t>Ústřední vytápění - armatury</t>
  </si>
  <si>
    <t>734200812</t>
  </si>
  <si>
    <t>Demontáž armatur závitových s jedním závitem přes 1/2 do G 1</t>
  </si>
  <si>
    <t>-945510923</t>
  </si>
  <si>
    <t>https://podminky.urs.cz/item/CS_URS_2024_01/734200812</t>
  </si>
  <si>
    <t>"2x radiátor (30 článků)</t>
  </si>
  <si>
    <t>"2x termostatická hlavice</t>
  </si>
  <si>
    <t>734200822</t>
  </si>
  <si>
    <t>Demontáž armatur závitových se dvěma závity přes 1/2 do G 1</t>
  </si>
  <si>
    <t>-1380322396</t>
  </si>
  <si>
    <t>https://podminky.urs.cz/item/CS_URS_2024_01/734200822</t>
  </si>
  <si>
    <t>"2x šroubení</t>
  </si>
  <si>
    <t>"2x regul. ventil</t>
  </si>
  <si>
    <t>734290911</t>
  </si>
  <si>
    <t>Opravy armatur závitových výměna těsnění u šroubení do G 1</t>
  </si>
  <si>
    <t>-741671153</t>
  </si>
  <si>
    <t>https://podminky.urs.cz/item/CS_URS_2024_01/734290911</t>
  </si>
  <si>
    <t>734290921</t>
  </si>
  <si>
    <t>Opravy armatur závitových vyčištění a přetěsnění odvaděče kondenzátu z otopných těles</t>
  </si>
  <si>
    <t>597628697</t>
  </si>
  <si>
    <t>https://podminky.urs.cz/item/CS_URS_2024_01/734290921</t>
  </si>
  <si>
    <t>734291912</t>
  </si>
  <si>
    <t>Opravy armatur závitových zpětná montáž regulačních ventilů a kohoutů přes 1/2 do G 1</t>
  </si>
  <si>
    <t>-585223561</t>
  </si>
  <si>
    <t>https://podminky.urs.cz/item/CS_URS_2024_01/734291912</t>
  </si>
  <si>
    <t>734291932</t>
  </si>
  <si>
    <t>Opravy armatur závitových zpětná montáž šroubení přímých, rohových přes 1/2 do G 1</t>
  </si>
  <si>
    <t>-234321488</t>
  </si>
  <si>
    <t>https://podminky.urs.cz/item/CS_URS_2024_01/734291932</t>
  </si>
  <si>
    <t>734291951</t>
  </si>
  <si>
    <t>Opravy armatur závitových zpětná montáž hlavic ručního a termostatického ovládání</t>
  </si>
  <si>
    <t>20428661</t>
  </si>
  <si>
    <t>https://podminky.urs.cz/item/CS_URS_2024_01/734291951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</si>
  <si>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</si>
  <si>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</si>
  <si>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</si>
  <si>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</si>
  <si>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-2131131948</t>
  </si>
  <si>
    <t>https://podminky.urs.cz/item/CS_URS_2024_01/735000912</t>
  </si>
  <si>
    <t>735110912</t>
  </si>
  <si>
    <t>Opravy otopných těles článkových litinových rozpojení otopného tělesa teplovodního</t>
  </si>
  <si>
    <t>820596396</t>
  </si>
  <si>
    <t>https://podminky.urs.cz/item/CS_URS_2024_01/735110912</t>
  </si>
  <si>
    <t>"60,000</t>
  </si>
  <si>
    <t>735111810</t>
  </si>
  <si>
    <t>Demontáž otopných těles litinových článkových</t>
  </si>
  <si>
    <t>-742788151</t>
  </si>
  <si>
    <t>https://podminky.urs.cz/item/CS_URS_2024_01/735111810</t>
  </si>
  <si>
    <t>"2x radiátor 30 článků</t>
  </si>
  <si>
    <t>"0,240 *60,000</t>
  </si>
  <si>
    <t>735117110</t>
  </si>
  <si>
    <t>Otopná tělesa litinová článková se základním nátěrem výkon 88-137 W/článek odpojení a připojení po nátěru</t>
  </si>
  <si>
    <t>-748520730</t>
  </si>
  <si>
    <t>https://podminky.urs.cz/item/CS_URS_2024_01/735117110</t>
  </si>
  <si>
    <t>735118110</t>
  </si>
  <si>
    <t>Otopná tělesa litinová zkoušky těsnosti vodou těles článkových</t>
  </si>
  <si>
    <t>-1264850313</t>
  </si>
  <si>
    <t>https://podminky.urs.cz/item/CS_URS_2024_01/735118110</t>
  </si>
  <si>
    <t>735119140</t>
  </si>
  <si>
    <t>Otopná tělesa litinová montáž těles článkových</t>
  </si>
  <si>
    <t>60466160</t>
  </si>
  <si>
    <t>https://podminky.urs.cz/item/CS_URS_2024_01/735119140</t>
  </si>
  <si>
    <t>48450764</t>
  </si>
  <si>
    <t>těleso otopné litinové rozteč/hl 900/70mm, 60-103W, výhřevná plocha 0,240m2/kus</t>
  </si>
  <si>
    <t>-450709292</t>
  </si>
  <si>
    <t>735191901</t>
  </si>
  <si>
    <t>Ostatní opravy otopných těles vyzkoušení tlakem po opravě otopných těles ocelových</t>
  </si>
  <si>
    <t>-83657726</t>
  </si>
  <si>
    <t>https://podminky.urs.cz/item/CS_URS_2024_01/735191901</t>
  </si>
  <si>
    <t>"4x otopný registr</t>
  </si>
  <si>
    <t>40,733 * ( Pi * 0,080 )</t>
  </si>
  <si>
    <t>735191902</t>
  </si>
  <si>
    <t>Ostatní opravy otopných těles vyzkoušení tlakem po opravě otopných těles litinových</t>
  </si>
  <si>
    <t>1663092055</t>
  </si>
  <si>
    <t>https://podminky.urs.cz/item/CS_URS_2024_01/735191902</t>
  </si>
  <si>
    <t>735191903</t>
  </si>
  <si>
    <t>Ostatní opravy otopných těles vyčištění propláchnutím vodou otopných těles ocelových nebo hliníkových</t>
  </si>
  <si>
    <t>1314259031</t>
  </si>
  <si>
    <t>https://podminky.urs.cz/item/CS_URS_2024_01/735191903</t>
  </si>
  <si>
    <t>735191904</t>
  </si>
  <si>
    <t>Ostatní opravy otopných těles vyčištění propláchnutím vodou otopných těles litinových</t>
  </si>
  <si>
    <t>-1755746012</t>
  </si>
  <si>
    <t>https://podminky.urs.cz/item/CS_URS_2024_01/735191904</t>
  </si>
  <si>
    <t>735191905</t>
  </si>
  <si>
    <t>Ostatní opravy otopných těles odvzdušnění tělesa</t>
  </si>
  <si>
    <t>-1843793272</t>
  </si>
  <si>
    <t>https://podminky.urs.cz/item/CS_URS_2024_01/735191905</t>
  </si>
  <si>
    <t>"2x radiátor (30 článků 900/70)</t>
  </si>
  <si>
    <t>"2,000</t>
  </si>
  <si>
    <t>735191910</t>
  </si>
  <si>
    <t>Ostatní opravy otopných těles napuštění vody do otopného systému včetně potrubí (bez kotle a ohříváků) otopných těles</t>
  </si>
  <si>
    <t>-1604068335</t>
  </si>
  <si>
    <t>https://podminky.urs.cz/item/CS_URS_2024_01/735191910</t>
  </si>
  <si>
    <t>735494811</t>
  </si>
  <si>
    <t>Vypuštění vody z otopných soustav bez kotlů, ohříváků, zásobníků a nádrží</t>
  </si>
  <si>
    <t>922823811</t>
  </si>
  <si>
    <t>https://podminky.urs.cz/item/CS_URS_2024_01/735494811</t>
  </si>
  <si>
    <t>0,240 *60,000</t>
  </si>
  <si>
    <t>998735121</t>
  </si>
  <si>
    <t>Přesun hmot pro otopná tělesa stanovený z hmotnosti přesunovaného materiálu vodorovná dopravní vzdálenost do 50 m ruční (bez užití mechanizace) v objektech výšky do 6 m</t>
  </si>
  <si>
    <t>590359947</t>
  </si>
  <si>
    <t>https://podminky.urs.cz/item/CS_URS_2024_01/998735121</t>
  </si>
  <si>
    <t>998735129</t>
  </si>
  <si>
    <t>Přesun hmot pro otopná tělesa stanovený z hmotnosti přesunovaného materiálu vodorovná dopravní vzdálenost do 50 m Příplatek k cenám za ruční zvětšený přesun přes vymezenou vodorovnou dopravní vzdálenost za každých dalších započatých 50 m</t>
  </si>
  <si>
    <t>-1000537887</t>
  </si>
  <si>
    <t>https://podminky.urs.cz/item/CS_URS_2024_01/998735129</t>
  </si>
  <si>
    <t>783000123</t>
  </si>
  <si>
    <t>Zakrývání konstrukcí včetně pozdějšího odkrytí konstrukcí nebo prvků položením fólie</t>
  </si>
  <si>
    <t>-89432950</t>
  </si>
  <si>
    <t>https://podminky.urs.cz/item/CS_URS_2024_01/783000123</t>
  </si>
  <si>
    <t>"plocha pod otopným registrem</t>
  </si>
  <si>
    <t>"sklon 23°</t>
  </si>
  <si>
    <t>28323156</t>
  </si>
  <si>
    <t>fólie pro malířské potřeby zakrývací tl 41µ 4x5m</t>
  </si>
  <si>
    <t>-1393171413</t>
  </si>
  <si>
    <t>783601347</t>
  </si>
  <si>
    <t>Příprava podkladu otopných těles před provedením nátěrů litinových odmaštěním rozpouštědlovým</t>
  </si>
  <si>
    <t>-1809552410</t>
  </si>
  <si>
    <t>https://podminky.urs.cz/item/CS_URS_2024_01/783601347</t>
  </si>
  <si>
    <t>"2x radiátor (30 článků/rad.)</t>
  </si>
  <si>
    <t>"výhřevná plocha 900x70 = 0,240 m2/ks</t>
  </si>
  <si>
    <t>"60,000* 0,240</t>
  </si>
  <si>
    <t>783601421</t>
  </si>
  <si>
    <t>Příprava podkladu otopných těles před provedením nátěrů článkových očištění ometením</t>
  </si>
  <si>
    <t>-1274441357</t>
  </si>
  <si>
    <t>https://podminky.urs.cz/item/CS_URS_2024_01/783601421</t>
  </si>
  <si>
    <t>783601441</t>
  </si>
  <si>
    <t>Příprava podkladu otopných těles před provedením nátěrů litinových očištění ometením</t>
  </si>
  <si>
    <t>-2040851295</t>
  </si>
  <si>
    <t>https://podminky.urs.cz/item/CS_URS_2024_01/783601441</t>
  </si>
  <si>
    <t>783601729</t>
  </si>
  <si>
    <t>Příprava podkladu armatur a kovových potrubí před provedením nátěru potrubí přes DN 50 do DN 100 mm odrezivěním, odrezovačem bezoplachovým</t>
  </si>
  <si>
    <t>1667023893</t>
  </si>
  <si>
    <t>https://podminky.urs.cz/item/CS_URS_2024_01/783601729</t>
  </si>
  <si>
    <t>"otopný registr z ocel hladkých trubek</t>
  </si>
  <si>
    <t>"(11,005+7,742+7,740+11,008) / cos(23)</t>
  </si>
  <si>
    <t>783601733</t>
  </si>
  <si>
    <t>Příprava podkladu armatur a kovových potrubí před provedením nátěru potrubí přes DN 50 do DN 100 mm odmaštěním, odmašťovačem ředidlovým</t>
  </si>
  <si>
    <t>-1994421586</t>
  </si>
  <si>
    <t>https://podminky.urs.cz/item/CS_URS_2024_01/783601733</t>
  </si>
  <si>
    <t>783606867</t>
  </si>
  <si>
    <t>Odstranění nátěrů z armatur a kovových potrubí potrubí přes DN 50 do DN 100 mm opálením</t>
  </si>
  <si>
    <t>-522723133</t>
  </si>
  <si>
    <t>https://podminky.urs.cz/item/CS_URS_2024_01/783606867</t>
  </si>
  <si>
    <t>783606869</t>
  </si>
  <si>
    <t>Odstranění nátěrů z armatur a kovových potrubí potrubí přes DN 50 do DN 100 mm okartáčováním</t>
  </si>
  <si>
    <t>1068735156</t>
  </si>
  <si>
    <t>https://podminky.urs.cz/item/CS_URS_2024_01/783606869</t>
  </si>
  <si>
    <t>783614141</t>
  </si>
  <si>
    <t>Základní nátěr otopných těles jednonásobný litinových syntetický</t>
  </si>
  <si>
    <t>-1128375838</t>
  </si>
  <si>
    <t>https://podminky.urs.cz/item/CS_URS_2024_01/783614141</t>
  </si>
  <si>
    <t>783614561</t>
  </si>
  <si>
    <t>Základní nátěr armatur a kovových potrubí jednonásobný potrubí přes DN 50 do DN 100 mm syntetický</t>
  </si>
  <si>
    <t>-487554160</t>
  </si>
  <si>
    <t>https://podminky.urs.cz/item/CS_URS_2024_01/783614561</t>
  </si>
  <si>
    <t>783615561</t>
  </si>
  <si>
    <t>Mezinátěr armatur a kovových potrubí potrubí přes DN 50 do DN 100 mm syntetický standardní</t>
  </si>
  <si>
    <t>-459088088</t>
  </si>
  <si>
    <t>https://podminky.urs.cz/item/CS_URS_2024_01/783615561</t>
  </si>
  <si>
    <t>783617147</t>
  </si>
  <si>
    <t>Krycí nátěr (email) otopných těles litinových dvojnásobný syntetický</t>
  </si>
  <si>
    <t>1205816641</t>
  </si>
  <si>
    <t>https://podminky.urs.cz/item/CS_URS_2024_01/783617147</t>
  </si>
  <si>
    <t>783617625</t>
  </si>
  <si>
    <t>Krycí nátěr (email) armatur a kovových potrubí potrubí přes DN 50 do DN 100 mm jednonásobný syntetický tepelně odolný</t>
  </si>
  <si>
    <t>-1769030249</t>
  </si>
  <si>
    <t>https://podminky.urs.cz/item/CS_URS_2024_01/783617625</t>
  </si>
  <si>
    <t>D.1.5 - elektroinstalace SLN</t>
  </si>
  <si>
    <t>D1 - SVÍTIDLA - dodávka , montáž , zapojení a odzkoušení</t>
  </si>
  <si>
    <t>D2 - PŘÍSTROJE - dodávka , montáž , zapojení a odzkoušení (ABB Tango)</t>
  </si>
  <si>
    <t>D3 - Kabely a vodiče -  dodávka , montáž a zapojení</t>
  </si>
  <si>
    <t>D4 - ELEKTROINSTAL.MATERIÁL - dodávka , montáž a zapojení</t>
  </si>
  <si>
    <t>D5 - Rozváděče</t>
  </si>
  <si>
    <t xml:space="preserve">D6 - Ovládací technika pto rolety </t>
  </si>
  <si>
    <t>D7 - Ostatní</t>
  </si>
  <si>
    <t>D8 - Zednické přípomoce</t>
  </si>
  <si>
    <t>D9 - Ostatní</t>
  </si>
  <si>
    <t>D1</t>
  </si>
  <si>
    <t>SVÍTIDLA - dodávka , montáž , zapojení a odzkoušení</t>
  </si>
  <si>
    <t>Pol1</t>
  </si>
  <si>
    <t>svítidlo proj. znač. A1 zápusné svíttidlo do SDK, PL 595936NWBL Ra90 UGR19 DALI + rám</t>
  </si>
  <si>
    <t>ks</t>
  </si>
  <si>
    <t>Pol2</t>
  </si>
  <si>
    <t>svítidlo proj. znač. A3, nasvícení tabule FL1 100 60°, 100W, 1400 lm, barva 2700-6500 K</t>
  </si>
  <si>
    <t>Pol3</t>
  </si>
  <si>
    <t>svítidlo proj. znač. N2, nouzové s onouz. modullem 1 hod.</t>
  </si>
  <si>
    <t>Pol4</t>
  </si>
  <si>
    <t>svítidlo proj. znač. N3, nouzové s onouz. modullem 1 hod.</t>
  </si>
  <si>
    <t>Pol5</t>
  </si>
  <si>
    <t>svítidlo proj. znač. N4, nouzové s onouz. modullem 1 hod.</t>
  </si>
  <si>
    <t>Pol28</t>
  </si>
  <si>
    <t>svítidlo proj. znač. A1  zápusné svíttidlo do SDK, PL 595936NWBL Ra90 UGR19 DALI  + rám</t>
  </si>
  <si>
    <t>1665154187</t>
  </si>
  <si>
    <t>Pol29</t>
  </si>
  <si>
    <t>svítidlo proj. znač. A3,  nasvícení tabule  FL1 100 60°, 100W, 1400 lm, barva 2700-6500 K</t>
  </si>
  <si>
    <t>-501300059</t>
  </si>
  <si>
    <t>Pol30</t>
  </si>
  <si>
    <t>svítidlo proj. znač. N2,  nouzové s onouz. modullem 1 hod.</t>
  </si>
  <si>
    <t>-354362279</t>
  </si>
  <si>
    <t>Pol31</t>
  </si>
  <si>
    <t>svítidlo proj. znač. N3,  nouzové s onouz. modullem 1 hod.</t>
  </si>
  <si>
    <t>-618248708</t>
  </si>
  <si>
    <t>Pol32</t>
  </si>
  <si>
    <t>svítidlo proj. znač. N4,  nouzové s onouz. modullem 1 hod.</t>
  </si>
  <si>
    <t>721744285</t>
  </si>
  <si>
    <t>Pol62</t>
  </si>
  <si>
    <t xml:space="preserve">Řízení svítidel:
Systém s centrálním DALI-2 certifikovaným aplikačním kontrolerem
Kapacita systému až 64 svítidel + až 64 vstupních jednotek DALI-2
Konfigurace přes mobilní aplikaci
Vestavěné rozhraní Bluetooth pro nastavení systému v aplikačním kontroléru
Volně konfigurovatelné ovladače z hlediska aktivace světelných scén nebo přímého řízení skupin, svítidel či celé instalace včetně osmi ovládacích bodů
Primární účel systému je scénické řízení dle požadavků investora s úplnou flexibilitou
včetně adresace, nastavení systému a proškolení obsluhy_x000D_
</t>
  </si>
  <si>
    <t>876922412</t>
  </si>
  <si>
    <t>D2</t>
  </si>
  <si>
    <t>PŘÍSTROJE - dodávka , montáž , zapojení a odzkoušení (ABB Tango)</t>
  </si>
  <si>
    <t>Pol6</t>
  </si>
  <si>
    <t>Zásuvka jednonásobná , 16A/230V , komplet</t>
  </si>
  <si>
    <t>Pol7</t>
  </si>
  <si>
    <t>Zásuvka jednonásobná , 16A/230V , přisazená s víčkem, komplet</t>
  </si>
  <si>
    <t>Pol8</t>
  </si>
  <si>
    <t>Zásuvka dvojnásobná, 16A/230V s natočenou dutinkou, komplet</t>
  </si>
  <si>
    <t>Pol9</t>
  </si>
  <si>
    <t>vyklopný podlahový box, 5 pozic, osadit - 3ks zásuvka 30V/16A)</t>
  </si>
  <si>
    <t>Pol10</t>
  </si>
  <si>
    <t>Ovladač osvětlení DALI ( TL1, TL2 )</t>
  </si>
  <si>
    <t>Pol11</t>
  </si>
  <si>
    <t>Dotyk. ovladač osvětlení DALI ( TL3 )</t>
  </si>
  <si>
    <t>Pol33</t>
  </si>
  <si>
    <t>-174657535</t>
  </si>
  <si>
    <t>Pol34</t>
  </si>
  <si>
    <t>-613578403</t>
  </si>
  <si>
    <t>Pol35</t>
  </si>
  <si>
    <t>60917654</t>
  </si>
  <si>
    <t>Pol36</t>
  </si>
  <si>
    <t>359048651</t>
  </si>
  <si>
    <t>Pol37</t>
  </si>
  <si>
    <t>-451894905</t>
  </si>
  <si>
    <t>-220683607</t>
  </si>
  <si>
    <t>Pol38</t>
  </si>
  <si>
    <t>1904872269</t>
  </si>
  <si>
    <t>D3</t>
  </si>
  <si>
    <t>Kabely a vodiče -  dodávka , montáž a zapojení</t>
  </si>
  <si>
    <t>Pol12</t>
  </si>
  <si>
    <t>Kabel CYKY 5Cx10 ( napojení RP1 )</t>
  </si>
  <si>
    <t>Pol13</t>
  </si>
  <si>
    <t>Kabel CYKY 5Cx4 ( napojení VZT jednotku )</t>
  </si>
  <si>
    <t>Pol14</t>
  </si>
  <si>
    <t>Kabel bezhalogenový (např. 1-CXKH) 3Cx1,5 ( J 3x1,5 )</t>
  </si>
  <si>
    <t>Pol15</t>
  </si>
  <si>
    <t>Kabel bezhalogenový (např.. 1-CXKH) 2ACx1,5 ( O 2x1,5 )</t>
  </si>
  <si>
    <t>Pol16</t>
  </si>
  <si>
    <t>Kabel bezhalogenový (např. 1-CXKH) 4DCx1,5 ( O 4x1,5 )</t>
  </si>
  <si>
    <t>Pol17</t>
  </si>
  <si>
    <t>Kabel bezhalogenový (např. 1-CXKH) 3Cx2,5 ( J 3x2,5 )</t>
  </si>
  <si>
    <t>Pol18</t>
  </si>
  <si>
    <t>Kabel bezhalogenový (např. 1-CXKH) SYKFY 2x2x1</t>
  </si>
  <si>
    <t>Pol19</t>
  </si>
  <si>
    <t>Kabel CYA 6</t>
  </si>
  <si>
    <t>Pol39</t>
  </si>
  <si>
    <t>Kabel CYKY 5Cx10 ( napojení  RP1 )</t>
  </si>
  <si>
    <t>647332594</t>
  </si>
  <si>
    <t>Pol40</t>
  </si>
  <si>
    <t>-2082919716</t>
  </si>
  <si>
    <t>Pol41</t>
  </si>
  <si>
    <t>Kabel bezhalogenový (např. 1-CXKH) 3Cx1,5            ( J 3x1,5 )</t>
  </si>
  <si>
    <t>89251385</t>
  </si>
  <si>
    <t>Pol42</t>
  </si>
  <si>
    <t>Kabel bezhalogenový (např.. 1-CXKH) 2ACx1,5         ( O 2x1,5 )</t>
  </si>
  <si>
    <t>-1327321975</t>
  </si>
  <si>
    <t>Pol43</t>
  </si>
  <si>
    <t>Kabel bezhalogenový (např. 1-CXKH) 4DCx1,5          ( O 4x1,5 )</t>
  </si>
  <si>
    <t>-297349189</t>
  </si>
  <si>
    <t>Pol44</t>
  </si>
  <si>
    <t>Kabel bezhalogenový (např. 1-CXKH) 3Cx2,5            ( J 3x2,5 )</t>
  </si>
  <si>
    <t>-294213689</t>
  </si>
  <si>
    <t>Pol45</t>
  </si>
  <si>
    <t>Kabel bezhalogenový (např. 1-CXKH) SYKFY             2x2x1</t>
  </si>
  <si>
    <t>-1394337210</t>
  </si>
  <si>
    <t>Pol46</t>
  </si>
  <si>
    <t>2130022667</t>
  </si>
  <si>
    <t>D4</t>
  </si>
  <si>
    <t>ELEKTROINSTAL.MATERIÁL - dodávka , montáž a zapojení</t>
  </si>
  <si>
    <t>Pol20</t>
  </si>
  <si>
    <t>Elektroinstalační materiál - dodávka, montáž a zapojení</t>
  </si>
  <si>
    <t>P</t>
  </si>
  <si>
    <t>Poznámka k položce:_x000D_
Krabice, trubky, kabelové trasy, kabel. žlaby, stoupací žebříky včetně upevnění, svorky,  případné ocelové konstrukce apod.</t>
  </si>
  <si>
    <t>Pol47</t>
  </si>
  <si>
    <t>-1084513473</t>
  </si>
  <si>
    <t>D5</t>
  </si>
  <si>
    <t>Rozváděče</t>
  </si>
  <si>
    <t>Pol21</t>
  </si>
  <si>
    <t>NOVÝ ROZVADĚČ RP1 - dodávka , montáž a zapojení - viz schéma</t>
  </si>
  <si>
    <t>Pol48</t>
  </si>
  <si>
    <t>1415450651</t>
  </si>
  <si>
    <t>D6</t>
  </si>
  <si>
    <t xml:space="preserve">Ovládací technika pto rolety </t>
  </si>
  <si>
    <t>Pol22</t>
  </si>
  <si>
    <t>Lokální nebo centrální ovladač pro řízení žaluzií. Elektronický spínač pro sběrnicové řízení - centrální nebo skupinové ruční ovládání. , rámečky. 2ks</t>
  </si>
  <si>
    <t>Pol23</t>
  </si>
  <si>
    <t>Řídicí jednotka s integrovaným tlačítkem pro ovládání jednoho nebo skupiny motorů 230V (skupinové ovládání vyžaduje přídavné zařízení). Rozměry : 71x71x42mm, krytí IP20, napájení 230V. krytky a rámečky. 10ks</t>
  </si>
  <si>
    <t>Pol49</t>
  </si>
  <si>
    <t>Lokální nebo centrální ovladač pro řízení žaluzií. Elektronický spínač pro sběrnicové řízení - centrální nebo skupinové ruční ovládání. , rámečky.  2ks</t>
  </si>
  <si>
    <t>67337512</t>
  </si>
  <si>
    <t>Pol50</t>
  </si>
  <si>
    <t>2123972922</t>
  </si>
  <si>
    <t>D7</t>
  </si>
  <si>
    <t>Pol24</t>
  </si>
  <si>
    <t>Demontáže</t>
  </si>
  <si>
    <t>D8</t>
  </si>
  <si>
    <t>Zednické přípomoce</t>
  </si>
  <si>
    <t>Pol25</t>
  </si>
  <si>
    <t>zednické přípomoce</t>
  </si>
  <si>
    <t>D9</t>
  </si>
  <si>
    <t>Pol26</t>
  </si>
  <si>
    <t>Režijní hodiny - přítomnost elektro pracovníků při zkouškách všech technolog. celků.</t>
  </si>
  <si>
    <t>Pol27</t>
  </si>
  <si>
    <t>Poučení a zaškolení obsluhy.</t>
  </si>
  <si>
    <t>Pol53</t>
  </si>
  <si>
    <t>Dodání všech bezpečnostních tabulek</t>
  </si>
  <si>
    <t>Pol54</t>
  </si>
  <si>
    <t>Kabely budou vybaveny popis. štítky s udáním směru druhého konce</t>
  </si>
  <si>
    <t>Pol55</t>
  </si>
  <si>
    <t>Veškeré svorkovnice s popisem.</t>
  </si>
  <si>
    <t>Pol56</t>
  </si>
  <si>
    <t>Technolog. zařízení dodat s výrobní dokumentací v českém jazyce.</t>
  </si>
  <si>
    <t>Pol57</t>
  </si>
  <si>
    <t>Zakreslení skutečného stavu</t>
  </si>
  <si>
    <t>Pol51</t>
  </si>
  <si>
    <t>Veškerý podružný materiál potřebný pro montáž</t>
  </si>
  <si>
    <t>493950917</t>
  </si>
  <si>
    <t>Pol52</t>
  </si>
  <si>
    <t>Součástí dodávky silnoproudu jsou veškeré požární ucpávky kabelových tras dle ČSN v rozsahu dle projektu PBŘS.</t>
  </si>
  <si>
    <t>245768048</t>
  </si>
  <si>
    <t>Pol58</t>
  </si>
  <si>
    <t>Pol59</t>
  </si>
  <si>
    <t>Provozní zkoušky</t>
  </si>
  <si>
    <t>Pol60</t>
  </si>
  <si>
    <t>Odpadové hospodářství</t>
  </si>
  <si>
    <t>Pol61</t>
  </si>
  <si>
    <t>REVIZE</t>
  </si>
  <si>
    <t>D.1.6 - elektroinstalace SLP</t>
  </si>
  <si>
    <t xml:space="preserve">D1 - Strukturovaná kabeláž – SK </t>
  </si>
  <si>
    <t xml:space="preserve">    D2 - Rozvaděč a jeho vybavení</t>
  </si>
  <si>
    <t xml:space="preserve">    D3 - Zásuvky </t>
  </si>
  <si>
    <t xml:space="preserve">    D4 - Kabeláž </t>
  </si>
  <si>
    <t xml:space="preserve">    D5 - Ostatní </t>
  </si>
  <si>
    <t xml:space="preserve">D6 - AV technika - evakuační ozvučení </t>
  </si>
  <si>
    <t xml:space="preserve">    D7 - Reproduktory </t>
  </si>
  <si>
    <t xml:space="preserve">    D9 - Ústředna </t>
  </si>
  <si>
    <t xml:space="preserve">D10 - AV technika - Provozní ozvučení </t>
  </si>
  <si>
    <t xml:space="preserve">    D11 - Provozní ozvučení </t>
  </si>
  <si>
    <t>D12 - AV technika - Videotechnika a ostatní</t>
  </si>
  <si>
    <t xml:space="preserve">    D14 - Ostatní prvky systému </t>
  </si>
  <si>
    <t xml:space="preserve">D15 - EPS </t>
  </si>
  <si>
    <t>D16 - Hlásiče, klávesnice a sirény PZTS</t>
  </si>
  <si>
    <t xml:space="preserve">    D17 - Ostatní </t>
  </si>
  <si>
    <t xml:space="preserve">D18 - SKV - přístupový systém </t>
  </si>
  <si>
    <t xml:space="preserve">    D19 - Přístupový systém</t>
  </si>
  <si>
    <t xml:space="preserve">D20 - Kabelové trasy </t>
  </si>
  <si>
    <t xml:space="preserve">    D21 - NUK bez požární odolnosti </t>
  </si>
  <si>
    <t xml:space="preserve">    D22 - NUK s požadavkem na funkční integritu - normová konstrukce</t>
  </si>
  <si>
    <t xml:space="preserve">Strukturovaná kabeláž – SK </t>
  </si>
  <si>
    <t>Rozvaděč a jeho vybavení</t>
  </si>
  <si>
    <t>Pol63</t>
  </si>
  <si>
    <t>Rack strukturované kabeláže – 600x800 42U - serverovna</t>
  </si>
  <si>
    <t>Pol64</t>
  </si>
  <si>
    <t>Ventilační jednotka 1U - 4 ventilátory s termostatem (s montáží do čepice)</t>
  </si>
  <si>
    <t>Pol65</t>
  </si>
  <si>
    <t>Rozvodná jednotka AXON s filtrem s přepěťovou ochrannou</t>
  </si>
  <si>
    <t>Pol66</t>
  </si>
  <si>
    <t>Osvětlovací jednotka s LED diodami</t>
  </si>
  <si>
    <t>Pol67</t>
  </si>
  <si>
    <t>kryt pro osvětlovací jednotku 1U</t>
  </si>
  <si>
    <t>Pol68</t>
  </si>
  <si>
    <t>Police s perforací 1U</t>
  </si>
  <si>
    <t>Pol69</t>
  </si>
  <si>
    <t>Patch panel 24 portový cat. 6A, stíněné provedení 1U</t>
  </si>
  <si>
    <t>Pol70</t>
  </si>
  <si>
    <t>montážní sada - pro sestavení jednoho rozvaděče RSK</t>
  </si>
  <si>
    <t>Pol133</t>
  </si>
  <si>
    <t>Rack strukturované kabeláže –  600x800 42U   - serverovna</t>
  </si>
  <si>
    <t>-475741155</t>
  </si>
  <si>
    <t>Pol134</t>
  </si>
  <si>
    <t>-985641065</t>
  </si>
  <si>
    <t>Pol135</t>
  </si>
  <si>
    <t>2014945116</t>
  </si>
  <si>
    <t>Pol136</t>
  </si>
  <si>
    <t>-305773738</t>
  </si>
  <si>
    <t>Pol137</t>
  </si>
  <si>
    <t>1446776635</t>
  </si>
  <si>
    <t>Pol138</t>
  </si>
  <si>
    <t>-1370732385</t>
  </si>
  <si>
    <t>Pol139</t>
  </si>
  <si>
    <t>Patch panel 24 portový cat. 6A, stíněné provedení  1U</t>
  </si>
  <si>
    <t>1728503164</t>
  </si>
  <si>
    <t>Pol140</t>
  </si>
  <si>
    <t>281997998</t>
  </si>
  <si>
    <t xml:space="preserve">Zásuvky </t>
  </si>
  <si>
    <t>Pol71</t>
  </si>
  <si>
    <t>Dvouportová zásuvka strukturované kabeláže cat. 6A nástěnné provedení - kompletní</t>
  </si>
  <si>
    <t>Pol72</t>
  </si>
  <si>
    <t>Jednoportová zásuvka strukturované kabeláže cat. 6A v podhledu - kompletní</t>
  </si>
  <si>
    <t>Pol73</t>
  </si>
  <si>
    <t>Dvouportová zásuvka strukturované kabeláže cat. 6A do podlahové krabice PM AV techniky</t>
  </si>
  <si>
    <t>Pol74</t>
  </si>
  <si>
    <t>Dvouportová zásuvka strukturované kabeláže cat. 6A do podlahové krabice</t>
  </si>
  <si>
    <t>Pol75</t>
  </si>
  <si>
    <t>Jednoportová zásuvka strukturované kabeláže cat. 6A v podhledu pro kamerovou přípravu - kompletní</t>
  </si>
  <si>
    <t>Pol76</t>
  </si>
  <si>
    <t>Ukončení kabeláže cat. 6A - RJ 45</t>
  </si>
  <si>
    <t>Pol141</t>
  </si>
  <si>
    <t>-663425418</t>
  </si>
  <si>
    <t>Pol142</t>
  </si>
  <si>
    <t>-1135416110</t>
  </si>
  <si>
    <t>Pol143</t>
  </si>
  <si>
    <t>-1863678318</t>
  </si>
  <si>
    <t>Pol144</t>
  </si>
  <si>
    <t>906685757</t>
  </si>
  <si>
    <t>Pol145</t>
  </si>
  <si>
    <t>56045239</t>
  </si>
  <si>
    <t>Pol146</t>
  </si>
  <si>
    <t>-634660387</t>
  </si>
  <si>
    <t xml:space="preserve">Kabeláž </t>
  </si>
  <si>
    <t>Pol77</t>
  </si>
  <si>
    <t>kabel cat. 6A stíněný, s bezhalogenovým pláštěm a v oheňnešířícím provedení</t>
  </si>
  <si>
    <t>Pol147</t>
  </si>
  <si>
    <t>kabel  cat. 6A stíněný, s bezhalogenovým pláštěm a v oheňnešířícím provedení</t>
  </si>
  <si>
    <t>1167676408</t>
  </si>
  <si>
    <t xml:space="preserve">Ostatní </t>
  </si>
  <si>
    <t>Pol78</t>
  </si>
  <si>
    <t>Demontáž stávajícího systému</t>
  </si>
  <si>
    <t>sada</t>
  </si>
  <si>
    <t>Pol79</t>
  </si>
  <si>
    <t>instalační a pomocný materiál</t>
  </si>
  <si>
    <t>Pol80</t>
  </si>
  <si>
    <t>Požární ucpávky</t>
  </si>
  <si>
    <t>kpl.</t>
  </si>
  <si>
    <t>Pol81</t>
  </si>
  <si>
    <t>Měření a protokol</t>
  </si>
  <si>
    <t>Pol82</t>
  </si>
  <si>
    <t>Revize</t>
  </si>
  <si>
    <t>Pol83</t>
  </si>
  <si>
    <t>Vypracování dokumentace skutečného provedení</t>
  </si>
  <si>
    <t xml:space="preserve">AV technika - evakuační ozvučení </t>
  </si>
  <si>
    <t xml:space="preserve">Reproduktory </t>
  </si>
  <si>
    <t>HX-5W-WP EB-Q</t>
  </si>
  <si>
    <t>EN54-24 certifikovaný 2-pásmový kompaktní line-array reprosystém 4x5"+12x1", trvalá zatížitelnost 600/200W, 4 elementy s možností nastavení vyzařovacího úhlu, jmenovitá citlivost 99-96dB @ 1W/1m v závislosti na nastaveném vyzařovacím úhlu, k dispozici data pro akustický simulační SW EASE a EASE Focus, bílý, i pro venkovní instalaci, volitelný 100V převodní transformátor MT-200, certifikace dle EN54-24 číslo 1438-CPD-0281</t>
  </si>
  <si>
    <t>MT-200</t>
  </si>
  <si>
    <t>Převodní transformátor 100V pro HX-5/HX-7, i pro venkovní použití</t>
  </si>
  <si>
    <t>HY-CN1W</t>
  </si>
  <si>
    <t>Montážní úchyt pro spojení dvou reproduktorů HX-5, bílá</t>
  </si>
  <si>
    <t>HY-PF1W</t>
  </si>
  <si>
    <t>Závěsný rám pro HX-5/FB-120, bílý</t>
  </si>
  <si>
    <t>SC-615BS</t>
  </si>
  <si>
    <t>Tlakový reproduktor 15W @ 100V. Technická data dle EN54-24: citlivost 88dB @ 1W/4m, kov, IP65, keramická svorkovnice s tepelnou pojistkou dle BS-5839-8, certifikován dle EN54 bez nutnosti zvláštní ekvalizace signálu!, certifikace dle EN54-24 číslo 0359-CPD-0109</t>
  </si>
  <si>
    <t>-1707111632</t>
  </si>
  <si>
    <t>1017439484</t>
  </si>
  <si>
    <t>-1327274325</t>
  </si>
  <si>
    <t>2031904800</t>
  </si>
  <si>
    <t>-242063761</t>
  </si>
  <si>
    <t xml:space="preserve">Ústředna </t>
  </si>
  <si>
    <t>CONTROLLER</t>
  </si>
  <si>
    <t>Řídicí jednotka digitálního evakuačního zvukového systému dle EN54-16. Digitální zpracování audio signálu, interní paměť pro 22 audio zpráv / signálů o celkové kapacitě 110 minut, možnost připojení 16 systémových výkonových zesilovačů. 3 digitální sběrnice L-Net pro připojení celkem až 16 mikrofonních stanic a dalších periferních zařízení s možností redundantní kruhové topologie, 2 digitální sběrnice G-Net pro sesíťování ústředen s kruhovou topologií, garantovaná délka trasy každé sběrnice L-Net i G-Net až 250m při použití metalického stíněného kabelu CAT5E resp. 2km při použití MM optického vedení. 16 evakuačních řídicích vstupů s dohledem, 3 stavové řídicí výstupy, 8 univerzálních řídicích výstupů, 2 audio vstupy, LAN, WAN. Ovládací panel s veškerými povinnými indikacemi dle EN54-16 na předním krytu. Certifikace dle EN54 č. 0560-CPR-182190002.</t>
  </si>
  <si>
    <t>DCA2.500</t>
  </si>
  <si>
    <t>Integrovaná systémová jednotka výkonových zesilovačů a manageru napájení dle EN54-16 / EN54-4. Výkon zesilovačů 2 x 500W @ 100V, digitální topologie Class-D s vysokou účinností, frekvenční rozsah 40Hz-20kHz, zkreslení &lt;0,1%. 2 porty systémové sběrnice, symetrický audio vstup AUX. Dobíjení a dohled záložních akumulátorů s kapacitou až 100Ah, možnost sdílení akumulátorů více jednotkami, zálohovaný výstup 24VDC pro napájení systémových prvků. Certifikace dle EN54 č. 0560-CPR-182190002.</t>
  </si>
  <si>
    <t>4E-SW6</t>
  </si>
  <si>
    <t>Modul reproduktorových linek s dohledem, umožňuje plně maticové přepínání 6 reproduktorových linek na 3 systémové sběrnice, 2x 100V vstup, 3x generátor pilotního kmitočtu, 12x 2barevná LED indikace, 2x digitální sběrnice L-Net s možností daisy-chain nebo redundantní kruhové topologie, 255 adres, mini USB port, montáž na DIN lištu</t>
  </si>
  <si>
    <t>4E-EOL</t>
  </si>
  <si>
    <t>Modul zakončení reproduktorové linky, 2vodičové připojení, nastavitelné zatížení linky</t>
  </si>
  <si>
    <t>4E-FMTC</t>
  </si>
  <si>
    <t>Mikrofonní stanice s dotykovou obrazovkou pro adresné provozní i evakuační hlášení s možností volby až 255 zón a pro ovládání systému včetně vzdálené volby hudebního vstupu na ústředně a směrování hudby do libovolných zón. Kryt proti neoprávněné manipulaci s možností zaplombování, automatické přepnutím mikrofonní stanice do režimu řízení evakuace při odklopení krytu. Kondenzátorový mikrofon na husím krku + ruční evakuační mikrofon s PTT tlačítkem, 2x digitální sběrnice L-Net s možností daisy-chain nebo redundantní kruhové topologie, 255 adres. Provedení pro umístění na stůl nebo montáž na stěnu, nástěnný montážní úchyt součástí dodávky.</t>
  </si>
  <si>
    <t>AKU 12-080</t>
  </si>
  <si>
    <t>Bezúdržbový ventilem řízený olověný akumulátor 12V / min. 80Ah</t>
  </si>
  <si>
    <t>SPR832</t>
  </si>
  <si>
    <t>19" rozvaděč 32U dle ANSI/EIA RS-310D, DIN41491 a IEC60297, 600x800mm (ŠxH), barva černá RAL9004. Přední dveře s temperovaným sklem, přední i zadní dveře se zámkem a zavěšením na pantech s možností změny orientace, odnímatelné bočnice pro snadný přístup ze strany. Hloubkově posuvné přední i zadní 19" profily s číslováním pozic pro rychlou orientaci, nastavitelná vzdálenost až 740mm. Pevná svařovaná konstrukce ze za studena válcované oceli tl. 2mm (rám) / 1,2mm (plechy), max. zatížení 800kg stat. (na nohách) / 400kg dyn. (na kolečkách). Dodávka v kompletně sestaveném stavu, součástí dodávky 50mm transportní kolečka, stavitelné nohy a sada montážního materálu pro 19" zařízení.</t>
  </si>
  <si>
    <t>SPR80RF</t>
  </si>
  <si>
    <t>Ventilační jednotka do stropu pro rozváděče řady SPR8xx, hlučnost &lt; 51dB</t>
  </si>
  <si>
    <t>Termospínač</t>
  </si>
  <si>
    <t>Termospínač 230VAC pro ventilační jednotky</t>
  </si>
  <si>
    <t>ALR30/B</t>
  </si>
  <si>
    <t>Sada nosných ližin s nastavitelnou hloubkou pro racky řady SPR6xx, OPR3xx, GPR, WPR4xx, WPR6xx, HPR5xx</t>
  </si>
  <si>
    <t>PSR109FS/B</t>
  </si>
  <si>
    <t>19" rozvodný panel 1U dle ANSI/EIA RS-310D, DIN41491 a IEC60297. 9x zásuvka 230VAC (Type E), 1x podsvětlený kolébkový vypínač s odnímatelnou průsvitnou krytkou proti nechtěnému přepnutí. Flexibilní 2,5m přívodní kabel o průřezu 3x2,5mm2 zakončený 3kolíkovou vidlicí Schuko CEE 7/7. Max. 250VAC / 16A / 4000W. Kovové tělo s integrovaným zemnicím šroubem, 19" úchyty s možností otočení.</t>
  </si>
  <si>
    <t>BDR03</t>
  </si>
  <si>
    <t>19" montážní panel 3U se zapuštěnou DIN lištou, odnímatelný kovový kryt, příprava pro vyvázání kabeláže k DIN přístrojům nahoře i dole. Dodávka vč. sady záslepek o celkové šířce 12 jednotek.</t>
  </si>
  <si>
    <t>AKU SET</t>
  </si>
  <si>
    <t>Sada 2ks nosníků pro instalaci akumulátorů do 19" racku</t>
  </si>
  <si>
    <t>---</t>
  </si>
  <si>
    <t>Osazení prvků ústředny do rozváděče, propojení, HW / SW konfigurace systému, aktualizace FW, oživení</t>
  </si>
  <si>
    <t>---.1</t>
  </si>
  <si>
    <t>Povinná náležitost dle ČSN EN 50849 / ČSN P CEN-TS 54-32: Odborné měření srozumitelnosti vč. měřicího protokolu metodou indexu přenosu řeči STI/STIPA</t>
  </si>
  <si>
    <t>---.2</t>
  </si>
  <si>
    <t>Povinná náležitost dle ČSN EN 50849 / ČSN P CEN-TS 54-32: Odborné měření skutečné impedance 100V linek vč. měřicího protokolu s přepočtem hodnot na výkon repro @ 100V</t>
  </si>
  <si>
    <t>1774882484</t>
  </si>
  <si>
    <t>-1221633415</t>
  </si>
  <si>
    <t>467780463</t>
  </si>
  <si>
    <t>-327857706</t>
  </si>
  <si>
    <t>-1124343455</t>
  </si>
  <si>
    <t>51788628</t>
  </si>
  <si>
    <t>-777354052</t>
  </si>
  <si>
    <t>57834197</t>
  </si>
  <si>
    <t>2774565</t>
  </si>
  <si>
    <t>-1402996414</t>
  </si>
  <si>
    <t>388979063</t>
  </si>
  <si>
    <t>472270397</t>
  </si>
  <si>
    <t>1252671982</t>
  </si>
  <si>
    <t>Povinná náležitost dle ČSN EN 50849 / ČSN P CEN-TS 54-32: Provozní kniha ER, drátěná kroužková vazba, číslované listy</t>
  </si>
  <si>
    <t>-1016053956</t>
  </si>
  <si>
    <t>Pol84</t>
  </si>
  <si>
    <t>kabel PraflaDUR 2x1,5, FE180 P90-R PS90, E90, bezhalogenový nízkofrekvenční sdělovací kabel s AI stíněním s malým množstvím uvolněného tepla v případě požáru</t>
  </si>
  <si>
    <t>Pol85</t>
  </si>
  <si>
    <t>Normované certifikované příchytky pro kabely Praflaguard a Prafladur, uchycení po 0,33m (100ks/bal)</t>
  </si>
  <si>
    <t>bal.</t>
  </si>
  <si>
    <t>Pol148</t>
  </si>
  <si>
    <t>1414939684</t>
  </si>
  <si>
    <t>Pol149</t>
  </si>
  <si>
    <t>1460017357</t>
  </si>
  <si>
    <t>D10</t>
  </si>
  <si>
    <t xml:space="preserve">AV technika - Provozní ozvučení </t>
  </si>
  <si>
    <t>D11</t>
  </si>
  <si>
    <t xml:space="preserve">Provozní ozvučení </t>
  </si>
  <si>
    <t>Prism 8x8 Dante</t>
  </si>
  <si>
    <t>Volně konfigurovatelná síťová digitální DSP audio matice, 8x8 lokálních I/O kanálů + 64x64 I/O kanálů přes 1Gb ethernet prostřednictvím max. 512x512kanálové digitální audio sběrnice Dante, 1x port Dante, 1x port LAN, RS485, 8+8x GPIO, podsvětlený LCD displej umožňuje zobrazit indikátory vybuzení všech I/O kanálů a diagnostické informace. Volně konfigurovatelná vnitřní topologie, konfigurace v prostředí bezplatně dostupného SW nástroje Symetrix Composer, k dispozici nabídka více než 600 typů DSP bloků pro zpracování a routing audia a řídicích signálů včetně pokročilých DSP funkcí jako je Acoustic Echo Reducer, Auto-Mixer, pro každý mikrofonní vstup vlastní eliminace zpětné vazby frekvenčním posunem i úzkopásmovými filtry s automatickou detekcí, FIR filtry s až 1024 koeficienty, maskování zvuku pro zvýšení soukromí, zkreslení hlasu za účelem znemožnění identifikace řečníka. Event Scheduler, ukládání nastavení do až 1000 presetů, široké možnosti externího řízení včetně TCP/IP, PC GUI SymVue, mobilních zařízení, GPIO, nástěnných ovl. panelů. Max. vstupní úroveň +23dBu, phantomové napájení 48V/10mA, max. delay 174s, vzorkovací frekvence 48kHz, frekvenční rozsah 20Hz-20kHz ±0,5dB, dynamický rozsah &gt;113dB, odstup mezi kanály &gt;110dB, latenční zpoždění vstup-výstup v rámci jedné jednotky (A/D/A) 1,04ms, výpočetní výkon procesoru 1,6 GFLOPS / 400MIPS, provedení pro vestavbu do 19" racku, výška 1HU, napájecí zdroj součástí dodávky.</t>
  </si>
  <si>
    <t>ADP-DAO-AU-0X2</t>
  </si>
  <si>
    <t>Dante AVIO Analog Output Adapter 2 kanály</t>
  </si>
  <si>
    <t>DA-49A</t>
  </si>
  <si>
    <t>Aktivní směrová anténa, frekvenční pásmo 470-960MHz, efektivní úhel 100°, zisk 10dB, integrovaný anténní zesilovač s nastavitelným ziskem 3dB/10dB s LED indikací</t>
  </si>
  <si>
    <t>KaM 221a</t>
  </si>
  <si>
    <t>Mikrofonní držák na strop, stěnu, stůl...,3/8", 0,2kg, 15cm, černý</t>
  </si>
  <si>
    <t>KaM 19695-1/4</t>
  </si>
  <si>
    <t>Kloub 1/4" pro mikrofonní stojan / držák</t>
  </si>
  <si>
    <t>GPR412/B</t>
  </si>
  <si>
    <t>19" rack 12U pro vestavbu do stěny / do nábytku, výsuvný a otočný vnitřní rám pro snadný přístup k instalovanému zařízení s možností aretace ve vysunuté pozici s natočením 45° a 90°, využitelná instalační hloubka 425mm, číslované výškové pozice. Materiál ocel. profily tl. 3mm, nosnost 60kg, rozebíratelný, dodávka v rozloženém stavu. Součástí balení 24x sada klecová matka + šroub. Rozměry (ŠxVxH) 503x611x489mm, hmotnost 36,26kg, barva černá.</t>
  </si>
  <si>
    <t>988243252</t>
  </si>
  <si>
    <t>-1382531900</t>
  </si>
  <si>
    <t>-471726912</t>
  </si>
  <si>
    <t>-123960143</t>
  </si>
  <si>
    <t>473307059</t>
  </si>
  <si>
    <t>-1878949484</t>
  </si>
  <si>
    <t>Pol86</t>
  </si>
  <si>
    <t>kabel cat. 6a stíněný, s bezhalogenovým pláštěm a v oheňnešířícím provedení</t>
  </si>
  <si>
    <t>Pol87</t>
  </si>
  <si>
    <t>XLR kabel - 15m</t>
  </si>
  <si>
    <t>Pol150</t>
  </si>
  <si>
    <t>kabel  cat. 6a stíněný, s bezhalogenovým pláštěm a v oheňnešířícím provedení</t>
  </si>
  <si>
    <t>-1049629429</t>
  </si>
  <si>
    <t>Pol151</t>
  </si>
  <si>
    <t>-925944850</t>
  </si>
  <si>
    <t>D12</t>
  </si>
  <si>
    <t>AV technika - Videotechnika a ostatní</t>
  </si>
  <si>
    <t>D14</t>
  </si>
  <si>
    <t xml:space="preserve">Ostatní prvky systému </t>
  </si>
  <si>
    <t>Logitech</t>
  </si>
  <si>
    <t>Prezentér , dosah 15 m, USB přijímač, laserové ukazovátko</t>
  </si>
  <si>
    <t>Pol88</t>
  </si>
  <si>
    <t>Kabeláž HDMI,UTP,USB, Držáky,zapojení a zprovoznění systémů, atp.</t>
  </si>
  <si>
    <t>39052028</t>
  </si>
  <si>
    <t>Pol152</t>
  </si>
  <si>
    <t>786431943</t>
  </si>
  <si>
    <t>Pol89</t>
  </si>
  <si>
    <t>kabely HDMI - HDMI - 15m</t>
  </si>
  <si>
    <t>Pol90</t>
  </si>
  <si>
    <t>kabely HDMI - HDMI - 5m</t>
  </si>
  <si>
    <t>Pol91</t>
  </si>
  <si>
    <t>kabel USB</t>
  </si>
  <si>
    <t>Pol92</t>
  </si>
  <si>
    <t>propojovací kabeláž</t>
  </si>
  <si>
    <t>Pol93</t>
  </si>
  <si>
    <t>CYSY 5x1,5 - ovládání plátna</t>
  </si>
  <si>
    <t>Pol153</t>
  </si>
  <si>
    <t>370671376</t>
  </si>
  <si>
    <t>Pol154</t>
  </si>
  <si>
    <t>402533475</t>
  </si>
  <si>
    <t>Pol155</t>
  </si>
  <si>
    <t>1799230614</t>
  </si>
  <si>
    <t>Pol156</t>
  </si>
  <si>
    <t>-1423983435</t>
  </si>
  <si>
    <t>Pol157</t>
  </si>
  <si>
    <t>-784868302</t>
  </si>
  <si>
    <t>D15</t>
  </si>
  <si>
    <t xml:space="preserve">EPS </t>
  </si>
  <si>
    <t>Pol94</t>
  </si>
  <si>
    <t>kabel k hlásiči</t>
  </si>
  <si>
    <t>Pol158</t>
  </si>
  <si>
    <t>-981061994</t>
  </si>
  <si>
    <t>Pol95</t>
  </si>
  <si>
    <t>demontáž</t>
  </si>
  <si>
    <t>Pol96</t>
  </si>
  <si>
    <t>montáž</t>
  </si>
  <si>
    <t>Pol97</t>
  </si>
  <si>
    <t>nastavení ústředny</t>
  </si>
  <si>
    <t>Pol98</t>
  </si>
  <si>
    <t>Pol99</t>
  </si>
  <si>
    <t>Individuální zkoušky</t>
  </si>
  <si>
    <t>D16</t>
  </si>
  <si>
    <t>Hlásiče, klávesnice a sirény PZTS</t>
  </si>
  <si>
    <t>D17</t>
  </si>
  <si>
    <t>Pol100</t>
  </si>
  <si>
    <t>Pohybový detektor</t>
  </si>
  <si>
    <t>Pol101</t>
  </si>
  <si>
    <t>Detektor tříštění skla</t>
  </si>
  <si>
    <t>Pol102</t>
  </si>
  <si>
    <t>Magnetický kontakt - SOUČÁSTÍ DODÁVKY OKEN A DVEŘÍ !!!!!</t>
  </si>
  <si>
    <t>Pol103</t>
  </si>
  <si>
    <t>Propojovací svorkovnice pro MK a ostatní prvky PZTS, pod omítkou</t>
  </si>
  <si>
    <t>Pol104</t>
  </si>
  <si>
    <t>Siréna</t>
  </si>
  <si>
    <t>Pol159</t>
  </si>
  <si>
    <t>904396462</t>
  </si>
  <si>
    <t>Pol160</t>
  </si>
  <si>
    <t>412688038</t>
  </si>
  <si>
    <t>Pol161</t>
  </si>
  <si>
    <t>-1763199292</t>
  </si>
  <si>
    <t>Pol162</t>
  </si>
  <si>
    <t>-1464665320</t>
  </si>
  <si>
    <t>Pol163</t>
  </si>
  <si>
    <t>-712909899</t>
  </si>
  <si>
    <t>Pol106</t>
  </si>
  <si>
    <t>Kabely k sirénám a čidlům</t>
  </si>
  <si>
    <t>Pol107</t>
  </si>
  <si>
    <t>Kabely od koncentrátorů a klávesnic k ústředně PZTS</t>
  </si>
  <si>
    <t>Pol108</t>
  </si>
  <si>
    <t>Napájecí kabel JYSTY 2x2x0,8</t>
  </si>
  <si>
    <t>Pol165</t>
  </si>
  <si>
    <t>-1784308476</t>
  </si>
  <si>
    <t>Pol166</t>
  </si>
  <si>
    <t>-1386760707</t>
  </si>
  <si>
    <t>Pol167</t>
  </si>
  <si>
    <t>460053433</t>
  </si>
  <si>
    <t>Pol109</t>
  </si>
  <si>
    <t>Pomocný instalační materiál</t>
  </si>
  <si>
    <t>Pol110</t>
  </si>
  <si>
    <t>Pol111</t>
  </si>
  <si>
    <t>Stavební výpomoci</t>
  </si>
  <si>
    <t>Pol168</t>
  </si>
  <si>
    <t>1120755181</t>
  </si>
  <si>
    <t>Pol169</t>
  </si>
  <si>
    <t>-1557103634</t>
  </si>
  <si>
    <t>D18</t>
  </si>
  <si>
    <t xml:space="preserve">SKV - přístupový systém </t>
  </si>
  <si>
    <t>D19</t>
  </si>
  <si>
    <t>Přístupový systém</t>
  </si>
  <si>
    <t>Pol112</t>
  </si>
  <si>
    <t>řídící jednotka dveří</t>
  </si>
  <si>
    <t>Pol113</t>
  </si>
  <si>
    <t>čtečka</t>
  </si>
  <si>
    <t>Pol114</t>
  </si>
  <si>
    <t>napájecí zdroj</t>
  </si>
  <si>
    <t>Pol115</t>
  </si>
  <si>
    <t>akumulátor 12V/17Ah</t>
  </si>
  <si>
    <t>Pol116</t>
  </si>
  <si>
    <t>elektromechanický zámek - kompletní - do vstupních dveří</t>
  </si>
  <si>
    <t>Pol117</t>
  </si>
  <si>
    <t>přídržný magnet - katedra</t>
  </si>
  <si>
    <t>Pol170</t>
  </si>
  <si>
    <t>-1881581839</t>
  </si>
  <si>
    <t>Pol171</t>
  </si>
  <si>
    <t>-2137593600</t>
  </si>
  <si>
    <t>Pol172</t>
  </si>
  <si>
    <t>38558471</t>
  </si>
  <si>
    <t>Pol173</t>
  </si>
  <si>
    <t>-2019416388</t>
  </si>
  <si>
    <t>Pol174</t>
  </si>
  <si>
    <t>-132955523</t>
  </si>
  <si>
    <t>Pol175</t>
  </si>
  <si>
    <t>94711698</t>
  </si>
  <si>
    <t>Pol118</t>
  </si>
  <si>
    <t>Kabely k čtečkám</t>
  </si>
  <si>
    <t>Pol119</t>
  </si>
  <si>
    <t>kabel k zámkům</t>
  </si>
  <si>
    <t>Pol176</t>
  </si>
  <si>
    <t>1076960097</t>
  </si>
  <si>
    <t>Pol177</t>
  </si>
  <si>
    <t>1758697434</t>
  </si>
  <si>
    <t>-1558378399</t>
  </si>
  <si>
    <t>Pol120</t>
  </si>
  <si>
    <t>Pol121</t>
  </si>
  <si>
    <t>Pol122</t>
  </si>
  <si>
    <t>Pol178</t>
  </si>
  <si>
    <t>1404962556</t>
  </si>
  <si>
    <t>-119448879</t>
  </si>
  <si>
    <t>Pol179</t>
  </si>
  <si>
    <t>-1771102663</t>
  </si>
  <si>
    <t>D20</t>
  </si>
  <si>
    <t xml:space="preserve">Kabelové trasy </t>
  </si>
  <si>
    <t>D21</t>
  </si>
  <si>
    <t xml:space="preserve">NUK bez požární odolnosti </t>
  </si>
  <si>
    <t>Pol123</t>
  </si>
  <si>
    <t>Ochranná trubka 23/29mm</t>
  </si>
  <si>
    <t>Pol124</t>
  </si>
  <si>
    <t>Kabelový žlab - 200/50</t>
  </si>
  <si>
    <t>Pol125</t>
  </si>
  <si>
    <t>Pol126</t>
  </si>
  <si>
    <t>Protahovací krabice 200</t>
  </si>
  <si>
    <t>Pol180</t>
  </si>
  <si>
    <t>-844847438</t>
  </si>
  <si>
    <t>Pol181</t>
  </si>
  <si>
    <t>-998590636</t>
  </si>
  <si>
    <t>Pol182</t>
  </si>
  <si>
    <t>-41255352</t>
  </si>
  <si>
    <t>Pol183</t>
  </si>
  <si>
    <t>1136029853</t>
  </si>
  <si>
    <t>D22</t>
  </si>
  <si>
    <t>NUK s požadavkem na funkční integritu - normová konstrukce</t>
  </si>
  <si>
    <t>Pol127</t>
  </si>
  <si>
    <t>kabelový žlab 60/100 včetně kotvení - komplet</t>
  </si>
  <si>
    <t>Pol128</t>
  </si>
  <si>
    <t>Revizní dvířka 400x400- požárně odolné</t>
  </si>
  <si>
    <t>Pol184</t>
  </si>
  <si>
    <t>-1968182738</t>
  </si>
  <si>
    <t>Pol185</t>
  </si>
  <si>
    <t>227847294</t>
  </si>
  <si>
    <t>Pol129</t>
  </si>
  <si>
    <t>Požární ucpávky - do 10 cm2</t>
  </si>
  <si>
    <t>Pol130</t>
  </si>
  <si>
    <t>Požární ucpávky - do 20 cm2 - prostupy větší</t>
  </si>
  <si>
    <t>Pol131</t>
  </si>
  <si>
    <t>Mimostaveništní doprava</t>
  </si>
  <si>
    <t>Pol132</t>
  </si>
  <si>
    <t>185</t>
  </si>
  <si>
    <t>Pol186</t>
  </si>
  <si>
    <t>598360134</t>
  </si>
  <si>
    <t>187</t>
  </si>
  <si>
    <t>Pol187</t>
  </si>
  <si>
    <t>241905432</t>
  </si>
  <si>
    <t>893340324</t>
  </si>
  <si>
    <t>Příloha č.1</t>
  </si>
  <si>
    <t>Třídění odpadů vzniklých v průběhu provádění díla bude tříděno a likvidováno dle Metodického návodu odboru odpadů Ministerstva životního prostředí pro řízení vzniku stavebních a demoličních odpadů a pro nakládání s nimi.</t>
  </si>
  <si>
    <t>Minimálně 70% odpadu vzniklého při realizaci díla je nutno dále recyklovat. Obaly čistého vybavení budou v maximální míře zpětně využitelné.</t>
  </si>
  <si>
    <t>Katalog odpadů - skupina 17</t>
  </si>
  <si>
    <t>Odpady označené * jsou kategorizovány jako nebezpečné odpady.</t>
  </si>
  <si>
    <t>STAVEBNÍ A DEMOLIČNÍ ODPADY (VČETNĚ VYTĚŽENÉ ZEMINY Z KONTAMINOVANÝCH MÍST)</t>
  </si>
  <si>
    <t>17 01</t>
  </si>
  <si>
    <t>Beton, cihly, tašky a keramika</t>
  </si>
  <si>
    <t>17 01 01</t>
  </si>
  <si>
    <t>Beton</t>
  </si>
  <si>
    <t>17 01 02</t>
  </si>
  <si>
    <t>Cihly</t>
  </si>
  <si>
    <t>17 01 03</t>
  </si>
  <si>
    <t>Tašky a keramické výrobky</t>
  </si>
  <si>
    <t>17 01 06*</t>
  </si>
  <si>
    <t>Směsi nebo oddělené frakce betonu, cihel, tašek a keramických výrobků obsahující nebezpečné látky</t>
  </si>
  <si>
    <t>17 01 07</t>
  </si>
  <si>
    <t>Směsi nebo oddělené frakce betonu, cihel, tašek a keramických výrobků neuvedené pod číslem 17 01 06</t>
  </si>
  <si>
    <t>17 02</t>
  </si>
  <si>
    <t>Dřevo, sklo a plasty</t>
  </si>
  <si>
    <t>17 02 01</t>
  </si>
  <si>
    <t>Dřevo</t>
  </si>
  <si>
    <t>17 02 02</t>
  </si>
  <si>
    <t>Sklo</t>
  </si>
  <si>
    <t>17 02 03</t>
  </si>
  <si>
    <t>Plasty</t>
  </si>
  <si>
    <t>17 02 04*</t>
  </si>
  <si>
    <t>Sklo, plasty a dřevo obsahující nebezpečné látky nebo nebezpečnými látkami znečištěné</t>
  </si>
  <si>
    <t>17 03</t>
  </si>
  <si>
    <t>Asfaltové směsi, dehet a výrobky z dehtu</t>
  </si>
  <si>
    <t>17 03 01*</t>
  </si>
  <si>
    <t>Asfaltové směsi obsahující dehet</t>
  </si>
  <si>
    <t>17 03 02</t>
  </si>
  <si>
    <t>Asfaltové směsi neuvedené pod číslem 17 03 01</t>
  </si>
  <si>
    <t>17 03 03*</t>
  </si>
  <si>
    <t>Uhelný dehet a výrobky z dehtu</t>
  </si>
  <si>
    <t>17 04</t>
  </si>
  <si>
    <t>Kovy (včetně jejich slitin)</t>
  </si>
  <si>
    <t>17 04 01</t>
  </si>
  <si>
    <t>Měď, bronz, mosaz</t>
  </si>
  <si>
    <t>17 04 02</t>
  </si>
  <si>
    <t>Hliník</t>
  </si>
  <si>
    <t>17 04 03</t>
  </si>
  <si>
    <t>Olovo</t>
  </si>
  <si>
    <t>17 04 04</t>
  </si>
  <si>
    <t>Zinek</t>
  </si>
  <si>
    <t>17 04 05</t>
  </si>
  <si>
    <t>Železo a ocel</t>
  </si>
  <si>
    <t>17 04 06</t>
  </si>
  <si>
    <t>Cín</t>
  </si>
  <si>
    <t>17 04 07</t>
  </si>
  <si>
    <t>Směsné kovy</t>
  </si>
  <si>
    <t>17 04 09*</t>
  </si>
  <si>
    <t>Kovový odpad znečištěný nebezpečnými látkami</t>
  </si>
  <si>
    <t>17 04 10*</t>
  </si>
  <si>
    <t>Kabely obsahující ropné látky, uhelný dehet a jiné nebezpečné látky</t>
  </si>
  <si>
    <t>17 04 11</t>
  </si>
  <si>
    <t>Kabely neuvedené pod číslem 17 04 10</t>
  </si>
  <si>
    <t>17 05</t>
  </si>
  <si>
    <t>Zemina (včetně vytěžené zeminy z kontaminovaných míst), kamení, vytěžená jalová hornina a hlušina</t>
  </si>
  <si>
    <t>17 05 03*</t>
  </si>
  <si>
    <t>Zemina a kamení obsahující nebezpečné látky</t>
  </si>
  <si>
    <t>17 05 04</t>
  </si>
  <si>
    <t>Zemina a kamení neuvedené pod číslem 17 05 03</t>
  </si>
  <si>
    <t>17 05 04 01</t>
  </si>
  <si>
    <t>Sedimenty vytěžené z koryt vodních toků a vodních nádrží</t>
  </si>
  <si>
    <t>17 05 05*</t>
  </si>
  <si>
    <t>Vytěžená jalová hornina a hlušina obsahující nebezpečné látky</t>
  </si>
  <si>
    <t>17 05 06</t>
  </si>
  <si>
    <t>Vytěžená jalová hornina a hlušina neuvedená pod číslem 17 05 05</t>
  </si>
  <si>
    <t>17 05 07*</t>
  </si>
  <si>
    <t>Štěrk ze železničního svršku obsahující nebezpečné látky</t>
  </si>
  <si>
    <t>17 05 08</t>
  </si>
  <si>
    <t>Štěrk ze železničního svršku neuvedený pod číslem 17 05 07</t>
  </si>
  <si>
    <t>17 06</t>
  </si>
  <si>
    <t>Izolační materiály a stavební materiály s obsahem azbestu</t>
  </si>
  <si>
    <t>17 06 01*</t>
  </si>
  <si>
    <t>Izolační materiál s obsahem azbestu</t>
  </si>
  <si>
    <t>17 06 03*</t>
  </si>
  <si>
    <t>Jiné izolační materiály, které jsou nebo obsahují nebezpečné látky</t>
  </si>
  <si>
    <t>17 06 03 01*</t>
  </si>
  <si>
    <t>Izolační materiály na bázi polystyrenu obsahující nebezpečné látky</t>
  </si>
  <si>
    <t>17 06 04</t>
  </si>
  <si>
    <t>Izolační materiály neuvedené pod čísly 17 06 01 a 17 06 03</t>
  </si>
  <si>
    <t>17 06 04 01</t>
  </si>
  <si>
    <t>Izolační materiály na bázi polystyrenu s obsahem POPs vyžadující specifický způsob nakládání s ohledem na nařízení o POPs</t>
  </si>
  <si>
    <t>17 06 04 02</t>
  </si>
  <si>
    <t>Izolační materiály na bázi polystyrenu</t>
  </si>
  <si>
    <t>17 06 05*</t>
  </si>
  <si>
    <t>Stavební materiály obsahující azbest</t>
  </si>
  <si>
    <t>17 08</t>
  </si>
  <si>
    <t>Stavební materiál na bázi sádry</t>
  </si>
  <si>
    <t>17 08 01*</t>
  </si>
  <si>
    <t>Stavební materiály na bázi sádry znečištěné nebezpečnými látkami</t>
  </si>
  <si>
    <t>17 08 02</t>
  </si>
  <si>
    <t>Stavební materiály na bázi sádry neuvedené pod číslem 17 08 01</t>
  </si>
  <si>
    <t>17 09</t>
  </si>
  <si>
    <t>Jiné stavební a demoliční odpady</t>
  </si>
  <si>
    <t>17 09 01*</t>
  </si>
  <si>
    <t>Stavební a demoliční odpady obsahující rtuť</t>
  </si>
  <si>
    <t>17 09 02*</t>
  </si>
  <si>
    <t>Stavební a demoliční odpady obsahující PCB (např. těsnící materiály obsahující PCB, podlahoviny na bázi pryskyřic obsahující PCB, utěsněné zasklené dílce obsahující PCB, kondenzátory obsahující PCB)</t>
  </si>
  <si>
    <t>17 09 03*</t>
  </si>
  <si>
    <t>Jiné stavební a demoliční odpady (včetně směsných stavebních a demoličních odpadů) obsahující nebezpečné látky</t>
  </si>
  <si>
    <t>17 09 04</t>
  </si>
  <si>
    <t>Směsné stavební a demoliční odpady neuvedené pod čísly 17 09 01, 17 09 02 a 17 09 03</t>
  </si>
  <si>
    <t>Pro stavební práce hrazené z prostředků OP JAK platí:</t>
  </si>
  <si>
    <t>• Se stavebním odpadem včetně použitých obalů je nutné nakládat dle hierarchie odpadového hospodářství zejména ve smyslu zákona o odpadech a přílohy č. 24 k vyhlášce č. 273/2021 Sb., o podrobnostech nakládání s odpady, v platném znění. Prioritou je předcházení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</si>
  <si>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 Hospodářské subjekty provádějící stavební práce jsou povinné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</si>
  <si>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• Podmínka platí pro všechny stavební práce – výstavbu, změny dokončených staveb, případně též údržbu dokončených staveb;</t>
  </si>
  <si>
    <t>• Pro plnění podmínky významně nepoškozovat životní prostředí není nutné splnit definici odpadu dle zákona o odpadech – započítávají se i další materiály, které jsou ihned využity na staveništi a které se formálně nestanou odpadem dle českého zákona. Doporučuje se nicméně, aby realizátor opatření, kdy demoliční materiál znovu užívá v rámci své činnosti, měl povolení nakládání s odpadem;</t>
  </si>
  <si>
    <t>• 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</si>
  <si>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Podrobné informace o vhodném postupu viz dokumentace:</t>
  </si>
  <si>
    <r>
      <t xml:space="preserve">• Metodický návod Ministerstva životního prostředí: </t>
    </r>
    <r>
      <rPr>
        <u/>
        <sz val="10"/>
        <color rgb="FF000000"/>
        <rFont val="Calibri"/>
        <family val="2"/>
        <charset val="238"/>
      </rPr>
      <t>https://www.mzp.cz/cz/stavebni_demolicni_odpady</t>
    </r>
    <r>
      <rPr>
        <sz val="10"/>
        <color rgb="FF000000"/>
        <rFont val="Calibri"/>
        <family val="2"/>
        <charset val="238"/>
      </rPr>
      <t>;</t>
    </r>
  </si>
  <si>
    <r>
      <t xml:space="preserve">• Protokol EU o nakládání se stavebními a demoličními odpady: </t>
    </r>
    <r>
      <rPr>
        <u/>
        <sz val="10"/>
        <color rgb="FF000000"/>
        <rFont val="Calibri"/>
        <family val="2"/>
        <charset val="238"/>
      </rPr>
      <t>https://www.mpo.cz/cz/stavebnictvi-a-suroviny/strategicke-dokumenty-pro-udrzitelne-stavebnictvi/protokol-eu-o-nakladani-se-stavebnimi-a-demolicnimi-odpady--241557/</t>
    </r>
    <r>
      <rPr>
        <sz val="10"/>
        <color rgb="FF000000"/>
        <rFont val="Calibri"/>
        <family val="2"/>
        <charset val="238"/>
      </rPr>
      <t>;</t>
    </r>
  </si>
  <si>
    <t>• mezinárodní standardy ISO 20887;</t>
  </si>
  <si>
    <r>
      <t xml:space="preserve">• Základní přehled o druhotných surovinách a recyklovaných výrobcích: </t>
    </r>
    <r>
      <rPr>
        <u/>
        <sz val="10"/>
        <color rgb="FF000000"/>
        <rFont val="Calibri"/>
        <family val="2"/>
        <charset val="238"/>
      </rPr>
      <t>http://www.recyklujmestavby.cz/</t>
    </r>
    <r>
      <rPr>
        <sz val="10"/>
        <color rgb="FF000000"/>
        <rFont val="Calibri"/>
        <family val="2"/>
        <charset val="238"/>
      </rPr>
      <t>.</t>
    </r>
  </si>
  <si>
    <t>Příloha č.2</t>
  </si>
  <si>
    <t>Při instalaci těchto zařízení k využívání vody, je nutné dodržet tyto technické specifikace:</t>
  </si>
  <si>
    <t>a) umyvadlové baterie a kuchyňské baterie mají maximální průtok vody 6 litrů/min;</t>
  </si>
  <si>
    <t>b) sprchy mají maximální průtok vody 8 litrů/min;</t>
  </si>
  <si>
    <t>c) WC, zahrnující soupravy, mísy a splachovací nádrže, mají úplný objem splachovací vody maximálně 6 litrů a maximální průměrný objem splachovací vody 3,5 litru;</t>
  </si>
  <si>
    <t>d) pisoáry spotřebují maximálně 2 litry/mísu/hodinu. Splachovací pisoáry mají maximální úplný objem splachovací vody 1 litr.</t>
  </si>
  <si>
    <t>Dokladování pro instalovaná zařízení k využívání vody: doložení spotřeby vody technickými listy výrobku, stavební certifikací nebo stávajícím štítkem výrobku v EU.</t>
  </si>
  <si>
    <t>Příloha č.3</t>
  </si>
  <si>
    <t>V rámci plnění povinností podle této smlouvy je zhotovitel povinen dbát na to, aby jeho plnění splňovalo níže uvedené podmínky:</t>
  </si>
  <si>
    <t>•            Se stavebním odpadem včetně použitých obalů je nutné nakládat dle hierarchie odpadového hospodářství zejména ve smyslu zákona o odpadech a přílohy č. 24 k vyhlášce č. 273/2021 Sb., o podrobnostech nakládání s odpady, v platném znění. Zhotovitel je povinen předcházet vzniku odpadu. Jestliže nelze vzniku odpadu předejít, pak musí dojít k jeho přípravě k opětovnému použití – recyklaci, a to v úrovni nejméně 70 % (hmotnostních) stavebního a demoličního odpadu neklasifikovaného jako nebezpečný;</t>
  </si>
  <si>
    <t>•            Zhotovitel je povinen zajistit, aby nejméně 70 % (hmotnostních) stavebních a demoličních materiálů či odpadů neklasifikovaných jako nebezpečné (s výjimkou přirozeně se vyskytujících materiálů uvedených v kategorii 17 05 04 na Evropském seznamu odpadů vytvořeném rozhodnutím 2000/532/ES ze dne 3. května 2000, kterým se nahrazuje rozhodnutí 94/3/ES, kterým se stanoví seznam odpadů podle čl. 1 písm. a) směrnice Rady 75/442/EHS o odpadech a rozhodnutí Rady 94/904/ES, kterým se stanoví seznam nebezpečných odpadů ve smyslu čl. 1 odst. 4 směrnice Rady 91/689/EHS o nebezpečných odpadech (oznámeno pod číslem dokumentu K(2000) 1147)) vzniklého na staveništi bude připraveno k opětovnému použití, recyklaci a k jiným druhům materiálového využití, včetně zásypů, při nichž jsou jiné materiály nahrazeny odpadem, v souladu s hierarchií způsobů nakládání s odpady a protokolem EU pro nakládání se stavebním a demoličním odpadem;</t>
  </si>
  <si>
    <t>Pro plnění podmínky významně nepoškozovat životní prostředí není nutné splnit definici odpadu dle zákona o odpadech – započítávají se i veškeré další materiály, které jsou ihned využity na staveništi a které se formálně nestanou odpadem dle právních předpisů.</t>
  </si>
  <si>
    <t>Skládkování včetně technického zajištění skládky je vyloučeno a nelze jej považovat za využití, jedná se vždy o odstranění odpadu. Skládkování je explicitně vyloučen dle čl. 17 nařízení 852/2020, na který se legislativa EU fondů z pohledu zásady DNSH245 odkazuje.</t>
  </si>
  <si>
    <t>•            Ze stavebních prvků a materiálů použitých při stavbě, které mohou přijít do styku s uživateli, se při zkouškách v souladu s podmínkami uvedenými v příloze XVII nařízení Evropského parlamentu a Rady (ES) č. 1907/2006 uvolňuje méně než 0,06 mg formaldehydu na m³ materiálu nebo prvku a při zkouškách podle normy CEN/EN 16516 a ISO 16000-3:2011 nebo jiných srovnatelných standardizovaných zkušebních podmínek a metod stanovení méně než 0,001 mg jiných karcinogenních těkavých organických sloučenin kategorie 1A a 1B na m³ materiálu nebo prvku.</t>
  </si>
  <si>
    <t>Dokladování: pro instalovaná zařízení k využívání vody: doložení spotřeby vody technickými listy výrobku, stavební certifikací nebo stávajícím štítkem výrobku v EU;  pro doložení výše uvedené podmínky pro stavební prvky a materiály použité při stavbě: doklad o shodě materiálů.</t>
  </si>
  <si>
    <t>•            Všechny dodávané spotřebiče musí splňovat nejvyšší dostupnou energetickou třídu dle příslušné legislativy pro daný typ spotřebiče (je-li relevantní).</t>
  </si>
  <si>
    <t>Dokladování: a) dokument dokládající energetickou třídu výrobku, např. kopie energetického štítku výrobku (je-li relevantní); nebo b) porovnání se spotřebiči obdobných typových a technických specifikací, ze kterého je patrné, že pořízený spotřebič má nejvyšší možnou energetickou třídu (je-li relevantní; pouze v případech, kdy energetická třída spotřebiče je nižší než „A“).</t>
  </si>
  <si>
    <t>SEZNAM FIGUR</t>
  </si>
  <si>
    <t>Výměra</t>
  </si>
  <si>
    <t>SO 01/ D.1.1</t>
  </si>
  <si>
    <t>D.1.1.02 Řez A-A' - stávající stav a bourání .pdf</t>
  </si>
  <si>
    <t>2x zábradlí schodiště</t>
  </si>
  <si>
    <t>11,741* 2</t>
  </si>
  <si>
    <t>Použití figury:</t>
  </si>
  <si>
    <t>Demontáž schodišťového madla upevněného na středovou konstrukci</t>
  </si>
  <si>
    <t>Nový výkaz (2)</t>
  </si>
  <si>
    <t>D.1.1.01 Půdorys - stávající stav a bourání.pdf</t>
  </si>
  <si>
    <t>obklad č. 2</t>
  </si>
  <si>
    <t>nástěnný panel PVC</t>
  </si>
  <si>
    <t>36,750</t>
  </si>
  <si>
    <t>odpočet otvorů</t>
  </si>
  <si>
    <t>Nový výkaz (3)</t>
  </si>
  <si>
    <t>obklad č. 1</t>
  </si>
  <si>
    <t>dřevěné obkladové desky 1,1x1,1 mm</t>
  </si>
  <si>
    <t>102,343</t>
  </si>
  <si>
    <t>odpočet niky radiátoru</t>
  </si>
  <si>
    <t>- ( 2,050 * 1,200 * 2 )</t>
  </si>
  <si>
    <t>Nový výkaz (4)</t>
  </si>
  <si>
    <t>obklad č. 1 - dřevěné desky 1,1x1,1 m</t>
  </si>
  <si>
    <t>obklad č. 2 - PVC lamely</t>
  </si>
  <si>
    <t>- ( 1,450 * 2,100 * 2 )</t>
  </si>
  <si>
    <t>Demontáž zábradlí schodišťového nerozebíratelného hmotnosti 1 m zábradlí přes 20 kg do suti</t>
  </si>
  <si>
    <t>dřevěný obklad formát 1,1x1,1 m</t>
  </si>
  <si>
    <t>lamelový PVC obklad</t>
  </si>
  <si>
    <t>odpočet otvoru</t>
  </si>
  <si>
    <t>minerální deska formát 0,6x0,6 m</t>
  </si>
  <si>
    <t>8,440* 2</t>
  </si>
  <si>
    <t>kazetový podhled formát 0,6x0,6 m</t>
  </si>
  <si>
    <t>na úrovni + 5,300</t>
  </si>
  <si>
    <t>56,450</t>
  </si>
  <si>
    <t>na úrovni +6,050</t>
  </si>
  <si>
    <t>82,800</t>
  </si>
  <si>
    <t>na úrovni + 6,650</t>
  </si>
  <si>
    <t>73,750</t>
  </si>
  <si>
    <t>Demontáž akustických minerálních podstropních zavěšených panelů</t>
  </si>
  <si>
    <t>D.1.1.05 Půdorys - nová podlahová krytina .pdf</t>
  </si>
  <si>
    <t>22 x bok stupnice schodiště</t>
  </si>
  <si>
    <t>0,040 * 22</t>
  </si>
  <si>
    <t>22x bok stupnice elevace</t>
  </si>
  <si>
    <t>2x šikmá plocha podél schodiště</t>
  </si>
  <si>
    <t>6,680 * 2</t>
  </si>
  <si>
    <t>10x stupnice elevace</t>
  </si>
  <si>
    <t>9,640* 10</t>
  </si>
  <si>
    <t>64x stupnice schodiště</t>
  </si>
  <si>
    <t>2,000* 64</t>
  </si>
  <si>
    <t>11x podstupnice elevace</t>
  </si>
  <si>
    <t>9,640* 11</t>
  </si>
  <si>
    <t>66x podstupnice schodiště</t>
  </si>
  <si>
    <t>2,000* 66</t>
  </si>
  <si>
    <t>Odstranění lepených podlahovin bez podložky ze schodišťových stupňů</t>
  </si>
  <si>
    <t>Odstranění lepidla ručně ze schodišťových stupňů</t>
  </si>
  <si>
    <t>úroveň + 0,000</t>
  </si>
  <si>
    <t>úroveň + 4,200</t>
  </si>
  <si>
    <t>(8,120+7,870)</t>
  </si>
  <si>
    <t>Demontáž lepených povlakových podlah bez podložky ručně</t>
  </si>
  <si>
    <t>Odstranění lepidla ručně z podlah</t>
  </si>
  <si>
    <t>stupeň schodiště</t>
  </si>
  <si>
    <t>stupeň elevace</t>
  </si>
  <si>
    <t>9,640+2,000* 2</t>
  </si>
  <si>
    <t>Odstranění hran schodišťových</t>
  </si>
  <si>
    <t>36,492</t>
  </si>
  <si>
    <t>30,917</t>
  </si>
  <si>
    <t>(12,230+12,160)</t>
  </si>
  <si>
    <t>Odstranění soklíků a lišt pryžových nebo plastových</t>
  </si>
  <si>
    <t>- ( 1,450 * 2 )</t>
  </si>
  <si>
    <t>- ( 0,900 * 2 )</t>
  </si>
  <si>
    <t>- ( 2,900 * 2 )</t>
  </si>
  <si>
    <t>Odstranění zbytků lepidla z podkladu povlakových podlah broušením</t>
  </si>
  <si>
    <t>Vysátí podkladu povlakových podlah</t>
  </si>
  <si>
    <t>Neředěná penetrace savého podkladu povlakových podlah</t>
  </si>
  <si>
    <t>Lepení pásů z PVC standardním lepidlem</t>
  </si>
  <si>
    <t>44x bok stupně</t>
  </si>
  <si>
    <t>0,040 * 44</t>
  </si>
  <si>
    <t>Broušení podkladu pod povlakové povrchy stěn</t>
  </si>
  <si>
    <t>Vysátí podkladu pod povlakové povrchy stěn</t>
  </si>
  <si>
    <t>Neředěná penetrace savého podkladu pod povlakové povrchy stěn</t>
  </si>
  <si>
    <t>10x stupnice elevací</t>
  </si>
  <si>
    <t>8,680 * 10</t>
  </si>
  <si>
    <t>11x podstupnice elevací</t>
  </si>
  <si>
    <t>3,680 * 11</t>
  </si>
  <si>
    <t>0,600 * 64</t>
  </si>
  <si>
    <t>0,250 * 66</t>
  </si>
  <si>
    <t>Odstranění zbytků lepidla z podkladu povlakových podlah broušením schodišťových stupňů</t>
  </si>
  <si>
    <t>Vysátí podkladu povlakových podlah schodišťových stupňů</t>
  </si>
  <si>
    <t>Neředěná penetrace savého podkladu povlakových podlah schodišťových stupňů</t>
  </si>
  <si>
    <t>Montáž podlahovin z PVC na stupnice šířky přes 300 mm</t>
  </si>
  <si>
    <t>Montáž podlahovin z PVC na stupnice šířky do 300 mm</t>
  </si>
  <si>
    <t>2,000* 0,300 * 64</t>
  </si>
  <si>
    <t>9,640*0,900* 10</t>
  </si>
  <si>
    <t>Montáž podlahovin z PVC na podstupnice výšky do 200 mm</t>
  </si>
  <si>
    <t>2,000* 0,172 * 66</t>
  </si>
  <si>
    <t>Montáž podlahovin z PVC na podstupnice výšky přes 200 mm</t>
  </si>
  <si>
    <t>9,640* 0,382 * 11</t>
  </si>
  <si>
    <t>Tmelení hran schodišťových povlakových podlah</t>
  </si>
  <si>
    <t>Montáž schodišťových šroubovaných lišt</t>
  </si>
  <si>
    <t>2x šikmá plocha</t>
  </si>
  <si>
    <t>Lepení pásů z PVC na stěnu výšky do 2,0 m</t>
  </si>
  <si>
    <t>Stěrka podlahová nivelační pro vyrovnání podkladu povlakových podlah pevnosti 30 MPa tl přes 3 do 5 mm</t>
  </si>
  <si>
    <t>Stěrka podlahová nivelační pro vyrovnání podkladu povlakových podlah schodišťových stupňů pevnosti 35 MPa tl přes 3 do 5 mm</t>
  </si>
  <si>
    <t>Tmelení schodišťových podstupnic povlakových podlah stěrkou tl přes 3 do 5 mm</t>
  </si>
  <si>
    <t>11,752* 2</t>
  </si>
  <si>
    <t>Montáž přímého kovového zábradlí z dílců do betonu konstrukce na schodišti</t>
  </si>
  <si>
    <t>akustický lamelový obklad</t>
  </si>
  <si>
    <t>od úrovně podlahy + 0,000 do úrovně + 5,300</t>
  </si>
  <si>
    <t>od úrovně +4,200 do úrovně +6,650</t>
  </si>
  <si>
    <t>Montáž akustických obkladů stěn z dřevěných lamelových panelů lepených</t>
  </si>
  <si>
    <t>5,300 * 2 + 2,150 * 4 +1,000 * 2 + 2,100 * 4 + 1,550 * 2</t>
  </si>
  <si>
    <t>Montáž akustických obkladů z dřevěných lamelových panelů lišt obvodových</t>
  </si>
  <si>
    <t>62,060</t>
  </si>
  <si>
    <t>na úrovni + 6,050</t>
  </si>
  <si>
    <t>84,240</t>
  </si>
  <si>
    <t>73,440</t>
  </si>
  <si>
    <t>Plocha předsálí na úrovni + 4,200</t>
  </si>
  <si>
    <t>Montáž podstropních panelů s rozšířenou zvukovou pohltivostí zavěšených na viditelný rošt</t>
  </si>
  <si>
    <t>výškové odskočení podhledů</t>
  </si>
  <si>
    <t>14,400*0,550</t>
  </si>
  <si>
    <t>14,400*0,400</t>
  </si>
  <si>
    <t>Montáž akustických stěnových obkladů z demontovatelných panelů na viditelný rošt</t>
  </si>
  <si>
    <t>35,607</t>
  </si>
  <si>
    <t>40,500</t>
  </si>
  <si>
    <t>39,000</t>
  </si>
  <si>
    <t>svislý odskok podhledů</t>
  </si>
  <si>
    <t>14,400* 2 +0,550* 2</t>
  </si>
  <si>
    <t>14,400 * 2 +0,400 * 2</t>
  </si>
  <si>
    <t>Montáž napojení podhledu z akustických panelů obvodovou lištou na stěnu</t>
  </si>
  <si>
    <t>Oprava vnitřní vápenocementové hladké omítky stěn v rozsahu plochy přes 10 do 30 %</t>
  </si>
  <si>
    <t>Oprášení (ometení ) podkladu v místnostech v přes 3,80 do 5,00 m</t>
  </si>
  <si>
    <t>Oškrabání malby v místnostech v přes 3,80 do 5,00 m</t>
  </si>
  <si>
    <t>Rozmývání podkladu po oškrabání malby v místnostech v přes 3,80 do 5,00 m</t>
  </si>
  <si>
    <t>Oprava vnitřní vápenocementové hladké omítky stěn v rozsahu plochy přes 10 do 30 % s celoplošným přeštukováním</t>
  </si>
  <si>
    <t>ochrana stávajících oken před poškozením stavbou</t>
  </si>
  <si>
    <t>Okno 1180x4140 mm* 1,180 * 4,140</t>
  </si>
  <si>
    <t>Okno 1180x3640 mm* 1,180 * 3,640</t>
  </si>
  <si>
    <t>2* 1,180 * 3,140</t>
  </si>
  <si>
    <t>Okno 1180x2640 mm* 1,180 * 2,640</t>
  </si>
  <si>
    <t>Okno 1180x2140 mm* 1,180 * 2,140</t>
  </si>
  <si>
    <t>Ochrana samostatných konstrukcí a prvků obedněním z OSB desek</t>
  </si>
  <si>
    <t>Ochrana samostatných konstrukcí a prvků obalením geotextilií</t>
  </si>
  <si>
    <t>poslední pracovní podlaha cca. 2 m pod úrovní podhledu</t>
  </si>
  <si>
    <t>64,620* 3,300</t>
  </si>
  <si>
    <t>9,600* 1,875</t>
  </si>
  <si>
    <t>23,370* 0,450</t>
  </si>
  <si>
    <t>Montáž lešení prostorového rámového lehkého s podlahami zatížení do 200 kg/m2 v do 10 m</t>
  </si>
  <si>
    <t>Příplatek k lešení prostorovému rámovému lehkému s podlahami do 200 kg/m2 v do 10 m za každý den použití</t>
  </si>
  <si>
    <t>Demontáž lešení prostorového rámového lehkého s podlahami zatížení do 200 kg/m2 v do 10 m</t>
  </si>
  <si>
    <t>nový kryt radiátoru 2050x1200 mm</t>
  </si>
  <si>
    <t>2,050 * 1,200 * 2</t>
  </si>
  <si>
    <t>23,350</t>
  </si>
  <si>
    <t>Lešení pomocné pro objekty pozemních staveb s lešeňovou podlahou v do 1,9 m zatížení do 150 kg/m2</t>
  </si>
  <si>
    <t>188,670</t>
  </si>
  <si>
    <t>Lešení pomocné pro objekty pozemních staveb s lešeňovou podlahou v přes 1,9 do 3,5 m zatížení do 150 kg/m2</t>
  </si>
  <si>
    <t>posluchárna</t>
  </si>
  <si>
    <t>225,800</t>
  </si>
  <si>
    <t>Polymercementový spojovací můstek vnitřních stropů nanášený ručně</t>
  </si>
  <si>
    <t>Oprava vnitřní vápenocementové hladké omítky stropů v rozsahu plochy do 10 %</t>
  </si>
  <si>
    <t>Vyčištění budov bytové a občanské výstavby při výšce podlaží do 4 m</t>
  </si>
  <si>
    <t>Otlučení (osekání) vnitřní vápenné nebo vápenocementové omítky stropů v rozsahu přes 5 do 10 %</t>
  </si>
  <si>
    <t>2x dveře 900x2100 mm</t>
  </si>
  <si>
    <t>2,000* 0,900 * 2,100</t>
  </si>
  <si>
    <t>Vybourání kovových dveřních zárubní pl do 2 m2</t>
  </si>
  <si>
    <t>2x dveře 1450x1970 mm</t>
  </si>
  <si>
    <t>2,000* 1,450 * 1,970</t>
  </si>
  <si>
    <t>Vybourání kovových dveřních zárubní pl přes 2 m2</t>
  </si>
  <si>
    <t>Dveře D2 (1450x1970 mm)</t>
  </si>
  <si>
    <t>Osazování ocelových zárubní dodatečné pl přes 2,5 m2</t>
  </si>
  <si>
    <t>Dveře D1 (900x2100 mm)</t>
  </si>
  <si>
    <t>Montáž zárubní obložkových pro dveře jednokřídlové tl stěny do 170 mm</t>
  </si>
  <si>
    <t>Montáž dveřních křídel otvíravých jednokřídlových š přes 0,8 m do ocelové zárubně</t>
  </si>
  <si>
    <t>Montáž dveřních křídel otvíravých dvoukřídlových š do 1,45 m do ocelové zárubně</t>
  </si>
  <si>
    <t>výška 300 mm, oboustranně</t>
  </si>
  <si>
    <t>Dveře D2 (1450x1970 mm)* 2</t>
  </si>
  <si>
    <t>Montáž okopového plechu dveřních křídel</t>
  </si>
  <si>
    <t>Montáž samozavírače na ocelovou zárubeň a dveřní křídlo</t>
  </si>
  <si>
    <t>Montáž stavěče dveřního křídla</t>
  </si>
  <si>
    <t>dveře D2</t>
  </si>
  <si>
    <t>(( 2* 1,970 + 1,450 ) * ( 0,150 + 0,050 * 2)) * 2</t>
  </si>
  <si>
    <t>Odmaštění zámečnických konstrukcí ředidlovým odmašťovačem</t>
  </si>
  <si>
    <t>Ometení zámečnických konstrukcí</t>
  </si>
  <si>
    <t>Mezinátěr jednonásobný syntetický standardní zámečnických konstrukcí</t>
  </si>
  <si>
    <t>Krycí jednonásobný syntetický standardní nátěr zámečnických konstrukcí</t>
  </si>
  <si>
    <t>Montáž dveřního interiérového kování - zámku</t>
  </si>
  <si>
    <t>Montáž dveřního interiérového kování - štítku s klikou</t>
  </si>
  <si>
    <t>Okno 1180x3140 mm</t>
  </si>
  <si>
    <t>Okno 1180x2640 mm</t>
  </si>
  <si>
    <t>Okno 1180x2140 mm</t>
  </si>
  <si>
    <t>Montáž venkovní rolety ovládané motorem plochy do 4 m2</t>
  </si>
  <si>
    <t>Okno 1180x4140 mm</t>
  </si>
  <si>
    <t>Okno 1180x3640 mm</t>
  </si>
  <si>
    <t>Okno 1180x3140 mm* 1,180 * 3,140</t>
  </si>
  <si>
    <t>Montáž krycího plechu venkovní žaluzie osazené do okenního nebo dveřního otvoru jakékoli šířky</t>
  </si>
  <si>
    <t>Dveře D1 (900x2100 mm)* ( 2,100 * 2 + 0,900 )</t>
  </si>
  <si>
    <t>Dveře D2 (1450x1970 mm)* ( 1,970 * 2 + 1,450 )</t>
  </si>
  <si>
    <t>Začištění omítek kolem oken, dveří, podlah nebo obkladů</t>
  </si>
  <si>
    <t>sloup 500x600 mm</t>
  </si>
  <si>
    <t>0,500 * (( 6,100 + 3,569 + 3,957 + 2,510 ) * 2 )</t>
  </si>
  <si>
    <t>0,600 * (( 6,100 + 3,569 + 3,957 + 2,510 ) * 2 )</t>
  </si>
  <si>
    <t>Penetrační disperzní nátěr vnitřních pilířů nebo sloupů nanášený ručně</t>
  </si>
  <si>
    <t>Penetrační disperzní nátěr vnitřních stěn nanášený ručně</t>
  </si>
  <si>
    <t>Zakrytí vnitřních ploch stěn v místnostech v přes 3,80 do 5,00 m</t>
  </si>
  <si>
    <t>Čištění vnitřních ploch oken nebo balkonových dveří jednoduchých po provedení malířských prací</t>
  </si>
  <si>
    <t>otopný registr</t>
  </si>
  <si>
    <t>(3,380+3,140+3,060+3,300) / cos(23)</t>
  </si>
  <si>
    <t>Zakrytí vnitřních ploch konstrukcí nebo prvků v místnostech v přes 3,80 do 5,00 m</t>
  </si>
  <si>
    <t>sokl pod otopným registrem</t>
  </si>
  <si>
    <t>neobkládané podélné stěny</t>
  </si>
  <si>
    <t>ostění pilířů</t>
  </si>
  <si>
    <t>Základní akrylátová jednonásobná bezbarvá penetrace podkladu v místnostech v přes 3,80 do 5,00 m</t>
  </si>
  <si>
    <t>Dvojnásobné bílé malby ze směsí za sucha dobře otěruvzdorných v místnostech přes 3,80 do 5,00 m</t>
  </si>
  <si>
    <t>plocha na úrovni + 0,000</t>
  </si>
  <si>
    <t>plocha na úrovni + 4,200</t>
  </si>
  <si>
    <t>(23,370+8,120+7,870)</t>
  </si>
  <si>
    <t>rozvinutá plocha elevace</t>
  </si>
  <si>
    <t>9,640 * ( 0,900 * 11 + 0,382 * 11 )</t>
  </si>
  <si>
    <t>rozvinutá plocha schodiště</t>
  </si>
  <si>
    <t>2,000 * (( 0,300 *32 + 0,127 * 33 ) * 2 )</t>
  </si>
  <si>
    <t>Čištění vnitřních ploch podlah po provedení malířských prací</t>
  </si>
  <si>
    <t>dřevěný akustický obklad</t>
  </si>
  <si>
    <t>19,310* 5,300</t>
  </si>
  <si>
    <t>PVC lamelový obklad</t>
  </si>
  <si>
    <t>15,000* 2,450</t>
  </si>
  <si>
    <t>Demontáž pohltivých izolačních vložek</t>
  </si>
  <si>
    <t>Plocha na úrovni +0,000</t>
  </si>
  <si>
    <t>Plocha na úrovni + 4,200</t>
  </si>
  <si>
    <t>elevace</t>
  </si>
  <si>
    <t>9,640*0,900 *10,000</t>
  </si>
  <si>
    <t>9,640* 0,382 *11,000</t>
  </si>
  <si>
    <t>schod. stupně</t>
  </si>
  <si>
    <t>2,000* 0,127 * 66</t>
  </si>
  <si>
    <t>Příplatek k broušení stávajících betonových podlah za každý další 1 mm úběru</t>
  </si>
  <si>
    <t>(2,332+2,832+3,332+3,832+4,332) * 4</t>
  </si>
  <si>
    <t>VV0074</t>
  </si>
  <si>
    <t>Nový výkaz (80)</t>
  </si>
  <si>
    <t>plocha elevace</t>
  </si>
  <si>
    <t>9,640*0,900*10,000</t>
  </si>
  <si>
    <t>schodiště</t>
  </si>
  <si>
    <t>Zakrytí podlahy fólií</t>
  </si>
  <si>
    <t>Čištění budov omytí dvojitých nebo zdvojených oken nebo balkonových dveří pl přes 2,5 m2</t>
  </si>
  <si>
    <t>kotvení paty sloupku zábradlí do podkladu</t>
  </si>
  <si>
    <t>4 kotvy/ sloupek</t>
  </si>
  <si>
    <t>Počet sloupů 1 ramene zábradlí* 4,000 * 2</t>
  </si>
  <si>
    <t>Kotva chemickým tmelem M 12 hl 110 mm do betonu, ŽB nebo kamene s vyvrtáním otvoru</t>
  </si>
  <si>
    <t>Kotevní šroub pro chemické kotvy M 12 dl 160 mm</t>
  </si>
  <si>
    <t>spádovaná mazanina předsálí tl. 0-100 mm</t>
  </si>
  <si>
    <t>(0,163+0,154)</t>
  </si>
  <si>
    <t>Bourání podkladů pod dlažby nebo mazanin betonových nebo z litého asfaltu tl do 100 mm pl do 4 m2</t>
  </si>
  <si>
    <t>2x zábradlí</t>
  </si>
  <si>
    <t>Montáž madel schodišťových středových dřevených průběžných šířky do 150 mm</t>
  </si>
  <si>
    <t>Počet sloupů 1 ramene zábradlí</t>
  </si>
  <si>
    <t>SO 01/ D.1.4</t>
  </si>
  <si>
    <t>2x radiátor 30 článků</t>
  </si>
  <si>
    <t>Demontáž otopného tělesa litinového článkového</t>
  </si>
  <si>
    <t>Odpojení a připojení otopného tělesa litinového po nátěru</t>
  </si>
  <si>
    <t>Zkoušky těsnosti otopných těles litinových článkových vodou</t>
  </si>
  <si>
    <t>Montáž otopného tělesa litinového článkového</t>
  </si>
  <si>
    <t>Vyzkoušení otopných těles litinových po opravě tlakem</t>
  </si>
  <si>
    <t>Vyčištění otopných těles litinových proplachem vodou</t>
  </si>
  <si>
    <t>Napuštění vody do otopných těles</t>
  </si>
  <si>
    <t>2x radiátor (30 článků 900/70)</t>
  </si>
  <si>
    <t>Odvzdušnění otopných těles</t>
  </si>
  <si>
    <t>2x radiátor (30 článků/rad.)</t>
  </si>
  <si>
    <t>výhřevná plocha 900x70 = 0,240 m2/ks</t>
  </si>
  <si>
    <t>60,000* 0,240</t>
  </si>
  <si>
    <t>Odmaštění litinových otopných těles odmašťovačem rozpouštědlovým před provedením nátěru</t>
  </si>
  <si>
    <t>Ometení článkových otopných těles před provedením nátěru</t>
  </si>
  <si>
    <t>Ometením litinových otopných těles před provedením nátěru</t>
  </si>
  <si>
    <t>Základní jednonásobný syntetický nátěr litinových otopných těles</t>
  </si>
  <si>
    <t>Krycí dvojnásobný syntetický nátěr litinových otopných těles</t>
  </si>
  <si>
    <t>2x radiátor (30 článků)</t>
  </si>
  <si>
    <t>60,000</t>
  </si>
  <si>
    <t>Rozpojení tělesa otopného teplovodního</t>
  </si>
  <si>
    <t>plocha pod otopným registrem</t>
  </si>
  <si>
    <t>sklon 23°</t>
  </si>
  <si>
    <t>Ochrana konstrukcí nebo prvků při provádění nátěrů položením fólie</t>
  </si>
  <si>
    <t>otopný registr z ocel hladkých trubek</t>
  </si>
  <si>
    <t>(11,005+7,742+7,740+11,008) / cos(23)</t>
  </si>
  <si>
    <t>Bezoplachové odrezivění potrubí přes DN 50 do DN 100 mm</t>
  </si>
  <si>
    <t>Odmaštění ředidlovým odmašťovačem potrubí přes DN 50 do DN 100 mm</t>
  </si>
  <si>
    <t>Odstranění nátěrů z potrubí přes DN 50 do DN 100 mm opálením</t>
  </si>
  <si>
    <t>Odstranění nátěrů z potrubí přes DN 50 do DN 100 mm okartáčováním</t>
  </si>
  <si>
    <t>Základní jednonásobný syntetický nátěr potrubí přes DN 50 do DN 100 mm</t>
  </si>
  <si>
    <t>Mezinátěr jednonásobný syntetický nátěr potrubí přes DN 50 do DN 100 mm</t>
  </si>
  <si>
    <t>Krycí jednonásobný syntetický tepelně odolný nátěr potrubí přes DN 50 do DN 100 mm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</si>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</sst>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7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12"/>
      <color rgb="FF000000"/>
      <name val="Arial CE"/>
    </font>
    <font>
      <sz val="10"/>
      <color rgb="FF0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u/>
      <sz val="8"/>
      <color theme="1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9"/>
      <color theme="1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8"/>
      <name val="Arial CE"/>
      <family val="2"/>
    </font>
    <font>
      <b/>
      <sz val="8"/>
      <color rgb="FFFF0000"/>
      <name val="Arial CE"/>
      <charset val="238"/>
    </font>
    <font>
      <b/>
      <u/>
      <sz val="8"/>
      <color rgb="FFFF0000"/>
      <name val="Arial CE"/>
      <charset val="238"/>
    </font>
    <font>
      <sz val="14"/>
      <color rgb="FFFF0000"/>
      <name val="Arial CE"/>
      <family val="2"/>
    </font>
    <font>
      <sz val="8"/>
      <color rgb="FFFF0000"/>
      <name val="Arial CE"/>
      <family val="2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sz val="12"/>
      <name val="Arial CE"/>
      <family val="2"/>
    </font>
    <font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 CE"/>
      <family val="2"/>
      <charset val="238"/>
    </font>
    <font>
      <sz val="10"/>
      <name val="Arial CE"/>
      <family val="2"/>
    </font>
    <font>
      <b/>
      <sz val="8"/>
      <color rgb="FF000000"/>
      <name val="Calibri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6" fillId="0" borderId="0" applyNumberFormat="0" applyFill="0" applyBorder="0" applyAlignment="0" applyProtection="0"/>
    <xf numFmtId="0" fontId="58" fillId="0" borderId="1"/>
  </cellStyleXfs>
  <cellXfs count="38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6" fillId="0" borderId="13" xfId="0" applyNumberFormat="1" applyFont="1" applyBorder="1"/>
    <xf numFmtId="166" fontId="36" fillId="0" borderId="14" xfId="0" applyNumberFormat="1" applyFont="1" applyBorder="1"/>
    <xf numFmtId="4" fontId="37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4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1" fillId="0" borderId="0" xfId="1" applyFont="1" applyAlignment="1" applyProtection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21" fillId="0" borderId="0" xfId="0" applyFont="1" applyAlignment="1">
      <alignment horizontal="left" vertical="center" indent="1"/>
    </xf>
    <xf numFmtId="167" fontId="21" fillId="0" borderId="0" xfId="0" applyNumberFormat="1" applyFont="1" applyAlignment="1">
      <alignment vertical="center"/>
    </xf>
    <xf numFmtId="0" fontId="42" fillId="0" borderId="23" xfId="0" applyFont="1" applyBorder="1" applyAlignment="1">
      <alignment horizontal="center" vertical="center"/>
    </xf>
    <xf numFmtId="49" fontId="42" fillId="0" borderId="23" xfId="0" applyNumberFormat="1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center" vertical="center" wrapText="1"/>
    </xf>
    <xf numFmtId="167" fontId="42" fillId="0" borderId="23" xfId="0" applyNumberFormat="1" applyFont="1" applyBorder="1" applyAlignment="1">
      <alignment vertical="center"/>
    </xf>
    <xf numFmtId="4" fontId="42" fillId="2" borderId="23" xfId="0" applyNumberFormat="1" applyFont="1" applyFill="1" applyBorder="1" applyAlignment="1" applyProtection="1">
      <alignment vertical="center"/>
      <protection locked="0"/>
    </xf>
    <xf numFmtId="4" fontId="42" fillId="0" borderId="23" xfId="0" applyNumberFormat="1" applyFont="1" applyBorder="1" applyAlignment="1">
      <alignment vertical="center"/>
    </xf>
    <xf numFmtId="0" fontId="43" fillId="0" borderId="4" xfId="0" applyFont="1" applyBorder="1" applyAlignment="1">
      <alignment vertical="center"/>
    </xf>
    <xf numFmtId="0" fontId="42" fillId="2" borderId="15" xfId="0" applyFont="1" applyFill="1" applyBorder="1" applyAlignment="1" applyProtection="1">
      <alignment horizontal="left" vertical="center"/>
      <protection locked="0"/>
    </xf>
    <xf numFmtId="0" fontId="42" fillId="0" borderId="0" xfId="0" applyFont="1" applyAlignment="1">
      <alignment horizontal="center" vertical="center"/>
    </xf>
    <xf numFmtId="0" fontId="41" fillId="0" borderId="0" xfId="1" applyFont="1" applyAlignment="1" applyProtection="1">
      <alignment horizontal="left" vertical="center" indent="1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44" fillId="0" borderId="0" xfId="0" applyFont="1" applyAlignment="1">
      <alignment vertical="center" wrapText="1"/>
    </xf>
    <xf numFmtId="0" fontId="42" fillId="2" borderId="20" xfId="0" applyFont="1" applyFill="1" applyBorder="1" applyAlignment="1" applyProtection="1">
      <alignment horizontal="left" vertical="center"/>
      <protection locked="0"/>
    </xf>
    <xf numFmtId="0" fontId="42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5" fillId="0" borderId="17" xfId="1" applyFont="1" applyBorder="1" applyAlignment="1">
      <alignment vertical="center" wrapText="1"/>
    </xf>
    <xf numFmtId="0" fontId="46" fillId="0" borderId="23" xfId="0" applyFont="1" applyBorder="1" applyAlignment="1">
      <alignment horizontal="left" vertical="center" wrapText="1"/>
    </xf>
    <xf numFmtId="167" fontId="46" fillId="0" borderId="19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7" fillId="0" borderId="0" xfId="0" applyFont="1" applyAlignment="1">
      <alignment horizontal="left" vertical="center"/>
    </xf>
    <xf numFmtId="0" fontId="46" fillId="0" borderId="17" xfId="0" applyFont="1" applyBorder="1" applyAlignment="1">
      <alignment horizontal="left" vertical="center" wrapText="1"/>
    </xf>
    <xf numFmtId="0" fontId="46" fillId="0" borderId="23" xfId="0" applyFont="1" applyBorder="1" applyAlignment="1">
      <alignment horizontal="left" vertical="center"/>
    </xf>
    <xf numFmtId="167" fontId="46" fillId="0" borderId="19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7" fillId="0" borderId="24" xfId="0" applyFont="1" applyBorder="1" applyAlignment="1">
      <alignment vertical="center" wrapText="1"/>
    </xf>
    <xf numFmtId="0" fontId="47" fillId="0" borderId="25" xfId="0" applyFont="1" applyBorder="1" applyAlignment="1">
      <alignment vertical="center" wrapText="1"/>
    </xf>
    <xf numFmtId="0" fontId="47" fillId="0" borderId="26" xfId="0" applyFont="1" applyBorder="1" applyAlignment="1">
      <alignment vertical="center" wrapText="1"/>
    </xf>
    <xf numFmtId="0" fontId="47" fillId="0" borderId="27" xfId="0" applyFont="1" applyBorder="1" applyAlignment="1">
      <alignment horizontal="center" vertical="center" wrapText="1"/>
    </xf>
    <xf numFmtId="0" fontId="47" fillId="0" borderId="28" xfId="0" applyFont="1" applyBorder="1" applyAlignment="1">
      <alignment horizontal="center" vertical="center" wrapText="1"/>
    </xf>
    <xf numFmtId="0" fontId="47" fillId="0" borderId="27" xfId="0" applyFont="1" applyBorder="1" applyAlignment="1">
      <alignment vertical="center" wrapText="1"/>
    </xf>
    <xf numFmtId="0" fontId="47" fillId="0" borderId="28" xfId="0" applyFont="1" applyBorder="1" applyAlignment="1">
      <alignment vertical="center" wrapText="1"/>
    </xf>
    <xf numFmtId="0" fontId="49" fillId="0" borderId="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center" wrapText="1"/>
    </xf>
    <xf numFmtId="0" fontId="51" fillId="0" borderId="27" xfId="0" applyFont="1" applyBorder="1" applyAlignment="1">
      <alignment vertical="center" wrapText="1"/>
    </xf>
    <xf numFmtId="0" fontId="50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vertical="center"/>
    </xf>
    <xf numFmtId="49" fontId="50" fillId="0" borderId="1" xfId="0" applyNumberFormat="1" applyFont="1" applyBorder="1" applyAlignment="1">
      <alignment vertical="center" wrapText="1"/>
    </xf>
    <xf numFmtId="0" fontId="47" fillId="0" borderId="30" xfId="0" applyFont="1" applyBorder="1" applyAlignment="1">
      <alignment vertical="center" wrapText="1"/>
    </xf>
    <xf numFmtId="0" fontId="52" fillId="0" borderId="29" xfId="0" applyFont="1" applyBorder="1" applyAlignment="1">
      <alignment vertical="center" wrapText="1"/>
    </xf>
    <xf numFmtId="0" fontId="47" fillId="0" borderId="31" xfId="0" applyFont="1" applyBorder="1" applyAlignment="1">
      <alignment vertical="center" wrapText="1"/>
    </xf>
    <xf numFmtId="0" fontId="47" fillId="0" borderId="1" xfId="0" applyFont="1" applyBorder="1" applyAlignment="1">
      <alignment vertical="top"/>
    </xf>
    <xf numFmtId="0" fontId="47" fillId="0" borderId="0" xfId="0" applyFont="1" applyAlignment="1">
      <alignment vertical="top"/>
    </xf>
    <xf numFmtId="0" fontId="47" fillId="0" borderId="24" xfId="0" applyFont="1" applyBorder="1" applyAlignment="1">
      <alignment horizontal="left" vertical="center"/>
    </xf>
    <xf numFmtId="0" fontId="47" fillId="0" borderId="25" xfId="0" applyFont="1" applyBorder="1" applyAlignment="1">
      <alignment horizontal="left" vertical="center"/>
    </xf>
    <xf numFmtId="0" fontId="47" fillId="0" borderId="26" xfId="0" applyFont="1" applyBorder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9" fillId="0" borderId="29" xfId="0" applyFont="1" applyBorder="1" applyAlignment="1">
      <alignment horizontal="center" vertical="center"/>
    </xf>
    <xf numFmtId="0" fontId="53" fillId="0" borderId="29" xfId="0" applyFont="1" applyBorder="1" applyAlignment="1">
      <alignment horizontal="left" vertical="center"/>
    </xf>
    <xf numFmtId="0" fontId="54" fillId="0" borderId="1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51" fillId="0" borderId="27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/>
    </xf>
    <xf numFmtId="0" fontId="52" fillId="0" borderId="29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horizontal="left" vertical="center"/>
    </xf>
    <xf numFmtId="0" fontId="51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center" vertical="center" wrapText="1"/>
    </xf>
    <xf numFmtId="0" fontId="47" fillId="0" borderId="24" xfId="0" applyFont="1" applyBorder="1" applyAlignment="1">
      <alignment horizontal="left" vertical="center" wrapText="1"/>
    </xf>
    <xf numFmtId="0" fontId="47" fillId="0" borderId="25" xfId="0" applyFont="1" applyBorder="1" applyAlignment="1">
      <alignment horizontal="left" vertical="center" wrapText="1"/>
    </xf>
    <xf numFmtId="0" fontId="47" fillId="0" borderId="26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53" fillId="0" borderId="27" xfId="0" applyFont="1" applyBorder="1" applyAlignment="1">
      <alignment horizontal="left" vertical="center" wrapText="1"/>
    </xf>
    <xf numFmtId="0" fontId="53" fillId="0" borderId="28" xfId="0" applyFont="1" applyBorder="1" applyAlignment="1">
      <alignment horizontal="left" vertical="center" wrapText="1"/>
    </xf>
    <xf numFmtId="0" fontId="51" fillId="0" borderId="27" xfId="0" applyFont="1" applyBorder="1" applyAlignment="1">
      <alignment horizontal="left" vertical="center" wrapText="1"/>
    </xf>
    <xf numFmtId="0" fontId="51" fillId="0" borderId="1" xfId="0" applyFont="1" applyBorder="1" applyAlignment="1">
      <alignment horizontal="left" vertical="center"/>
    </xf>
    <xf numFmtId="0" fontId="51" fillId="0" borderId="28" xfId="0" applyFont="1" applyBorder="1" applyAlignment="1">
      <alignment horizontal="left" vertical="center" wrapText="1"/>
    </xf>
    <xf numFmtId="0" fontId="51" fillId="0" borderId="28" xfId="0" applyFont="1" applyBorder="1" applyAlignment="1">
      <alignment horizontal="left" vertical="center"/>
    </xf>
    <xf numFmtId="0" fontId="51" fillId="0" borderId="30" xfId="0" applyFont="1" applyBorder="1" applyAlignment="1">
      <alignment horizontal="left" vertical="center" wrapText="1"/>
    </xf>
    <xf numFmtId="0" fontId="51" fillId="0" borderId="29" xfId="0" applyFont="1" applyBorder="1" applyAlignment="1">
      <alignment horizontal="left" vertical="center" wrapText="1"/>
    </xf>
    <xf numFmtId="0" fontId="51" fillId="0" borderId="31" xfId="0" applyFont="1" applyBorder="1" applyAlignment="1">
      <alignment horizontal="left" vertical="center" wrapText="1"/>
    </xf>
    <xf numFmtId="0" fontId="50" fillId="0" borderId="1" xfId="0" applyFont="1" applyBorder="1" applyAlignment="1">
      <alignment horizontal="left" vertical="top"/>
    </xf>
    <xf numFmtId="0" fontId="50" fillId="0" borderId="1" xfId="0" applyFont="1" applyBorder="1" applyAlignment="1">
      <alignment horizontal="center" vertical="top"/>
    </xf>
    <xf numFmtId="0" fontId="51" fillId="0" borderId="30" xfId="0" applyFont="1" applyBorder="1" applyAlignment="1">
      <alignment horizontal="left" vertical="center"/>
    </xf>
    <xf numFmtId="0" fontId="51" fillId="0" borderId="31" xfId="0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49" fillId="0" borderId="1" xfId="0" applyFont="1" applyBorder="1" applyAlignment="1">
      <alignment vertical="center"/>
    </xf>
    <xf numFmtId="0" fontId="53" fillId="0" borderId="29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50" fillId="0" borderId="1" xfId="0" applyFont="1" applyBorder="1" applyAlignment="1">
      <alignment vertical="top"/>
    </xf>
    <xf numFmtId="49" fontId="5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9" fillId="0" borderId="29" xfId="0" applyFont="1" applyBorder="1" applyAlignment="1">
      <alignment horizontal="left"/>
    </xf>
    <xf numFmtId="0" fontId="53" fillId="0" borderId="29" xfId="0" applyFont="1" applyBorder="1"/>
    <xf numFmtId="0" fontId="47" fillId="0" borderId="27" xfId="0" applyFont="1" applyBorder="1" applyAlignment="1">
      <alignment vertical="top"/>
    </xf>
    <xf numFmtId="0" fontId="47" fillId="0" borderId="28" xfId="0" applyFont="1" applyBorder="1" applyAlignment="1">
      <alignment vertical="top"/>
    </xf>
    <xf numFmtId="0" fontId="47" fillId="0" borderId="30" xfId="0" applyFont="1" applyBorder="1" applyAlignment="1">
      <alignment vertical="top"/>
    </xf>
    <xf numFmtId="0" fontId="47" fillId="0" borderId="29" xfId="0" applyFont="1" applyBorder="1" applyAlignment="1">
      <alignment vertical="top"/>
    </xf>
    <xf numFmtId="0" fontId="47" fillId="0" borderId="31" xfId="0" applyFont="1" applyBorder="1" applyAlignment="1">
      <alignment vertical="top"/>
    </xf>
    <xf numFmtId="0" fontId="61" fillId="0" borderId="1" xfId="2" applyFont="1"/>
    <xf numFmtId="0" fontId="62" fillId="0" borderId="1" xfId="2" applyFont="1"/>
    <xf numFmtId="0" fontId="58" fillId="0" borderId="1" xfId="2"/>
    <xf numFmtId="0" fontId="63" fillId="0" borderId="1" xfId="2" applyFont="1"/>
    <xf numFmtId="0" fontId="64" fillId="0" borderId="1" xfId="2" applyFont="1"/>
    <xf numFmtId="15" fontId="64" fillId="0" borderId="1" xfId="2" applyNumberFormat="1" applyFont="1"/>
    <xf numFmtId="0" fontId="66" fillId="0" borderId="1" xfId="2" applyFont="1"/>
    <xf numFmtId="0" fontId="67" fillId="0" borderId="1" xfId="2" applyFont="1"/>
    <xf numFmtId="0" fontId="68" fillId="0" borderId="1" xfId="2" applyFont="1" applyAlignment="1">
      <alignment horizontal="left"/>
    </xf>
    <xf numFmtId="0" fontId="68" fillId="0" borderId="1" xfId="2" applyFont="1"/>
    <xf numFmtId="0" fontId="69" fillId="0" borderId="1" xfId="2" applyFont="1"/>
    <xf numFmtId="0" fontId="68" fillId="0" borderId="1" xfId="2" applyFont="1" applyAlignment="1">
      <alignment horizontal="center"/>
    </xf>
    <xf numFmtId="0" fontId="70" fillId="0" borderId="1" xfId="2" applyFont="1"/>
    <xf numFmtId="0" fontId="71" fillId="0" borderId="1" xfId="2" applyFont="1"/>
    <xf numFmtId="0" fontId="72" fillId="0" borderId="1" xfId="2" applyFont="1"/>
    <xf numFmtId="0" fontId="73" fillId="0" borderId="1" xfId="2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right"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59" fillId="0" borderId="0" xfId="0" applyFont="1" applyAlignment="1">
      <alignment horizontal="left" vertical="top" wrapText="1"/>
    </xf>
    <xf numFmtId="0" fontId="59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64" fillId="0" borderId="1" xfId="2" applyFont="1" applyAlignment="1">
      <alignment horizontal="left" vertical="center" wrapText="1"/>
    </xf>
    <xf numFmtId="0" fontId="64" fillId="0" borderId="1" xfId="2" applyFont="1" applyAlignment="1">
      <alignment horizontal="left"/>
    </xf>
    <xf numFmtId="0" fontId="64" fillId="0" borderId="1" xfId="2" applyFont="1" applyAlignment="1">
      <alignment horizontal="justify" vertical="center" wrapText="1"/>
    </xf>
    <xf numFmtId="0" fontId="63" fillId="0" borderId="1" xfId="2" applyFont="1" applyAlignment="1">
      <alignment horizontal="left"/>
    </xf>
    <xf numFmtId="0" fontId="68" fillId="0" borderId="1" xfId="2" applyFont="1" applyAlignment="1">
      <alignment horizontal="justify" vertical="center" wrapText="1"/>
    </xf>
    <xf numFmtId="0" fontId="61" fillId="0" borderId="1" xfId="2" applyFont="1" applyAlignment="1">
      <alignment horizontal="left" vertical="center"/>
    </xf>
    <xf numFmtId="0" fontId="63" fillId="0" borderId="1" xfId="2" applyFont="1" applyAlignment="1">
      <alignment horizontal="left" vertical="center" wrapText="1"/>
    </xf>
    <xf numFmtId="0" fontId="70" fillId="0" borderId="1" xfId="2" applyFont="1" applyAlignment="1">
      <alignment horizontal="left" vertical="center" wrapText="1"/>
    </xf>
    <xf numFmtId="0" fontId="73" fillId="0" borderId="1" xfId="2" applyFont="1" applyAlignment="1">
      <alignment horizontal="left" vertical="center" wrapText="1"/>
    </xf>
    <xf numFmtId="0" fontId="73" fillId="0" borderId="1" xfId="2" applyFont="1" applyAlignment="1">
      <alignment vertical="center" wrapText="1"/>
    </xf>
    <xf numFmtId="0" fontId="50" fillId="0" borderId="1" xfId="0" applyFont="1" applyBorder="1" applyAlignment="1">
      <alignment horizontal="left" vertical="center" wrapText="1"/>
    </xf>
    <xf numFmtId="0" fontId="49" fillId="0" borderId="29" xfId="0" applyFont="1" applyBorder="1" applyAlignment="1">
      <alignment horizontal="left" wrapText="1"/>
    </xf>
    <xf numFmtId="0" fontId="48" fillId="0" borderId="1" xfId="0" applyFont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49" fillId="0" borderId="29" xfId="0" applyFont="1" applyBorder="1" applyAlignment="1">
      <alignment horizontal="left"/>
    </xf>
    <xf numFmtId="0" fontId="50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top"/>
    </xf>
    <xf numFmtId="0" fontId="0" fillId="0" borderId="0" xfId="0" applyAlignment="1"/>
  </cellXfs>
  <cellStyles count="3">
    <cellStyle name="Hypertextový odkaz" xfId="1" builtinId="8"/>
    <cellStyle name="Normální" xfId="0" builtinId="0" customBuiltin="1"/>
    <cellStyle name="Normální 2" xfId="2" xr:uid="{00000000-0005-0000-0000-000002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76111331" TargetMode="External"/><Relationship Id="rId21" Type="http://schemas.openxmlformats.org/officeDocument/2006/relationships/hyperlink" Target="https://vymery.bimplatforma.cz/version/101294_P2ILDG73kTBo7OZp9GfzNYw1Y0YMJChyoTXLD9NlFKYg67VRJMM938W3aJvOVWQcJTr0JCiVHfEtoWP9xszcqQ" TargetMode="External"/><Relationship Id="rId42" Type="http://schemas.openxmlformats.org/officeDocument/2006/relationships/hyperlink" Target="https://podminky.urs.cz/item/CS_URS_2024_01/952901111" TargetMode="External"/><Relationship Id="rId63" Type="http://schemas.openxmlformats.org/officeDocument/2006/relationships/hyperlink" Target="https://podminky.urs.cz/item/CS_URS_2024_01/997013813" TargetMode="External"/><Relationship Id="rId84" Type="http://schemas.openxmlformats.org/officeDocument/2006/relationships/hyperlink" Target="https://podminky.urs.cz/item/CS_URS_2024_01/714123001" TargetMode="External"/><Relationship Id="rId138" Type="http://schemas.openxmlformats.org/officeDocument/2006/relationships/hyperlink" Target="https://podminky.urs.cz/item/CS_URS_2024_01/776991121" TargetMode="External"/><Relationship Id="rId159" Type="http://schemas.openxmlformats.org/officeDocument/2006/relationships/hyperlink" Target="https://vymery.bimplatforma.cz/version/101294_LNDZTtpqsniHlg7bVwnvjpytI6FwVCaM-3cw2WHC7K9mITwRIClj2KtJ52YEvdHCWGdV85D3xPX-hk_ofNUD1Q" TargetMode="External"/><Relationship Id="rId170" Type="http://schemas.openxmlformats.org/officeDocument/2006/relationships/hyperlink" Target="https://vymery.bimplatforma.cz/version/101294_KpwwKRaq_2bzIQ1gLrB8Hz5MxwxC0rEQCA6r3bTGQks2I5j9yuygyswe_1k_aay6rU9y8oc54ghgR8Qc7_8exw" TargetMode="External"/><Relationship Id="rId107" Type="http://schemas.openxmlformats.org/officeDocument/2006/relationships/hyperlink" Target="https://vymery.bimplatforma.cz/version/101294_4gLB5SZnHyOibUD31kLgGlw5rd_eHnisXpOCpRxk3a-7mW08Vo_Ks_fpXD0Jn5gMUb2GRAZZFJJwoqbe2kj5-w" TargetMode="External"/><Relationship Id="rId11" Type="http://schemas.openxmlformats.org/officeDocument/2006/relationships/hyperlink" Target="https://vymery.bimplatforma.cz/version/101294_LNDZTtpqsniHlg7bVwnvjpytI6FwVCaM-3cw2WHC7K9mITwRIClj2KtJ52YEvdHCWGdV85D3xPX-hk_ofNUD1Q" TargetMode="External"/><Relationship Id="rId32" Type="http://schemas.openxmlformats.org/officeDocument/2006/relationships/hyperlink" Target="https://podminky.urs.cz/item/CS_URS_2024_01/946111113" TargetMode="External"/><Relationship Id="rId53" Type="http://schemas.openxmlformats.org/officeDocument/2006/relationships/hyperlink" Target="https://podminky.urs.cz/item/CS_URS_2024_01/977332121" TargetMode="External"/><Relationship Id="rId74" Type="http://schemas.openxmlformats.org/officeDocument/2006/relationships/hyperlink" Target="https://podminky.urs.cz/item/CS_URS_2024_01/714113104" TargetMode="External"/><Relationship Id="rId128" Type="http://schemas.openxmlformats.org/officeDocument/2006/relationships/hyperlink" Target="https://podminky.urs.cz/item/CS_URS_2024_01/776301811" TargetMode="External"/><Relationship Id="rId149" Type="http://schemas.openxmlformats.org/officeDocument/2006/relationships/hyperlink" Target="https://vymery.bimplatforma.cz/version/101294_LNDZTtpqsniHlg7bVwnvjpytI6FwVCaM-3cw2WHC7K9mITwRIClj2KtJ52YEvdHCWGdV85D3xPX-hk_ofNUD1Q" TargetMode="External"/><Relationship Id="rId5" Type="http://schemas.openxmlformats.org/officeDocument/2006/relationships/hyperlink" Target="https://podminky.urs.cz/item/CS_URS_2024_01/612135011" TargetMode="External"/><Relationship Id="rId95" Type="http://schemas.openxmlformats.org/officeDocument/2006/relationships/hyperlink" Target="https://podminky.urs.cz/item/CS_URS_2024_01/766660011" TargetMode="External"/><Relationship Id="rId160" Type="http://schemas.openxmlformats.org/officeDocument/2006/relationships/hyperlink" Target="https://vymery.bimplatforma.cz/version/101294_zZC2DKv7HOg_sg9xZom96h0JYQYQxTqFuHg-gF8E9ERKgyGr02E84FqijtJxiw4k8B2ZzmBrYH4rUV5AEHj0Ow" TargetMode="External"/><Relationship Id="rId181" Type="http://schemas.openxmlformats.org/officeDocument/2006/relationships/hyperlink" Target="https://podminky.urs.cz/item/CS_URS_2024_01/786623039" TargetMode="External"/><Relationship Id="rId22" Type="http://schemas.openxmlformats.org/officeDocument/2006/relationships/hyperlink" Target="https://podminky.urs.cz/item/CS_URS_2024_01/632451101" TargetMode="External"/><Relationship Id="rId43" Type="http://schemas.openxmlformats.org/officeDocument/2006/relationships/hyperlink" Target="https://podminky.urs.cz/item/CS_URS_2024_01/953961113" TargetMode="External"/><Relationship Id="rId64" Type="http://schemas.openxmlformats.org/officeDocument/2006/relationships/hyperlink" Target="https://podminky.urs.cz/item/CS_URS_2024_01/997013814" TargetMode="External"/><Relationship Id="rId118" Type="http://schemas.openxmlformats.org/officeDocument/2006/relationships/hyperlink" Target="https://podminky.urs.cz/item/CS_URS_2024_01/776121321" TargetMode="External"/><Relationship Id="rId139" Type="http://schemas.openxmlformats.org/officeDocument/2006/relationships/hyperlink" Target="https://podminky.urs.cz/item/CS_URS_2024_01/776991141" TargetMode="External"/><Relationship Id="rId85" Type="http://schemas.openxmlformats.org/officeDocument/2006/relationships/hyperlink" Target="https://vymery.bimplatforma.cz/version/101294_6mwGzQI46MVbZYT9yX-qPs6IOUq2ju0LbIYIrfggJZWS5q3TU-RmyIyhlDLP7bGYZTLOljUTubARmezPD4RpWw" TargetMode="External"/><Relationship Id="rId150" Type="http://schemas.openxmlformats.org/officeDocument/2006/relationships/hyperlink" Target="https://vymery.bimplatforma.cz/version/101294_zZC2DKv7HOg_sg9xZom96h0JYQYQxTqFuHg-gF8E9ERKgyGr02E84FqijtJxiw4k8B2ZzmBrYH4rUV5AEHj0Ow" TargetMode="External"/><Relationship Id="rId171" Type="http://schemas.openxmlformats.org/officeDocument/2006/relationships/hyperlink" Target="https://podminky.urs.cz/item/CS_URS_2024_01/784221103" TargetMode="External"/><Relationship Id="rId12" Type="http://schemas.openxmlformats.org/officeDocument/2006/relationships/hyperlink" Target="https://podminky.urs.cz/item/CS_URS_2024_01/612325417" TargetMode="External"/><Relationship Id="rId33" Type="http://schemas.openxmlformats.org/officeDocument/2006/relationships/hyperlink" Target="https://podminky.urs.cz/item/CS_URS_2024_01/946111211" TargetMode="External"/><Relationship Id="rId108" Type="http://schemas.openxmlformats.org/officeDocument/2006/relationships/hyperlink" Target="https://podminky.urs.cz/item/CS_URS_2024_01/998767121" TargetMode="External"/><Relationship Id="rId129" Type="http://schemas.openxmlformats.org/officeDocument/2006/relationships/hyperlink" Target="https://podminky.urs.cz/item/CS_URS_2024_01/776321111" TargetMode="External"/><Relationship Id="rId54" Type="http://schemas.openxmlformats.org/officeDocument/2006/relationships/hyperlink" Target="https://podminky.urs.cz/item/CS_URS_2024_01/977342111" TargetMode="External"/><Relationship Id="rId75" Type="http://schemas.openxmlformats.org/officeDocument/2006/relationships/hyperlink" Target="https://vymery.bimplatforma.cz/version/101294_QbejcZ1HvR02LbpQtY7LjkqCT2_UsBhcki8Lw_leTEJeAQJx98J3alPQ0PtQQqlfZR_HQt4OuqVlRwl0CFeAGw" TargetMode="External"/><Relationship Id="rId96" Type="http://schemas.openxmlformats.org/officeDocument/2006/relationships/hyperlink" Target="https://podminky.urs.cz/item/CS_URS_2024_01/766660713" TargetMode="External"/><Relationship Id="rId140" Type="http://schemas.openxmlformats.org/officeDocument/2006/relationships/hyperlink" Target="https://podminky.urs.cz/item/CS_URS_2024_01/776991821" TargetMode="External"/><Relationship Id="rId161" Type="http://schemas.openxmlformats.org/officeDocument/2006/relationships/hyperlink" Target="https://vymery.bimplatforma.cz/version/101294_LNDZTtpqsniHlg7bVwnvjpytI6FwVCaM-3cw2WHC7K9mITwRIClj2KtJ52YEvdHCWGdV85D3xPX-hk_ofNUD1Q" TargetMode="External"/><Relationship Id="rId182" Type="http://schemas.openxmlformats.org/officeDocument/2006/relationships/hyperlink" Target="https://podminky.urs.cz/item/CS_URS_2024_01/786623051" TargetMode="External"/><Relationship Id="rId6" Type="http://schemas.openxmlformats.org/officeDocument/2006/relationships/hyperlink" Target="https://podminky.urs.cz/item/CS_URS_2024_01/612135095" TargetMode="External"/><Relationship Id="rId23" Type="http://schemas.openxmlformats.org/officeDocument/2006/relationships/hyperlink" Target="https://podminky.urs.cz/item/CS_URS_2024_01/642944221" TargetMode="External"/><Relationship Id="rId119" Type="http://schemas.openxmlformats.org/officeDocument/2006/relationships/hyperlink" Target="https://podminky.urs.cz/item/CS_URS_2024_01/776121323" TargetMode="External"/><Relationship Id="rId44" Type="http://schemas.openxmlformats.org/officeDocument/2006/relationships/hyperlink" Target="https://vymery.bimplatforma.cz/version/101294_j-XhhRbSRe5ghvookTJgqAbq3kuTl8j1HhchqmRoAWhHpCKhL9AsBUucE7-_ASMitIXXKVBNAn2u7eRD9kkMhw" TargetMode="External"/><Relationship Id="rId65" Type="http://schemas.openxmlformats.org/officeDocument/2006/relationships/hyperlink" Target="https://podminky.urs.cz/item/CS_URS_2024_01/997013871" TargetMode="External"/><Relationship Id="rId86" Type="http://schemas.openxmlformats.org/officeDocument/2006/relationships/hyperlink" Target="https://podminky.urs.cz/item/CS_URS_2024_01/714180801" TargetMode="External"/><Relationship Id="rId130" Type="http://schemas.openxmlformats.org/officeDocument/2006/relationships/hyperlink" Target="https://podminky.urs.cz/item/CS_URS_2024_01/776321112" TargetMode="External"/><Relationship Id="rId151" Type="http://schemas.openxmlformats.org/officeDocument/2006/relationships/hyperlink" Target="https://vymery.bimplatforma.cz/version/101294_LNDZTtpqsniHlg7bVwnvjpytI6FwVCaM-3cw2WHC7K9mITwRIClj2KtJ52YEvdHCWGdV85D3xPX-hk_ofNUD1Q" TargetMode="External"/><Relationship Id="rId172" Type="http://schemas.openxmlformats.org/officeDocument/2006/relationships/hyperlink" Target="https://vymery.bimplatforma.cz/version/101294_Q6WyPTk4y1arD16KNS8y7cXiuHX7mzol8-5Fyb7Ha7UFeTF1YARhG5880smCHInyHnHFynxDOANc4oBIKxSTPQ" TargetMode="External"/><Relationship Id="rId13" Type="http://schemas.openxmlformats.org/officeDocument/2006/relationships/hyperlink" Target="https://vymery.bimplatforma.cz/version/101294_zZC2DKv7HOg_sg9xZom96h0JYQYQxTqFuHg-gF8E9ERKgyGr02E84FqijtJxiw4k8B2ZzmBrYH4rUV5AEHj0Ow" TargetMode="External"/><Relationship Id="rId18" Type="http://schemas.openxmlformats.org/officeDocument/2006/relationships/hyperlink" Target="https://podminky.urs.cz/item/CS_URS_2024_01/619996137" TargetMode="External"/><Relationship Id="rId39" Type="http://schemas.openxmlformats.org/officeDocument/2006/relationships/hyperlink" Target="https://podminky.urs.cz/item/CS_URS_2024_01/949101111" TargetMode="External"/><Relationship Id="rId109" Type="http://schemas.openxmlformats.org/officeDocument/2006/relationships/hyperlink" Target="https://podminky.urs.cz/item/CS_URS_2024_01/998767129" TargetMode="External"/><Relationship Id="rId34" Type="http://schemas.openxmlformats.org/officeDocument/2006/relationships/hyperlink" Target="https://podminky.urs.cz/item/CS_URS_2024_01/946111212" TargetMode="External"/><Relationship Id="rId50" Type="http://schemas.openxmlformats.org/officeDocument/2006/relationships/hyperlink" Target="https://podminky.urs.cz/item/CS_URS_2024_01/968072455" TargetMode="External"/><Relationship Id="rId55" Type="http://schemas.openxmlformats.org/officeDocument/2006/relationships/hyperlink" Target="https://podminky.urs.cz/item/CS_URS_2024_01/978011121" TargetMode="External"/><Relationship Id="rId76" Type="http://schemas.openxmlformats.org/officeDocument/2006/relationships/hyperlink" Target="https://podminky.urs.cz/item/CS_URS_2024_01/714113121" TargetMode="External"/><Relationship Id="rId97" Type="http://schemas.openxmlformats.org/officeDocument/2006/relationships/hyperlink" Target="https://podminky.urs.cz/item/CS_URS_2024_01/766660717" TargetMode="External"/><Relationship Id="rId104" Type="http://schemas.openxmlformats.org/officeDocument/2006/relationships/hyperlink" Target="https://podminky.urs.cz/item/CS_URS_2024_01/767161824" TargetMode="External"/><Relationship Id="rId120" Type="http://schemas.openxmlformats.org/officeDocument/2006/relationships/hyperlink" Target="https://podminky.urs.cz/item/CS_URS_2024_01/776121324" TargetMode="External"/><Relationship Id="rId125" Type="http://schemas.openxmlformats.org/officeDocument/2006/relationships/hyperlink" Target="https://podminky.urs.cz/item/CS_URS_2024_01/776144111" TargetMode="External"/><Relationship Id="rId141" Type="http://schemas.openxmlformats.org/officeDocument/2006/relationships/hyperlink" Target="https://podminky.urs.cz/item/CS_URS_2024_01/776991822" TargetMode="External"/><Relationship Id="rId146" Type="http://schemas.openxmlformats.org/officeDocument/2006/relationships/hyperlink" Target="https://podminky.urs.cz/item/CS_URS_2024_01/783315101" TargetMode="External"/><Relationship Id="rId167" Type="http://schemas.openxmlformats.org/officeDocument/2006/relationships/hyperlink" Target="https://vymery.bimplatforma.cz/version/101294_Q6WyPTk4y1arD16KNS8y7cXiuHX7mzol8-5Fyb7Ha7UFeTF1YARhG5880smCHInyHnHFynxDOANc4oBIKxSTPQ" TargetMode="External"/><Relationship Id="rId7" Type="http://schemas.openxmlformats.org/officeDocument/2006/relationships/hyperlink" Target="https://podminky.urs.cz/item/CS_URS_2024_01/612135101" TargetMode="External"/><Relationship Id="rId71" Type="http://schemas.openxmlformats.org/officeDocument/2006/relationships/hyperlink" Target="https://vymery.bimplatforma.cz/version/101294_fy-IhmSoCB-EjfiJ66VilY0LzlRenMp_o-stPuGXKBP66FEKXexrfoHdMw5jmnouUV-WkZY0co9MaZE9n0u4iQ" TargetMode="External"/><Relationship Id="rId92" Type="http://schemas.openxmlformats.org/officeDocument/2006/relationships/hyperlink" Target="https://podminky.urs.cz/item/CS_URS_2024_01/766211811" TargetMode="External"/><Relationship Id="rId162" Type="http://schemas.openxmlformats.org/officeDocument/2006/relationships/hyperlink" Target="https://vymery.bimplatforma.cz/version/101294_zZC2DKv7HOg_sg9xZom96h0JYQYQxTqFuHg-gF8E9ERKgyGr02E84FqijtJxiw4k8B2ZzmBrYH4rUV5AEHj0Ow" TargetMode="External"/><Relationship Id="rId183" Type="http://schemas.openxmlformats.org/officeDocument/2006/relationships/hyperlink" Target="https://vymery.bimplatforma.cz/version/101294_ImHCxfHEOl_oqc2zfcl1gEAA2lMhthJ5sHKiHC0aUUBbz-ALNk4gI3DQh04xgFwAuIIb-3TfYAdyidWAlJbQ5A" TargetMode="External"/><Relationship Id="rId2" Type="http://schemas.openxmlformats.org/officeDocument/2006/relationships/hyperlink" Target="https://podminky.urs.cz/item/CS_URS_2024_01/611325411" TargetMode="External"/><Relationship Id="rId29" Type="http://schemas.openxmlformats.org/officeDocument/2006/relationships/hyperlink" Target="https://vymery.bimplatforma.cz/version/101294_KzeriM-maiyMkX0Nc4QiY-2iSSsibkHeZN9MPOMAbtG2Fq-JWBg4ZQ-gpDb-GVzH-D7aQV58yT8NDzqqYRy_Kw" TargetMode="External"/><Relationship Id="rId24" Type="http://schemas.openxmlformats.org/officeDocument/2006/relationships/hyperlink" Target="https://podminky.urs.cz/item/CS_URS_2024_01/943211111" TargetMode="External"/><Relationship Id="rId40" Type="http://schemas.openxmlformats.org/officeDocument/2006/relationships/hyperlink" Target="https://podminky.urs.cz/item/CS_URS_2024_01/949101112" TargetMode="External"/><Relationship Id="rId45" Type="http://schemas.openxmlformats.org/officeDocument/2006/relationships/hyperlink" Target="https://podminky.urs.cz/item/CS_URS_2024_01/953965121" TargetMode="External"/><Relationship Id="rId66" Type="http://schemas.openxmlformats.org/officeDocument/2006/relationships/hyperlink" Target="https://podminky.urs.cz/item/CS_URS_2024_01/998018001" TargetMode="External"/><Relationship Id="rId87" Type="http://schemas.openxmlformats.org/officeDocument/2006/relationships/hyperlink" Target="https://podminky.urs.cz/item/CS_URS_2024_01/714182011" TargetMode="External"/><Relationship Id="rId110" Type="http://schemas.openxmlformats.org/officeDocument/2006/relationships/hyperlink" Target="https://podminky.urs.cz/item/CS_URS_2024_01/771473810" TargetMode="External"/><Relationship Id="rId115" Type="http://schemas.openxmlformats.org/officeDocument/2006/relationships/hyperlink" Target="https://podminky.urs.cz/item/CS_URS_2024_01/776111311" TargetMode="External"/><Relationship Id="rId131" Type="http://schemas.openxmlformats.org/officeDocument/2006/relationships/hyperlink" Target="https://podminky.urs.cz/item/CS_URS_2024_01/776321211" TargetMode="External"/><Relationship Id="rId136" Type="http://schemas.openxmlformats.org/officeDocument/2006/relationships/hyperlink" Target="https://podminky.urs.cz/item/CS_URS_2024_01/776501811" TargetMode="External"/><Relationship Id="rId157" Type="http://schemas.openxmlformats.org/officeDocument/2006/relationships/hyperlink" Target="https://vymery.bimplatforma.cz/version/101294_zZC2DKv7HOg_sg9xZom96h0JYQYQxTqFuHg-gF8E9ERKgyGr02E84FqijtJxiw4k8B2ZzmBrYH4rUV5AEHj0Ow" TargetMode="External"/><Relationship Id="rId178" Type="http://schemas.openxmlformats.org/officeDocument/2006/relationships/hyperlink" Target="https://vymery.bimplatforma.cz/version/101294_q2F_1WshK1QNnz7uRF2Pn1C6fdTfBCxmcuXNWnoWkRH67GSEm9jhD92e7knk7bk8TlRX6_IgIL5jpeV2E3WgWQ" TargetMode="External"/><Relationship Id="rId61" Type="http://schemas.openxmlformats.org/officeDocument/2006/relationships/hyperlink" Target="https://podminky.urs.cz/item/CS_URS_2024_01/997013635" TargetMode="External"/><Relationship Id="rId82" Type="http://schemas.openxmlformats.org/officeDocument/2006/relationships/hyperlink" Target="https://podminky.urs.cz/item/CS_URS_2024_01/714121041" TargetMode="External"/><Relationship Id="rId152" Type="http://schemas.openxmlformats.org/officeDocument/2006/relationships/hyperlink" Target="https://vymery.bimplatforma.cz/version/101294_zZC2DKv7HOg_sg9xZom96h0JYQYQxTqFuHg-gF8E9ERKgyGr02E84FqijtJxiw4k8B2ZzmBrYH4rUV5AEHj0Ow" TargetMode="External"/><Relationship Id="rId173" Type="http://schemas.openxmlformats.org/officeDocument/2006/relationships/hyperlink" Target="https://podminky.urs.cz/item/CS_URS_2024_01/786614001" TargetMode="External"/><Relationship Id="rId19" Type="http://schemas.openxmlformats.org/officeDocument/2006/relationships/hyperlink" Target="https://vymery.bimplatforma.cz/version/101294_P2ILDG73kTBo7OZp9GfzNYw1Y0YMJChyoTXLD9NlFKYg67VRJMM938W3aJvOVWQcJTr0JCiVHfEtoWP9xszcqQ" TargetMode="External"/><Relationship Id="rId14" Type="http://schemas.openxmlformats.org/officeDocument/2006/relationships/hyperlink" Target="https://podminky.urs.cz/item/CS_URS_2024_01/613131121" TargetMode="External"/><Relationship Id="rId30" Type="http://schemas.openxmlformats.org/officeDocument/2006/relationships/hyperlink" Target="https://podminky.urs.cz/item/CS_URS_2024_01/946111111" TargetMode="External"/><Relationship Id="rId35" Type="http://schemas.openxmlformats.org/officeDocument/2006/relationships/hyperlink" Target="https://podminky.urs.cz/item/CS_URS_2024_01/946111213" TargetMode="External"/><Relationship Id="rId56" Type="http://schemas.openxmlformats.org/officeDocument/2006/relationships/hyperlink" Target="https://podminky.urs.cz/item/CS_URS_2024_01/978013141" TargetMode="External"/><Relationship Id="rId77" Type="http://schemas.openxmlformats.org/officeDocument/2006/relationships/hyperlink" Target="https://vymery.bimplatforma.cz/version/101294_jfry0l2vExNXkCz3qA3j7hKX-_VsIWv8Y2tTc3hqHxS5khIbSGf-QexSgFcbdo8mijlil1nSICUjoz9JDuBgqg" TargetMode="External"/><Relationship Id="rId100" Type="http://schemas.openxmlformats.org/officeDocument/2006/relationships/hyperlink" Target="https://podminky.urs.cz/item/CS_URS_2024_01/766660729" TargetMode="External"/><Relationship Id="rId105" Type="http://schemas.openxmlformats.org/officeDocument/2006/relationships/hyperlink" Target="https://vymery.bimplatforma.cz/version/101294_bBTFkBqJcdLRPeopDOs09LmBudGwHNT94LYHHzLE_2tYZB0LgJSnE0a04InIM2dwIS2DVeZoNRmc56YAAJq3aQ" TargetMode="External"/><Relationship Id="rId126" Type="http://schemas.openxmlformats.org/officeDocument/2006/relationships/hyperlink" Target="https://podminky.urs.cz/item/CS_URS_2024_01/776201811" TargetMode="External"/><Relationship Id="rId147" Type="http://schemas.openxmlformats.org/officeDocument/2006/relationships/hyperlink" Target="https://podminky.urs.cz/item/CS_URS_2024_01/783317101" TargetMode="External"/><Relationship Id="rId168" Type="http://schemas.openxmlformats.org/officeDocument/2006/relationships/hyperlink" Target="https://podminky.urs.cz/item/CS_URS_2024_01/784191001" TargetMode="External"/><Relationship Id="rId8" Type="http://schemas.openxmlformats.org/officeDocument/2006/relationships/hyperlink" Target="https://podminky.urs.cz/item/CS_URS_2024_01/612142001" TargetMode="External"/><Relationship Id="rId51" Type="http://schemas.openxmlformats.org/officeDocument/2006/relationships/hyperlink" Target="https://podminky.urs.cz/item/CS_URS_2024_01/968072456" TargetMode="External"/><Relationship Id="rId72" Type="http://schemas.openxmlformats.org/officeDocument/2006/relationships/hyperlink" Target="https://podminky.urs.cz/item/CS_URS_2024_01/714110805" TargetMode="External"/><Relationship Id="rId93" Type="http://schemas.openxmlformats.org/officeDocument/2006/relationships/hyperlink" Target="https://vymery.bimplatforma.cz/version/101294_NFEfhpvo8Q6lAgEL6Mof9KV2rsPYr041ac5Xv6veHIOrvijFciDxnWlpJx-ZGetbLW_AATmqQU5ZtVXE0F7LeQ" TargetMode="External"/><Relationship Id="rId98" Type="http://schemas.openxmlformats.org/officeDocument/2006/relationships/hyperlink" Target="https://podminky.urs.cz/item/CS_URS_2024_01/766660718" TargetMode="External"/><Relationship Id="rId121" Type="http://schemas.openxmlformats.org/officeDocument/2006/relationships/hyperlink" Target="https://podminky.urs.cz/item/CS_URS_2024_01/776131111" TargetMode="External"/><Relationship Id="rId142" Type="http://schemas.openxmlformats.org/officeDocument/2006/relationships/hyperlink" Target="https://podminky.urs.cz/item/CS_URS_2024_01/998776121" TargetMode="External"/><Relationship Id="rId163" Type="http://schemas.openxmlformats.org/officeDocument/2006/relationships/hyperlink" Target="https://podminky.urs.cz/item/CS_URS_2024_01/784171113" TargetMode="External"/><Relationship Id="rId184" Type="http://schemas.openxmlformats.org/officeDocument/2006/relationships/hyperlink" Target="https://podminky.urs.cz/item/CS_URS_2024_01/998786121" TargetMode="External"/><Relationship Id="rId3" Type="http://schemas.openxmlformats.org/officeDocument/2006/relationships/hyperlink" Target="https://podminky.urs.cz/item/CS_URS_2024_01/612131121" TargetMode="External"/><Relationship Id="rId25" Type="http://schemas.openxmlformats.org/officeDocument/2006/relationships/hyperlink" Target="https://vymery.bimplatforma.cz/version/101294_KzeriM-maiyMkX0Nc4QiY-2iSSsibkHeZN9MPOMAbtG2Fq-JWBg4ZQ-gpDb-GVzH-D7aQV58yT8NDzqqYRy_Kw" TargetMode="External"/><Relationship Id="rId46" Type="http://schemas.openxmlformats.org/officeDocument/2006/relationships/hyperlink" Target="https://vymery.bimplatforma.cz/version/101294_j-XhhRbSRe5ghvookTJgqAbq3kuTl8j1HhchqmRoAWhHpCKhL9AsBUucE7-_ASMitIXXKVBNAn2u7eRD9kkMhw" TargetMode="External"/><Relationship Id="rId67" Type="http://schemas.openxmlformats.org/officeDocument/2006/relationships/hyperlink" Target="https://podminky.urs.cz/item/CS_URS_2024_01/714110801" TargetMode="External"/><Relationship Id="rId116" Type="http://schemas.openxmlformats.org/officeDocument/2006/relationships/hyperlink" Target="https://podminky.urs.cz/item/CS_URS_2024_01/776111323" TargetMode="External"/><Relationship Id="rId137" Type="http://schemas.openxmlformats.org/officeDocument/2006/relationships/hyperlink" Target="https://podminky.urs.cz/item/CS_URS_2024_01/776521111" TargetMode="External"/><Relationship Id="rId158" Type="http://schemas.openxmlformats.org/officeDocument/2006/relationships/hyperlink" Target="https://podminky.urs.cz/item/CS_URS_2024_01/784121013" TargetMode="External"/><Relationship Id="rId20" Type="http://schemas.openxmlformats.org/officeDocument/2006/relationships/hyperlink" Target="https://podminky.urs.cz/item/CS_URS_2024_01/619996145" TargetMode="External"/><Relationship Id="rId41" Type="http://schemas.openxmlformats.org/officeDocument/2006/relationships/hyperlink" Target="https://podminky.urs.cz/item/CS_URS_2024_01/952901108" TargetMode="External"/><Relationship Id="rId62" Type="http://schemas.openxmlformats.org/officeDocument/2006/relationships/hyperlink" Target="https://podminky.urs.cz/item/CS_URS_2024_01/997013811" TargetMode="External"/><Relationship Id="rId83" Type="http://schemas.openxmlformats.org/officeDocument/2006/relationships/hyperlink" Target="https://vymery.bimplatforma.cz/version/101294_yAuvbFZJAf5kLdB1xpaA8PzwKzVvMnsNAkIx43ua6Y4P-Kz9Dl3nn2S_TZa2dJq9jh-OZdO2TT6ml5Qvn27zYg" TargetMode="External"/><Relationship Id="rId88" Type="http://schemas.openxmlformats.org/officeDocument/2006/relationships/hyperlink" Target="https://podminky.urs.cz/item/CS_URS_2024_01/998714121" TargetMode="External"/><Relationship Id="rId111" Type="http://schemas.openxmlformats.org/officeDocument/2006/relationships/hyperlink" Target="https://podminky.urs.cz/item/CS_URS_2024_01/771573810" TargetMode="External"/><Relationship Id="rId132" Type="http://schemas.openxmlformats.org/officeDocument/2006/relationships/hyperlink" Target="https://podminky.urs.cz/item/CS_URS_2024_01/776321212" TargetMode="External"/><Relationship Id="rId153" Type="http://schemas.openxmlformats.org/officeDocument/2006/relationships/hyperlink" Target="https://podminky.urs.cz/item/CS_URS_2024_01/784121003" TargetMode="External"/><Relationship Id="rId174" Type="http://schemas.openxmlformats.org/officeDocument/2006/relationships/hyperlink" Target="https://vymery.bimplatforma.cz/version/101294_-jiGpHhNF4k3e4AmwWRaXljgG_I1LpjepSvDyBZnLzma89ZPXv4PpaFkHFOSjG8v_TVBnSn5sQzE-r_lPVQlMA" TargetMode="External"/><Relationship Id="rId179" Type="http://schemas.openxmlformats.org/officeDocument/2006/relationships/hyperlink" Target="https://podminky.urs.cz/item/CS_URS_2024_01/786623031" TargetMode="External"/><Relationship Id="rId15" Type="http://schemas.openxmlformats.org/officeDocument/2006/relationships/hyperlink" Target="https://vymery.bimplatforma.cz/version/101294_29mRDBfKTOeYAovr0gGIjTdfnoq1GPUbVZG4z2Vk4Ek_Cb6RjuzNVH0B4F9ZNDUjd3Z8LeRQ3JUvPwb-djDuHQ" TargetMode="External"/><Relationship Id="rId36" Type="http://schemas.openxmlformats.org/officeDocument/2006/relationships/hyperlink" Target="https://podminky.urs.cz/item/CS_URS_2024_01/946111811" TargetMode="External"/><Relationship Id="rId57" Type="http://schemas.openxmlformats.org/officeDocument/2006/relationships/hyperlink" Target="https://podminky.urs.cz/item/CS_URS_2024_01/978035117" TargetMode="External"/><Relationship Id="rId106" Type="http://schemas.openxmlformats.org/officeDocument/2006/relationships/hyperlink" Target="https://podminky.urs.cz/item/CS_URS_2024_01/767163221" TargetMode="External"/><Relationship Id="rId127" Type="http://schemas.openxmlformats.org/officeDocument/2006/relationships/hyperlink" Target="https://podminky.urs.cz/item/CS_URS_2024_01/776221111" TargetMode="External"/><Relationship Id="rId10" Type="http://schemas.openxmlformats.org/officeDocument/2006/relationships/hyperlink" Target="https://podminky.urs.cz/item/CS_URS_2024_01/612325412" TargetMode="External"/><Relationship Id="rId31" Type="http://schemas.openxmlformats.org/officeDocument/2006/relationships/hyperlink" Target="https://podminky.urs.cz/item/CS_URS_2024_01/946111112" TargetMode="External"/><Relationship Id="rId52" Type="http://schemas.openxmlformats.org/officeDocument/2006/relationships/hyperlink" Target="https://podminky.urs.cz/item/CS_URS_2024_01/977132111" TargetMode="External"/><Relationship Id="rId73" Type="http://schemas.openxmlformats.org/officeDocument/2006/relationships/hyperlink" Target="https://vymery.bimplatforma.cz/version/101294_SSSBiei9LbDsATfZOaspiqOG5b1fRGSYDi84bhqXe1BmUh_zIrvjyiCEjbzQ5TeDmJNzAvOouiAo2d3TYjvEuQ" TargetMode="External"/><Relationship Id="rId78" Type="http://schemas.openxmlformats.org/officeDocument/2006/relationships/hyperlink" Target="https://podminky.urs.cz/item/CS_URS_2024_01/714120801" TargetMode="External"/><Relationship Id="rId94" Type="http://schemas.openxmlformats.org/officeDocument/2006/relationships/hyperlink" Target="https://podminky.urs.cz/item/CS_URS_2024_01/766660002" TargetMode="External"/><Relationship Id="rId99" Type="http://schemas.openxmlformats.org/officeDocument/2006/relationships/hyperlink" Target="https://podminky.urs.cz/item/CS_URS_2024_01/766660728" TargetMode="External"/><Relationship Id="rId101" Type="http://schemas.openxmlformats.org/officeDocument/2006/relationships/hyperlink" Target="https://podminky.urs.cz/item/CS_URS_2024_01/766682111" TargetMode="External"/><Relationship Id="rId122" Type="http://schemas.openxmlformats.org/officeDocument/2006/relationships/hyperlink" Target="https://podminky.urs.cz/item/CS_URS_2024_01/776141122" TargetMode="External"/><Relationship Id="rId143" Type="http://schemas.openxmlformats.org/officeDocument/2006/relationships/hyperlink" Target="https://podminky.urs.cz/item/CS_URS_2024_01/998776129" TargetMode="External"/><Relationship Id="rId148" Type="http://schemas.openxmlformats.org/officeDocument/2006/relationships/hyperlink" Target="https://podminky.urs.cz/item/CS_URS_2024_01/784111003" TargetMode="External"/><Relationship Id="rId164" Type="http://schemas.openxmlformats.org/officeDocument/2006/relationships/hyperlink" Target="https://podminky.urs.cz/item/CS_URS_2024_01/784171123" TargetMode="External"/><Relationship Id="rId169" Type="http://schemas.openxmlformats.org/officeDocument/2006/relationships/hyperlink" Target="https://podminky.urs.cz/item/CS_URS_2024_01/784191007" TargetMode="External"/><Relationship Id="rId185" Type="http://schemas.openxmlformats.org/officeDocument/2006/relationships/hyperlink" Target="https://podminky.urs.cz/item/CS_URS_2024_01/998786129" TargetMode="External"/><Relationship Id="rId4" Type="http://schemas.openxmlformats.org/officeDocument/2006/relationships/hyperlink" Target="https://vymery.bimplatforma.cz/version/101294_SQ_gFmqsHYwNQ67hL1KQbXtYndz9437bKD5talIuJ97jk-1P1vRtDUETInXUSmm_sFVAjPnEJ4PTdMuBPEue9g" TargetMode="External"/><Relationship Id="rId9" Type="http://schemas.openxmlformats.org/officeDocument/2006/relationships/hyperlink" Target="https://podminky.urs.cz/item/CS_URS_2024_01/612315111" TargetMode="External"/><Relationship Id="rId180" Type="http://schemas.openxmlformats.org/officeDocument/2006/relationships/hyperlink" Target="https://vymery.bimplatforma.cz/version/101294_YUdsh2m0Qf3xCRHWiWrtOriE2Rm8q2OgeLElcC3r6XMfPqS4UNGuhyiFXV8Bttt7nFWbcx8RZWZnDdjDueiTqQ" TargetMode="External"/><Relationship Id="rId26" Type="http://schemas.openxmlformats.org/officeDocument/2006/relationships/hyperlink" Target="https://podminky.urs.cz/item/CS_URS_2024_01/943211211" TargetMode="External"/><Relationship Id="rId47" Type="http://schemas.openxmlformats.org/officeDocument/2006/relationships/hyperlink" Target="https://podminky.urs.cz/item/CS_URS_2024_01/965042131" TargetMode="External"/><Relationship Id="rId68" Type="http://schemas.openxmlformats.org/officeDocument/2006/relationships/hyperlink" Target="https://vymery.bimplatforma.cz/version/101294_Q1F9YQjGFo-XBV0G0OiS2qxXjWqn1ZkEXU9B6eEcFOosFlBsW5gw2SgVsp-YklNWNMxwh-FKbHuEdVv2NkeRVA" TargetMode="External"/><Relationship Id="rId89" Type="http://schemas.openxmlformats.org/officeDocument/2006/relationships/hyperlink" Target="https://podminky.urs.cz/item/CS_URS_2024_01/998714129" TargetMode="External"/><Relationship Id="rId112" Type="http://schemas.openxmlformats.org/officeDocument/2006/relationships/hyperlink" Target="https://podminky.urs.cz/item/CS_URS_2024_01/776111116" TargetMode="External"/><Relationship Id="rId133" Type="http://schemas.openxmlformats.org/officeDocument/2006/relationships/hyperlink" Target="https://podminky.urs.cz/item/CS_URS_2024_01/776410811" TargetMode="External"/><Relationship Id="rId154" Type="http://schemas.openxmlformats.org/officeDocument/2006/relationships/hyperlink" Target="https://vymery.bimplatforma.cz/version/101294_LNDZTtpqsniHlg7bVwnvjpytI6FwVCaM-3cw2WHC7K9mITwRIClj2KtJ52YEvdHCWGdV85D3xPX-hk_ofNUD1Q" TargetMode="External"/><Relationship Id="rId175" Type="http://schemas.openxmlformats.org/officeDocument/2006/relationships/hyperlink" Target="https://vymery.bimplatforma.cz/version/101294_-jiGpHhNF4k3e4AmwWRaXljgG_I1LpjepSvDyBZnLzma89ZPXv4PpaFkHFOSjG8v_TVBnSn5sQzE-r_lPVQlMA" TargetMode="External"/><Relationship Id="rId16" Type="http://schemas.openxmlformats.org/officeDocument/2006/relationships/hyperlink" Target="https://podminky.urs.cz/item/CS_URS_2024_01/619991001" TargetMode="External"/><Relationship Id="rId37" Type="http://schemas.openxmlformats.org/officeDocument/2006/relationships/hyperlink" Target="https://podminky.urs.cz/item/CS_URS_2024_01/946111812" TargetMode="External"/><Relationship Id="rId58" Type="http://schemas.openxmlformats.org/officeDocument/2006/relationships/hyperlink" Target="https://podminky.urs.cz/item/CS_URS_2024_01/997013211" TargetMode="External"/><Relationship Id="rId79" Type="http://schemas.openxmlformats.org/officeDocument/2006/relationships/hyperlink" Target="https://vymery.bimplatforma.cz/version/101294_tbTjy2DvvWRVClaI6N9GKddc_5Uu4rsPBFILHHkYIrZFTUQq1oznCpJQX0Cua8ckzav8BPtHj6S3_9v_Yjz6Cg" TargetMode="External"/><Relationship Id="rId102" Type="http://schemas.openxmlformats.org/officeDocument/2006/relationships/hyperlink" Target="https://podminky.urs.cz/item/CS_URS_2024_01/998766121" TargetMode="External"/><Relationship Id="rId123" Type="http://schemas.openxmlformats.org/officeDocument/2006/relationships/hyperlink" Target="https://podminky.urs.cz/item/CS_URS_2024_01/776141222" TargetMode="External"/><Relationship Id="rId144" Type="http://schemas.openxmlformats.org/officeDocument/2006/relationships/hyperlink" Target="https://podminky.urs.cz/item/CS_URS_2024_01/783301313" TargetMode="External"/><Relationship Id="rId90" Type="http://schemas.openxmlformats.org/officeDocument/2006/relationships/hyperlink" Target="https://podminky.urs.cz/item/CS_URS_2024_01/766211211" TargetMode="External"/><Relationship Id="rId165" Type="http://schemas.openxmlformats.org/officeDocument/2006/relationships/hyperlink" Target="https://vymery.bimplatforma.cz/version/101294_ZhnnEgm1ZXlCdQaeag-GJoKl7uXCNycnEgnyLbkgfY34ifXeJGaxD2Mf57ywO1bUmeJj71G9hIGv5Qows3tpDw" TargetMode="External"/><Relationship Id="rId186" Type="http://schemas.openxmlformats.org/officeDocument/2006/relationships/drawing" Target="../drawings/drawing2.xml"/><Relationship Id="rId27" Type="http://schemas.openxmlformats.org/officeDocument/2006/relationships/hyperlink" Target="https://vymery.bimplatforma.cz/version/101294_KzeriM-maiyMkX0Nc4QiY-2iSSsibkHeZN9MPOMAbtG2Fq-JWBg4ZQ-gpDb-GVzH-D7aQV58yT8NDzqqYRy_Kw" TargetMode="External"/><Relationship Id="rId48" Type="http://schemas.openxmlformats.org/officeDocument/2006/relationships/hyperlink" Target="https://podminky.urs.cz/item/CS_URS_2024_01/965046111" TargetMode="External"/><Relationship Id="rId69" Type="http://schemas.openxmlformats.org/officeDocument/2006/relationships/hyperlink" Target="https://podminky.urs.cz/item/CS_URS_2024_01/714110802" TargetMode="External"/><Relationship Id="rId113" Type="http://schemas.openxmlformats.org/officeDocument/2006/relationships/hyperlink" Target="https://podminky.urs.cz/item/CS_URS_2024_01/776111126" TargetMode="External"/><Relationship Id="rId134" Type="http://schemas.openxmlformats.org/officeDocument/2006/relationships/hyperlink" Target="https://podminky.urs.cz/item/CS_URS_2024_01/776421212" TargetMode="External"/><Relationship Id="rId80" Type="http://schemas.openxmlformats.org/officeDocument/2006/relationships/hyperlink" Target="https://podminky.urs.cz/item/CS_URS_2024_01/714121011" TargetMode="External"/><Relationship Id="rId155" Type="http://schemas.openxmlformats.org/officeDocument/2006/relationships/hyperlink" Target="https://vymery.bimplatforma.cz/version/101294_zZC2DKv7HOg_sg9xZom96h0JYQYQxTqFuHg-gF8E9ERKgyGr02E84FqijtJxiw4k8B2ZzmBrYH4rUV5AEHj0Ow" TargetMode="External"/><Relationship Id="rId176" Type="http://schemas.openxmlformats.org/officeDocument/2006/relationships/hyperlink" Target="https://podminky.urs.cz/item/CS_URS_2024_01/786614003" TargetMode="External"/><Relationship Id="rId17" Type="http://schemas.openxmlformats.org/officeDocument/2006/relationships/hyperlink" Target="https://podminky.urs.cz/item/CS_URS_2024_01/619995001" TargetMode="External"/><Relationship Id="rId38" Type="http://schemas.openxmlformats.org/officeDocument/2006/relationships/hyperlink" Target="https://podminky.urs.cz/item/CS_URS_2024_01/946111813" TargetMode="External"/><Relationship Id="rId59" Type="http://schemas.openxmlformats.org/officeDocument/2006/relationships/hyperlink" Target="https://podminky.urs.cz/item/CS_URS_2024_01/997013501" TargetMode="External"/><Relationship Id="rId103" Type="http://schemas.openxmlformats.org/officeDocument/2006/relationships/hyperlink" Target="https://podminky.urs.cz/item/CS_URS_2024_01/998766129" TargetMode="External"/><Relationship Id="rId124" Type="http://schemas.openxmlformats.org/officeDocument/2006/relationships/hyperlink" Target="https://podminky.urs.cz/item/CS_URS_2024_01/776143132" TargetMode="External"/><Relationship Id="rId70" Type="http://schemas.openxmlformats.org/officeDocument/2006/relationships/hyperlink" Target="https://podminky.urs.cz/item/CS_URS_2024_01/714110803" TargetMode="External"/><Relationship Id="rId91" Type="http://schemas.openxmlformats.org/officeDocument/2006/relationships/hyperlink" Target="https://vymery.bimplatforma.cz/version/101294_VhcVFuvqGsOHnRo1paob9cxeXD2-2yHsJilf-tlvoaoj3pVuI3QwdaE6c8EMKgVuy2vNkeNO9M0Fljyv_vztHw" TargetMode="External"/><Relationship Id="rId145" Type="http://schemas.openxmlformats.org/officeDocument/2006/relationships/hyperlink" Target="https://podminky.urs.cz/item/CS_URS_2024_01/783301401" TargetMode="External"/><Relationship Id="rId166" Type="http://schemas.openxmlformats.org/officeDocument/2006/relationships/hyperlink" Target="https://podminky.urs.cz/item/CS_URS_2024_01/784181103" TargetMode="External"/><Relationship Id="rId1" Type="http://schemas.openxmlformats.org/officeDocument/2006/relationships/hyperlink" Target="https://podminky.urs.cz/item/CS_URS_2024_01/611131111" TargetMode="External"/><Relationship Id="rId28" Type="http://schemas.openxmlformats.org/officeDocument/2006/relationships/hyperlink" Target="https://podminky.urs.cz/item/CS_URS_2024_01/943211811" TargetMode="External"/><Relationship Id="rId49" Type="http://schemas.openxmlformats.org/officeDocument/2006/relationships/hyperlink" Target="https://podminky.urs.cz/item/CS_URS_2024_01/965046119" TargetMode="External"/><Relationship Id="rId114" Type="http://schemas.openxmlformats.org/officeDocument/2006/relationships/hyperlink" Target="https://podminky.urs.cz/item/CS_URS_2024_01/776111131" TargetMode="External"/><Relationship Id="rId60" Type="http://schemas.openxmlformats.org/officeDocument/2006/relationships/hyperlink" Target="https://podminky.urs.cz/item/CS_URS_2024_01/997013509" TargetMode="External"/><Relationship Id="rId81" Type="http://schemas.openxmlformats.org/officeDocument/2006/relationships/hyperlink" Target="https://vymery.bimplatforma.cz/version/101294_hrTi2f7Zyhg_GQiPZOD8jp03K78hufUooGwA2NmEmeZVfg4fhMmL5c3p_OnOoEf3cagFuoGv4PQ-hI_mhe22oA" TargetMode="External"/><Relationship Id="rId135" Type="http://schemas.openxmlformats.org/officeDocument/2006/relationships/hyperlink" Target="https://podminky.urs.cz/item/CS_URS_2024_01/776430811" TargetMode="External"/><Relationship Id="rId156" Type="http://schemas.openxmlformats.org/officeDocument/2006/relationships/hyperlink" Target="https://vymery.bimplatforma.cz/version/101294_LNDZTtpqsniHlg7bVwnvjpytI6FwVCaM-3cw2WHC7K9mITwRIClj2KtJ52YEvdHCWGdV85D3xPX-hk_ofNUD1Q" TargetMode="External"/><Relationship Id="rId177" Type="http://schemas.openxmlformats.org/officeDocument/2006/relationships/hyperlink" Target="https://vymery.bimplatforma.cz/version/101294_q2F_1WshK1QNnz7uRF2Pn1C6fdTfBCxmcuXNWnoWkRH67GSEm9jhD92e7knk7bk8TlRX6_IgIL5jpeV2E3WgWQ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4_01/751512840" TargetMode="External"/><Relationship Id="rId21" Type="http://schemas.openxmlformats.org/officeDocument/2006/relationships/hyperlink" Target="https://podminky.urs.cz/item/CS_URS_2024_01/952901111" TargetMode="External"/><Relationship Id="rId42" Type="http://schemas.openxmlformats.org/officeDocument/2006/relationships/hyperlink" Target="https://podminky.urs.cz/item/CS_URS_2024_01/965046119" TargetMode="External"/><Relationship Id="rId47" Type="http://schemas.openxmlformats.org/officeDocument/2006/relationships/hyperlink" Target="https://podminky.urs.cz/item/CS_URS_2024_01/997013814" TargetMode="External"/><Relationship Id="rId63" Type="http://schemas.openxmlformats.org/officeDocument/2006/relationships/hyperlink" Target="https://podminky.urs.cz/item/CS_URS_2024_01/998751319" TargetMode="External"/><Relationship Id="rId68" Type="http://schemas.openxmlformats.org/officeDocument/2006/relationships/hyperlink" Target="https://podminky.urs.cz/item/CS_URS_2024_01/766660731" TargetMode="External"/><Relationship Id="rId84" Type="http://schemas.openxmlformats.org/officeDocument/2006/relationships/hyperlink" Target="https://podminky.urs.cz/item/CS_URS_2024_01/777111121" TargetMode="External"/><Relationship Id="rId89" Type="http://schemas.openxmlformats.org/officeDocument/2006/relationships/hyperlink" Target="https://podminky.urs.cz/item/CS_URS_2024_01/777511181" TargetMode="External"/><Relationship Id="rId16" Type="http://schemas.openxmlformats.org/officeDocument/2006/relationships/hyperlink" Target="https://podminky.urs.cz/item/CS_URS_2024_01/642944121" TargetMode="External"/><Relationship Id="rId11" Type="http://schemas.openxmlformats.org/officeDocument/2006/relationships/hyperlink" Target="https://podminky.urs.cz/item/CS_URS_2024_01/612135095" TargetMode="External"/><Relationship Id="rId32" Type="http://schemas.openxmlformats.org/officeDocument/2006/relationships/hyperlink" Target="https://podminky.urs.cz/item/CS_URS_2024_01/767582800" TargetMode="External"/><Relationship Id="rId37" Type="http://schemas.openxmlformats.org/officeDocument/2006/relationships/hyperlink" Target="https://podminky.urs.cz/item/CS_URS_2024_01/971033641" TargetMode="External"/><Relationship Id="rId53" Type="http://schemas.openxmlformats.org/officeDocument/2006/relationships/hyperlink" Target="https://podminky.urs.cz/item/CS_URS_2024_01/998741312" TargetMode="External"/><Relationship Id="rId58" Type="http://schemas.openxmlformats.org/officeDocument/2006/relationships/hyperlink" Target="https://podminky.urs.cz/item/CS_URS_2024_01/751791135" TargetMode="External"/><Relationship Id="rId74" Type="http://schemas.openxmlformats.org/officeDocument/2006/relationships/hyperlink" Target="https://podminky.urs.cz/item/CS_URS_2024_01/767584522" TargetMode="External"/><Relationship Id="rId79" Type="http://schemas.openxmlformats.org/officeDocument/2006/relationships/hyperlink" Target="https://podminky.urs.cz/item/CS_URS_2024_01/767640221" TargetMode="External"/><Relationship Id="rId102" Type="http://schemas.openxmlformats.org/officeDocument/2006/relationships/hyperlink" Target="https://podminky.urs.cz/item/CS_URS_2024_01/784211101" TargetMode="External"/><Relationship Id="rId5" Type="http://schemas.openxmlformats.org/officeDocument/2006/relationships/hyperlink" Target="https://podminky.urs.cz/item/CS_URS_2024_01/612315302" TargetMode="External"/><Relationship Id="rId90" Type="http://schemas.openxmlformats.org/officeDocument/2006/relationships/hyperlink" Target="https://podminky.urs.cz/item/CS_URS_2024_01/777612107" TargetMode="External"/><Relationship Id="rId95" Type="http://schemas.openxmlformats.org/officeDocument/2006/relationships/hyperlink" Target="https://podminky.urs.cz/item/CS_URS_2024_01/998777319" TargetMode="External"/><Relationship Id="rId22" Type="http://schemas.openxmlformats.org/officeDocument/2006/relationships/hyperlink" Target="https://podminky.urs.cz/item/CS_URS_2024_01/751511811" TargetMode="External"/><Relationship Id="rId27" Type="http://schemas.openxmlformats.org/officeDocument/2006/relationships/hyperlink" Target="https://podminky.urs.cz/item/CS_URS_2024_01/751513806" TargetMode="External"/><Relationship Id="rId43" Type="http://schemas.openxmlformats.org/officeDocument/2006/relationships/hyperlink" Target="https://podminky.urs.cz/item/CS_URS_2024_01/997013213" TargetMode="External"/><Relationship Id="rId48" Type="http://schemas.openxmlformats.org/officeDocument/2006/relationships/hyperlink" Target="https://podminky.urs.cz/item/CS_URS_2024_01/997013631" TargetMode="External"/><Relationship Id="rId64" Type="http://schemas.openxmlformats.org/officeDocument/2006/relationships/hyperlink" Target="https://podminky.urs.cz/item/CS_URS_2024_01/766660001" TargetMode="External"/><Relationship Id="rId69" Type="http://schemas.openxmlformats.org/officeDocument/2006/relationships/hyperlink" Target="https://podminky.urs.cz/item/CS_URS_2024_01/766660729" TargetMode="External"/><Relationship Id="rId80" Type="http://schemas.openxmlformats.org/officeDocument/2006/relationships/hyperlink" Target="https://podminky.urs.cz/item/CS_URS_2024_01/998767312" TargetMode="External"/><Relationship Id="rId85" Type="http://schemas.openxmlformats.org/officeDocument/2006/relationships/hyperlink" Target="https://podminky.urs.cz/item/CS_URS_2024_01/777121115" TargetMode="External"/><Relationship Id="rId12" Type="http://schemas.openxmlformats.org/officeDocument/2006/relationships/hyperlink" Target="https://podminky.urs.cz/item/CS_URS_2024_01/612142001" TargetMode="External"/><Relationship Id="rId17" Type="http://schemas.openxmlformats.org/officeDocument/2006/relationships/hyperlink" Target="https://podminky.urs.cz/item/CS_URS_2024_01/642945111" TargetMode="External"/><Relationship Id="rId33" Type="http://schemas.openxmlformats.org/officeDocument/2006/relationships/hyperlink" Target="https://podminky.urs.cz/item/CS_URS_2024_01/767584801" TargetMode="External"/><Relationship Id="rId38" Type="http://schemas.openxmlformats.org/officeDocument/2006/relationships/hyperlink" Target="https://podminky.urs.cz/item/CS_URS_2024_01/967031132" TargetMode="External"/><Relationship Id="rId59" Type="http://schemas.openxmlformats.org/officeDocument/2006/relationships/hyperlink" Target="https://podminky.urs.cz/item/CS_URS_2024_01/751791301" TargetMode="External"/><Relationship Id="rId103" Type="http://schemas.openxmlformats.org/officeDocument/2006/relationships/hyperlink" Target="https://podminky.urs.cz/item/CS_URS_2024_01/784211103" TargetMode="External"/><Relationship Id="rId20" Type="http://schemas.openxmlformats.org/officeDocument/2006/relationships/hyperlink" Target="https://podminky.urs.cz/item/CS_URS_2024_01/619991001" TargetMode="External"/><Relationship Id="rId41" Type="http://schemas.openxmlformats.org/officeDocument/2006/relationships/hyperlink" Target="https://podminky.urs.cz/item/CS_URS_2024_01/965046111" TargetMode="External"/><Relationship Id="rId54" Type="http://schemas.openxmlformats.org/officeDocument/2006/relationships/hyperlink" Target="https://podminky.urs.cz/item/CS_URS_2024_01/998741319" TargetMode="External"/><Relationship Id="rId62" Type="http://schemas.openxmlformats.org/officeDocument/2006/relationships/hyperlink" Target="https://podminky.urs.cz/item/CS_URS_2024_01/998751312" TargetMode="External"/><Relationship Id="rId70" Type="http://schemas.openxmlformats.org/officeDocument/2006/relationships/hyperlink" Target="https://podminky.urs.cz/item/CS_URS_2024_01/766660734" TargetMode="External"/><Relationship Id="rId75" Type="http://schemas.openxmlformats.org/officeDocument/2006/relationships/hyperlink" Target="https://podminky.urs.cz/item/CS_URS_2024_01/767585113" TargetMode="External"/><Relationship Id="rId83" Type="http://schemas.openxmlformats.org/officeDocument/2006/relationships/hyperlink" Target="https://podminky.urs.cz/item/CS_URS_2024_01/777111111" TargetMode="External"/><Relationship Id="rId88" Type="http://schemas.openxmlformats.org/officeDocument/2006/relationships/hyperlink" Target="https://podminky.urs.cz/item/CS_URS_2024_01/777511105" TargetMode="External"/><Relationship Id="rId91" Type="http://schemas.openxmlformats.org/officeDocument/2006/relationships/hyperlink" Target="https://podminky.urs.cz/item/CS_URS_2024_01/777612105" TargetMode="External"/><Relationship Id="rId96" Type="http://schemas.openxmlformats.org/officeDocument/2006/relationships/hyperlink" Target="https://podminky.urs.cz/item/CS_URS_2024_01/783301311" TargetMode="External"/><Relationship Id="rId1" Type="http://schemas.openxmlformats.org/officeDocument/2006/relationships/hyperlink" Target="https://podminky.urs.cz/item/CS_URS_2024_01/317944321" TargetMode="External"/><Relationship Id="rId6" Type="http://schemas.openxmlformats.org/officeDocument/2006/relationships/hyperlink" Target="https://podminky.urs.cz/item/CS_URS_2024_01/612325412" TargetMode="External"/><Relationship Id="rId15" Type="http://schemas.openxmlformats.org/officeDocument/2006/relationships/hyperlink" Target="https://podminky.urs.cz/item/CS_URS_2024_01/644941111" TargetMode="External"/><Relationship Id="rId23" Type="http://schemas.openxmlformats.org/officeDocument/2006/relationships/hyperlink" Target="https://podminky.urs.cz/item/CS_URS_2024_01/751613814" TargetMode="External"/><Relationship Id="rId28" Type="http://schemas.openxmlformats.org/officeDocument/2006/relationships/hyperlink" Target="https://podminky.urs.cz/item/CS_URS_2024_01/751344825" TargetMode="External"/><Relationship Id="rId36" Type="http://schemas.openxmlformats.org/officeDocument/2006/relationships/hyperlink" Target="https://podminky.urs.cz/item/CS_URS_2024_01/974031664" TargetMode="External"/><Relationship Id="rId49" Type="http://schemas.openxmlformats.org/officeDocument/2006/relationships/hyperlink" Target="https://podminky.urs.cz/item/CS_URS_2024_01/998018002" TargetMode="External"/><Relationship Id="rId57" Type="http://schemas.openxmlformats.org/officeDocument/2006/relationships/hyperlink" Target="https://podminky.urs.cz/item/CS_URS_2024_01/751791133" TargetMode="External"/><Relationship Id="rId10" Type="http://schemas.openxmlformats.org/officeDocument/2006/relationships/hyperlink" Target="https://podminky.urs.cz/item/CS_URS_2024_01/612135011" TargetMode="External"/><Relationship Id="rId31" Type="http://schemas.openxmlformats.org/officeDocument/2006/relationships/hyperlink" Target="https://podminky.urs.cz/item/CS_URS_2024_01/767581802" TargetMode="External"/><Relationship Id="rId44" Type="http://schemas.openxmlformats.org/officeDocument/2006/relationships/hyperlink" Target="https://podminky.urs.cz/item/CS_URS_2024_01/997013219" TargetMode="External"/><Relationship Id="rId52" Type="http://schemas.openxmlformats.org/officeDocument/2006/relationships/hyperlink" Target="https://podminky.urs.cz/item/CS_URS_2024_01/741810002" TargetMode="External"/><Relationship Id="rId60" Type="http://schemas.openxmlformats.org/officeDocument/2006/relationships/hyperlink" Target="https://podminky.urs.cz/item/CS_URS_2024_01/751793001" TargetMode="External"/><Relationship Id="rId65" Type="http://schemas.openxmlformats.org/officeDocument/2006/relationships/hyperlink" Target="https://podminky.urs.cz/item/CS_URS_2024_01/766660011" TargetMode="External"/><Relationship Id="rId73" Type="http://schemas.openxmlformats.org/officeDocument/2006/relationships/hyperlink" Target="https://podminky.urs.cz/item/CS_URS_2024_01/998766319" TargetMode="External"/><Relationship Id="rId78" Type="http://schemas.openxmlformats.org/officeDocument/2006/relationships/hyperlink" Target="https://podminky.urs.cz/item/CS_URS_2024_01/767585132" TargetMode="External"/><Relationship Id="rId81" Type="http://schemas.openxmlformats.org/officeDocument/2006/relationships/hyperlink" Target="https://podminky.urs.cz/item/CS_URS_2024_01/998767319" TargetMode="External"/><Relationship Id="rId86" Type="http://schemas.openxmlformats.org/officeDocument/2006/relationships/hyperlink" Target="https://podminky.urs.cz/item/CS_URS_2024_01/777121125" TargetMode="External"/><Relationship Id="rId94" Type="http://schemas.openxmlformats.org/officeDocument/2006/relationships/hyperlink" Target="https://podminky.urs.cz/item/CS_URS_2024_01/998777312" TargetMode="External"/><Relationship Id="rId99" Type="http://schemas.openxmlformats.org/officeDocument/2006/relationships/hyperlink" Target="https://podminky.urs.cz/item/CS_URS_2024_01/783317101" TargetMode="External"/><Relationship Id="rId101" Type="http://schemas.openxmlformats.org/officeDocument/2006/relationships/hyperlink" Target="https://podminky.urs.cz/item/CS_URS_2024_01/784181123" TargetMode="External"/><Relationship Id="rId4" Type="http://schemas.openxmlformats.org/officeDocument/2006/relationships/hyperlink" Target="https://podminky.urs.cz/item/CS_URS_2024_01/619995001" TargetMode="External"/><Relationship Id="rId9" Type="http://schemas.openxmlformats.org/officeDocument/2006/relationships/hyperlink" Target="https://podminky.urs.cz/item/CS_URS_2024_01/612131121" TargetMode="External"/><Relationship Id="rId13" Type="http://schemas.openxmlformats.org/officeDocument/2006/relationships/hyperlink" Target="https://podminky.urs.cz/item/CS_URS_2024_01/612131121" TargetMode="External"/><Relationship Id="rId18" Type="http://schemas.openxmlformats.org/officeDocument/2006/relationships/hyperlink" Target="https://podminky.urs.cz/item/CS_URS_2024_01/949101112" TargetMode="External"/><Relationship Id="rId39" Type="http://schemas.openxmlformats.org/officeDocument/2006/relationships/hyperlink" Target="https://podminky.urs.cz/item/CS_URS_2024_01/978013141" TargetMode="External"/><Relationship Id="rId34" Type="http://schemas.openxmlformats.org/officeDocument/2006/relationships/hyperlink" Target="https://podminky.urs.cz/item/CS_URS_2024_01/968072455" TargetMode="External"/><Relationship Id="rId50" Type="http://schemas.openxmlformats.org/officeDocument/2006/relationships/hyperlink" Target="https://podminky.urs.cz/item/CS_URS_2024_01/998018011" TargetMode="External"/><Relationship Id="rId55" Type="http://schemas.openxmlformats.org/officeDocument/2006/relationships/hyperlink" Target="https://podminky.urs.cz/item/CS_URS_2024_01/998751312" TargetMode="External"/><Relationship Id="rId76" Type="http://schemas.openxmlformats.org/officeDocument/2006/relationships/hyperlink" Target="https://podminky.urs.cz/item/CS_URS_2024_01/767585116" TargetMode="External"/><Relationship Id="rId97" Type="http://schemas.openxmlformats.org/officeDocument/2006/relationships/hyperlink" Target="https://podminky.urs.cz/item/CS_URS_2024_01/783314101" TargetMode="External"/><Relationship Id="rId104" Type="http://schemas.openxmlformats.org/officeDocument/2006/relationships/hyperlink" Target="https://podminky.urs.cz/item/CS_URS_2024_01/784171101" TargetMode="External"/><Relationship Id="rId7" Type="http://schemas.openxmlformats.org/officeDocument/2006/relationships/hyperlink" Target="https://podminky.urs.cz/item/CS_URS_2024_01/612325452" TargetMode="External"/><Relationship Id="rId71" Type="http://schemas.openxmlformats.org/officeDocument/2006/relationships/hyperlink" Target="https://podminky.urs.cz/item/CS_URS_2024_01/766660717" TargetMode="External"/><Relationship Id="rId92" Type="http://schemas.openxmlformats.org/officeDocument/2006/relationships/hyperlink" Target="https://podminky.urs.cz/item/CS_URS_2024_01/777612151" TargetMode="External"/><Relationship Id="rId2" Type="http://schemas.openxmlformats.org/officeDocument/2006/relationships/hyperlink" Target="https://podminky.urs.cz/item/CS_URS_2024_01/317234410" TargetMode="External"/><Relationship Id="rId29" Type="http://schemas.openxmlformats.org/officeDocument/2006/relationships/hyperlink" Target="https://podminky.urs.cz/item/CS_URS_2024_01/751311871" TargetMode="External"/><Relationship Id="rId24" Type="http://schemas.openxmlformats.org/officeDocument/2006/relationships/hyperlink" Target="https://podminky.urs.cz/item/CS_URS_2024_01/751512885" TargetMode="External"/><Relationship Id="rId40" Type="http://schemas.openxmlformats.org/officeDocument/2006/relationships/hyperlink" Target="https://podminky.urs.cz/item/CS_URS_2024_01/784121001" TargetMode="External"/><Relationship Id="rId45" Type="http://schemas.openxmlformats.org/officeDocument/2006/relationships/hyperlink" Target="https://podminky.urs.cz/item/CS_URS_2024_01/997013501" TargetMode="External"/><Relationship Id="rId66" Type="http://schemas.openxmlformats.org/officeDocument/2006/relationships/hyperlink" Target="https://podminky.urs.cz/item/CS_URS_2024_01/766660031" TargetMode="External"/><Relationship Id="rId87" Type="http://schemas.openxmlformats.org/officeDocument/2006/relationships/hyperlink" Target="https://podminky.urs.cz/item/CS_URS_2024_01/777131101" TargetMode="External"/><Relationship Id="rId61" Type="http://schemas.openxmlformats.org/officeDocument/2006/relationships/hyperlink" Target="https://podminky.urs.cz/item/CS_URS_2024_01/713463121" TargetMode="External"/><Relationship Id="rId82" Type="http://schemas.openxmlformats.org/officeDocument/2006/relationships/hyperlink" Target="https://podminky.urs.cz/item/CS_URS_2024_01/777111151" TargetMode="External"/><Relationship Id="rId19" Type="http://schemas.openxmlformats.org/officeDocument/2006/relationships/hyperlink" Target="https://podminky.urs.cz/item/CS_URS_2024_01/619996145" TargetMode="External"/><Relationship Id="rId14" Type="http://schemas.openxmlformats.org/officeDocument/2006/relationships/hyperlink" Target="https://podminky.urs.cz/item/CS_URS_2024_01/612321131" TargetMode="External"/><Relationship Id="rId30" Type="http://schemas.openxmlformats.org/officeDocument/2006/relationships/hyperlink" Target="https://podminky.urs.cz/item/CS_URS_2024_01/767996801" TargetMode="External"/><Relationship Id="rId35" Type="http://schemas.openxmlformats.org/officeDocument/2006/relationships/hyperlink" Target="https://podminky.urs.cz/item/CS_URS_2024_01/968072456" TargetMode="External"/><Relationship Id="rId56" Type="http://schemas.openxmlformats.org/officeDocument/2006/relationships/hyperlink" Target="https://podminky.urs.cz/item/CS_URS_2024_01/998751319" TargetMode="External"/><Relationship Id="rId77" Type="http://schemas.openxmlformats.org/officeDocument/2006/relationships/hyperlink" Target="https://podminky.urs.cz/item/CS_URS_2024_01/767585131" TargetMode="External"/><Relationship Id="rId100" Type="http://schemas.openxmlformats.org/officeDocument/2006/relationships/hyperlink" Target="https://podminky.urs.cz/item/CS_URS_2024_01/784181121" TargetMode="External"/><Relationship Id="rId105" Type="http://schemas.openxmlformats.org/officeDocument/2006/relationships/drawing" Target="../drawings/drawing3.xml"/><Relationship Id="rId8" Type="http://schemas.openxmlformats.org/officeDocument/2006/relationships/hyperlink" Target="https://podminky.urs.cz/item/CS_URS_2024_01/612315213" TargetMode="External"/><Relationship Id="rId51" Type="http://schemas.openxmlformats.org/officeDocument/2006/relationships/hyperlink" Target="https://podminky.urs.cz/item/CS_URS_2024_01/741372112" TargetMode="External"/><Relationship Id="rId72" Type="http://schemas.openxmlformats.org/officeDocument/2006/relationships/hyperlink" Target="https://podminky.urs.cz/item/CS_URS_2024_01/998766313" TargetMode="External"/><Relationship Id="rId93" Type="http://schemas.openxmlformats.org/officeDocument/2006/relationships/hyperlink" Target="https://podminky.urs.cz/item/CS_URS_2024_01/777911113" TargetMode="External"/><Relationship Id="rId98" Type="http://schemas.openxmlformats.org/officeDocument/2006/relationships/hyperlink" Target="https://podminky.urs.cz/item/CS_URS_2024_01/783315101" TargetMode="External"/><Relationship Id="rId3" Type="http://schemas.openxmlformats.org/officeDocument/2006/relationships/hyperlink" Target="https://podminky.urs.cz/item/CS_URS_2024_01/310238211" TargetMode="External"/><Relationship Id="rId25" Type="http://schemas.openxmlformats.org/officeDocument/2006/relationships/hyperlink" Target="https://podminky.urs.cz/item/CS_URS_2024_01/751512855" TargetMode="External"/><Relationship Id="rId46" Type="http://schemas.openxmlformats.org/officeDocument/2006/relationships/hyperlink" Target="https://podminky.urs.cz/item/CS_URS_2024_01/997013509" TargetMode="External"/><Relationship Id="rId67" Type="http://schemas.openxmlformats.org/officeDocument/2006/relationships/hyperlink" Target="https://podminky.urs.cz/item/CS_URS_2024_01/766660728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735110912" TargetMode="External"/><Relationship Id="rId18" Type="http://schemas.openxmlformats.org/officeDocument/2006/relationships/hyperlink" Target="https://podminky.urs.cz/item/CS_URS_2024_01/735191901" TargetMode="External"/><Relationship Id="rId26" Type="http://schemas.openxmlformats.org/officeDocument/2006/relationships/hyperlink" Target="https://podminky.urs.cz/item/CS_URS_2024_01/998735129" TargetMode="External"/><Relationship Id="rId39" Type="http://schemas.openxmlformats.org/officeDocument/2006/relationships/hyperlink" Target="https://podminky.urs.cz/item/CS_URS_2024_01/783617147" TargetMode="External"/><Relationship Id="rId21" Type="http://schemas.openxmlformats.org/officeDocument/2006/relationships/hyperlink" Target="https://podminky.urs.cz/item/CS_URS_2024_01/735191904" TargetMode="External"/><Relationship Id="rId34" Type="http://schemas.openxmlformats.org/officeDocument/2006/relationships/hyperlink" Target="https://podminky.urs.cz/item/CS_URS_2024_01/783606867" TargetMode="External"/><Relationship Id="rId7" Type="http://schemas.openxmlformats.org/officeDocument/2006/relationships/hyperlink" Target="https://podminky.urs.cz/item/CS_URS_2024_01/734290911" TargetMode="External"/><Relationship Id="rId2" Type="http://schemas.openxmlformats.org/officeDocument/2006/relationships/hyperlink" Target="https://podminky.urs.cz/item/CS_URS_2024_01/997013219" TargetMode="External"/><Relationship Id="rId16" Type="http://schemas.openxmlformats.org/officeDocument/2006/relationships/hyperlink" Target="https://podminky.urs.cz/item/CS_URS_2024_01/735118110" TargetMode="External"/><Relationship Id="rId20" Type="http://schemas.openxmlformats.org/officeDocument/2006/relationships/hyperlink" Target="https://podminky.urs.cz/item/CS_URS_2024_01/735191903" TargetMode="External"/><Relationship Id="rId29" Type="http://schemas.openxmlformats.org/officeDocument/2006/relationships/hyperlink" Target="https://podminky.urs.cz/item/CS_URS_2024_01/783601347" TargetMode="External"/><Relationship Id="rId41" Type="http://schemas.openxmlformats.org/officeDocument/2006/relationships/drawing" Target="../drawings/drawing4.xml"/><Relationship Id="rId1" Type="http://schemas.openxmlformats.org/officeDocument/2006/relationships/hyperlink" Target="https://podminky.urs.cz/item/CS_URS_2024_01/997013211" TargetMode="External"/><Relationship Id="rId6" Type="http://schemas.openxmlformats.org/officeDocument/2006/relationships/hyperlink" Target="https://podminky.urs.cz/item/CS_URS_2024_01/734200822" TargetMode="External"/><Relationship Id="rId11" Type="http://schemas.openxmlformats.org/officeDocument/2006/relationships/hyperlink" Target="https://podminky.urs.cz/item/CS_URS_2024_01/734291951" TargetMode="External"/><Relationship Id="rId24" Type="http://schemas.openxmlformats.org/officeDocument/2006/relationships/hyperlink" Target="https://podminky.urs.cz/item/CS_URS_2024_01/735494811" TargetMode="External"/><Relationship Id="rId32" Type="http://schemas.openxmlformats.org/officeDocument/2006/relationships/hyperlink" Target="https://podminky.urs.cz/item/CS_URS_2024_01/783601729" TargetMode="External"/><Relationship Id="rId37" Type="http://schemas.openxmlformats.org/officeDocument/2006/relationships/hyperlink" Target="https://podminky.urs.cz/item/CS_URS_2024_01/783614561" TargetMode="External"/><Relationship Id="rId40" Type="http://schemas.openxmlformats.org/officeDocument/2006/relationships/hyperlink" Target="https://podminky.urs.cz/item/CS_URS_2024_01/783617625" TargetMode="External"/><Relationship Id="rId5" Type="http://schemas.openxmlformats.org/officeDocument/2006/relationships/hyperlink" Target="https://podminky.urs.cz/item/CS_URS_2024_01/734200812" TargetMode="External"/><Relationship Id="rId15" Type="http://schemas.openxmlformats.org/officeDocument/2006/relationships/hyperlink" Target="https://podminky.urs.cz/item/CS_URS_2024_01/735117110" TargetMode="External"/><Relationship Id="rId23" Type="http://schemas.openxmlformats.org/officeDocument/2006/relationships/hyperlink" Target="https://podminky.urs.cz/item/CS_URS_2024_01/735191910" TargetMode="External"/><Relationship Id="rId28" Type="http://schemas.openxmlformats.org/officeDocument/2006/relationships/hyperlink" Target="https://vymery.bimplatforma.cz/version/101294_cYFmATKz6LAMmOMkGnNh-cD8MvNyaueMsMpCMkfNka_4Pl6WXb4tFeU0uOvOirCBquuOS9ccQtT3tZJoUp-DWw" TargetMode="External"/><Relationship Id="rId36" Type="http://schemas.openxmlformats.org/officeDocument/2006/relationships/hyperlink" Target="https://podminky.urs.cz/item/CS_URS_2024_01/783614141" TargetMode="External"/><Relationship Id="rId10" Type="http://schemas.openxmlformats.org/officeDocument/2006/relationships/hyperlink" Target="https://podminky.urs.cz/item/CS_URS_2024_01/734291932" TargetMode="External"/><Relationship Id="rId19" Type="http://schemas.openxmlformats.org/officeDocument/2006/relationships/hyperlink" Target="https://podminky.urs.cz/item/CS_URS_2024_01/735191902" TargetMode="External"/><Relationship Id="rId31" Type="http://schemas.openxmlformats.org/officeDocument/2006/relationships/hyperlink" Target="https://podminky.urs.cz/item/CS_URS_2024_01/783601441" TargetMode="External"/><Relationship Id="rId4" Type="http://schemas.openxmlformats.org/officeDocument/2006/relationships/hyperlink" Target="https://podminky.urs.cz/item/CS_URS_2024_01/997013509" TargetMode="External"/><Relationship Id="rId9" Type="http://schemas.openxmlformats.org/officeDocument/2006/relationships/hyperlink" Target="https://podminky.urs.cz/item/CS_URS_2024_01/734291912" TargetMode="External"/><Relationship Id="rId14" Type="http://schemas.openxmlformats.org/officeDocument/2006/relationships/hyperlink" Target="https://podminky.urs.cz/item/CS_URS_2024_01/735111810" TargetMode="External"/><Relationship Id="rId22" Type="http://schemas.openxmlformats.org/officeDocument/2006/relationships/hyperlink" Target="https://podminky.urs.cz/item/CS_URS_2024_01/735191905" TargetMode="External"/><Relationship Id="rId27" Type="http://schemas.openxmlformats.org/officeDocument/2006/relationships/hyperlink" Target="https://podminky.urs.cz/item/CS_URS_2024_01/783000123" TargetMode="External"/><Relationship Id="rId30" Type="http://schemas.openxmlformats.org/officeDocument/2006/relationships/hyperlink" Target="https://podminky.urs.cz/item/CS_URS_2024_01/783601421" TargetMode="External"/><Relationship Id="rId35" Type="http://schemas.openxmlformats.org/officeDocument/2006/relationships/hyperlink" Target="https://podminky.urs.cz/item/CS_URS_2024_01/783606869" TargetMode="External"/><Relationship Id="rId8" Type="http://schemas.openxmlformats.org/officeDocument/2006/relationships/hyperlink" Target="https://podminky.urs.cz/item/CS_URS_2024_01/734290921" TargetMode="External"/><Relationship Id="rId3" Type="http://schemas.openxmlformats.org/officeDocument/2006/relationships/hyperlink" Target="https://podminky.urs.cz/item/CS_URS_2024_01/997013501" TargetMode="External"/><Relationship Id="rId12" Type="http://schemas.openxmlformats.org/officeDocument/2006/relationships/hyperlink" Target="https://podminky.urs.cz/item/CS_URS_2024_01/735000912" TargetMode="External"/><Relationship Id="rId17" Type="http://schemas.openxmlformats.org/officeDocument/2006/relationships/hyperlink" Target="https://podminky.urs.cz/item/CS_URS_2024_01/735119140" TargetMode="External"/><Relationship Id="rId25" Type="http://schemas.openxmlformats.org/officeDocument/2006/relationships/hyperlink" Target="https://podminky.urs.cz/item/CS_URS_2024_01/998735121" TargetMode="External"/><Relationship Id="rId33" Type="http://schemas.openxmlformats.org/officeDocument/2006/relationships/hyperlink" Target="https://podminky.urs.cz/item/CS_URS_2024_01/783601733" TargetMode="External"/><Relationship Id="rId38" Type="http://schemas.openxmlformats.org/officeDocument/2006/relationships/hyperlink" Target="https://podminky.urs.cz/item/CS_URS_2024_01/783615561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vymery.bimplatforma.cz/version/101294_QbejcZ1HvR02LbpQtY7LjkqCT2_UsBhcki8Lw_leTEJeAQJx98J3alPQ0PtQQqlfZR_HQt4OuqVlRwl0CFeAGw" TargetMode="External"/><Relationship Id="rId13" Type="http://schemas.openxmlformats.org/officeDocument/2006/relationships/hyperlink" Target="https://vymery.bimplatforma.cz/version/101294_LNDZTtpqsniHlg7bVwnvjpytI6FwVCaM-3cw2WHC7K9mITwRIClj2KtJ52YEvdHCWGdV85D3xPX-hk_ofNUD1Q" TargetMode="External"/><Relationship Id="rId18" Type="http://schemas.openxmlformats.org/officeDocument/2006/relationships/hyperlink" Target="https://vymery.bimplatforma.cz/version/101294_q2F_1WshK1QNnz7uRF2Pn1C6fdTfBCxmcuXNWnoWkRH67GSEm9jhD92e7knk7bk8TlRX6_IgIL5jpeV2E3WgWQ" TargetMode="External"/><Relationship Id="rId26" Type="http://schemas.openxmlformats.org/officeDocument/2006/relationships/hyperlink" Target="https://vymery.bimplatforma.cz/version/101294_j-XhhRbSRe5ghvookTJgqAbq3kuTl8j1HhchqmRoAWhHpCKhL9AsBUucE7-_ASMitIXXKVBNAn2u7eRD9kkMhw" TargetMode="External"/><Relationship Id="rId3" Type="http://schemas.openxmlformats.org/officeDocument/2006/relationships/hyperlink" Target="https://vymery.bimplatforma.cz/version/101294_Q1F9YQjGFo-XBV0G0OiS2qxXjWqn1ZkEXU9B6eEcFOosFlBsW5gw2SgVsp-YklNWNMxwh-FKbHuEdVv2NkeRVA" TargetMode="External"/><Relationship Id="rId21" Type="http://schemas.openxmlformats.org/officeDocument/2006/relationships/hyperlink" Target="https://vymery.bimplatforma.cz/version/101294_SQ_gFmqsHYwNQ67hL1KQbXtYndz9437bKD5talIuJ97jk-1P1vRtDUETInXUSmm_sFVAjPnEJ4PTdMuBPEue9g" TargetMode="External"/><Relationship Id="rId7" Type="http://schemas.openxmlformats.org/officeDocument/2006/relationships/hyperlink" Target="https://vymery.bimplatforma.cz/version/101294_4gLB5SZnHyOibUD31kLgGlw5rd_eHnisXpOCpRxk3a-7mW08Vo_Ks_fpXD0Jn5gMUb2GRAZZFJJwoqbe2kj5-w" TargetMode="External"/><Relationship Id="rId12" Type="http://schemas.openxmlformats.org/officeDocument/2006/relationships/hyperlink" Target="https://vymery.bimplatforma.cz/version/101294_yAuvbFZJAf5kLdB1xpaA8PzwKzVvMnsNAkIx43ua6Y4P-Kz9Dl3nn2S_TZa2dJq9jh-OZdO2TT6ml5Qvn27zYg" TargetMode="External"/><Relationship Id="rId17" Type="http://schemas.openxmlformats.org/officeDocument/2006/relationships/hyperlink" Target="https://vymery.bimplatforma.cz/version/101294_-jiGpHhNF4k3e4AmwWRaXljgG_I1LpjepSvDyBZnLzma89ZPXv4PpaFkHFOSjG8v_TVBnSn5sQzE-r_lPVQlMA" TargetMode="External"/><Relationship Id="rId25" Type="http://schemas.openxmlformats.org/officeDocument/2006/relationships/hyperlink" Target="https://vymery.bimplatforma.cz/version/101294_ImHCxfHEOl_oqc2zfcl1gEAA2lMhthJ5sHKiHC0aUUBbz-ALNk4gI3DQh04xgFwAuIIb-3TfYAdyidWAlJbQ5A" TargetMode="External"/><Relationship Id="rId2" Type="http://schemas.openxmlformats.org/officeDocument/2006/relationships/hyperlink" Target="https://vymery.bimplatforma.cz/version/101294_bBTFkBqJcdLRPeopDOs09LmBudGwHNT94LYHHzLE_2tYZB0LgJSnE0a04InIM2dwIS2DVeZoNRmc56YAAJq3aQ" TargetMode="External"/><Relationship Id="rId16" Type="http://schemas.openxmlformats.org/officeDocument/2006/relationships/hyperlink" Target="https://vymery.bimplatforma.cz/version/101294_KzeriM-maiyMkX0Nc4QiY-2iSSsibkHeZN9MPOMAbtG2Fq-JWBg4ZQ-gpDb-GVzH-D7aQV58yT8NDzqqYRy_Kw" TargetMode="External"/><Relationship Id="rId20" Type="http://schemas.openxmlformats.org/officeDocument/2006/relationships/hyperlink" Target="https://vymery.bimplatforma.cz/version/101294_29mRDBfKTOeYAovr0gGIjTdfnoq1GPUbVZG4z2Vk4Ek_Cb6RjuzNVH0B4F9ZNDUjd3Z8LeRQ3JUvPwb-djDuHQ" TargetMode="External"/><Relationship Id="rId29" Type="http://schemas.openxmlformats.org/officeDocument/2006/relationships/drawing" Target="../drawings/drawing7.xml"/><Relationship Id="rId1" Type="http://schemas.openxmlformats.org/officeDocument/2006/relationships/hyperlink" Target="https://vymery.bimplatforma.cz/version/101294_NFEfhpvo8Q6lAgEL6Mof9KV2rsPYr041ac5Xv6veHIOrvijFciDxnWlpJx-ZGetbLW_AATmqQU5ZtVXE0F7LeQ" TargetMode="External"/><Relationship Id="rId6" Type="http://schemas.openxmlformats.org/officeDocument/2006/relationships/hyperlink" Target="https://vymery.bimplatforma.cz/version/101294_tbTjy2DvvWRVClaI6N9GKddc_5Uu4rsPBFILHHkYIrZFTUQq1oznCpJQX0Cua8ckzav8BPtHj6S3_9v_Yjz6Cg" TargetMode="External"/><Relationship Id="rId11" Type="http://schemas.openxmlformats.org/officeDocument/2006/relationships/hyperlink" Target="https://vymery.bimplatforma.cz/version/101294_6mwGzQI46MVbZYT9yX-qPs6IOUq2ju0LbIYIrfggJZWS5q3TU-RmyIyhlDLP7bGYZTLOljUTubARmezPD4RpWw" TargetMode="External"/><Relationship Id="rId24" Type="http://schemas.openxmlformats.org/officeDocument/2006/relationships/hyperlink" Target="https://vymery.bimplatforma.cz/version/101294_KpwwKRaq_2bzIQ1gLrB8Hz5MxwxC0rEQCA6r3bTGQks2I5j9yuygyswe_1k_aay6rU9y8oc54ghgR8Qc7_8exw" TargetMode="External"/><Relationship Id="rId5" Type="http://schemas.openxmlformats.org/officeDocument/2006/relationships/hyperlink" Target="https://vymery.bimplatforma.cz/version/101294_SSSBiei9LbDsATfZOaspiqOG5b1fRGSYDi84bhqXe1BmUh_zIrvjyiCEjbzQ5TeDmJNzAvOouiAo2d3TYjvEuQ" TargetMode="External"/><Relationship Id="rId15" Type="http://schemas.openxmlformats.org/officeDocument/2006/relationships/hyperlink" Target="https://vymery.bimplatforma.cz/version/101294_P2ILDG73kTBo7OZp9GfzNYw1Y0YMJChyoTXLD9NlFKYg67VRJMM938W3aJvOVWQcJTr0JCiVHfEtoWP9xszcqQ" TargetMode="External"/><Relationship Id="rId23" Type="http://schemas.openxmlformats.org/officeDocument/2006/relationships/hyperlink" Target="https://vymery.bimplatforma.cz/version/101294_Q6WyPTk4y1arD16KNS8y7cXiuHX7mzol8-5Fyb7Ha7UFeTF1YARhG5880smCHInyHnHFynxDOANc4oBIKxSTPQ" TargetMode="External"/><Relationship Id="rId28" Type="http://schemas.openxmlformats.org/officeDocument/2006/relationships/hyperlink" Target="https://vymery.bimplatforma.cz/version/101294_cYFmATKz6LAMmOMkGnNh-cD8MvNyaueMsMpCMkfNka_4Pl6WXb4tFeU0uOvOirCBquuOS9ccQtT3tZJoUp-DWw" TargetMode="External"/><Relationship Id="rId10" Type="http://schemas.openxmlformats.org/officeDocument/2006/relationships/hyperlink" Target="https://vymery.bimplatforma.cz/version/101294_hrTi2f7Zyhg_GQiPZOD8jp03K78hufUooGwA2NmEmeZVfg4fhMmL5c3p_OnOoEf3cagFuoGv4PQ-hI_mhe22oA" TargetMode="External"/><Relationship Id="rId19" Type="http://schemas.openxmlformats.org/officeDocument/2006/relationships/hyperlink" Target="https://vymery.bimplatforma.cz/version/101294_YUdsh2m0Qf3xCRHWiWrtOriE2Rm8q2OgeLElcC3r6XMfPqS4UNGuhyiFXV8Bttt7nFWbcx8RZWZnDdjDueiTqQ" TargetMode="External"/><Relationship Id="rId4" Type="http://schemas.openxmlformats.org/officeDocument/2006/relationships/hyperlink" Target="https://vymery.bimplatforma.cz/version/101294_fy-IhmSoCB-EjfiJ66VilY0LzlRenMp_o-stPuGXKBP66FEKXexrfoHdMw5jmnouUV-WkZY0co9MaZE9n0u4iQ" TargetMode="External"/><Relationship Id="rId9" Type="http://schemas.openxmlformats.org/officeDocument/2006/relationships/hyperlink" Target="https://vymery.bimplatforma.cz/version/101294_jfry0l2vExNXkCz3qA3j7hKX-_VsIWv8Y2tTc3hqHxS5khIbSGf-QexSgFcbdo8mijlil1nSICUjoz9JDuBgqg" TargetMode="External"/><Relationship Id="rId14" Type="http://schemas.openxmlformats.org/officeDocument/2006/relationships/hyperlink" Target="https://vymery.bimplatforma.cz/version/101294_zZC2DKv7HOg_sg9xZom96h0JYQYQxTqFuHg-gF8E9ERKgyGr02E84FqijtJxiw4k8B2ZzmBrYH4rUV5AEHj0Ow" TargetMode="External"/><Relationship Id="rId22" Type="http://schemas.openxmlformats.org/officeDocument/2006/relationships/hyperlink" Target="https://vymery.bimplatforma.cz/version/101294_ZhnnEgm1ZXlCdQaeag-GJoKl7uXCNycnEgnyLbkgfY34ifXeJGaxD2Mf57ywO1bUmeJj71G9hIGv5Qows3tpDw" TargetMode="External"/><Relationship Id="rId27" Type="http://schemas.openxmlformats.org/officeDocument/2006/relationships/hyperlink" Target="https://vymery.bimplatforma.cz/version/101294_VhcVFuvqGsOHnRo1paob9cxeXD2-2yHsJilf-tlvoaoj3pVuI3QwdaE6c8EMKgVuy2vNkeNO9M0Fljyv_vztHw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2"/>
  <sheetViews>
    <sheetView showGridLines="0" tabSelected="1" topLeftCell="A18" workbookViewId="0">
      <selection activeCell="BE38" sqref="BE3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50000000000003" customHeight="1"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S2" s="18" t="s">
        <v>6</v>
      </c>
      <c r="BT2" s="18" t="s">
        <v>7</v>
      </c>
    </row>
    <row r="3" spans="1:74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>
      <c r="B5" s="21"/>
      <c r="D5" s="25" t="s">
        <v>13</v>
      </c>
      <c r="K5" s="351" t="s">
        <v>14</v>
      </c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R5" s="21"/>
      <c r="BE5" s="348" t="s">
        <v>15</v>
      </c>
      <c r="BS5" s="18" t="s">
        <v>6</v>
      </c>
    </row>
    <row r="6" spans="1:74" ht="36.950000000000003" customHeight="1">
      <c r="B6" s="21"/>
      <c r="D6" s="27" t="s">
        <v>16</v>
      </c>
      <c r="K6" s="352" t="s">
        <v>17</v>
      </c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R6" s="21"/>
      <c r="BE6" s="349"/>
      <c r="BS6" s="18" t="s">
        <v>6</v>
      </c>
    </row>
    <row r="7" spans="1:74" ht="12" customHeight="1">
      <c r="B7" s="21"/>
      <c r="D7" s="28" t="s">
        <v>18</v>
      </c>
      <c r="K7" s="26" t="s">
        <v>19</v>
      </c>
      <c r="AK7" s="28" t="s">
        <v>20</v>
      </c>
      <c r="AN7" s="26" t="s">
        <v>21</v>
      </c>
      <c r="AR7" s="21"/>
      <c r="BE7" s="349"/>
      <c r="BS7" s="18" t="s">
        <v>6</v>
      </c>
    </row>
    <row r="8" spans="1:74" ht="12" customHeight="1">
      <c r="B8" s="21"/>
      <c r="D8" s="28" t="s">
        <v>22</v>
      </c>
      <c r="K8" s="26" t="s">
        <v>23</v>
      </c>
      <c r="AK8" s="28" t="s">
        <v>24</v>
      </c>
      <c r="AN8" s="29" t="s">
        <v>25</v>
      </c>
      <c r="AR8" s="21"/>
      <c r="BE8" s="349"/>
      <c r="BS8" s="18" t="s">
        <v>6</v>
      </c>
    </row>
    <row r="9" spans="1:74" ht="29.25" customHeight="1">
      <c r="B9" s="21"/>
      <c r="D9" s="25" t="s">
        <v>26</v>
      </c>
      <c r="K9" s="30" t="s">
        <v>27</v>
      </c>
      <c r="AK9" s="25" t="s">
        <v>28</v>
      </c>
      <c r="AN9" s="30" t="s">
        <v>29</v>
      </c>
      <c r="AR9" s="21"/>
      <c r="BE9" s="349"/>
      <c r="BS9" s="18" t="s">
        <v>6</v>
      </c>
    </row>
    <row r="10" spans="1:74" ht="12" customHeight="1">
      <c r="B10" s="21"/>
      <c r="D10" s="28" t="s">
        <v>30</v>
      </c>
      <c r="AK10" s="28" t="s">
        <v>31</v>
      </c>
      <c r="AN10" s="26" t="s">
        <v>32</v>
      </c>
      <c r="AR10" s="21"/>
      <c r="BE10" s="349"/>
      <c r="BS10" s="18" t="s">
        <v>6</v>
      </c>
    </row>
    <row r="11" spans="1:74" ht="18.399999999999999" customHeight="1">
      <c r="B11" s="21"/>
      <c r="E11" s="26" t="s">
        <v>33</v>
      </c>
      <c r="AK11" s="28" t="s">
        <v>34</v>
      </c>
      <c r="AN11" s="26" t="s">
        <v>32</v>
      </c>
      <c r="AR11" s="21"/>
      <c r="BE11" s="349"/>
      <c r="BS11" s="18" t="s">
        <v>6</v>
      </c>
    </row>
    <row r="12" spans="1:74" ht="6.95" customHeight="1">
      <c r="B12" s="21"/>
      <c r="AR12" s="21"/>
      <c r="BE12" s="349"/>
      <c r="BS12" s="18" t="s">
        <v>6</v>
      </c>
    </row>
    <row r="13" spans="1:74" ht="12" customHeight="1">
      <c r="B13" s="21"/>
      <c r="D13" s="28" t="s">
        <v>35</v>
      </c>
      <c r="AK13" s="28" t="s">
        <v>31</v>
      </c>
      <c r="AN13" s="31" t="s">
        <v>36</v>
      </c>
      <c r="AR13" s="21"/>
      <c r="BE13" s="349"/>
      <c r="BS13" s="18" t="s">
        <v>6</v>
      </c>
    </row>
    <row r="14" spans="1:74" ht="12.75">
      <c r="B14" s="21"/>
      <c r="E14" s="353" t="s">
        <v>36</v>
      </c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28" t="s">
        <v>34</v>
      </c>
      <c r="AN14" s="31" t="s">
        <v>36</v>
      </c>
      <c r="AR14" s="21"/>
      <c r="BE14" s="349"/>
      <c r="BS14" s="18" t="s">
        <v>6</v>
      </c>
    </row>
    <row r="15" spans="1:74" ht="6.95" customHeight="1">
      <c r="B15" s="21"/>
      <c r="AR15" s="21"/>
      <c r="BE15" s="349"/>
      <c r="BS15" s="18" t="s">
        <v>4</v>
      </c>
    </row>
    <row r="16" spans="1:74" ht="12" customHeight="1">
      <c r="B16" s="21"/>
      <c r="D16" s="28" t="s">
        <v>37</v>
      </c>
      <c r="AK16" s="28" t="s">
        <v>31</v>
      </c>
      <c r="AN16" s="26" t="s">
        <v>38</v>
      </c>
      <c r="AR16" s="21"/>
      <c r="BE16" s="349"/>
      <c r="BS16" s="18" t="s">
        <v>4</v>
      </c>
    </row>
    <row r="17" spans="2:71" ht="18.399999999999999" customHeight="1">
      <c r="B17" s="21"/>
      <c r="E17" s="26" t="s">
        <v>39</v>
      </c>
      <c r="AK17" s="28" t="s">
        <v>34</v>
      </c>
      <c r="AN17" s="26" t="s">
        <v>32</v>
      </c>
      <c r="AR17" s="21"/>
      <c r="BE17" s="349"/>
      <c r="BS17" s="18" t="s">
        <v>40</v>
      </c>
    </row>
    <row r="18" spans="2:71" ht="6.95" customHeight="1">
      <c r="B18" s="21"/>
      <c r="AR18" s="21"/>
      <c r="BE18" s="349"/>
      <c r="BS18" s="18" t="s">
        <v>6</v>
      </c>
    </row>
    <row r="19" spans="2:71" ht="12" customHeight="1">
      <c r="B19" s="21"/>
      <c r="D19" s="28" t="s">
        <v>41</v>
      </c>
      <c r="AK19" s="28" t="s">
        <v>31</v>
      </c>
      <c r="AN19" s="26" t="s">
        <v>32</v>
      </c>
      <c r="AR19" s="21"/>
      <c r="BE19" s="349"/>
      <c r="BS19" s="18" t="s">
        <v>6</v>
      </c>
    </row>
    <row r="20" spans="2:71" ht="18.399999999999999" customHeight="1">
      <c r="B20" s="21"/>
      <c r="E20" s="26" t="s">
        <v>42</v>
      </c>
      <c r="AK20" s="28" t="s">
        <v>34</v>
      </c>
      <c r="AN20" s="26" t="s">
        <v>32</v>
      </c>
      <c r="AR20" s="21"/>
      <c r="BE20" s="349"/>
      <c r="BS20" s="18" t="s">
        <v>4</v>
      </c>
    </row>
    <row r="21" spans="2:71" ht="6.95" customHeight="1">
      <c r="B21" s="21"/>
      <c r="AR21" s="21"/>
      <c r="BE21" s="349"/>
    </row>
    <row r="22" spans="2:71" ht="12" customHeight="1">
      <c r="B22" s="21"/>
      <c r="D22" s="28" t="s">
        <v>43</v>
      </c>
      <c r="AR22" s="21"/>
      <c r="BE22" s="349"/>
    </row>
    <row r="23" spans="2:71" ht="53.45" customHeight="1">
      <c r="B23" s="21"/>
      <c r="E23" s="355" t="s">
        <v>44</v>
      </c>
      <c r="F23" s="355"/>
      <c r="G23" s="35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355"/>
      <c r="V23" s="355"/>
      <c r="W23" s="355"/>
      <c r="X23" s="355"/>
      <c r="Y23" s="355"/>
      <c r="Z23" s="355"/>
      <c r="AA23" s="355"/>
      <c r="AB23" s="355"/>
      <c r="AC23" s="355"/>
      <c r="AD23" s="355"/>
      <c r="AE23" s="355"/>
      <c r="AF23" s="355"/>
      <c r="AG23" s="355"/>
      <c r="AH23" s="355"/>
      <c r="AI23" s="355"/>
      <c r="AJ23" s="355"/>
      <c r="AK23" s="355"/>
      <c r="AL23" s="355"/>
      <c r="AM23" s="355"/>
      <c r="AN23" s="355"/>
      <c r="AR23" s="21"/>
      <c r="BE23" s="349"/>
    </row>
    <row r="24" spans="2:71" ht="6.95" customHeight="1">
      <c r="B24" s="21"/>
      <c r="AR24" s="21"/>
      <c r="BE24" s="349"/>
    </row>
    <row r="25" spans="2:71" ht="200.1" customHeight="1">
      <c r="B25" s="21"/>
      <c r="D25" s="346" t="s">
        <v>45</v>
      </c>
      <c r="E25" s="347"/>
      <c r="F25" s="347"/>
      <c r="G25" s="347"/>
      <c r="H25" s="347"/>
      <c r="I25" s="347"/>
      <c r="J25" s="347"/>
      <c r="K25" s="347"/>
      <c r="L25" s="347"/>
      <c r="M25" s="347"/>
      <c r="N25" s="347"/>
      <c r="O25" s="347"/>
      <c r="P25" s="347"/>
      <c r="Q25" s="347"/>
      <c r="R25" s="347"/>
      <c r="S25" s="347"/>
      <c r="T25" s="347"/>
      <c r="U25" s="347"/>
      <c r="V25" s="347"/>
      <c r="W25" s="347"/>
      <c r="X25" s="347"/>
      <c r="Y25" s="347"/>
      <c r="Z25" s="347"/>
      <c r="AA25" s="347"/>
      <c r="AB25" s="347"/>
      <c r="AC25" s="347"/>
      <c r="AD25" s="347"/>
      <c r="AE25" s="347"/>
      <c r="AF25" s="347"/>
      <c r="AG25" s="347"/>
      <c r="AH25" s="347"/>
      <c r="AI25" s="347"/>
      <c r="AJ25" s="347"/>
      <c r="AK25" s="33"/>
      <c r="AL25" s="33"/>
      <c r="AM25" s="33"/>
      <c r="AN25" s="33"/>
      <c r="AO25" s="33"/>
      <c r="AR25" s="21"/>
      <c r="BE25" s="349"/>
    </row>
    <row r="26" spans="2:71" s="1" customFormat="1" ht="25.9" customHeight="1">
      <c r="B26" s="34"/>
      <c r="D26" s="35" t="s">
        <v>46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56">
        <f>ROUND(AG54,2)</f>
        <v>0</v>
      </c>
      <c r="AL26" s="357"/>
      <c r="AM26" s="357"/>
      <c r="AN26" s="357"/>
      <c r="AO26" s="357"/>
      <c r="AR26" s="34"/>
      <c r="BE26" s="349"/>
    </row>
    <row r="27" spans="2:71" s="1" customFormat="1" ht="6.95" customHeight="1">
      <c r="B27" s="34"/>
      <c r="AR27" s="34"/>
      <c r="BE27" s="349"/>
    </row>
    <row r="28" spans="2:71" s="1" customFormat="1" ht="12.75">
      <c r="B28" s="34"/>
      <c r="L28" s="358" t="s">
        <v>47</v>
      </c>
      <c r="M28" s="358"/>
      <c r="N28" s="358"/>
      <c r="O28" s="358"/>
      <c r="P28" s="358"/>
      <c r="W28" s="358" t="s">
        <v>48</v>
      </c>
      <c r="X28" s="358"/>
      <c r="Y28" s="358"/>
      <c r="Z28" s="358"/>
      <c r="AA28" s="358"/>
      <c r="AB28" s="358"/>
      <c r="AC28" s="358"/>
      <c r="AD28" s="358"/>
      <c r="AE28" s="358"/>
      <c r="AK28" s="358" t="s">
        <v>49</v>
      </c>
      <c r="AL28" s="358"/>
      <c r="AM28" s="358"/>
      <c r="AN28" s="358"/>
      <c r="AO28" s="358"/>
      <c r="AR28" s="34"/>
      <c r="BE28" s="349"/>
    </row>
    <row r="29" spans="2:71" s="2" customFormat="1" ht="14.45" customHeight="1">
      <c r="B29" s="38"/>
      <c r="D29" s="28" t="s">
        <v>50</v>
      </c>
      <c r="F29" s="28" t="s">
        <v>51</v>
      </c>
      <c r="L29" s="341">
        <v>0.21</v>
      </c>
      <c r="M29" s="340"/>
      <c r="N29" s="340"/>
      <c r="O29" s="340"/>
      <c r="P29" s="340"/>
      <c r="W29" s="339">
        <f>ROUND(AZ54, 2)</f>
        <v>0</v>
      </c>
      <c r="X29" s="340"/>
      <c r="Y29" s="340"/>
      <c r="Z29" s="340"/>
      <c r="AA29" s="340"/>
      <c r="AB29" s="340"/>
      <c r="AC29" s="340"/>
      <c r="AD29" s="340"/>
      <c r="AE29" s="340"/>
      <c r="AK29" s="339">
        <f>ROUND(AV54, 2)</f>
        <v>0</v>
      </c>
      <c r="AL29" s="340"/>
      <c r="AM29" s="340"/>
      <c r="AN29" s="340"/>
      <c r="AO29" s="340"/>
      <c r="AR29" s="38"/>
      <c r="BE29" s="350"/>
    </row>
    <row r="30" spans="2:71" s="2" customFormat="1" ht="14.45" customHeight="1">
      <c r="B30" s="38"/>
      <c r="F30" s="28" t="s">
        <v>52</v>
      </c>
      <c r="L30" s="341">
        <v>0.12</v>
      </c>
      <c r="M30" s="340"/>
      <c r="N30" s="340"/>
      <c r="O30" s="340"/>
      <c r="P30" s="340"/>
      <c r="W30" s="339">
        <f>ROUND(BA54, 2)</f>
        <v>0</v>
      </c>
      <c r="X30" s="340"/>
      <c r="Y30" s="340"/>
      <c r="Z30" s="340"/>
      <c r="AA30" s="340"/>
      <c r="AB30" s="340"/>
      <c r="AC30" s="340"/>
      <c r="AD30" s="340"/>
      <c r="AE30" s="340"/>
      <c r="AK30" s="339">
        <f>ROUND(AW54, 2)</f>
        <v>0</v>
      </c>
      <c r="AL30" s="340"/>
      <c r="AM30" s="340"/>
      <c r="AN30" s="340"/>
      <c r="AO30" s="340"/>
      <c r="AR30" s="38"/>
      <c r="BE30" s="350"/>
    </row>
    <row r="31" spans="2:71" s="2" customFormat="1" ht="14.45" hidden="1" customHeight="1">
      <c r="B31" s="38"/>
      <c r="F31" s="28" t="s">
        <v>53</v>
      </c>
      <c r="L31" s="341">
        <v>0.21</v>
      </c>
      <c r="M31" s="340"/>
      <c r="N31" s="340"/>
      <c r="O31" s="340"/>
      <c r="P31" s="340"/>
      <c r="W31" s="339">
        <f>ROUND(BB54, 2)</f>
        <v>0</v>
      </c>
      <c r="X31" s="340"/>
      <c r="Y31" s="340"/>
      <c r="Z31" s="340"/>
      <c r="AA31" s="340"/>
      <c r="AB31" s="340"/>
      <c r="AC31" s="340"/>
      <c r="AD31" s="340"/>
      <c r="AE31" s="340"/>
      <c r="AK31" s="339">
        <v>0</v>
      </c>
      <c r="AL31" s="340"/>
      <c r="AM31" s="340"/>
      <c r="AN31" s="340"/>
      <c r="AO31" s="340"/>
      <c r="AR31" s="38"/>
      <c r="BE31" s="350"/>
    </row>
    <row r="32" spans="2:71" s="2" customFormat="1" ht="14.45" hidden="1" customHeight="1">
      <c r="B32" s="38"/>
      <c r="F32" s="28" t="s">
        <v>54</v>
      </c>
      <c r="L32" s="341">
        <v>0.12</v>
      </c>
      <c r="M32" s="340"/>
      <c r="N32" s="340"/>
      <c r="O32" s="340"/>
      <c r="P32" s="340"/>
      <c r="W32" s="339">
        <f>ROUND(BC54, 2)</f>
        <v>0</v>
      </c>
      <c r="X32" s="340"/>
      <c r="Y32" s="340"/>
      <c r="Z32" s="340"/>
      <c r="AA32" s="340"/>
      <c r="AB32" s="340"/>
      <c r="AC32" s="340"/>
      <c r="AD32" s="340"/>
      <c r="AE32" s="340"/>
      <c r="AK32" s="339">
        <v>0</v>
      </c>
      <c r="AL32" s="340"/>
      <c r="AM32" s="340"/>
      <c r="AN32" s="340"/>
      <c r="AO32" s="340"/>
      <c r="AR32" s="38"/>
      <c r="BE32" s="350"/>
    </row>
    <row r="33" spans="2:44" s="2" customFormat="1" ht="14.45" hidden="1" customHeight="1">
      <c r="B33" s="38"/>
      <c r="F33" s="28" t="s">
        <v>55</v>
      </c>
      <c r="L33" s="341">
        <v>0</v>
      </c>
      <c r="M33" s="340"/>
      <c r="N33" s="340"/>
      <c r="O33" s="340"/>
      <c r="P33" s="340"/>
      <c r="W33" s="339">
        <f>ROUND(BD54, 2)</f>
        <v>0</v>
      </c>
      <c r="X33" s="340"/>
      <c r="Y33" s="340"/>
      <c r="Z33" s="340"/>
      <c r="AA33" s="340"/>
      <c r="AB33" s="340"/>
      <c r="AC33" s="340"/>
      <c r="AD33" s="340"/>
      <c r="AE33" s="340"/>
      <c r="AK33" s="339">
        <v>0</v>
      </c>
      <c r="AL33" s="340"/>
      <c r="AM33" s="340"/>
      <c r="AN33" s="340"/>
      <c r="AO33" s="340"/>
      <c r="AR33" s="38"/>
    </row>
    <row r="34" spans="2:44" s="1" customFormat="1" ht="6.95" customHeight="1">
      <c r="B34" s="34"/>
      <c r="AR34" s="34"/>
    </row>
    <row r="35" spans="2:44" s="1" customFormat="1" ht="25.9" customHeight="1">
      <c r="B35" s="34"/>
      <c r="C35" s="39"/>
      <c r="D35" s="40" t="s">
        <v>56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57</v>
      </c>
      <c r="U35" s="41"/>
      <c r="V35" s="41"/>
      <c r="W35" s="41"/>
      <c r="X35" s="345" t="s">
        <v>58</v>
      </c>
      <c r="Y35" s="343"/>
      <c r="Z35" s="343"/>
      <c r="AA35" s="343"/>
      <c r="AB35" s="343"/>
      <c r="AC35" s="41"/>
      <c r="AD35" s="41"/>
      <c r="AE35" s="41"/>
      <c r="AF35" s="41"/>
      <c r="AG35" s="41"/>
      <c r="AH35" s="41"/>
      <c r="AI35" s="41"/>
      <c r="AJ35" s="41"/>
      <c r="AK35" s="342">
        <f>SUM(AK26:AK33)</f>
        <v>0</v>
      </c>
      <c r="AL35" s="343"/>
      <c r="AM35" s="343"/>
      <c r="AN35" s="343"/>
      <c r="AO35" s="344"/>
      <c r="AP35" s="39"/>
      <c r="AQ35" s="39"/>
      <c r="AR35" s="34"/>
    </row>
    <row r="36" spans="2:44" s="1" customFormat="1" ht="6.95" customHeight="1">
      <c r="B36" s="34"/>
      <c r="AR36" s="34"/>
    </row>
    <row r="37" spans="2:44" s="1" customFormat="1" ht="6.95" customHeight="1"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</row>
    <row r="41" spans="2:44" s="1" customFormat="1" ht="6.95" customHeight="1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</row>
    <row r="42" spans="2:44" s="1" customFormat="1" ht="24.95" customHeight="1">
      <c r="B42" s="34"/>
      <c r="C42" s="22" t="s">
        <v>59</v>
      </c>
      <c r="AR42" s="34"/>
    </row>
    <row r="43" spans="2:44" s="1" customFormat="1" ht="6.95" customHeight="1">
      <c r="B43" s="34"/>
      <c r="AR43" s="34"/>
    </row>
    <row r="44" spans="2:44" s="3" customFormat="1" ht="12" customHeight="1">
      <c r="B44" s="47"/>
      <c r="C44" s="28" t="s">
        <v>13</v>
      </c>
      <c r="L44" s="3" t="str">
        <f>K5</f>
        <v>R24-011</v>
      </c>
      <c r="AR44" s="47"/>
    </row>
    <row r="45" spans="2:44" s="4" customFormat="1" ht="36.950000000000003" customHeight="1">
      <c r="B45" s="48"/>
      <c r="C45" s="49" t="s">
        <v>16</v>
      </c>
      <c r="L45" s="317" t="str">
        <f>K6</f>
        <v>VŠE - Posluchárna JM 104</v>
      </c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R45" s="48"/>
    </row>
    <row r="46" spans="2:44" s="1" customFormat="1" ht="6.95" customHeight="1">
      <c r="B46" s="34"/>
      <c r="AR46" s="34"/>
    </row>
    <row r="47" spans="2:44" s="1" customFormat="1" ht="12" customHeight="1">
      <c r="B47" s="34"/>
      <c r="C47" s="28" t="s">
        <v>22</v>
      </c>
      <c r="L47" s="50" t="str">
        <f>IF(K8="","",K8)</f>
        <v>Praha - Jižní město</v>
      </c>
      <c r="AI47" s="28" t="s">
        <v>24</v>
      </c>
      <c r="AM47" s="319" t="str">
        <f>IF(AN8= "","",AN8)</f>
        <v>13. 11. 2024</v>
      </c>
      <c r="AN47" s="319"/>
      <c r="AR47" s="34"/>
    </row>
    <row r="48" spans="2:44" s="1" customFormat="1" ht="6.95" customHeight="1">
      <c r="B48" s="34"/>
      <c r="AR48" s="34"/>
    </row>
    <row r="49" spans="1:91" s="1" customFormat="1" ht="40.15" customHeight="1">
      <c r="B49" s="34"/>
      <c r="C49" s="28" t="s">
        <v>30</v>
      </c>
      <c r="L49" s="3" t="str">
        <f>IF(E11= "","",E11)</f>
        <v>Vysoká škola ekonomická v Praze</v>
      </c>
      <c r="AI49" s="28" t="s">
        <v>37</v>
      </c>
      <c r="AM49" s="324" t="str">
        <f>IF(E17="","",E17)</f>
        <v>Ing. Petra Krejzová - pozem. stavby a architektura</v>
      </c>
      <c r="AN49" s="325"/>
      <c r="AO49" s="325"/>
      <c r="AP49" s="325"/>
      <c r="AR49" s="34"/>
      <c r="AS49" s="320" t="s">
        <v>60</v>
      </c>
      <c r="AT49" s="321"/>
      <c r="AU49" s="52"/>
      <c r="AV49" s="52"/>
      <c r="AW49" s="52"/>
      <c r="AX49" s="52"/>
      <c r="AY49" s="52"/>
      <c r="AZ49" s="52"/>
      <c r="BA49" s="52"/>
      <c r="BB49" s="52"/>
      <c r="BC49" s="52"/>
      <c r="BD49" s="53"/>
    </row>
    <row r="50" spans="1:91" s="1" customFormat="1" ht="15.2" customHeight="1">
      <c r="B50" s="34"/>
      <c r="C50" s="28" t="s">
        <v>35</v>
      </c>
      <c r="L50" s="3" t="str">
        <f>IF(E14= "Vyplň údaj","",E14)</f>
        <v/>
      </c>
      <c r="AI50" s="28" t="s">
        <v>41</v>
      </c>
      <c r="AM50" s="324" t="str">
        <f>IF(E20="","",E20)</f>
        <v>Luděk Štuller</v>
      </c>
      <c r="AN50" s="325"/>
      <c r="AO50" s="325"/>
      <c r="AP50" s="325"/>
      <c r="AR50" s="34"/>
      <c r="AS50" s="322"/>
      <c r="AT50" s="323"/>
      <c r="BD50" s="55"/>
    </row>
    <row r="51" spans="1:91" s="1" customFormat="1" ht="10.9" customHeight="1">
      <c r="B51" s="34"/>
      <c r="AR51" s="34"/>
      <c r="AS51" s="322"/>
      <c r="AT51" s="323"/>
      <c r="BD51" s="55"/>
    </row>
    <row r="52" spans="1:91" s="1" customFormat="1" ht="29.25" customHeight="1">
      <c r="B52" s="34"/>
      <c r="C52" s="326" t="s">
        <v>61</v>
      </c>
      <c r="D52" s="327"/>
      <c r="E52" s="327"/>
      <c r="F52" s="327"/>
      <c r="G52" s="327"/>
      <c r="H52" s="56"/>
      <c r="I52" s="329" t="s">
        <v>62</v>
      </c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8" t="s">
        <v>63</v>
      </c>
      <c r="AH52" s="327"/>
      <c r="AI52" s="327"/>
      <c r="AJ52" s="327"/>
      <c r="AK52" s="327"/>
      <c r="AL52" s="327"/>
      <c r="AM52" s="327"/>
      <c r="AN52" s="329" t="s">
        <v>64</v>
      </c>
      <c r="AO52" s="327"/>
      <c r="AP52" s="327"/>
      <c r="AQ52" s="57" t="s">
        <v>65</v>
      </c>
      <c r="AR52" s="34"/>
      <c r="AS52" s="58" t="s">
        <v>66</v>
      </c>
      <c r="AT52" s="59" t="s">
        <v>67</v>
      </c>
      <c r="AU52" s="59" t="s">
        <v>68</v>
      </c>
      <c r="AV52" s="59" t="s">
        <v>69</v>
      </c>
      <c r="AW52" s="59" t="s">
        <v>70</v>
      </c>
      <c r="AX52" s="59" t="s">
        <v>71</v>
      </c>
      <c r="AY52" s="59" t="s">
        <v>72</v>
      </c>
      <c r="AZ52" s="59" t="s">
        <v>73</v>
      </c>
      <c r="BA52" s="59" t="s">
        <v>74</v>
      </c>
      <c r="BB52" s="59" t="s">
        <v>75</v>
      </c>
      <c r="BC52" s="59" t="s">
        <v>76</v>
      </c>
      <c r="BD52" s="60" t="s">
        <v>77</v>
      </c>
    </row>
    <row r="53" spans="1:91" s="1" customFormat="1" ht="10.9" customHeight="1">
      <c r="B53" s="34"/>
      <c r="AR53" s="34"/>
      <c r="AS53" s="61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3"/>
    </row>
    <row r="54" spans="1:91" s="5" customFormat="1" ht="32.450000000000003" customHeight="1">
      <c r="B54" s="62"/>
      <c r="C54" s="63" t="s">
        <v>78</v>
      </c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337">
        <f>ROUND(AG55,2)</f>
        <v>0</v>
      </c>
      <c r="AH54" s="337"/>
      <c r="AI54" s="337"/>
      <c r="AJ54" s="337"/>
      <c r="AK54" s="337"/>
      <c r="AL54" s="337"/>
      <c r="AM54" s="337"/>
      <c r="AN54" s="338">
        <f t="shared" ref="AN54:AN60" si="0">SUM(AG54,AT54)</f>
        <v>0</v>
      </c>
      <c r="AO54" s="338"/>
      <c r="AP54" s="338"/>
      <c r="AQ54" s="66" t="s">
        <v>32</v>
      </c>
      <c r="AR54" s="62"/>
      <c r="AS54" s="67">
        <f>ROUND(AS55,2)</f>
        <v>0</v>
      </c>
      <c r="AT54" s="68">
        <f t="shared" ref="AT54:AT60" si="1">ROUND(SUM(AV54:AW54),2)</f>
        <v>0</v>
      </c>
      <c r="AU54" s="69">
        <f>ROUND(AU55,5)</f>
        <v>0</v>
      </c>
      <c r="AV54" s="68">
        <f>ROUND(AZ54*L29,2)</f>
        <v>0</v>
      </c>
      <c r="AW54" s="68">
        <f>ROUND(BA54*L30,2)</f>
        <v>0</v>
      </c>
      <c r="AX54" s="68">
        <f>ROUND(BB54*L29,2)</f>
        <v>0</v>
      </c>
      <c r="AY54" s="68">
        <f>ROUND(BC54*L30,2)</f>
        <v>0</v>
      </c>
      <c r="AZ54" s="68">
        <f>ROUND(AZ55,2)</f>
        <v>0</v>
      </c>
      <c r="BA54" s="68">
        <f>ROUND(BA55,2)</f>
        <v>0</v>
      </c>
      <c r="BB54" s="68">
        <f>ROUND(BB55,2)</f>
        <v>0</v>
      </c>
      <c r="BC54" s="68">
        <f>ROUND(BC55,2)</f>
        <v>0</v>
      </c>
      <c r="BD54" s="70">
        <f>ROUND(BD55,2)</f>
        <v>0</v>
      </c>
      <c r="BS54" s="71" t="s">
        <v>79</v>
      </c>
      <c r="BT54" s="71" t="s">
        <v>80</v>
      </c>
      <c r="BU54" s="72" t="s">
        <v>81</v>
      </c>
      <c r="BV54" s="71" t="s">
        <v>82</v>
      </c>
      <c r="BW54" s="71" t="s">
        <v>5</v>
      </c>
      <c r="BX54" s="71" t="s">
        <v>83</v>
      </c>
      <c r="CL54" s="71" t="s">
        <v>19</v>
      </c>
    </row>
    <row r="55" spans="1:91" s="6" customFormat="1" ht="16.5" customHeight="1">
      <c r="B55" s="73"/>
      <c r="C55" s="74"/>
      <c r="D55" s="333" t="s">
        <v>84</v>
      </c>
      <c r="E55" s="333"/>
      <c r="F55" s="333"/>
      <c r="G55" s="333"/>
      <c r="H55" s="333"/>
      <c r="I55" s="75"/>
      <c r="J55" s="333" t="s">
        <v>85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0">
        <f>ROUND(SUM(AG56:AG60),2)</f>
        <v>0</v>
      </c>
      <c r="AH55" s="331"/>
      <c r="AI55" s="331"/>
      <c r="AJ55" s="331"/>
      <c r="AK55" s="331"/>
      <c r="AL55" s="331"/>
      <c r="AM55" s="331"/>
      <c r="AN55" s="332">
        <f t="shared" si="0"/>
        <v>0</v>
      </c>
      <c r="AO55" s="331"/>
      <c r="AP55" s="331"/>
      <c r="AQ55" s="76" t="s">
        <v>86</v>
      </c>
      <c r="AR55" s="73"/>
      <c r="AS55" s="77">
        <f>ROUND(SUM(AS56:AS60),2)</f>
        <v>0</v>
      </c>
      <c r="AT55" s="78">
        <f t="shared" si="1"/>
        <v>0</v>
      </c>
      <c r="AU55" s="79">
        <f>ROUND(SUM(AU56:AU60),5)</f>
        <v>0</v>
      </c>
      <c r="AV55" s="78">
        <f>ROUND(AZ55*L29,2)</f>
        <v>0</v>
      </c>
      <c r="AW55" s="78">
        <f>ROUND(BA55*L30,2)</f>
        <v>0</v>
      </c>
      <c r="AX55" s="78">
        <f>ROUND(BB55*L29,2)</f>
        <v>0</v>
      </c>
      <c r="AY55" s="78">
        <f>ROUND(BC55*L30,2)</f>
        <v>0</v>
      </c>
      <c r="AZ55" s="78">
        <f>ROUND(SUM(AZ56:AZ60),2)</f>
        <v>0</v>
      </c>
      <c r="BA55" s="78">
        <f>ROUND(SUM(BA56:BA60),2)</f>
        <v>0</v>
      </c>
      <c r="BB55" s="78">
        <f>ROUND(SUM(BB56:BB60),2)</f>
        <v>0</v>
      </c>
      <c r="BC55" s="78">
        <f>ROUND(SUM(BC56:BC60),2)</f>
        <v>0</v>
      </c>
      <c r="BD55" s="80">
        <f>ROUND(SUM(BD56:BD60),2)</f>
        <v>0</v>
      </c>
      <c r="BS55" s="81" t="s">
        <v>79</v>
      </c>
      <c r="BT55" s="81" t="s">
        <v>87</v>
      </c>
      <c r="BU55" s="81" t="s">
        <v>81</v>
      </c>
      <c r="BV55" s="81" t="s">
        <v>82</v>
      </c>
      <c r="BW55" s="81" t="s">
        <v>88</v>
      </c>
      <c r="BX55" s="81" t="s">
        <v>5</v>
      </c>
      <c r="CL55" s="81" t="s">
        <v>32</v>
      </c>
      <c r="CM55" s="81" t="s">
        <v>89</v>
      </c>
    </row>
    <row r="56" spans="1:91" s="3" customFormat="1" ht="16.5" customHeight="1">
      <c r="A56" s="82" t="s">
        <v>90</v>
      </c>
      <c r="B56" s="47"/>
      <c r="C56" s="9"/>
      <c r="D56" s="9"/>
      <c r="E56" s="334" t="s">
        <v>91</v>
      </c>
      <c r="F56" s="334"/>
      <c r="G56" s="334"/>
      <c r="H56" s="334"/>
      <c r="I56" s="334"/>
      <c r="J56" s="9"/>
      <c r="K56" s="334" t="s">
        <v>92</v>
      </c>
      <c r="L56" s="334"/>
      <c r="M56" s="334"/>
      <c r="N56" s="334"/>
      <c r="O56" s="334"/>
      <c r="P56" s="334"/>
      <c r="Q56" s="334"/>
      <c r="R56" s="334"/>
      <c r="S56" s="334"/>
      <c r="T56" s="334"/>
      <c r="U56" s="334"/>
      <c r="V56" s="334"/>
      <c r="W56" s="334"/>
      <c r="X56" s="334"/>
      <c r="Y56" s="334"/>
      <c r="Z56" s="334"/>
      <c r="AA56" s="334"/>
      <c r="AB56" s="334"/>
      <c r="AC56" s="334"/>
      <c r="AD56" s="334"/>
      <c r="AE56" s="334"/>
      <c r="AF56" s="334"/>
      <c r="AG56" s="335">
        <f>'D.1.1 - stavebně - archit...'!J32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3" t="s">
        <v>93</v>
      </c>
      <c r="AR56" s="47"/>
      <c r="AS56" s="84">
        <v>0</v>
      </c>
      <c r="AT56" s="85">
        <f t="shared" si="1"/>
        <v>0</v>
      </c>
      <c r="AU56" s="86">
        <f>'D.1.1 - stavebně - archit...'!P100</f>
        <v>0</v>
      </c>
      <c r="AV56" s="85">
        <f>'D.1.1 - stavebně - archit...'!J35</f>
        <v>0</v>
      </c>
      <c r="AW56" s="85">
        <f>'D.1.1 - stavebně - archit...'!J36</f>
        <v>0</v>
      </c>
      <c r="AX56" s="85">
        <f>'D.1.1 - stavebně - archit...'!J37</f>
        <v>0</v>
      </c>
      <c r="AY56" s="85">
        <f>'D.1.1 - stavebně - archit...'!J38</f>
        <v>0</v>
      </c>
      <c r="AZ56" s="85">
        <f>'D.1.1 - stavebně - archit...'!F35</f>
        <v>0</v>
      </c>
      <c r="BA56" s="85">
        <f>'D.1.1 - stavebně - archit...'!F36</f>
        <v>0</v>
      </c>
      <c r="BB56" s="85">
        <f>'D.1.1 - stavebně - archit...'!F37</f>
        <v>0</v>
      </c>
      <c r="BC56" s="85">
        <f>'D.1.1 - stavebně - archit...'!F38</f>
        <v>0</v>
      </c>
      <c r="BD56" s="87">
        <f>'D.1.1 - stavebně - archit...'!F39</f>
        <v>0</v>
      </c>
      <c r="BT56" s="26" t="s">
        <v>89</v>
      </c>
      <c r="BV56" s="26" t="s">
        <v>82</v>
      </c>
      <c r="BW56" s="26" t="s">
        <v>94</v>
      </c>
      <c r="BX56" s="26" t="s">
        <v>88</v>
      </c>
      <c r="CL56" s="26" t="s">
        <v>32</v>
      </c>
    </row>
    <row r="57" spans="1:91" s="3" customFormat="1" ht="16.5" customHeight="1">
      <c r="A57" s="82" t="s">
        <v>90</v>
      </c>
      <c r="B57" s="47"/>
      <c r="C57" s="9"/>
      <c r="D57" s="9"/>
      <c r="E57" s="334" t="s">
        <v>95</v>
      </c>
      <c r="F57" s="334"/>
      <c r="G57" s="334"/>
      <c r="H57" s="334"/>
      <c r="I57" s="334"/>
      <c r="J57" s="9"/>
      <c r="K57" s="334" t="s">
        <v>96</v>
      </c>
      <c r="L57" s="334"/>
      <c r="M57" s="334"/>
      <c r="N57" s="334"/>
      <c r="O57" s="334"/>
      <c r="P57" s="334"/>
      <c r="Q57" s="334"/>
      <c r="R57" s="334"/>
      <c r="S57" s="334"/>
      <c r="T57" s="334"/>
      <c r="U57" s="334"/>
      <c r="V57" s="334"/>
      <c r="W57" s="334"/>
      <c r="X57" s="334"/>
      <c r="Y57" s="334"/>
      <c r="Z57" s="334"/>
      <c r="AA57" s="334"/>
      <c r="AB57" s="334"/>
      <c r="AC57" s="334"/>
      <c r="AD57" s="334"/>
      <c r="AE57" s="334"/>
      <c r="AF57" s="334"/>
      <c r="AG57" s="335">
        <f>'D.1.3 - vzduchotechnika'!J32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3" t="s">
        <v>93</v>
      </c>
      <c r="AR57" s="47"/>
      <c r="AS57" s="84">
        <v>0</v>
      </c>
      <c r="AT57" s="85">
        <f t="shared" si="1"/>
        <v>0</v>
      </c>
      <c r="AU57" s="86">
        <f>'D.1.3 - vzduchotechnika'!P106</f>
        <v>0</v>
      </c>
      <c r="AV57" s="85">
        <f>'D.1.3 - vzduchotechnika'!J35</f>
        <v>0</v>
      </c>
      <c r="AW57" s="85">
        <f>'D.1.3 - vzduchotechnika'!J36</f>
        <v>0</v>
      </c>
      <c r="AX57" s="85">
        <f>'D.1.3 - vzduchotechnika'!J37</f>
        <v>0</v>
      </c>
      <c r="AY57" s="85">
        <f>'D.1.3 - vzduchotechnika'!J38</f>
        <v>0</v>
      </c>
      <c r="AZ57" s="85">
        <f>'D.1.3 - vzduchotechnika'!F35</f>
        <v>0</v>
      </c>
      <c r="BA57" s="85">
        <f>'D.1.3 - vzduchotechnika'!F36</f>
        <v>0</v>
      </c>
      <c r="BB57" s="85">
        <f>'D.1.3 - vzduchotechnika'!F37</f>
        <v>0</v>
      </c>
      <c r="BC57" s="85">
        <f>'D.1.3 - vzduchotechnika'!F38</f>
        <v>0</v>
      </c>
      <c r="BD57" s="87">
        <f>'D.1.3 - vzduchotechnika'!F39</f>
        <v>0</v>
      </c>
      <c r="BT57" s="26" t="s">
        <v>89</v>
      </c>
      <c r="BV57" s="26" t="s">
        <v>82</v>
      </c>
      <c r="BW57" s="26" t="s">
        <v>97</v>
      </c>
      <c r="BX57" s="26" t="s">
        <v>88</v>
      </c>
      <c r="CL57" s="26" t="s">
        <v>32</v>
      </c>
    </row>
    <row r="58" spans="1:91" s="3" customFormat="1" ht="16.5" customHeight="1">
      <c r="A58" s="82" t="s">
        <v>90</v>
      </c>
      <c r="B58" s="47"/>
      <c r="C58" s="9"/>
      <c r="D58" s="9"/>
      <c r="E58" s="334" t="s">
        <v>98</v>
      </c>
      <c r="F58" s="334"/>
      <c r="G58" s="334"/>
      <c r="H58" s="334"/>
      <c r="I58" s="334"/>
      <c r="J58" s="9"/>
      <c r="K58" s="334" t="s">
        <v>99</v>
      </c>
      <c r="L58" s="334"/>
      <c r="M58" s="334"/>
      <c r="N58" s="334"/>
      <c r="O58" s="334"/>
      <c r="P58" s="334"/>
      <c r="Q58" s="334"/>
      <c r="R58" s="334"/>
      <c r="S58" s="334"/>
      <c r="T58" s="334"/>
      <c r="U58" s="334"/>
      <c r="V58" s="334"/>
      <c r="W58" s="334"/>
      <c r="X58" s="334"/>
      <c r="Y58" s="334"/>
      <c r="Z58" s="334"/>
      <c r="AA58" s="334"/>
      <c r="AB58" s="334"/>
      <c r="AC58" s="334"/>
      <c r="AD58" s="334"/>
      <c r="AE58" s="334"/>
      <c r="AF58" s="334"/>
      <c r="AG58" s="335">
        <f>'D.1.4 - ústřední vytápění'!J32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3" t="s">
        <v>93</v>
      </c>
      <c r="AR58" s="47"/>
      <c r="AS58" s="84">
        <v>0</v>
      </c>
      <c r="AT58" s="85">
        <f t="shared" si="1"/>
        <v>0</v>
      </c>
      <c r="AU58" s="86">
        <f>'D.1.4 - ústřední vytápění'!P91</f>
        <v>0</v>
      </c>
      <c r="AV58" s="85">
        <f>'D.1.4 - ústřední vytápění'!J35</f>
        <v>0</v>
      </c>
      <c r="AW58" s="85">
        <f>'D.1.4 - ústřední vytápění'!J36</f>
        <v>0</v>
      </c>
      <c r="AX58" s="85">
        <f>'D.1.4 - ústřední vytápění'!J37</f>
        <v>0</v>
      </c>
      <c r="AY58" s="85">
        <f>'D.1.4 - ústřední vytápění'!J38</f>
        <v>0</v>
      </c>
      <c r="AZ58" s="85">
        <f>'D.1.4 - ústřední vytápění'!F35</f>
        <v>0</v>
      </c>
      <c r="BA58" s="85">
        <f>'D.1.4 - ústřední vytápění'!F36</f>
        <v>0</v>
      </c>
      <c r="BB58" s="85">
        <f>'D.1.4 - ústřední vytápění'!F37</f>
        <v>0</v>
      </c>
      <c r="BC58" s="85">
        <f>'D.1.4 - ústřední vytápění'!F38</f>
        <v>0</v>
      </c>
      <c r="BD58" s="87">
        <f>'D.1.4 - ústřední vytápění'!F39</f>
        <v>0</v>
      </c>
      <c r="BT58" s="26" t="s">
        <v>89</v>
      </c>
      <c r="BV58" s="26" t="s">
        <v>82</v>
      </c>
      <c r="BW58" s="26" t="s">
        <v>100</v>
      </c>
      <c r="BX58" s="26" t="s">
        <v>88</v>
      </c>
      <c r="CL58" s="26" t="s">
        <v>32</v>
      </c>
    </row>
    <row r="59" spans="1:91" s="3" customFormat="1" ht="16.5" customHeight="1">
      <c r="A59" s="82" t="s">
        <v>90</v>
      </c>
      <c r="B59" s="47"/>
      <c r="C59" s="9"/>
      <c r="D59" s="9"/>
      <c r="E59" s="334" t="s">
        <v>101</v>
      </c>
      <c r="F59" s="334"/>
      <c r="G59" s="334"/>
      <c r="H59" s="334"/>
      <c r="I59" s="334"/>
      <c r="J59" s="9"/>
      <c r="K59" s="334" t="s">
        <v>102</v>
      </c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4"/>
      <c r="AC59" s="334"/>
      <c r="AD59" s="334"/>
      <c r="AE59" s="334"/>
      <c r="AF59" s="334"/>
      <c r="AG59" s="335">
        <f>'D.1.5 - elektroinstalace SLN'!J32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3" t="s">
        <v>93</v>
      </c>
      <c r="AR59" s="47"/>
      <c r="AS59" s="84">
        <v>0</v>
      </c>
      <c r="AT59" s="85">
        <f t="shared" si="1"/>
        <v>0</v>
      </c>
      <c r="AU59" s="86">
        <f>'D.1.5 - elektroinstalace SLN'!P94</f>
        <v>0</v>
      </c>
      <c r="AV59" s="85">
        <f>'D.1.5 - elektroinstalace SLN'!J35</f>
        <v>0</v>
      </c>
      <c r="AW59" s="85">
        <f>'D.1.5 - elektroinstalace SLN'!J36</f>
        <v>0</v>
      </c>
      <c r="AX59" s="85">
        <f>'D.1.5 - elektroinstalace SLN'!J37</f>
        <v>0</v>
      </c>
      <c r="AY59" s="85">
        <f>'D.1.5 - elektroinstalace SLN'!J38</f>
        <v>0</v>
      </c>
      <c r="AZ59" s="85">
        <f>'D.1.5 - elektroinstalace SLN'!F35</f>
        <v>0</v>
      </c>
      <c r="BA59" s="85">
        <f>'D.1.5 - elektroinstalace SLN'!F36</f>
        <v>0</v>
      </c>
      <c r="BB59" s="85">
        <f>'D.1.5 - elektroinstalace SLN'!F37</f>
        <v>0</v>
      </c>
      <c r="BC59" s="85">
        <f>'D.1.5 - elektroinstalace SLN'!F38</f>
        <v>0</v>
      </c>
      <c r="BD59" s="87">
        <f>'D.1.5 - elektroinstalace SLN'!F39</f>
        <v>0</v>
      </c>
      <c r="BT59" s="26" t="s">
        <v>89</v>
      </c>
      <c r="BV59" s="26" t="s">
        <v>82</v>
      </c>
      <c r="BW59" s="26" t="s">
        <v>103</v>
      </c>
      <c r="BX59" s="26" t="s">
        <v>88</v>
      </c>
      <c r="CL59" s="26" t="s">
        <v>32</v>
      </c>
    </row>
    <row r="60" spans="1:91" s="3" customFormat="1" ht="16.5" customHeight="1">
      <c r="A60" s="82" t="s">
        <v>90</v>
      </c>
      <c r="B60" s="47"/>
      <c r="C60" s="9"/>
      <c r="D60" s="9"/>
      <c r="E60" s="334" t="s">
        <v>104</v>
      </c>
      <c r="F60" s="334"/>
      <c r="G60" s="334"/>
      <c r="H60" s="334"/>
      <c r="I60" s="334"/>
      <c r="J60" s="9"/>
      <c r="K60" s="334" t="s">
        <v>105</v>
      </c>
      <c r="L60" s="334"/>
      <c r="M60" s="334"/>
      <c r="N60" s="334"/>
      <c r="O60" s="334"/>
      <c r="P60" s="334"/>
      <c r="Q60" s="334"/>
      <c r="R60" s="334"/>
      <c r="S60" s="334"/>
      <c r="T60" s="334"/>
      <c r="U60" s="334"/>
      <c r="V60" s="334"/>
      <c r="W60" s="334"/>
      <c r="X60" s="334"/>
      <c r="Y60" s="334"/>
      <c r="Z60" s="334"/>
      <c r="AA60" s="334"/>
      <c r="AB60" s="334"/>
      <c r="AC60" s="334"/>
      <c r="AD60" s="334"/>
      <c r="AE60" s="334"/>
      <c r="AF60" s="334"/>
      <c r="AG60" s="335">
        <f>'D.1.6 - elektroinstalace SLP'!J32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3" t="s">
        <v>93</v>
      </c>
      <c r="AR60" s="47"/>
      <c r="AS60" s="88">
        <v>0</v>
      </c>
      <c r="AT60" s="89">
        <f t="shared" si="1"/>
        <v>0</v>
      </c>
      <c r="AU60" s="90">
        <f>'D.1.6 - elektroinstalace SLP'!P115</f>
        <v>0</v>
      </c>
      <c r="AV60" s="89">
        <f>'D.1.6 - elektroinstalace SLP'!J35</f>
        <v>0</v>
      </c>
      <c r="AW60" s="89">
        <f>'D.1.6 - elektroinstalace SLP'!J36</f>
        <v>0</v>
      </c>
      <c r="AX60" s="89">
        <f>'D.1.6 - elektroinstalace SLP'!J37</f>
        <v>0</v>
      </c>
      <c r="AY60" s="89">
        <f>'D.1.6 - elektroinstalace SLP'!J38</f>
        <v>0</v>
      </c>
      <c r="AZ60" s="89">
        <f>'D.1.6 - elektroinstalace SLP'!F35</f>
        <v>0</v>
      </c>
      <c r="BA60" s="89">
        <f>'D.1.6 - elektroinstalace SLP'!F36</f>
        <v>0</v>
      </c>
      <c r="BB60" s="89">
        <f>'D.1.6 - elektroinstalace SLP'!F37</f>
        <v>0</v>
      </c>
      <c r="BC60" s="89">
        <f>'D.1.6 - elektroinstalace SLP'!F38</f>
        <v>0</v>
      </c>
      <c r="BD60" s="91">
        <f>'D.1.6 - elektroinstalace SLP'!F39</f>
        <v>0</v>
      </c>
      <c r="BT60" s="26" t="s">
        <v>89</v>
      </c>
      <c r="BV60" s="26" t="s">
        <v>82</v>
      </c>
      <c r="BW60" s="26" t="s">
        <v>106</v>
      </c>
      <c r="BX60" s="26" t="s">
        <v>88</v>
      </c>
      <c r="CL60" s="26" t="s">
        <v>32</v>
      </c>
    </row>
    <row r="61" spans="1:91" s="1" customFormat="1" ht="30" customHeight="1">
      <c r="B61" s="34"/>
      <c r="AR61" s="34"/>
    </row>
    <row r="62" spans="1:91" s="1" customFormat="1" ht="6.95" customHeight="1">
      <c r="B62" s="43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34"/>
    </row>
  </sheetData>
  <sheetProtection algorithmName="SHA-512" hashValue="68ScRbdh24HqD7FzdZHZwBEsmubXSTjTu9CLwCUH78uKg/G07AFnsOMIptLjoMn+5cvZK7ww/Zf+G2RudZPxjA==" saltValue="9sjUDjTSPKkiPM20ffaiwA==" spinCount="100000" sheet="1" objects="1" scenarios="1" formatColumns="0" formatRows="0"/>
  <mergeCells count="63">
    <mergeCell ref="AR2:BE2"/>
    <mergeCell ref="D25:AJ25"/>
    <mergeCell ref="L33:P33"/>
    <mergeCell ref="AK33:AO33"/>
    <mergeCell ref="W33:AE33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AK35:AO35"/>
    <mergeCell ref="X35:AB35"/>
    <mergeCell ref="W31:AE31"/>
    <mergeCell ref="L31:P31"/>
    <mergeCell ref="L32:P32"/>
    <mergeCell ref="W32:AE32"/>
    <mergeCell ref="AK32:AO32"/>
    <mergeCell ref="W29:AE29"/>
    <mergeCell ref="W30:AE30"/>
    <mergeCell ref="AK30:AO30"/>
    <mergeCell ref="L30:P30"/>
    <mergeCell ref="AK31:AO31"/>
    <mergeCell ref="AN60:AP60"/>
    <mergeCell ref="AG60:AM60"/>
    <mergeCell ref="E60:I60"/>
    <mergeCell ref="K60:AF60"/>
    <mergeCell ref="AG54:AM54"/>
    <mergeCell ref="AN54:AP54"/>
    <mergeCell ref="AG58:AM58"/>
    <mergeCell ref="AN58:AP58"/>
    <mergeCell ref="E58:I58"/>
    <mergeCell ref="K58:AF58"/>
    <mergeCell ref="AN59:AP59"/>
    <mergeCell ref="AG59:AM59"/>
    <mergeCell ref="E59:I59"/>
    <mergeCell ref="K59:AF59"/>
    <mergeCell ref="AN56:AP56"/>
    <mergeCell ref="E56:I56"/>
    <mergeCell ref="K56:AF56"/>
    <mergeCell ref="AG56:AM56"/>
    <mergeCell ref="K57:AF57"/>
    <mergeCell ref="AN57:AP57"/>
    <mergeCell ref="E57:I57"/>
    <mergeCell ref="AG57:AM57"/>
    <mergeCell ref="C52:G52"/>
    <mergeCell ref="AG52:AM52"/>
    <mergeCell ref="AN52:AP52"/>
    <mergeCell ref="I52:AF52"/>
    <mergeCell ref="AG55:AM55"/>
    <mergeCell ref="AN55:AP55"/>
    <mergeCell ref="J55:AF55"/>
    <mergeCell ref="D55:H55"/>
    <mergeCell ref="L45:AO45"/>
    <mergeCell ref="AM47:AN47"/>
    <mergeCell ref="AS49:AT51"/>
    <mergeCell ref="AM49:AP49"/>
    <mergeCell ref="AM50:AP50"/>
  </mergeCells>
  <hyperlinks>
    <hyperlink ref="A56" location="'D.1.1 - stavebně - archit...'!C2" display="/" xr:uid="{00000000-0004-0000-0000-000000000000}"/>
    <hyperlink ref="A57" location="'D.1.3 - vzduchotechnika'!C2" display="/" xr:uid="{00000000-0004-0000-0000-000001000000}"/>
    <hyperlink ref="A58" location="'D.1.4 - ústřední vytápění'!C2" display="/" xr:uid="{00000000-0004-0000-0000-000002000000}"/>
    <hyperlink ref="A59" location="'D.1.5 - elektroinstalace SLN'!C2" display="/" xr:uid="{00000000-0004-0000-0000-000003000000}"/>
    <hyperlink ref="A60" location="'D.1.6 - elektroinstalace SLP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22"/>
  <sheetViews>
    <sheetView showGridLines="0" topLeftCell="A119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94</v>
      </c>
      <c r="AZ2" s="92" t="s">
        <v>107</v>
      </c>
      <c r="BA2" s="92" t="s">
        <v>108</v>
      </c>
      <c r="BB2" s="92" t="s">
        <v>32</v>
      </c>
      <c r="BC2" s="92" t="s">
        <v>109</v>
      </c>
      <c r="BD2" s="92" t="s">
        <v>110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2" t="s">
        <v>111</v>
      </c>
      <c r="BA3" s="92" t="s">
        <v>112</v>
      </c>
      <c r="BB3" s="92" t="s">
        <v>32</v>
      </c>
      <c r="BC3" s="92" t="s">
        <v>109</v>
      </c>
      <c r="BD3" s="92" t="s">
        <v>110</v>
      </c>
    </row>
    <row r="4" spans="2:56" ht="24.95" customHeight="1">
      <c r="B4" s="21"/>
      <c r="D4" s="22" t="s">
        <v>113</v>
      </c>
      <c r="L4" s="21"/>
      <c r="M4" s="93" t="s">
        <v>10</v>
      </c>
      <c r="AT4" s="18" t="s">
        <v>4</v>
      </c>
      <c r="AZ4" s="92" t="s">
        <v>114</v>
      </c>
      <c r="BA4" s="92" t="s">
        <v>115</v>
      </c>
      <c r="BB4" s="92" t="s">
        <v>32</v>
      </c>
      <c r="BC4" s="92" t="s">
        <v>116</v>
      </c>
      <c r="BD4" s="92" t="s">
        <v>110</v>
      </c>
    </row>
    <row r="5" spans="2:56" ht="6.95" customHeight="1">
      <c r="B5" s="21"/>
      <c r="L5" s="21"/>
      <c r="AZ5" s="92" t="s">
        <v>117</v>
      </c>
      <c r="BA5" s="92" t="s">
        <v>118</v>
      </c>
      <c r="BB5" s="92" t="s">
        <v>32</v>
      </c>
      <c r="BC5" s="92" t="s">
        <v>119</v>
      </c>
      <c r="BD5" s="92" t="s">
        <v>110</v>
      </c>
    </row>
    <row r="6" spans="2:56" ht="12" customHeight="1">
      <c r="B6" s="21"/>
      <c r="D6" s="28" t="s">
        <v>16</v>
      </c>
      <c r="L6" s="21"/>
      <c r="AZ6" s="92" t="s">
        <v>120</v>
      </c>
      <c r="BA6" s="92" t="s">
        <v>121</v>
      </c>
      <c r="BB6" s="92" t="s">
        <v>32</v>
      </c>
      <c r="BC6" s="92" t="s">
        <v>122</v>
      </c>
      <c r="BD6" s="92" t="s">
        <v>110</v>
      </c>
    </row>
    <row r="7" spans="2:56" ht="16.5" customHeight="1">
      <c r="B7" s="21"/>
      <c r="E7" s="360" t="str">
        <f>'Rekapitulace stavby'!K6</f>
        <v>VŠE - Posluchárna JM 104</v>
      </c>
      <c r="F7" s="361"/>
      <c r="G7" s="361"/>
      <c r="H7" s="361"/>
      <c r="L7" s="21"/>
      <c r="AZ7" s="92" t="s">
        <v>123</v>
      </c>
      <c r="BA7" s="92" t="s">
        <v>124</v>
      </c>
      <c r="BB7" s="92" t="s">
        <v>32</v>
      </c>
      <c r="BC7" s="92" t="s">
        <v>125</v>
      </c>
      <c r="BD7" s="92" t="s">
        <v>110</v>
      </c>
    </row>
    <row r="8" spans="2:56" ht="12" customHeight="1">
      <c r="B8" s="21"/>
      <c r="D8" s="28" t="s">
        <v>126</v>
      </c>
      <c r="L8" s="21"/>
      <c r="AZ8" s="92" t="s">
        <v>127</v>
      </c>
      <c r="BA8" s="92" t="s">
        <v>128</v>
      </c>
      <c r="BB8" s="92" t="s">
        <v>32</v>
      </c>
      <c r="BC8" s="92" t="s">
        <v>129</v>
      </c>
      <c r="BD8" s="92" t="s">
        <v>110</v>
      </c>
    </row>
    <row r="9" spans="2:56" s="1" customFormat="1" ht="16.5" customHeight="1">
      <c r="B9" s="34"/>
      <c r="E9" s="360" t="s">
        <v>130</v>
      </c>
      <c r="F9" s="359"/>
      <c r="G9" s="359"/>
      <c r="H9" s="359"/>
      <c r="L9" s="34"/>
      <c r="AZ9" s="92" t="s">
        <v>131</v>
      </c>
      <c r="BA9" s="92" t="s">
        <v>132</v>
      </c>
      <c r="BB9" s="92" t="s">
        <v>32</v>
      </c>
      <c r="BC9" s="92" t="s">
        <v>133</v>
      </c>
      <c r="BD9" s="92" t="s">
        <v>110</v>
      </c>
    </row>
    <row r="10" spans="2:56" s="1" customFormat="1" ht="12" customHeight="1">
      <c r="B10" s="34"/>
      <c r="D10" s="28" t="s">
        <v>134</v>
      </c>
      <c r="L10" s="34"/>
      <c r="AZ10" s="92" t="s">
        <v>135</v>
      </c>
      <c r="BA10" s="92" t="s">
        <v>136</v>
      </c>
      <c r="BB10" s="92" t="s">
        <v>32</v>
      </c>
      <c r="BC10" s="92" t="s">
        <v>137</v>
      </c>
      <c r="BD10" s="92" t="s">
        <v>110</v>
      </c>
    </row>
    <row r="11" spans="2:56" s="1" customFormat="1" ht="16.5" customHeight="1">
      <c r="B11" s="34"/>
      <c r="E11" s="317" t="s">
        <v>138</v>
      </c>
      <c r="F11" s="359"/>
      <c r="G11" s="359"/>
      <c r="H11" s="359"/>
      <c r="L11" s="34"/>
      <c r="AZ11" s="92" t="s">
        <v>139</v>
      </c>
      <c r="BA11" s="92" t="s">
        <v>140</v>
      </c>
      <c r="BB11" s="92" t="s">
        <v>32</v>
      </c>
      <c r="BC11" s="92" t="s">
        <v>141</v>
      </c>
      <c r="BD11" s="92" t="s">
        <v>110</v>
      </c>
    </row>
    <row r="12" spans="2:56" s="1" customFormat="1">
      <c r="B12" s="34"/>
      <c r="L12" s="34"/>
      <c r="AZ12" s="92" t="s">
        <v>142</v>
      </c>
      <c r="BA12" s="92" t="s">
        <v>143</v>
      </c>
      <c r="BB12" s="92" t="s">
        <v>32</v>
      </c>
      <c r="BC12" s="92" t="s">
        <v>144</v>
      </c>
      <c r="BD12" s="92" t="s">
        <v>110</v>
      </c>
    </row>
    <row r="13" spans="2:5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  <c r="AZ13" s="92" t="s">
        <v>145</v>
      </c>
      <c r="BA13" s="92" t="s">
        <v>146</v>
      </c>
      <c r="BB13" s="92" t="s">
        <v>32</v>
      </c>
      <c r="BC13" s="92" t="s">
        <v>147</v>
      </c>
      <c r="BD13" s="92" t="s">
        <v>110</v>
      </c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13. 11. 2024</v>
      </c>
      <c r="L14" s="34"/>
      <c r="AZ14" s="92" t="s">
        <v>148</v>
      </c>
      <c r="BA14" s="92" t="s">
        <v>149</v>
      </c>
      <c r="BB14" s="92" t="s">
        <v>32</v>
      </c>
      <c r="BC14" s="92" t="s">
        <v>150</v>
      </c>
      <c r="BD14" s="92" t="s">
        <v>110</v>
      </c>
    </row>
    <row r="15" spans="2:56" s="1" customFormat="1" ht="10.9" customHeight="1">
      <c r="B15" s="34"/>
      <c r="L15" s="34"/>
      <c r="AZ15" s="92" t="s">
        <v>151</v>
      </c>
      <c r="BA15" s="92" t="s">
        <v>152</v>
      </c>
      <c r="BB15" s="92" t="s">
        <v>32</v>
      </c>
      <c r="BC15" s="92" t="s">
        <v>137</v>
      </c>
      <c r="BD15" s="92" t="s">
        <v>110</v>
      </c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  <c r="AZ16" s="92" t="s">
        <v>153</v>
      </c>
      <c r="BA16" s="92" t="s">
        <v>154</v>
      </c>
      <c r="BB16" s="92" t="s">
        <v>32</v>
      </c>
      <c r="BC16" s="92" t="s">
        <v>129</v>
      </c>
      <c r="BD16" s="92" t="s">
        <v>110</v>
      </c>
    </row>
    <row r="17" spans="2:56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  <c r="AZ17" s="92" t="s">
        <v>155</v>
      </c>
      <c r="BA17" s="92" t="s">
        <v>156</v>
      </c>
      <c r="BB17" s="92" t="s">
        <v>32</v>
      </c>
      <c r="BC17" s="92" t="s">
        <v>157</v>
      </c>
      <c r="BD17" s="92" t="s">
        <v>110</v>
      </c>
    </row>
    <row r="18" spans="2:56" s="1" customFormat="1" ht="6.95" customHeight="1">
      <c r="B18" s="34"/>
      <c r="L18" s="34"/>
      <c r="AZ18" s="92" t="s">
        <v>158</v>
      </c>
      <c r="BA18" s="92" t="s">
        <v>159</v>
      </c>
      <c r="BB18" s="92" t="s">
        <v>32</v>
      </c>
      <c r="BC18" s="92" t="s">
        <v>160</v>
      </c>
      <c r="BD18" s="92" t="s">
        <v>110</v>
      </c>
    </row>
    <row r="19" spans="2:56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  <c r="AZ19" s="92" t="s">
        <v>161</v>
      </c>
      <c r="BA19" s="92" t="s">
        <v>162</v>
      </c>
      <c r="BB19" s="92" t="s">
        <v>32</v>
      </c>
      <c r="BC19" s="92" t="s">
        <v>163</v>
      </c>
      <c r="BD19" s="92" t="s">
        <v>110</v>
      </c>
    </row>
    <row r="20" spans="2:56" s="1" customFormat="1" ht="18" customHeight="1">
      <c r="B20" s="34"/>
      <c r="E20" s="362" t="str">
        <f>'Rekapitulace stavby'!E14</f>
        <v>Vyplň údaj</v>
      </c>
      <c r="F20" s="351"/>
      <c r="G20" s="351"/>
      <c r="H20" s="351"/>
      <c r="I20" s="28" t="s">
        <v>34</v>
      </c>
      <c r="J20" s="29" t="str">
        <f>'Rekapitulace stavby'!AN14</f>
        <v>Vyplň údaj</v>
      </c>
      <c r="L20" s="34"/>
      <c r="AZ20" s="92" t="s">
        <v>164</v>
      </c>
      <c r="BA20" s="92" t="s">
        <v>165</v>
      </c>
      <c r="BB20" s="92" t="s">
        <v>32</v>
      </c>
      <c r="BC20" s="92" t="s">
        <v>166</v>
      </c>
      <c r="BD20" s="92" t="s">
        <v>110</v>
      </c>
    </row>
    <row r="21" spans="2:56" s="1" customFormat="1" ht="6.95" customHeight="1">
      <c r="B21" s="34"/>
      <c r="L21" s="34"/>
      <c r="AZ21" s="92" t="s">
        <v>167</v>
      </c>
      <c r="BA21" s="92" t="s">
        <v>168</v>
      </c>
      <c r="BB21" s="92" t="s">
        <v>32</v>
      </c>
      <c r="BC21" s="92" t="s">
        <v>169</v>
      </c>
      <c r="BD21" s="92" t="s">
        <v>110</v>
      </c>
    </row>
    <row r="22" spans="2:56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  <c r="AZ22" s="92" t="s">
        <v>170</v>
      </c>
      <c r="BA22" s="92" t="s">
        <v>171</v>
      </c>
      <c r="BB22" s="92" t="s">
        <v>32</v>
      </c>
      <c r="BC22" s="92" t="s">
        <v>172</v>
      </c>
      <c r="BD22" s="92" t="s">
        <v>110</v>
      </c>
    </row>
    <row r="23" spans="2:56" s="1" customFormat="1" ht="18" customHeight="1">
      <c r="B23" s="34"/>
      <c r="E23" s="26" t="s">
        <v>39</v>
      </c>
      <c r="I23" s="28" t="s">
        <v>34</v>
      </c>
      <c r="J23" s="26" t="s">
        <v>32</v>
      </c>
      <c r="L23" s="34"/>
      <c r="AZ23" s="92" t="s">
        <v>173</v>
      </c>
      <c r="BA23" s="92" t="s">
        <v>174</v>
      </c>
      <c r="BB23" s="92" t="s">
        <v>32</v>
      </c>
      <c r="BC23" s="92" t="s">
        <v>175</v>
      </c>
      <c r="BD23" s="92" t="s">
        <v>110</v>
      </c>
    </row>
    <row r="24" spans="2:56" s="1" customFormat="1" ht="6.95" customHeight="1">
      <c r="B24" s="34"/>
      <c r="L24" s="34"/>
      <c r="AZ24" s="92" t="s">
        <v>176</v>
      </c>
      <c r="BA24" s="92" t="s">
        <v>177</v>
      </c>
      <c r="BB24" s="92" t="s">
        <v>32</v>
      </c>
      <c r="BC24" s="92" t="s">
        <v>178</v>
      </c>
      <c r="BD24" s="92" t="s">
        <v>110</v>
      </c>
    </row>
    <row r="25" spans="2:56" s="1" customFormat="1" ht="12" customHeight="1">
      <c r="B25" s="34"/>
      <c r="D25" s="28" t="s">
        <v>41</v>
      </c>
      <c r="I25" s="28" t="s">
        <v>31</v>
      </c>
      <c r="J25" s="26" t="s">
        <v>32</v>
      </c>
      <c r="L25" s="34"/>
      <c r="AZ25" s="92" t="s">
        <v>179</v>
      </c>
      <c r="BA25" s="92" t="s">
        <v>180</v>
      </c>
      <c r="BB25" s="92" t="s">
        <v>32</v>
      </c>
      <c r="BC25" s="92" t="s">
        <v>181</v>
      </c>
      <c r="BD25" s="92" t="s">
        <v>110</v>
      </c>
    </row>
    <row r="26" spans="2:56" s="1" customFormat="1" ht="18" customHeight="1">
      <c r="B26" s="34"/>
      <c r="E26" s="26" t="s">
        <v>42</v>
      </c>
      <c r="I26" s="28" t="s">
        <v>34</v>
      </c>
      <c r="J26" s="26" t="s">
        <v>32</v>
      </c>
      <c r="L26" s="34"/>
      <c r="AZ26" s="92" t="s">
        <v>182</v>
      </c>
      <c r="BA26" s="92" t="s">
        <v>183</v>
      </c>
      <c r="BB26" s="92" t="s">
        <v>32</v>
      </c>
      <c r="BC26" s="92" t="s">
        <v>141</v>
      </c>
      <c r="BD26" s="92" t="s">
        <v>110</v>
      </c>
    </row>
    <row r="27" spans="2:56" s="1" customFormat="1" ht="6.95" customHeight="1">
      <c r="B27" s="34"/>
      <c r="L27" s="34"/>
      <c r="AZ27" s="92" t="s">
        <v>184</v>
      </c>
      <c r="BA27" s="92" t="s">
        <v>185</v>
      </c>
      <c r="BB27" s="92" t="s">
        <v>32</v>
      </c>
      <c r="BC27" s="92" t="s">
        <v>129</v>
      </c>
      <c r="BD27" s="92" t="s">
        <v>110</v>
      </c>
    </row>
    <row r="28" spans="2:56" s="1" customFormat="1" ht="12" customHeight="1">
      <c r="B28" s="34"/>
      <c r="D28" s="28" t="s">
        <v>43</v>
      </c>
      <c r="L28" s="34"/>
      <c r="AZ28" s="92" t="s">
        <v>186</v>
      </c>
      <c r="BA28" s="92" t="s">
        <v>187</v>
      </c>
      <c r="BB28" s="92" t="s">
        <v>32</v>
      </c>
      <c r="BC28" s="92" t="s">
        <v>137</v>
      </c>
      <c r="BD28" s="92" t="s">
        <v>110</v>
      </c>
    </row>
    <row r="29" spans="2:56" s="7" customFormat="1" ht="71.25" customHeight="1">
      <c r="B29" s="94"/>
      <c r="E29" s="355" t="s">
        <v>44</v>
      </c>
      <c r="F29" s="355"/>
      <c r="G29" s="355"/>
      <c r="H29" s="355"/>
      <c r="L29" s="94"/>
      <c r="AZ29" s="95" t="s">
        <v>188</v>
      </c>
      <c r="BA29" s="95" t="s">
        <v>189</v>
      </c>
      <c r="BB29" s="95" t="s">
        <v>32</v>
      </c>
      <c r="BC29" s="95" t="s">
        <v>190</v>
      </c>
      <c r="BD29" s="95" t="s">
        <v>110</v>
      </c>
    </row>
    <row r="30" spans="2:56" s="1" customFormat="1" ht="6.95" customHeight="1">
      <c r="B30" s="34"/>
      <c r="L30" s="34"/>
      <c r="AZ30" s="92" t="s">
        <v>191</v>
      </c>
      <c r="BA30" s="92" t="s">
        <v>192</v>
      </c>
      <c r="BB30" s="92" t="s">
        <v>32</v>
      </c>
      <c r="BC30" s="92" t="s">
        <v>193</v>
      </c>
      <c r="BD30" s="92" t="s">
        <v>110</v>
      </c>
    </row>
    <row r="31" spans="2:56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  <c r="AZ31" s="92" t="s">
        <v>194</v>
      </c>
      <c r="BA31" s="92" t="s">
        <v>195</v>
      </c>
      <c r="BB31" s="92" t="s">
        <v>32</v>
      </c>
      <c r="BC31" s="92" t="s">
        <v>196</v>
      </c>
      <c r="BD31" s="92" t="s">
        <v>110</v>
      </c>
    </row>
    <row r="32" spans="2:56" s="1" customFormat="1" ht="25.35" customHeight="1">
      <c r="B32" s="34"/>
      <c r="D32" s="96" t="s">
        <v>46</v>
      </c>
      <c r="J32" s="65">
        <f>ROUND(J100, 2)</f>
        <v>0</v>
      </c>
      <c r="L32" s="34"/>
      <c r="AZ32" s="92" t="s">
        <v>197</v>
      </c>
      <c r="BA32" s="92" t="s">
        <v>198</v>
      </c>
      <c r="BB32" s="92" t="s">
        <v>32</v>
      </c>
      <c r="BC32" s="92" t="s">
        <v>199</v>
      </c>
      <c r="BD32" s="92" t="s">
        <v>110</v>
      </c>
    </row>
    <row r="33" spans="2:56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  <c r="AZ33" s="92" t="s">
        <v>200</v>
      </c>
      <c r="BA33" s="92" t="s">
        <v>201</v>
      </c>
      <c r="BB33" s="92" t="s">
        <v>32</v>
      </c>
      <c r="BC33" s="92" t="s">
        <v>202</v>
      </c>
      <c r="BD33" s="92" t="s">
        <v>110</v>
      </c>
    </row>
    <row r="34" spans="2:56" s="1" customFormat="1" ht="14.45" customHeight="1">
      <c r="B34" s="34"/>
      <c r="F34" s="37" t="s">
        <v>48</v>
      </c>
      <c r="I34" s="37" t="s">
        <v>47</v>
      </c>
      <c r="J34" s="37" t="s">
        <v>49</v>
      </c>
      <c r="L34" s="34"/>
      <c r="AZ34" s="92" t="s">
        <v>203</v>
      </c>
      <c r="BA34" s="92" t="s">
        <v>204</v>
      </c>
      <c r="BB34" s="92" t="s">
        <v>32</v>
      </c>
      <c r="BC34" s="92" t="s">
        <v>205</v>
      </c>
      <c r="BD34" s="92" t="s">
        <v>110</v>
      </c>
    </row>
    <row r="35" spans="2:56" s="1" customFormat="1" ht="14.45" customHeight="1">
      <c r="B35" s="34"/>
      <c r="D35" s="54" t="s">
        <v>50</v>
      </c>
      <c r="E35" s="28" t="s">
        <v>51</v>
      </c>
      <c r="F35" s="85">
        <f>ROUND((SUM(BE100:BE1621)),  2)</f>
        <v>0</v>
      </c>
      <c r="I35" s="97">
        <v>0.21</v>
      </c>
      <c r="J35" s="85">
        <f>ROUND(((SUM(BE100:BE1621))*I35),  2)</f>
        <v>0</v>
      </c>
      <c r="L35" s="34"/>
      <c r="AZ35" s="92" t="s">
        <v>206</v>
      </c>
      <c r="BA35" s="92" t="s">
        <v>207</v>
      </c>
      <c r="BB35" s="92" t="s">
        <v>32</v>
      </c>
      <c r="BC35" s="92" t="s">
        <v>208</v>
      </c>
      <c r="BD35" s="92" t="s">
        <v>110</v>
      </c>
    </row>
    <row r="36" spans="2:56" s="1" customFormat="1" ht="14.45" customHeight="1">
      <c r="B36" s="34"/>
      <c r="E36" s="28" t="s">
        <v>52</v>
      </c>
      <c r="F36" s="85">
        <f>ROUND((SUM(BF100:BF1621)),  2)</f>
        <v>0</v>
      </c>
      <c r="I36" s="97">
        <v>0.12</v>
      </c>
      <c r="J36" s="85">
        <f>ROUND(((SUM(BF100:BF1621))*I36),  2)</f>
        <v>0</v>
      </c>
      <c r="L36" s="34"/>
      <c r="AZ36" s="92" t="s">
        <v>209</v>
      </c>
      <c r="BA36" s="92" t="s">
        <v>210</v>
      </c>
      <c r="BB36" s="92" t="s">
        <v>32</v>
      </c>
      <c r="BC36" s="92" t="s">
        <v>211</v>
      </c>
      <c r="BD36" s="92" t="s">
        <v>110</v>
      </c>
    </row>
    <row r="37" spans="2:56" s="1" customFormat="1" ht="14.45" hidden="1" customHeight="1">
      <c r="B37" s="34"/>
      <c r="E37" s="28" t="s">
        <v>53</v>
      </c>
      <c r="F37" s="85">
        <f>ROUND((SUM(BG100:BG1621)),  2)</f>
        <v>0</v>
      </c>
      <c r="I37" s="97">
        <v>0.21</v>
      </c>
      <c r="J37" s="85">
        <f>0</f>
        <v>0</v>
      </c>
      <c r="L37" s="34"/>
      <c r="AZ37" s="92" t="s">
        <v>212</v>
      </c>
      <c r="BA37" s="92" t="s">
        <v>213</v>
      </c>
      <c r="BB37" s="92" t="s">
        <v>32</v>
      </c>
      <c r="BC37" s="92" t="s">
        <v>199</v>
      </c>
      <c r="BD37" s="92" t="s">
        <v>110</v>
      </c>
    </row>
    <row r="38" spans="2:56" s="1" customFormat="1" ht="14.45" hidden="1" customHeight="1">
      <c r="B38" s="34"/>
      <c r="E38" s="28" t="s">
        <v>54</v>
      </c>
      <c r="F38" s="85">
        <f>ROUND((SUM(BH100:BH1621)),  2)</f>
        <v>0</v>
      </c>
      <c r="I38" s="97">
        <v>0.12</v>
      </c>
      <c r="J38" s="85">
        <f>0</f>
        <v>0</v>
      </c>
      <c r="L38" s="34"/>
      <c r="AZ38" s="92" t="s">
        <v>214</v>
      </c>
      <c r="BA38" s="92" t="s">
        <v>215</v>
      </c>
      <c r="BB38" s="92" t="s">
        <v>32</v>
      </c>
      <c r="BC38" s="92" t="s">
        <v>216</v>
      </c>
      <c r="BD38" s="92" t="s">
        <v>110</v>
      </c>
    </row>
    <row r="39" spans="2:56" s="1" customFormat="1" ht="14.45" hidden="1" customHeight="1">
      <c r="B39" s="34"/>
      <c r="E39" s="28" t="s">
        <v>55</v>
      </c>
      <c r="F39" s="85">
        <f>ROUND((SUM(BI100:BI1621)),  2)</f>
        <v>0</v>
      </c>
      <c r="I39" s="97">
        <v>0</v>
      </c>
      <c r="J39" s="85">
        <f>0</f>
        <v>0</v>
      </c>
      <c r="L39" s="34"/>
      <c r="AZ39" s="92" t="s">
        <v>217</v>
      </c>
      <c r="BA39" s="92" t="s">
        <v>218</v>
      </c>
      <c r="BB39" s="92" t="s">
        <v>32</v>
      </c>
      <c r="BC39" s="92" t="s">
        <v>219</v>
      </c>
      <c r="BD39" s="92" t="s">
        <v>110</v>
      </c>
    </row>
    <row r="40" spans="2:56" s="1" customFormat="1" ht="6.95" customHeight="1">
      <c r="B40" s="34"/>
      <c r="L40" s="34"/>
      <c r="AZ40" s="92" t="s">
        <v>220</v>
      </c>
      <c r="BA40" s="92" t="s">
        <v>221</v>
      </c>
      <c r="BB40" s="92" t="s">
        <v>32</v>
      </c>
      <c r="BC40" s="92" t="s">
        <v>222</v>
      </c>
      <c r="BD40" s="92" t="s">
        <v>110</v>
      </c>
    </row>
    <row r="41" spans="2:56" s="1" customFormat="1" ht="25.35" customHeight="1">
      <c r="B41" s="34"/>
      <c r="C41" s="98"/>
      <c r="D41" s="99" t="s">
        <v>56</v>
      </c>
      <c r="E41" s="56"/>
      <c r="F41" s="56"/>
      <c r="G41" s="100" t="s">
        <v>57</v>
      </c>
      <c r="H41" s="101" t="s">
        <v>58</v>
      </c>
      <c r="I41" s="56"/>
      <c r="J41" s="102">
        <f>SUM(J32:J39)</f>
        <v>0</v>
      </c>
      <c r="K41" s="103"/>
      <c r="L41" s="34"/>
      <c r="AZ41" s="92" t="s">
        <v>223</v>
      </c>
      <c r="BA41" s="92" t="s">
        <v>224</v>
      </c>
      <c r="BB41" s="92" t="s">
        <v>32</v>
      </c>
      <c r="BC41" s="92" t="s">
        <v>225</v>
      </c>
      <c r="BD41" s="92" t="s">
        <v>110</v>
      </c>
    </row>
    <row r="42" spans="2:56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  <c r="AZ42" s="92" t="s">
        <v>226</v>
      </c>
      <c r="BA42" s="92" t="s">
        <v>227</v>
      </c>
      <c r="BB42" s="92" t="s">
        <v>32</v>
      </c>
      <c r="BC42" s="92" t="s">
        <v>228</v>
      </c>
      <c r="BD42" s="92" t="s">
        <v>110</v>
      </c>
    </row>
    <row r="43" spans="2:56">
      <c r="AZ43" s="92" t="s">
        <v>229</v>
      </c>
      <c r="BA43" s="92" t="s">
        <v>230</v>
      </c>
      <c r="BB43" s="92" t="s">
        <v>32</v>
      </c>
      <c r="BC43" s="92" t="s">
        <v>231</v>
      </c>
      <c r="BD43" s="92" t="s">
        <v>110</v>
      </c>
    </row>
    <row r="44" spans="2:56">
      <c r="AZ44" s="92" t="s">
        <v>232</v>
      </c>
      <c r="BA44" s="92" t="s">
        <v>233</v>
      </c>
      <c r="BB44" s="92" t="s">
        <v>32</v>
      </c>
      <c r="BC44" s="92" t="s">
        <v>234</v>
      </c>
      <c r="BD44" s="92" t="s">
        <v>110</v>
      </c>
    </row>
    <row r="45" spans="2:56">
      <c r="AZ45" s="92" t="s">
        <v>235</v>
      </c>
      <c r="BA45" s="92" t="s">
        <v>236</v>
      </c>
      <c r="BB45" s="92" t="s">
        <v>32</v>
      </c>
      <c r="BC45" s="92" t="s">
        <v>237</v>
      </c>
      <c r="BD45" s="92" t="s">
        <v>110</v>
      </c>
    </row>
    <row r="46" spans="2:56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  <c r="AZ46" s="92" t="s">
        <v>238</v>
      </c>
      <c r="BA46" s="92" t="s">
        <v>239</v>
      </c>
      <c r="BB46" s="92" t="s">
        <v>32</v>
      </c>
      <c r="BC46" s="92" t="s">
        <v>240</v>
      </c>
      <c r="BD46" s="92" t="s">
        <v>110</v>
      </c>
    </row>
    <row r="47" spans="2:56" s="1" customFormat="1" ht="24.95" customHeight="1">
      <c r="B47" s="34"/>
      <c r="C47" s="22" t="s">
        <v>241</v>
      </c>
      <c r="L47" s="34"/>
      <c r="AZ47" s="92" t="s">
        <v>242</v>
      </c>
      <c r="BA47" s="92" t="s">
        <v>243</v>
      </c>
      <c r="BB47" s="92" t="s">
        <v>32</v>
      </c>
      <c r="BC47" s="92" t="s">
        <v>89</v>
      </c>
      <c r="BD47" s="92" t="s">
        <v>110</v>
      </c>
    </row>
    <row r="48" spans="2:56" s="1" customFormat="1" ht="6.95" customHeight="1">
      <c r="B48" s="34"/>
      <c r="L48" s="34"/>
      <c r="AZ48" s="92" t="s">
        <v>244</v>
      </c>
      <c r="BA48" s="92" t="s">
        <v>245</v>
      </c>
      <c r="BB48" s="92" t="s">
        <v>32</v>
      </c>
      <c r="BC48" s="92" t="s">
        <v>89</v>
      </c>
      <c r="BD48" s="92" t="s">
        <v>110</v>
      </c>
    </row>
    <row r="49" spans="2:56" s="1" customFormat="1" ht="12" customHeight="1">
      <c r="B49" s="34"/>
      <c r="C49" s="28" t="s">
        <v>16</v>
      </c>
      <c r="L49" s="34"/>
      <c r="AZ49" s="92" t="s">
        <v>246</v>
      </c>
      <c r="BA49" s="92" t="s">
        <v>247</v>
      </c>
      <c r="BB49" s="92" t="s">
        <v>32</v>
      </c>
      <c r="BC49" s="92" t="s">
        <v>89</v>
      </c>
      <c r="BD49" s="92" t="s">
        <v>110</v>
      </c>
    </row>
    <row r="50" spans="2:56" s="1" customFormat="1" ht="16.5" customHeight="1">
      <c r="B50" s="34"/>
      <c r="E50" s="360" t="str">
        <f>E7</f>
        <v>VŠE - Posluchárna JM 104</v>
      </c>
      <c r="F50" s="361"/>
      <c r="G50" s="361"/>
      <c r="H50" s="361"/>
      <c r="L50" s="34"/>
      <c r="AZ50" s="92" t="s">
        <v>248</v>
      </c>
      <c r="BA50" s="92" t="s">
        <v>249</v>
      </c>
      <c r="BB50" s="92" t="s">
        <v>32</v>
      </c>
      <c r="BC50" s="92" t="s">
        <v>89</v>
      </c>
      <c r="BD50" s="92" t="s">
        <v>110</v>
      </c>
    </row>
    <row r="51" spans="2:56" ht="12" customHeight="1">
      <c r="B51" s="21"/>
      <c r="C51" s="28" t="s">
        <v>126</v>
      </c>
      <c r="L51" s="21"/>
      <c r="AZ51" s="92" t="s">
        <v>250</v>
      </c>
      <c r="BA51" s="92" t="s">
        <v>251</v>
      </c>
      <c r="BB51" s="92" t="s">
        <v>32</v>
      </c>
      <c r="BC51" s="92" t="s">
        <v>252</v>
      </c>
      <c r="BD51" s="92" t="s">
        <v>110</v>
      </c>
    </row>
    <row r="52" spans="2:56" s="1" customFormat="1" ht="16.5" customHeight="1">
      <c r="B52" s="34"/>
      <c r="E52" s="360" t="s">
        <v>130</v>
      </c>
      <c r="F52" s="359"/>
      <c r="G52" s="359"/>
      <c r="H52" s="359"/>
      <c r="L52" s="34"/>
      <c r="AZ52" s="92" t="s">
        <v>253</v>
      </c>
      <c r="BA52" s="92" t="s">
        <v>254</v>
      </c>
      <c r="BB52" s="92" t="s">
        <v>32</v>
      </c>
      <c r="BC52" s="92" t="s">
        <v>89</v>
      </c>
      <c r="BD52" s="92" t="s">
        <v>110</v>
      </c>
    </row>
    <row r="53" spans="2:56" s="1" customFormat="1" ht="12" customHeight="1">
      <c r="B53" s="34"/>
      <c r="C53" s="28" t="s">
        <v>134</v>
      </c>
      <c r="L53" s="34"/>
      <c r="AZ53" s="92" t="s">
        <v>255</v>
      </c>
      <c r="BA53" s="92" t="s">
        <v>256</v>
      </c>
      <c r="BB53" s="92" t="s">
        <v>32</v>
      </c>
      <c r="BC53" s="92" t="s">
        <v>89</v>
      </c>
      <c r="BD53" s="92" t="s">
        <v>110</v>
      </c>
    </row>
    <row r="54" spans="2:56" s="1" customFormat="1" ht="16.5" customHeight="1">
      <c r="B54" s="34"/>
      <c r="E54" s="317" t="str">
        <f>E11</f>
        <v>D.1.1 - stavebně - architektonické řešení</v>
      </c>
      <c r="F54" s="359"/>
      <c r="G54" s="359"/>
      <c r="H54" s="359"/>
      <c r="L54" s="34"/>
      <c r="AZ54" s="92" t="s">
        <v>257</v>
      </c>
      <c r="BA54" s="92" t="s">
        <v>258</v>
      </c>
      <c r="BB54" s="92" t="s">
        <v>32</v>
      </c>
      <c r="BC54" s="92" t="s">
        <v>259</v>
      </c>
      <c r="BD54" s="92" t="s">
        <v>110</v>
      </c>
    </row>
    <row r="55" spans="2:56" s="1" customFormat="1" ht="6.95" customHeight="1">
      <c r="B55" s="34"/>
      <c r="L55" s="34"/>
      <c r="AZ55" s="92" t="s">
        <v>260</v>
      </c>
      <c r="BA55" s="92" t="s">
        <v>261</v>
      </c>
      <c r="BB55" s="92" t="s">
        <v>32</v>
      </c>
      <c r="BC55" s="92" t="s">
        <v>252</v>
      </c>
      <c r="BD55" s="92" t="s">
        <v>110</v>
      </c>
    </row>
    <row r="56" spans="2:56" s="1" customFormat="1" ht="12" customHeight="1">
      <c r="B56" s="34"/>
      <c r="C56" s="28" t="s">
        <v>22</v>
      </c>
      <c r="F56" s="26" t="str">
        <f>F14</f>
        <v>Praha - Jižní město</v>
      </c>
      <c r="I56" s="28" t="s">
        <v>24</v>
      </c>
      <c r="J56" s="51" t="str">
        <f>IF(J14="","",J14)</f>
        <v>13. 11. 2024</v>
      </c>
      <c r="L56" s="34"/>
      <c r="AZ56" s="92" t="s">
        <v>262</v>
      </c>
      <c r="BA56" s="92" t="s">
        <v>263</v>
      </c>
      <c r="BB56" s="92" t="s">
        <v>32</v>
      </c>
      <c r="BC56" s="92" t="s">
        <v>264</v>
      </c>
      <c r="BD56" s="92" t="s">
        <v>110</v>
      </c>
    </row>
    <row r="57" spans="2:56" s="1" customFormat="1" ht="6.95" customHeight="1">
      <c r="B57" s="34"/>
      <c r="L57" s="34"/>
      <c r="AZ57" s="92" t="s">
        <v>265</v>
      </c>
      <c r="BA57" s="92" t="s">
        <v>266</v>
      </c>
      <c r="BB57" s="92" t="s">
        <v>32</v>
      </c>
      <c r="BC57" s="92" t="s">
        <v>252</v>
      </c>
      <c r="BD57" s="92" t="s">
        <v>110</v>
      </c>
    </row>
    <row r="58" spans="2:56" s="1" customFormat="1" ht="40.15" customHeight="1">
      <c r="B58" s="34"/>
      <c r="C58" s="28" t="s">
        <v>30</v>
      </c>
      <c r="F58" s="26" t="str">
        <f>E17</f>
        <v>Vysoká škola ekonomická v Praze</v>
      </c>
      <c r="I58" s="28" t="s">
        <v>37</v>
      </c>
      <c r="J58" s="32" t="str">
        <f>E23</f>
        <v>Ing. Petra Krejzová - pozem. stavby a architektura</v>
      </c>
      <c r="L58" s="34"/>
      <c r="AZ58" s="92" t="s">
        <v>267</v>
      </c>
      <c r="BA58" s="92" t="s">
        <v>268</v>
      </c>
      <c r="BB58" s="92" t="s">
        <v>32</v>
      </c>
      <c r="BC58" s="92" t="s">
        <v>269</v>
      </c>
      <c r="BD58" s="92" t="s">
        <v>110</v>
      </c>
    </row>
    <row r="59" spans="2:56" s="1" customFormat="1" ht="15.2" customHeight="1">
      <c r="B59" s="34"/>
      <c r="C59" s="28" t="s">
        <v>35</v>
      </c>
      <c r="F59" s="26" t="str">
        <f>IF(E20="","",E20)</f>
        <v>Vyplň údaj</v>
      </c>
      <c r="I59" s="28" t="s">
        <v>41</v>
      </c>
      <c r="J59" s="32" t="str">
        <f>E26</f>
        <v>Luděk Štuller</v>
      </c>
      <c r="L59" s="34"/>
      <c r="AZ59" s="92" t="s">
        <v>270</v>
      </c>
      <c r="BA59" s="92" t="s">
        <v>271</v>
      </c>
      <c r="BB59" s="92" t="s">
        <v>32</v>
      </c>
      <c r="BC59" s="92" t="s">
        <v>272</v>
      </c>
      <c r="BD59" s="92" t="s">
        <v>110</v>
      </c>
    </row>
    <row r="60" spans="2:56" s="1" customFormat="1" ht="10.35" customHeight="1">
      <c r="B60" s="34"/>
      <c r="L60" s="34"/>
      <c r="AZ60" s="92" t="s">
        <v>273</v>
      </c>
      <c r="BA60" s="92" t="s">
        <v>274</v>
      </c>
      <c r="BB60" s="92" t="s">
        <v>32</v>
      </c>
      <c r="BC60" s="92" t="s">
        <v>275</v>
      </c>
      <c r="BD60" s="92" t="s">
        <v>110</v>
      </c>
    </row>
    <row r="61" spans="2:56" s="1" customFormat="1" ht="29.25" customHeight="1">
      <c r="B61" s="34"/>
      <c r="C61" s="104" t="s">
        <v>276</v>
      </c>
      <c r="D61" s="98"/>
      <c r="E61" s="98"/>
      <c r="F61" s="98"/>
      <c r="G61" s="98"/>
      <c r="H61" s="98"/>
      <c r="I61" s="98"/>
      <c r="J61" s="105" t="s">
        <v>277</v>
      </c>
      <c r="K61" s="98"/>
      <c r="L61" s="34"/>
      <c r="AZ61" s="92" t="s">
        <v>278</v>
      </c>
      <c r="BA61" s="92" t="s">
        <v>279</v>
      </c>
      <c r="BB61" s="92" t="s">
        <v>32</v>
      </c>
      <c r="BC61" s="92" t="s">
        <v>280</v>
      </c>
      <c r="BD61" s="92" t="s">
        <v>110</v>
      </c>
    </row>
    <row r="62" spans="2:56" s="1" customFormat="1" ht="10.35" customHeight="1">
      <c r="B62" s="34"/>
      <c r="L62" s="34"/>
      <c r="AZ62" s="92" t="s">
        <v>281</v>
      </c>
      <c r="BA62" s="92" t="s">
        <v>282</v>
      </c>
      <c r="BB62" s="92" t="s">
        <v>32</v>
      </c>
      <c r="BC62" s="92" t="s">
        <v>283</v>
      </c>
      <c r="BD62" s="92" t="s">
        <v>110</v>
      </c>
    </row>
    <row r="63" spans="2:56" s="1" customFormat="1" ht="22.9" customHeight="1">
      <c r="B63" s="34"/>
      <c r="C63" s="106" t="s">
        <v>78</v>
      </c>
      <c r="J63" s="65">
        <f>J100</f>
        <v>0</v>
      </c>
      <c r="L63" s="34"/>
      <c r="AU63" s="18" t="s">
        <v>284</v>
      </c>
      <c r="AZ63" s="92" t="s">
        <v>285</v>
      </c>
      <c r="BA63" s="92" t="s">
        <v>286</v>
      </c>
      <c r="BB63" s="92" t="s">
        <v>32</v>
      </c>
      <c r="BC63" s="92" t="s">
        <v>287</v>
      </c>
      <c r="BD63" s="92" t="s">
        <v>110</v>
      </c>
    </row>
    <row r="64" spans="2:56" s="8" customFormat="1" ht="24.95" customHeight="1">
      <c r="B64" s="107"/>
      <c r="D64" s="108" t="s">
        <v>288</v>
      </c>
      <c r="E64" s="109"/>
      <c r="F64" s="109"/>
      <c r="G64" s="109"/>
      <c r="H64" s="109"/>
      <c r="I64" s="109"/>
      <c r="J64" s="110">
        <f>J101</f>
        <v>0</v>
      </c>
      <c r="L64" s="107"/>
      <c r="AZ64" s="111" t="s">
        <v>289</v>
      </c>
      <c r="BA64" s="111" t="s">
        <v>290</v>
      </c>
      <c r="BB64" s="111" t="s">
        <v>32</v>
      </c>
      <c r="BC64" s="111" t="s">
        <v>291</v>
      </c>
      <c r="BD64" s="111" t="s">
        <v>110</v>
      </c>
    </row>
    <row r="65" spans="2:56" s="9" customFormat="1" ht="19.899999999999999" customHeight="1">
      <c r="B65" s="112"/>
      <c r="D65" s="113" t="s">
        <v>292</v>
      </c>
      <c r="E65" s="114"/>
      <c r="F65" s="114"/>
      <c r="G65" s="114"/>
      <c r="H65" s="114"/>
      <c r="I65" s="114"/>
      <c r="J65" s="115">
        <f>J102</f>
        <v>0</v>
      </c>
      <c r="L65" s="112"/>
      <c r="AZ65" s="116" t="s">
        <v>293</v>
      </c>
      <c r="BA65" s="116" t="s">
        <v>294</v>
      </c>
      <c r="BB65" s="116" t="s">
        <v>32</v>
      </c>
      <c r="BC65" s="116" t="s">
        <v>219</v>
      </c>
      <c r="BD65" s="116" t="s">
        <v>110</v>
      </c>
    </row>
    <row r="66" spans="2:56" s="9" customFormat="1" ht="19.899999999999999" customHeight="1">
      <c r="B66" s="112"/>
      <c r="D66" s="113" t="s">
        <v>295</v>
      </c>
      <c r="E66" s="114"/>
      <c r="F66" s="114"/>
      <c r="G66" s="114"/>
      <c r="H66" s="114"/>
      <c r="I66" s="114"/>
      <c r="J66" s="115">
        <f>J308</f>
        <v>0</v>
      </c>
      <c r="L66" s="112"/>
      <c r="AZ66" s="116" t="s">
        <v>296</v>
      </c>
      <c r="BA66" s="116" t="s">
        <v>297</v>
      </c>
      <c r="BB66" s="116" t="s">
        <v>32</v>
      </c>
      <c r="BC66" s="116" t="s">
        <v>298</v>
      </c>
      <c r="BD66" s="116" t="s">
        <v>110</v>
      </c>
    </row>
    <row r="67" spans="2:56" s="9" customFormat="1" ht="19.899999999999999" customHeight="1">
      <c r="B67" s="112"/>
      <c r="D67" s="113" t="s">
        <v>299</v>
      </c>
      <c r="E67" s="114"/>
      <c r="F67" s="114"/>
      <c r="G67" s="114"/>
      <c r="H67" s="114"/>
      <c r="I67" s="114"/>
      <c r="J67" s="115">
        <f>J558</f>
        <v>0</v>
      </c>
      <c r="L67" s="112"/>
      <c r="AZ67" s="116" t="s">
        <v>300</v>
      </c>
      <c r="BA67" s="116" t="s">
        <v>301</v>
      </c>
      <c r="BB67" s="116" t="s">
        <v>32</v>
      </c>
      <c r="BC67" s="116" t="s">
        <v>302</v>
      </c>
      <c r="BD67" s="116" t="s">
        <v>110</v>
      </c>
    </row>
    <row r="68" spans="2:56" s="9" customFormat="1" ht="19.899999999999999" customHeight="1">
      <c r="B68" s="112"/>
      <c r="D68" s="113" t="s">
        <v>303</v>
      </c>
      <c r="E68" s="114"/>
      <c r="F68" s="114"/>
      <c r="G68" s="114"/>
      <c r="H68" s="114"/>
      <c r="I68" s="114"/>
      <c r="J68" s="115">
        <f>J611</f>
        <v>0</v>
      </c>
      <c r="L68" s="112"/>
      <c r="AZ68" s="116" t="s">
        <v>304</v>
      </c>
      <c r="BA68" s="116" t="s">
        <v>305</v>
      </c>
      <c r="BB68" s="116" t="s">
        <v>32</v>
      </c>
      <c r="BC68" s="116" t="s">
        <v>306</v>
      </c>
      <c r="BD68" s="116" t="s">
        <v>110</v>
      </c>
    </row>
    <row r="69" spans="2:56" s="8" customFormat="1" ht="24.95" customHeight="1">
      <c r="B69" s="107"/>
      <c r="D69" s="108" t="s">
        <v>307</v>
      </c>
      <c r="E69" s="109"/>
      <c r="F69" s="109"/>
      <c r="G69" s="109"/>
      <c r="H69" s="109"/>
      <c r="I69" s="109"/>
      <c r="J69" s="110">
        <f>J614</f>
        <v>0</v>
      </c>
      <c r="L69" s="107"/>
      <c r="AZ69" s="111" t="s">
        <v>308</v>
      </c>
      <c r="BA69" s="111" t="s">
        <v>309</v>
      </c>
      <c r="BB69" s="111" t="s">
        <v>32</v>
      </c>
      <c r="BC69" s="111" t="s">
        <v>310</v>
      </c>
      <c r="BD69" s="111" t="s">
        <v>110</v>
      </c>
    </row>
    <row r="70" spans="2:56" s="9" customFormat="1" ht="19.899999999999999" customHeight="1">
      <c r="B70" s="112"/>
      <c r="D70" s="113" t="s">
        <v>311</v>
      </c>
      <c r="E70" s="114"/>
      <c r="F70" s="114"/>
      <c r="G70" s="114"/>
      <c r="H70" s="114"/>
      <c r="I70" s="114"/>
      <c r="J70" s="115">
        <f>J615</f>
        <v>0</v>
      </c>
      <c r="L70" s="112"/>
      <c r="AZ70" s="116" t="s">
        <v>312</v>
      </c>
      <c r="BA70" s="116" t="s">
        <v>313</v>
      </c>
      <c r="BB70" s="116" t="s">
        <v>32</v>
      </c>
      <c r="BC70" s="116" t="s">
        <v>314</v>
      </c>
      <c r="BD70" s="116" t="s">
        <v>110</v>
      </c>
    </row>
    <row r="71" spans="2:56" s="9" customFormat="1" ht="19.899999999999999" customHeight="1">
      <c r="B71" s="112"/>
      <c r="D71" s="113" t="s">
        <v>315</v>
      </c>
      <c r="E71" s="114"/>
      <c r="F71" s="114"/>
      <c r="G71" s="114"/>
      <c r="H71" s="114"/>
      <c r="I71" s="114"/>
      <c r="J71" s="115">
        <f>J758</f>
        <v>0</v>
      </c>
      <c r="L71" s="112"/>
      <c r="AZ71" s="116" t="s">
        <v>316</v>
      </c>
      <c r="BA71" s="116" t="s">
        <v>317</v>
      </c>
      <c r="BB71" s="116" t="s">
        <v>32</v>
      </c>
      <c r="BC71" s="116" t="s">
        <v>318</v>
      </c>
      <c r="BD71" s="116" t="s">
        <v>110</v>
      </c>
    </row>
    <row r="72" spans="2:56" s="9" customFormat="1" ht="19.899999999999999" customHeight="1">
      <c r="B72" s="112"/>
      <c r="D72" s="113" t="s">
        <v>319</v>
      </c>
      <c r="E72" s="114"/>
      <c r="F72" s="114"/>
      <c r="G72" s="114"/>
      <c r="H72" s="114"/>
      <c r="I72" s="114"/>
      <c r="J72" s="115">
        <f>J860</f>
        <v>0</v>
      </c>
      <c r="L72" s="112"/>
      <c r="AZ72" s="116" t="s">
        <v>320</v>
      </c>
      <c r="BA72" s="116" t="s">
        <v>321</v>
      </c>
      <c r="BB72" s="116" t="s">
        <v>32</v>
      </c>
      <c r="BC72" s="116" t="s">
        <v>322</v>
      </c>
      <c r="BD72" s="116" t="s">
        <v>110</v>
      </c>
    </row>
    <row r="73" spans="2:56" s="9" customFormat="1" ht="19.899999999999999" customHeight="1">
      <c r="B73" s="112"/>
      <c r="D73" s="113" t="s">
        <v>323</v>
      </c>
      <c r="E73" s="114"/>
      <c r="F73" s="114"/>
      <c r="G73" s="114"/>
      <c r="H73" s="114"/>
      <c r="I73" s="114"/>
      <c r="J73" s="115">
        <f>J888</f>
        <v>0</v>
      </c>
      <c r="L73" s="112"/>
      <c r="AZ73" s="116" t="s">
        <v>324</v>
      </c>
      <c r="BA73" s="116" t="s">
        <v>325</v>
      </c>
      <c r="BB73" s="116" t="s">
        <v>32</v>
      </c>
      <c r="BC73" s="116" t="s">
        <v>219</v>
      </c>
      <c r="BD73" s="116" t="s">
        <v>110</v>
      </c>
    </row>
    <row r="74" spans="2:56" s="9" customFormat="1" ht="19.899999999999999" customHeight="1">
      <c r="B74" s="112"/>
      <c r="D74" s="113" t="s">
        <v>326</v>
      </c>
      <c r="E74" s="114"/>
      <c r="F74" s="114"/>
      <c r="G74" s="114"/>
      <c r="H74" s="114"/>
      <c r="I74" s="114"/>
      <c r="J74" s="115">
        <f>J908</f>
        <v>0</v>
      </c>
      <c r="L74" s="112"/>
      <c r="AZ74" s="116" t="s">
        <v>327</v>
      </c>
      <c r="BA74" s="116" t="s">
        <v>328</v>
      </c>
      <c r="BB74" s="116" t="s">
        <v>32</v>
      </c>
      <c r="BC74" s="116" t="s">
        <v>329</v>
      </c>
      <c r="BD74" s="116" t="s">
        <v>110</v>
      </c>
    </row>
    <row r="75" spans="2:56" s="9" customFormat="1" ht="19.899999999999999" customHeight="1">
      <c r="B75" s="112"/>
      <c r="D75" s="113" t="s">
        <v>330</v>
      </c>
      <c r="E75" s="114"/>
      <c r="F75" s="114"/>
      <c r="G75" s="114"/>
      <c r="H75" s="114"/>
      <c r="I75" s="114"/>
      <c r="J75" s="115">
        <f>J1238</f>
        <v>0</v>
      </c>
      <c r="L75" s="112"/>
      <c r="AZ75" s="116" t="s">
        <v>331</v>
      </c>
      <c r="BA75" s="116" t="s">
        <v>332</v>
      </c>
      <c r="BB75" s="116" t="s">
        <v>32</v>
      </c>
      <c r="BC75" s="116" t="s">
        <v>333</v>
      </c>
      <c r="BD75" s="116" t="s">
        <v>110</v>
      </c>
    </row>
    <row r="76" spans="2:56" s="9" customFormat="1" ht="19.899999999999999" customHeight="1">
      <c r="B76" s="112"/>
      <c r="D76" s="113" t="s">
        <v>334</v>
      </c>
      <c r="E76" s="114"/>
      <c r="F76" s="114"/>
      <c r="G76" s="114"/>
      <c r="H76" s="114"/>
      <c r="I76" s="114"/>
      <c r="J76" s="115">
        <f>J1267</f>
        <v>0</v>
      </c>
      <c r="L76" s="112"/>
      <c r="AZ76" s="116" t="s">
        <v>335</v>
      </c>
      <c r="BA76" s="116" t="s">
        <v>336</v>
      </c>
      <c r="BB76" s="116" t="s">
        <v>32</v>
      </c>
      <c r="BC76" s="116" t="s">
        <v>196</v>
      </c>
      <c r="BD76" s="116" t="s">
        <v>110</v>
      </c>
    </row>
    <row r="77" spans="2:56" s="9" customFormat="1" ht="19.899999999999999" customHeight="1">
      <c r="B77" s="112"/>
      <c r="D77" s="113" t="s">
        <v>337</v>
      </c>
      <c r="E77" s="114"/>
      <c r="F77" s="114"/>
      <c r="G77" s="114"/>
      <c r="H77" s="114"/>
      <c r="I77" s="114"/>
      <c r="J77" s="115">
        <f>J1501</f>
        <v>0</v>
      </c>
      <c r="L77" s="112"/>
    </row>
    <row r="78" spans="2:56" s="8" customFormat="1" ht="24.95" customHeight="1">
      <c r="B78" s="107"/>
      <c r="D78" s="108" t="s">
        <v>338</v>
      </c>
      <c r="E78" s="109"/>
      <c r="F78" s="109"/>
      <c r="G78" s="109"/>
      <c r="H78" s="109"/>
      <c r="I78" s="109"/>
      <c r="J78" s="110">
        <f>J1613</f>
        <v>0</v>
      </c>
      <c r="L78" s="107"/>
    </row>
    <row r="79" spans="2:56" s="1" customFormat="1" ht="21.75" customHeight="1">
      <c r="B79" s="34"/>
      <c r="L79" s="34"/>
    </row>
    <row r="80" spans="2:56" s="1" customFormat="1" ht="6.95" customHeight="1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4"/>
    </row>
    <row r="84" spans="2:12" s="1" customFormat="1" ht="6.95" customHeight="1"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34"/>
    </row>
    <row r="85" spans="2:12" s="1" customFormat="1" ht="24.95" customHeight="1">
      <c r="B85" s="34"/>
      <c r="C85" s="22" t="s">
        <v>339</v>
      </c>
      <c r="L85" s="34"/>
    </row>
    <row r="86" spans="2:12" s="1" customFormat="1" ht="6.95" customHeight="1">
      <c r="B86" s="34"/>
      <c r="L86" s="34"/>
    </row>
    <row r="87" spans="2:12" s="1" customFormat="1" ht="12" customHeight="1">
      <c r="B87" s="34"/>
      <c r="C87" s="28" t="s">
        <v>16</v>
      </c>
      <c r="L87" s="34"/>
    </row>
    <row r="88" spans="2:12" s="1" customFormat="1" ht="16.5" customHeight="1">
      <c r="B88" s="34"/>
      <c r="E88" s="360" t="str">
        <f>E7</f>
        <v>VŠE - Posluchárna JM 104</v>
      </c>
      <c r="F88" s="361"/>
      <c r="G88" s="361"/>
      <c r="H88" s="361"/>
      <c r="L88" s="34"/>
    </row>
    <row r="89" spans="2:12" ht="12" customHeight="1">
      <c r="B89" s="21"/>
      <c r="C89" s="28" t="s">
        <v>126</v>
      </c>
      <c r="L89" s="21"/>
    </row>
    <row r="90" spans="2:12" s="1" customFormat="1" ht="16.5" customHeight="1">
      <c r="B90" s="34"/>
      <c r="E90" s="360" t="s">
        <v>130</v>
      </c>
      <c r="F90" s="359"/>
      <c r="G90" s="359"/>
      <c r="H90" s="359"/>
      <c r="L90" s="34"/>
    </row>
    <row r="91" spans="2:12" s="1" customFormat="1" ht="12" customHeight="1">
      <c r="B91" s="34"/>
      <c r="C91" s="28" t="s">
        <v>134</v>
      </c>
      <c r="L91" s="34"/>
    </row>
    <row r="92" spans="2:12" s="1" customFormat="1" ht="16.5" customHeight="1">
      <c r="B92" s="34"/>
      <c r="E92" s="317" t="str">
        <f>E11</f>
        <v>D.1.1 - stavebně - architektonické řešení</v>
      </c>
      <c r="F92" s="359"/>
      <c r="G92" s="359"/>
      <c r="H92" s="359"/>
      <c r="L92" s="34"/>
    </row>
    <row r="93" spans="2:12" s="1" customFormat="1" ht="6.95" customHeight="1">
      <c r="B93" s="34"/>
      <c r="L93" s="34"/>
    </row>
    <row r="94" spans="2:12" s="1" customFormat="1" ht="12" customHeight="1">
      <c r="B94" s="34"/>
      <c r="C94" s="28" t="s">
        <v>22</v>
      </c>
      <c r="F94" s="26" t="str">
        <f>F14</f>
        <v>Praha - Jižní město</v>
      </c>
      <c r="I94" s="28" t="s">
        <v>24</v>
      </c>
      <c r="J94" s="51" t="str">
        <f>IF(J14="","",J14)</f>
        <v>13. 11. 2024</v>
      </c>
      <c r="L94" s="34"/>
    </row>
    <row r="95" spans="2:12" s="1" customFormat="1" ht="6.95" customHeight="1">
      <c r="B95" s="34"/>
      <c r="L95" s="34"/>
    </row>
    <row r="96" spans="2:12" s="1" customFormat="1" ht="40.15" customHeight="1">
      <c r="B96" s="34"/>
      <c r="C96" s="28" t="s">
        <v>30</v>
      </c>
      <c r="F96" s="26" t="str">
        <f>E17</f>
        <v>Vysoká škola ekonomická v Praze</v>
      </c>
      <c r="I96" s="28" t="s">
        <v>37</v>
      </c>
      <c r="J96" s="32" t="str">
        <f>E23</f>
        <v>Ing. Petra Krejzová - pozem. stavby a architektura</v>
      </c>
      <c r="L96" s="34"/>
    </row>
    <row r="97" spans="2:65" s="1" customFormat="1" ht="15.2" customHeight="1">
      <c r="B97" s="34"/>
      <c r="C97" s="28" t="s">
        <v>35</v>
      </c>
      <c r="F97" s="26" t="str">
        <f>IF(E20="","",E20)</f>
        <v>Vyplň údaj</v>
      </c>
      <c r="I97" s="28" t="s">
        <v>41</v>
      </c>
      <c r="J97" s="32" t="str">
        <f>E26</f>
        <v>Luděk Štuller</v>
      </c>
      <c r="L97" s="34"/>
    </row>
    <row r="98" spans="2:65" s="1" customFormat="1" ht="10.35" customHeight="1">
      <c r="B98" s="34"/>
      <c r="L98" s="34"/>
    </row>
    <row r="99" spans="2:65" s="10" customFormat="1" ht="29.25" customHeight="1">
      <c r="B99" s="117"/>
      <c r="C99" s="118" t="s">
        <v>340</v>
      </c>
      <c r="D99" s="119" t="s">
        <v>65</v>
      </c>
      <c r="E99" s="119" t="s">
        <v>61</v>
      </c>
      <c r="F99" s="119" t="s">
        <v>62</v>
      </c>
      <c r="G99" s="119" t="s">
        <v>341</v>
      </c>
      <c r="H99" s="119" t="s">
        <v>342</v>
      </c>
      <c r="I99" s="119" t="s">
        <v>343</v>
      </c>
      <c r="J99" s="119" t="s">
        <v>277</v>
      </c>
      <c r="K99" s="120" t="s">
        <v>344</v>
      </c>
      <c r="L99" s="117"/>
      <c r="M99" s="58" t="s">
        <v>32</v>
      </c>
      <c r="N99" s="59" t="s">
        <v>50</v>
      </c>
      <c r="O99" s="59" t="s">
        <v>345</v>
      </c>
      <c r="P99" s="59" t="s">
        <v>346</v>
      </c>
      <c r="Q99" s="59" t="s">
        <v>347</v>
      </c>
      <c r="R99" s="59" t="s">
        <v>348</v>
      </c>
      <c r="S99" s="59" t="s">
        <v>349</v>
      </c>
      <c r="T99" s="60" t="s">
        <v>350</v>
      </c>
    </row>
    <row r="100" spans="2:65" s="1" customFormat="1" ht="22.9" customHeight="1">
      <c r="B100" s="34"/>
      <c r="C100" s="63" t="s">
        <v>351</v>
      </c>
      <c r="J100" s="121">
        <f>BK100</f>
        <v>0</v>
      </c>
      <c r="L100" s="34"/>
      <c r="M100" s="61"/>
      <c r="N100" s="52"/>
      <c r="O100" s="52"/>
      <c r="P100" s="122">
        <f>P101+P614+P1613</f>
        <v>0</v>
      </c>
      <c r="Q100" s="52"/>
      <c r="R100" s="122">
        <f>R101+R614+R1613</f>
        <v>49.11412524</v>
      </c>
      <c r="S100" s="52"/>
      <c r="T100" s="123">
        <f>T101+T614+T1613</f>
        <v>42.040143999999998</v>
      </c>
      <c r="AT100" s="18" t="s">
        <v>79</v>
      </c>
      <c r="AU100" s="18" t="s">
        <v>284</v>
      </c>
      <c r="BK100" s="124">
        <f>BK101+BK614+BK1613</f>
        <v>0</v>
      </c>
    </row>
    <row r="101" spans="2:65" s="11" customFormat="1" ht="25.9" customHeight="1">
      <c r="B101" s="125"/>
      <c r="D101" s="126" t="s">
        <v>79</v>
      </c>
      <c r="E101" s="127" t="s">
        <v>352</v>
      </c>
      <c r="F101" s="127" t="s">
        <v>353</v>
      </c>
      <c r="I101" s="128"/>
      <c r="J101" s="129">
        <f>BK101</f>
        <v>0</v>
      </c>
      <c r="L101" s="125"/>
      <c r="M101" s="130"/>
      <c r="P101" s="131">
        <f>P102+P308+P558+P611</f>
        <v>0</v>
      </c>
      <c r="R101" s="131">
        <f>R102+R308+R558+R611</f>
        <v>40.548370759999997</v>
      </c>
      <c r="T101" s="132">
        <f>T102+T308+T558+T611</f>
        <v>29.513007460000001</v>
      </c>
      <c r="AR101" s="126" t="s">
        <v>87</v>
      </c>
      <c r="AT101" s="133" t="s">
        <v>79</v>
      </c>
      <c r="AU101" s="133" t="s">
        <v>80</v>
      </c>
      <c r="AY101" s="126" t="s">
        <v>354</v>
      </c>
      <c r="BK101" s="134">
        <f>BK102+BK308+BK558+BK611</f>
        <v>0</v>
      </c>
    </row>
    <row r="102" spans="2:65" s="11" customFormat="1" ht="22.9" customHeight="1">
      <c r="B102" s="125"/>
      <c r="D102" s="126" t="s">
        <v>79</v>
      </c>
      <c r="E102" s="135" t="s">
        <v>264</v>
      </c>
      <c r="F102" s="135" t="s">
        <v>355</v>
      </c>
      <c r="I102" s="128"/>
      <c r="J102" s="136">
        <f>BK102</f>
        <v>0</v>
      </c>
      <c r="L102" s="125"/>
      <c r="M102" s="130"/>
      <c r="P102" s="131">
        <f>SUM(P103:P307)</f>
        <v>0</v>
      </c>
      <c r="R102" s="131">
        <f>SUM(R103:R307)</f>
        <v>40.240852459999999</v>
      </c>
      <c r="T102" s="132">
        <f>SUM(T103:T307)</f>
        <v>0.83264106000000004</v>
      </c>
      <c r="AR102" s="126" t="s">
        <v>87</v>
      </c>
      <c r="AT102" s="133" t="s">
        <v>79</v>
      </c>
      <c r="AU102" s="133" t="s">
        <v>87</v>
      </c>
      <c r="AY102" s="126" t="s">
        <v>354</v>
      </c>
      <c r="BK102" s="134">
        <f>SUM(BK103:BK307)</f>
        <v>0</v>
      </c>
    </row>
    <row r="103" spans="2:65" s="1" customFormat="1" ht="37.9" customHeight="1">
      <c r="B103" s="34"/>
      <c r="C103" s="137" t="s">
        <v>87</v>
      </c>
      <c r="D103" s="137" t="s">
        <v>356</v>
      </c>
      <c r="E103" s="138" t="s">
        <v>357</v>
      </c>
      <c r="F103" s="139" t="s">
        <v>358</v>
      </c>
      <c r="G103" s="140" t="s">
        <v>359</v>
      </c>
      <c r="H103" s="141">
        <v>241.79</v>
      </c>
      <c r="I103" s="142"/>
      <c r="J103" s="143">
        <f>ROUND(I103*H103,2)</f>
        <v>0</v>
      </c>
      <c r="K103" s="139" t="s">
        <v>360</v>
      </c>
      <c r="L103" s="34"/>
      <c r="M103" s="144" t="s">
        <v>32</v>
      </c>
      <c r="N103" s="145" t="s">
        <v>51</v>
      </c>
      <c r="P103" s="146">
        <f>O103*H103</f>
        <v>0</v>
      </c>
      <c r="Q103" s="146">
        <v>1.4E-3</v>
      </c>
      <c r="R103" s="146">
        <f>Q103*H103</f>
        <v>0.33850599999999997</v>
      </c>
      <c r="S103" s="146">
        <v>0</v>
      </c>
      <c r="T103" s="147">
        <f>S103*H103</f>
        <v>0</v>
      </c>
      <c r="AR103" s="148" t="s">
        <v>252</v>
      </c>
      <c r="AT103" s="148" t="s">
        <v>356</v>
      </c>
      <c r="AU103" s="148" t="s">
        <v>89</v>
      </c>
      <c r="AY103" s="18" t="s">
        <v>354</v>
      </c>
      <c r="BE103" s="149">
        <f>IF(N103="základní",J103,0)</f>
        <v>0</v>
      </c>
      <c r="BF103" s="149">
        <f>IF(N103="snížená",J103,0)</f>
        <v>0</v>
      </c>
      <c r="BG103" s="149">
        <f>IF(N103="zákl. přenesená",J103,0)</f>
        <v>0</v>
      </c>
      <c r="BH103" s="149">
        <f>IF(N103="sníž. přenesená",J103,0)</f>
        <v>0</v>
      </c>
      <c r="BI103" s="149">
        <f>IF(N103="nulová",J103,0)</f>
        <v>0</v>
      </c>
      <c r="BJ103" s="18" t="s">
        <v>87</v>
      </c>
      <c r="BK103" s="149">
        <f>ROUND(I103*H103,2)</f>
        <v>0</v>
      </c>
      <c r="BL103" s="18" t="s">
        <v>252</v>
      </c>
      <c r="BM103" s="148" t="s">
        <v>361</v>
      </c>
    </row>
    <row r="104" spans="2:65" s="1" customFormat="1">
      <c r="B104" s="34"/>
      <c r="D104" s="150" t="s">
        <v>362</v>
      </c>
      <c r="F104" s="151" t="s">
        <v>363</v>
      </c>
      <c r="I104" s="152"/>
      <c r="L104" s="34"/>
      <c r="M104" s="153"/>
      <c r="T104" s="55"/>
      <c r="AT104" s="18" t="s">
        <v>362</v>
      </c>
      <c r="AU104" s="18" t="s">
        <v>89</v>
      </c>
    </row>
    <row r="105" spans="2:65" s="12" customFormat="1">
      <c r="B105" s="154"/>
      <c r="D105" s="155" t="s">
        <v>364</v>
      </c>
      <c r="E105" s="156" t="s">
        <v>32</v>
      </c>
      <c r="F105" s="157" t="s">
        <v>365</v>
      </c>
      <c r="H105" s="156" t="s">
        <v>32</v>
      </c>
      <c r="I105" s="158"/>
      <c r="L105" s="154"/>
      <c r="M105" s="159"/>
      <c r="T105" s="160"/>
      <c r="AT105" s="156" t="s">
        <v>364</v>
      </c>
      <c r="AU105" s="156" t="s">
        <v>89</v>
      </c>
      <c r="AV105" s="12" t="s">
        <v>87</v>
      </c>
      <c r="AW105" s="12" t="s">
        <v>40</v>
      </c>
      <c r="AX105" s="12" t="s">
        <v>80</v>
      </c>
      <c r="AY105" s="156" t="s">
        <v>354</v>
      </c>
    </row>
    <row r="106" spans="2:65" s="12" customFormat="1">
      <c r="B106" s="154"/>
      <c r="D106" s="155" t="s">
        <v>364</v>
      </c>
      <c r="E106" s="156" t="s">
        <v>32</v>
      </c>
      <c r="F106" s="157" t="s">
        <v>366</v>
      </c>
      <c r="H106" s="156" t="s">
        <v>32</v>
      </c>
      <c r="I106" s="158"/>
      <c r="L106" s="154"/>
      <c r="M106" s="159"/>
      <c r="T106" s="160"/>
      <c r="AT106" s="156" t="s">
        <v>364</v>
      </c>
      <c r="AU106" s="156" t="s">
        <v>89</v>
      </c>
      <c r="AV106" s="12" t="s">
        <v>87</v>
      </c>
      <c r="AW106" s="12" t="s">
        <v>40</v>
      </c>
      <c r="AX106" s="12" t="s">
        <v>80</v>
      </c>
      <c r="AY106" s="156" t="s">
        <v>354</v>
      </c>
    </row>
    <row r="107" spans="2:65" s="12" customFormat="1">
      <c r="B107" s="154"/>
      <c r="D107" s="155" t="s">
        <v>364</v>
      </c>
      <c r="E107" s="156" t="s">
        <v>32</v>
      </c>
      <c r="F107" s="157" t="s">
        <v>367</v>
      </c>
      <c r="H107" s="156" t="s">
        <v>32</v>
      </c>
      <c r="I107" s="158"/>
      <c r="L107" s="154"/>
      <c r="M107" s="159"/>
      <c r="T107" s="160"/>
      <c r="AT107" s="156" t="s">
        <v>364</v>
      </c>
      <c r="AU107" s="156" t="s">
        <v>89</v>
      </c>
      <c r="AV107" s="12" t="s">
        <v>87</v>
      </c>
      <c r="AW107" s="12" t="s">
        <v>40</v>
      </c>
      <c r="AX107" s="12" t="s">
        <v>80</v>
      </c>
      <c r="AY107" s="156" t="s">
        <v>354</v>
      </c>
    </row>
    <row r="108" spans="2:65" s="12" customFormat="1">
      <c r="B108" s="154"/>
      <c r="D108" s="155" t="s">
        <v>364</v>
      </c>
      <c r="E108" s="156" t="s">
        <v>32</v>
      </c>
      <c r="F108" s="157" t="s">
        <v>368</v>
      </c>
      <c r="H108" s="156" t="s">
        <v>32</v>
      </c>
      <c r="I108" s="158"/>
      <c r="L108" s="154"/>
      <c r="M108" s="159"/>
      <c r="T108" s="160"/>
      <c r="AT108" s="156" t="s">
        <v>364</v>
      </c>
      <c r="AU108" s="156" t="s">
        <v>89</v>
      </c>
      <c r="AV108" s="12" t="s">
        <v>87</v>
      </c>
      <c r="AW108" s="12" t="s">
        <v>40</v>
      </c>
      <c r="AX108" s="12" t="s">
        <v>80</v>
      </c>
      <c r="AY108" s="156" t="s">
        <v>354</v>
      </c>
    </row>
    <row r="109" spans="2:65" s="12" customFormat="1">
      <c r="B109" s="154"/>
      <c r="D109" s="155" t="s">
        <v>364</v>
      </c>
      <c r="E109" s="156" t="s">
        <v>32</v>
      </c>
      <c r="F109" s="157" t="s">
        <v>369</v>
      </c>
      <c r="H109" s="156" t="s">
        <v>32</v>
      </c>
      <c r="I109" s="158"/>
      <c r="L109" s="154"/>
      <c r="M109" s="159"/>
      <c r="T109" s="160"/>
      <c r="AT109" s="156" t="s">
        <v>364</v>
      </c>
      <c r="AU109" s="156" t="s">
        <v>89</v>
      </c>
      <c r="AV109" s="12" t="s">
        <v>87</v>
      </c>
      <c r="AW109" s="12" t="s">
        <v>40</v>
      </c>
      <c r="AX109" s="12" t="s">
        <v>80</v>
      </c>
      <c r="AY109" s="156" t="s">
        <v>354</v>
      </c>
    </row>
    <row r="110" spans="2:65" s="12" customFormat="1">
      <c r="B110" s="154"/>
      <c r="D110" s="155" t="s">
        <v>364</v>
      </c>
      <c r="E110" s="156" t="s">
        <v>32</v>
      </c>
      <c r="F110" s="157" t="s">
        <v>370</v>
      </c>
      <c r="H110" s="156" t="s">
        <v>32</v>
      </c>
      <c r="I110" s="158"/>
      <c r="L110" s="154"/>
      <c r="M110" s="159"/>
      <c r="T110" s="160"/>
      <c r="AT110" s="156" t="s">
        <v>364</v>
      </c>
      <c r="AU110" s="156" t="s">
        <v>89</v>
      </c>
      <c r="AV110" s="12" t="s">
        <v>87</v>
      </c>
      <c r="AW110" s="12" t="s">
        <v>40</v>
      </c>
      <c r="AX110" s="12" t="s">
        <v>80</v>
      </c>
      <c r="AY110" s="156" t="s">
        <v>354</v>
      </c>
    </row>
    <row r="111" spans="2:65" s="13" customFormat="1">
      <c r="B111" s="161"/>
      <c r="D111" s="155" t="s">
        <v>364</v>
      </c>
      <c r="E111" s="162" t="s">
        <v>32</v>
      </c>
      <c r="F111" s="163" t="s">
        <v>232</v>
      </c>
      <c r="H111" s="164">
        <v>241.79</v>
      </c>
      <c r="I111" s="165"/>
      <c r="L111" s="161"/>
      <c r="M111" s="166"/>
      <c r="T111" s="167"/>
      <c r="AT111" s="162" t="s">
        <v>364</v>
      </c>
      <c r="AU111" s="162" t="s">
        <v>89</v>
      </c>
      <c r="AV111" s="13" t="s">
        <v>89</v>
      </c>
      <c r="AW111" s="13" t="s">
        <v>40</v>
      </c>
      <c r="AX111" s="13" t="s">
        <v>87</v>
      </c>
      <c r="AY111" s="162" t="s">
        <v>354</v>
      </c>
    </row>
    <row r="112" spans="2:65" s="1" customFormat="1" ht="37.9" customHeight="1">
      <c r="B112" s="34"/>
      <c r="C112" s="137" t="s">
        <v>89</v>
      </c>
      <c r="D112" s="137" t="s">
        <v>356</v>
      </c>
      <c r="E112" s="138" t="s">
        <v>371</v>
      </c>
      <c r="F112" s="139" t="s">
        <v>372</v>
      </c>
      <c r="G112" s="140" t="s">
        <v>359</v>
      </c>
      <c r="H112" s="141">
        <v>241.79</v>
      </c>
      <c r="I112" s="142"/>
      <c r="J112" s="143">
        <f>ROUND(I112*H112,2)</f>
        <v>0</v>
      </c>
      <c r="K112" s="139" t="s">
        <v>360</v>
      </c>
      <c r="L112" s="34"/>
      <c r="M112" s="144" t="s">
        <v>32</v>
      </c>
      <c r="N112" s="145" t="s">
        <v>51</v>
      </c>
      <c r="P112" s="146">
        <f>O112*H112</f>
        <v>0</v>
      </c>
      <c r="Q112" s="146">
        <v>5.1000000000000004E-3</v>
      </c>
      <c r="R112" s="146">
        <f>Q112*H112</f>
        <v>1.2331290000000001</v>
      </c>
      <c r="S112" s="146">
        <v>0</v>
      </c>
      <c r="T112" s="147">
        <f>S112*H112</f>
        <v>0</v>
      </c>
      <c r="AR112" s="148" t="s">
        <v>252</v>
      </c>
      <c r="AT112" s="148" t="s">
        <v>356</v>
      </c>
      <c r="AU112" s="148" t="s">
        <v>89</v>
      </c>
      <c r="AY112" s="18" t="s">
        <v>354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8" t="s">
        <v>87</v>
      </c>
      <c r="BK112" s="149">
        <f>ROUND(I112*H112,2)</f>
        <v>0</v>
      </c>
      <c r="BL112" s="18" t="s">
        <v>252</v>
      </c>
      <c r="BM112" s="148" t="s">
        <v>373</v>
      </c>
    </row>
    <row r="113" spans="2:65" s="1" customFormat="1">
      <c r="B113" s="34"/>
      <c r="D113" s="150" t="s">
        <v>362</v>
      </c>
      <c r="F113" s="151" t="s">
        <v>374</v>
      </c>
      <c r="I113" s="152"/>
      <c r="L113" s="34"/>
      <c r="M113" s="153"/>
      <c r="T113" s="55"/>
      <c r="AT113" s="18" t="s">
        <v>362</v>
      </c>
      <c r="AU113" s="18" t="s">
        <v>89</v>
      </c>
    </row>
    <row r="114" spans="2:65" s="12" customFormat="1">
      <c r="B114" s="154"/>
      <c r="D114" s="155" t="s">
        <v>364</v>
      </c>
      <c r="E114" s="156" t="s">
        <v>32</v>
      </c>
      <c r="F114" s="157" t="s">
        <v>365</v>
      </c>
      <c r="H114" s="156" t="s">
        <v>32</v>
      </c>
      <c r="I114" s="158"/>
      <c r="L114" s="154"/>
      <c r="M114" s="159"/>
      <c r="T114" s="160"/>
      <c r="AT114" s="156" t="s">
        <v>364</v>
      </c>
      <c r="AU114" s="156" t="s">
        <v>89</v>
      </c>
      <c r="AV114" s="12" t="s">
        <v>87</v>
      </c>
      <c r="AW114" s="12" t="s">
        <v>40</v>
      </c>
      <c r="AX114" s="12" t="s">
        <v>80</v>
      </c>
      <c r="AY114" s="156" t="s">
        <v>354</v>
      </c>
    </row>
    <row r="115" spans="2:65" s="12" customFormat="1">
      <c r="B115" s="154"/>
      <c r="D115" s="155" t="s">
        <v>364</v>
      </c>
      <c r="E115" s="156" t="s">
        <v>32</v>
      </c>
      <c r="F115" s="157" t="s">
        <v>366</v>
      </c>
      <c r="H115" s="156" t="s">
        <v>32</v>
      </c>
      <c r="I115" s="158"/>
      <c r="L115" s="154"/>
      <c r="M115" s="159"/>
      <c r="T115" s="160"/>
      <c r="AT115" s="156" t="s">
        <v>364</v>
      </c>
      <c r="AU115" s="156" t="s">
        <v>89</v>
      </c>
      <c r="AV115" s="12" t="s">
        <v>87</v>
      </c>
      <c r="AW115" s="12" t="s">
        <v>40</v>
      </c>
      <c r="AX115" s="12" t="s">
        <v>80</v>
      </c>
      <c r="AY115" s="156" t="s">
        <v>354</v>
      </c>
    </row>
    <row r="116" spans="2:65" s="12" customFormat="1">
      <c r="B116" s="154"/>
      <c r="D116" s="155" t="s">
        <v>364</v>
      </c>
      <c r="E116" s="156" t="s">
        <v>32</v>
      </c>
      <c r="F116" s="157" t="s">
        <v>367</v>
      </c>
      <c r="H116" s="156" t="s">
        <v>32</v>
      </c>
      <c r="I116" s="158"/>
      <c r="L116" s="154"/>
      <c r="M116" s="159"/>
      <c r="T116" s="160"/>
      <c r="AT116" s="156" t="s">
        <v>364</v>
      </c>
      <c r="AU116" s="156" t="s">
        <v>89</v>
      </c>
      <c r="AV116" s="12" t="s">
        <v>87</v>
      </c>
      <c r="AW116" s="12" t="s">
        <v>40</v>
      </c>
      <c r="AX116" s="12" t="s">
        <v>80</v>
      </c>
      <c r="AY116" s="156" t="s">
        <v>354</v>
      </c>
    </row>
    <row r="117" spans="2:65" s="12" customFormat="1">
      <c r="B117" s="154"/>
      <c r="D117" s="155" t="s">
        <v>364</v>
      </c>
      <c r="E117" s="156" t="s">
        <v>32</v>
      </c>
      <c r="F117" s="157" t="s">
        <v>368</v>
      </c>
      <c r="H117" s="156" t="s">
        <v>32</v>
      </c>
      <c r="I117" s="158"/>
      <c r="L117" s="154"/>
      <c r="M117" s="159"/>
      <c r="T117" s="160"/>
      <c r="AT117" s="156" t="s">
        <v>364</v>
      </c>
      <c r="AU117" s="156" t="s">
        <v>89</v>
      </c>
      <c r="AV117" s="12" t="s">
        <v>87</v>
      </c>
      <c r="AW117" s="12" t="s">
        <v>40</v>
      </c>
      <c r="AX117" s="12" t="s">
        <v>80</v>
      </c>
      <c r="AY117" s="156" t="s">
        <v>354</v>
      </c>
    </row>
    <row r="118" spans="2:65" s="12" customFormat="1">
      <c r="B118" s="154"/>
      <c r="D118" s="155" t="s">
        <v>364</v>
      </c>
      <c r="E118" s="156" t="s">
        <v>32</v>
      </c>
      <c r="F118" s="157" t="s">
        <v>369</v>
      </c>
      <c r="H118" s="156" t="s">
        <v>32</v>
      </c>
      <c r="I118" s="158"/>
      <c r="L118" s="154"/>
      <c r="M118" s="159"/>
      <c r="T118" s="160"/>
      <c r="AT118" s="156" t="s">
        <v>364</v>
      </c>
      <c r="AU118" s="156" t="s">
        <v>89</v>
      </c>
      <c r="AV118" s="12" t="s">
        <v>87</v>
      </c>
      <c r="AW118" s="12" t="s">
        <v>40</v>
      </c>
      <c r="AX118" s="12" t="s">
        <v>80</v>
      </c>
      <c r="AY118" s="156" t="s">
        <v>354</v>
      </c>
    </row>
    <row r="119" spans="2:65" s="12" customFormat="1">
      <c r="B119" s="154"/>
      <c r="D119" s="155" t="s">
        <v>364</v>
      </c>
      <c r="E119" s="156" t="s">
        <v>32</v>
      </c>
      <c r="F119" s="157" t="s">
        <v>370</v>
      </c>
      <c r="H119" s="156" t="s">
        <v>32</v>
      </c>
      <c r="I119" s="158"/>
      <c r="L119" s="154"/>
      <c r="M119" s="159"/>
      <c r="T119" s="160"/>
      <c r="AT119" s="156" t="s">
        <v>364</v>
      </c>
      <c r="AU119" s="156" t="s">
        <v>89</v>
      </c>
      <c r="AV119" s="12" t="s">
        <v>87</v>
      </c>
      <c r="AW119" s="12" t="s">
        <v>40</v>
      </c>
      <c r="AX119" s="12" t="s">
        <v>80</v>
      </c>
      <c r="AY119" s="156" t="s">
        <v>354</v>
      </c>
    </row>
    <row r="120" spans="2:65" s="13" customFormat="1">
      <c r="B120" s="161"/>
      <c r="D120" s="155" t="s">
        <v>364</v>
      </c>
      <c r="E120" s="162" t="s">
        <v>32</v>
      </c>
      <c r="F120" s="163" t="s">
        <v>232</v>
      </c>
      <c r="H120" s="164">
        <v>241.79</v>
      </c>
      <c r="I120" s="165"/>
      <c r="L120" s="161"/>
      <c r="M120" s="166"/>
      <c r="T120" s="167"/>
      <c r="AT120" s="162" t="s">
        <v>364</v>
      </c>
      <c r="AU120" s="162" t="s">
        <v>89</v>
      </c>
      <c r="AV120" s="13" t="s">
        <v>89</v>
      </c>
      <c r="AW120" s="13" t="s">
        <v>40</v>
      </c>
      <c r="AX120" s="13" t="s">
        <v>87</v>
      </c>
      <c r="AY120" s="162" t="s">
        <v>354</v>
      </c>
    </row>
    <row r="121" spans="2:65" s="1" customFormat="1" ht="24.2" customHeight="1">
      <c r="B121" s="34"/>
      <c r="C121" s="137" t="s">
        <v>110</v>
      </c>
      <c r="D121" s="137" t="s">
        <v>356</v>
      </c>
      <c r="E121" s="138" t="s">
        <v>375</v>
      </c>
      <c r="F121" s="139" t="s">
        <v>376</v>
      </c>
      <c r="G121" s="140" t="s">
        <v>359</v>
      </c>
      <c r="H121" s="141">
        <v>94.38</v>
      </c>
      <c r="I121" s="142"/>
      <c r="J121" s="143">
        <f>ROUND(I121*H121,2)</f>
        <v>0</v>
      </c>
      <c r="K121" s="139" t="s">
        <v>360</v>
      </c>
      <c r="L121" s="34"/>
      <c r="M121" s="144" t="s">
        <v>32</v>
      </c>
      <c r="N121" s="145" t="s">
        <v>51</v>
      </c>
      <c r="P121" s="146">
        <f>O121*H121</f>
        <v>0</v>
      </c>
      <c r="Q121" s="146">
        <v>2.5999999999999998E-4</v>
      </c>
      <c r="R121" s="146">
        <f>Q121*H121</f>
        <v>2.4538799999999996E-2</v>
      </c>
      <c r="S121" s="146">
        <v>0</v>
      </c>
      <c r="T121" s="147">
        <f>S121*H121</f>
        <v>0</v>
      </c>
      <c r="AR121" s="148" t="s">
        <v>252</v>
      </c>
      <c r="AT121" s="148" t="s">
        <v>356</v>
      </c>
      <c r="AU121" s="148" t="s">
        <v>89</v>
      </c>
      <c r="AY121" s="18" t="s">
        <v>354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8" t="s">
        <v>87</v>
      </c>
      <c r="BK121" s="149">
        <f>ROUND(I121*H121,2)</f>
        <v>0</v>
      </c>
      <c r="BL121" s="18" t="s">
        <v>252</v>
      </c>
      <c r="BM121" s="148" t="s">
        <v>377</v>
      </c>
    </row>
    <row r="122" spans="2:65" s="1" customFormat="1">
      <c r="B122" s="34"/>
      <c r="D122" s="150" t="s">
        <v>362</v>
      </c>
      <c r="F122" s="151" t="s">
        <v>378</v>
      </c>
      <c r="I122" s="152"/>
      <c r="L122" s="34"/>
      <c r="M122" s="153"/>
      <c r="T122" s="55"/>
      <c r="AT122" s="18" t="s">
        <v>362</v>
      </c>
      <c r="AU122" s="18" t="s">
        <v>89</v>
      </c>
    </row>
    <row r="123" spans="2:65" s="12" customFormat="1">
      <c r="B123" s="154"/>
      <c r="D123" s="155" t="s">
        <v>364</v>
      </c>
      <c r="E123" s="156" t="s">
        <v>32</v>
      </c>
      <c r="F123" s="157" t="s">
        <v>365</v>
      </c>
      <c r="H123" s="156" t="s">
        <v>32</v>
      </c>
      <c r="I123" s="158"/>
      <c r="L123" s="154"/>
      <c r="M123" s="159"/>
      <c r="T123" s="160"/>
      <c r="AT123" s="156" t="s">
        <v>364</v>
      </c>
      <c r="AU123" s="156" t="s">
        <v>89</v>
      </c>
      <c r="AV123" s="12" t="s">
        <v>87</v>
      </c>
      <c r="AW123" s="12" t="s">
        <v>40</v>
      </c>
      <c r="AX123" s="12" t="s">
        <v>80</v>
      </c>
      <c r="AY123" s="156" t="s">
        <v>354</v>
      </c>
    </row>
    <row r="124" spans="2:65" s="12" customFormat="1">
      <c r="B124" s="154"/>
      <c r="D124" s="155" t="s">
        <v>364</v>
      </c>
      <c r="E124" s="156" t="s">
        <v>32</v>
      </c>
      <c r="F124" s="157" t="s">
        <v>366</v>
      </c>
      <c r="H124" s="156" t="s">
        <v>32</v>
      </c>
      <c r="I124" s="158"/>
      <c r="L124" s="154"/>
      <c r="M124" s="159"/>
      <c r="T124" s="160"/>
      <c r="AT124" s="156" t="s">
        <v>364</v>
      </c>
      <c r="AU124" s="156" t="s">
        <v>89</v>
      </c>
      <c r="AV124" s="12" t="s">
        <v>87</v>
      </c>
      <c r="AW124" s="12" t="s">
        <v>40</v>
      </c>
      <c r="AX124" s="12" t="s">
        <v>80</v>
      </c>
      <c r="AY124" s="156" t="s">
        <v>354</v>
      </c>
    </row>
    <row r="125" spans="2:65" s="12" customFormat="1">
      <c r="B125" s="154"/>
      <c r="D125" s="155" t="s">
        <v>364</v>
      </c>
      <c r="E125" s="156" t="s">
        <v>32</v>
      </c>
      <c r="F125" s="157" t="s">
        <v>379</v>
      </c>
      <c r="H125" s="156" t="s">
        <v>32</v>
      </c>
      <c r="I125" s="158"/>
      <c r="L125" s="154"/>
      <c r="M125" s="159"/>
      <c r="T125" s="160"/>
      <c r="AT125" s="156" t="s">
        <v>364</v>
      </c>
      <c r="AU125" s="156" t="s">
        <v>89</v>
      </c>
      <c r="AV125" s="12" t="s">
        <v>87</v>
      </c>
      <c r="AW125" s="12" t="s">
        <v>40</v>
      </c>
      <c r="AX125" s="12" t="s">
        <v>80</v>
      </c>
      <c r="AY125" s="156" t="s">
        <v>354</v>
      </c>
    </row>
    <row r="126" spans="2:65" s="12" customFormat="1">
      <c r="B126" s="154"/>
      <c r="D126" s="155" t="s">
        <v>364</v>
      </c>
      <c r="E126" s="156" t="s">
        <v>32</v>
      </c>
      <c r="F126" s="157" t="s">
        <v>380</v>
      </c>
      <c r="H126" s="156" t="s">
        <v>32</v>
      </c>
      <c r="I126" s="158"/>
      <c r="L126" s="154"/>
      <c r="M126" s="159"/>
      <c r="T126" s="160"/>
      <c r="AT126" s="156" t="s">
        <v>364</v>
      </c>
      <c r="AU126" s="156" t="s">
        <v>89</v>
      </c>
      <c r="AV126" s="12" t="s">
        <v>87</v>
      </c>
      <c r="AW126" s="12" t="s">
        <v>40</v>
      </c>
      <c r="AX126" s="12" t="s">
        <v>80</v>
      </c>
      <c r="AY126" s="156" t="s">
        <v>354</v>
      </c>
    </row>
    <row r="127" spans="2:65" s="13" customFormat="1">
      <c r="B127" s="161"/>
      <c r="D127" s="155" t="s">
        <v>364</v>
      </c>
      <c r="E127" s="163" t="s">
        <v>32</v>
      </c>
      <c r="F127" s="168" t="s">
        <v>289</v>
      </c>
      <c r="H127" s="164">
        <v>94.38</v>
      </c>
      <c r="I127" s="165"/>
      <c r="L127" s="161"/>
      <c r="M127" s="166"/>
      <c r="T127" s="167"/>
      <c r="AT127" s="162" t="s">
        <v>364</v>
      </c>
      <c r="AU127" s="162" t="s">
        <v>89</v>
      </c>
      <c r="AV127" s="13" t="s">
        <v>89</v>
      </c>
      <c r="AW127" s="13" t="s">
        <v>40</v>
      </c>
      <c r="AX127" s="13" t="s">
        <v>87</v>
      </c>
      <c r="AY127" s="162" t="s">
        <v>354</v>
      </c>
    </row>
    <row r="128" spans="2:65" s="1" customFormat="1" ht="24.2" customHeight="1">
      <c r="B128" s="34"/>
      <c r="C128" s="137" t="s">
        <v>252</v>
      </c>
      <c r="D128" s="137" t="s">
        <v>356</v>
      </c>
      <c r="E128" s="138" t="s">
        <v>381</v>
      </c>
      <c r="F128" s="139" t="s">
        <v>382</v>
      </c>
      <c r="G128" s="140" t="s">
        <v>359</v>
      </c>
      <c r="H128" s="141">
        <v>303.09899999999999</v>
      </c>
      <c r="I128" s="142"/>
      <c r="J128" s="143">
        <f>ROUND(I128*H128,2)</f>
        <v>0</v>
      </c>
      <c r="K128" s="139" t="s">
        <v>360</v>
      </c>
      <c r="L128" s="34"/>
      <c r="M128" s="144" t="s">
        <v>32</v>
      </c>
      <c r="N128" s="145" t="s">
        <v>51</v>
      </c>
      <c r="P128" s="146">
        <f>O128*H128</f>
        <v>0</v>
      </c>
      <c r="Q128" s="146">
        <v>5.4599999999999996E-3</v>
      </c>
      <c r="R128" s="146">
        <f>Q128*H128</f>
        <v>1.6549205399999998</v>
      </c>
      <c r="S128" s="146">
        <v>0</v>
      </c>
      <c r="T128" s="147">
        <f>S128*H128</f>
        <v>0</v>
      </c>
      <c r="AR128" s="148" t="s">
        <v>252</v>
      </c>
      <c r="AT128" s="148" t="s">
        <v>356</v>
      </c>
      <c r="AU128" s="148" t="s">
        <v>89</v>
      </c>
      <c r="AY128" s="18" t="s">
        <v>354</v>
      </c>
      <c r="BE128" s="149">
        <f>IF(N128="základní",J128,0)</f>
        <v>0</v>
      </c>
      <c r="BF128" s="149">
        <f>IF(N128="snížená",J128,0)</f>
        <v>0</v>
      </c>
      <c r="BG128" s="149">
        <f>IF(N128="zákl. přenesená",J128,0)</f>
        <v>0</v>
      </c>
      <c r="BH128" s="149">
        <f>IF(N128="sníž. přenesená",J128,0)</f>
        <v>0</v>
      </c>
      <c r="BI128" s="149">
        <f>IF(N128="nulová",J128,0)</f>
        <v>0</v>
      </c>
      <c r="BJ128" s="18" t="s">
        <v>87</v>
      </c>
      <c r="BK128" s="149">
        <f>ROUND(I128*H128,2)</f>
        <v>0</v>
      </c>
      <c r="BL128" s="18" t="s">
        <v>252</v>
      </c>
      <c r="BM128" s="148" t="s">
        <v>383</v>
      </c>
    </row>
    <row r="129" spans="2:65" s="1" customFormat="1">
      <c r="B129" s="34"/>
      <c r="D129" s="150" t="s">
        <v>362</v>
      </c>
      <c r="F129" s="151" t="s">
        <v>384</v>
      </c>
      <c r="I129" s="152"/>
      <c r="L129" s="34"/>
      <c r="M129" s="153"/>
      <c r="T129" s="55"/>
      <c r="AT129" s="18" t="s">
        <v>362</v>
      </c>
      <c r="AU129" s="18" t="s">
        <v>89</v>
      </c>
    </row>
    <row r="130" spans="2:65" s="12" customFormat="1">
      <c r="B130" s="154"/>
      <c r="D130" s="155" t="s">
        <v>364</v>
      </c>
      <c r="E130" s="156" t="s">
        <v>32</v>
      </c>
      <c r="F130" s="157" t="s">
        <v>366</v>
      </c>
      <c r="H130" s="156" t="s">
        <v>32</v>
      </c>
      <c r="I130" s="158"/>
      <c r="L130" s="154"/>
      <c r="M130" s="159"/>
      <c r="T130" s="160"/>
      <c r="AT130" s="156" t="s">
        <v>364</v>
      </c>
      <c r="AU130" s="156" t="s">
        <v>89</v>
      </c>
      <c r="AV130" s="12" t="s">
        <v>87</v>
      </c>
      <c r="AW130" s="12" t="s">
        <v>40</v>
      </c>
      <c r="AX130" s="12" t="s">
        <v>80</v>
      </c>
      <c r="AY130" s="156" t="s">
        <v>354</v>
      </c>
    </row>
    <row r="131" spans="2:65" s="12" customFormat="1">
      <c r="B131" s="154"/>
      <c r="D131" s="155" t="s">
        <v>364</v>
      </c>
      <c r="E131" s="156" t="s">
        <v>32</v>
      </c>
      <c r="F131" s="157" t="s">
        <v>379</v>
      </c>
      <c r="H131" s="156" t="s">
        <v>32</v>
      </c>
      <c r="I131" s="158"/>
      <c r="L131" s="154"/>
      <c r="M131" s="159"/>
      <c r="T131" s="160"/>
      <c r="AT131" s="156" t="s">
        <v>364</v>
      </c>
      <c r="AU131" s="156" t="s">
        <v>89</v>
      </c>
      <c r="AV131" s="12" t="s">
        <v>87</v>
      </c>
      <c r="AW131" s="12" t="s">
        <v>40</v>
      </c>
      <c r="AX131" s="12" t="s">
        <v>80</v>
      </c>
      <c r="AY131" s="156" t="s">
        <v>354</v>
      </c>
    </row>
    <row r="132" spans="2:65" s="12" customFormat="1">
      <c r="B132" s="154"/>
      <c r="D132" s="155" t="s">
        <v>364</v>
      </c>
      <c r="E132" s="156" t="s">
        <v>32</v>
      </c>
      <c r="F132" s="157" t="s">
        <v>385</v>
      </c>
      <c r="H132" s="156" t="s">
        <v>32</v>
      </c>
      <c r="I132" s="158"/>
      <c r="L132" s="154"/>
      <c r="M132" s="159"/>
      <c r="T132" s="160"/>
      <c r="AT132" s="156" t="s">
        <v>364</v>
      </c>
      <c r="AU132" s="156" t="s">
        <v>89</v>
      </c>
      <c r="AV132" s="12" t="s">
        <v>87</v>
      </c>
      <c r="AW132" s="12" t="s">
        <v>40</v>
      </c>
      <c r="AX132" s="12" t="s">
        <v>80</v>
      </c>
      <c r="AY132" s="156" t="s">
        <v>354</v>
      </c>
    </row>
    <row r="133" spans="2:65" s="13" customFormat="1">
      <c r="B133" s="161"/>
      <c r="D133" s="155" t="s">
        <v>364</v>
      </c>
      <c r="E133" s="162" t="s">
        <v>32</v>
      </c>
      <c r="F133" s="163" t="s">
        <v>386</v>
      </c>
      <c r="H133" s="164">
        <v>129.6</v>
      </c>
      <c r="I133" s="165"/>
      <c r="L133" s="161"/>
      <c r="M133" s="166"/>
      <c r="T133" s="167"/>
      <c r="AT133" s="162" t="s">
        <v>364</v>
      </c>
      <c r="AU133" s="162" t="s">
        <v>89</v>
      </c>
      <c r="AV133" s="13" t="s">
        <v>89</v>
      </c>
      <c r="AW133" s="13" t="s">
        <v>40</v>
      </c>
      <c r="AX133" s="13" t="s">
        <v>80</v>
      </c>
      <c r="AY133" s="162" t="s">
        <v>354</v>
      </c>
    </row>
    <row r="134" spans="2:65" s="13" customFormat="1">
      <c r="B134" s="161"/>
      <c r="D134" s="155" t="s">
        <v>364</v>
      </c>
      <c r="E134" s="162" t="s">
        <v>32</v>
      </c>
      <c r="F134" s="163" t="s">
        <v>387</v>
      </c>
      <c r="H134" s="164">
        <v>173.499</v>
      </c>
      <c r="I134" s="165"/>
      <c r="L134" s="161"/>
      <c r="M134" s="166"/>
      <c r="T134" s="167"/>
      <c r="AT134" s="162" t="s">
        <v>364</v>
      </c>
      <c r="AU134" s="162" t="s">
        <v>89</v>
      </c>
      <c r="AV134" s="13" t="s">
        <v>89</v>
      </c>
      <c r="AW134" s="13" t="s">
        <v>40</v>
      </c>
      <c r="AX134" s="13" t="s">
        <v>80</v>
      </c>
      <c r="AY134" s="162" t="s">
        <v>354</v>
      </c>
    </row>
    <row r="135" spans="2:65" s="14" customFormat="1">
      <c r="B135" s="169"/>
      <c r="D135" s="155" t="s">
        <v>364</v>
      </c>
      <c r="E135" s="170" t="s">
        <v>32</v>
      </c>
      <c r="F135" s="171" t="s">
        <v>388</v>
      </c>
      <c r="H135" s="172">
        <v>303.09899999999999</v>
      </c>
      <c r="I135" s="173"/>
      <c r="L135" s="169"/>
      <c r="M135" s="174"/>
      <c r="T135" s="175"/>
      <c r="AT135" s="170" t="s">
        <v>364</v>
      </c>
      <c r="AU135" s="170" t="s">
        <v>89</v>
      </c>
      <c r="AV135" s="14" t="s">
        <v>252</v>
      </c>
      <c r="AW135" s="14" t="s">
        <v>40</v>
      </c>
      <c r="AX135" s="14" t="s">
        <v>87</v>
      </c>
      <c r="AY135" s="170" t="s">
        <v>354</v>
      </c>
    </row>
    <row r="136" spans="2:65" s="1" customFormat="1" ht="44.25" customHeight="1">
      <c r="B136" s="34"/>
      <c r="C136" s="137" t="s">
        <v>389</v>
      </c>
      <c r="D136" s="137" t="s">
        <v>356</v>
      </c>
      <c r="E136" s="138" t="s">
        <v>390</v>
      </c>
      <c r="F136" s="139" t="s">
        <v>391</v>
      </c>
      <c r="G136" s="140" t="s">
        <v>359</v>
      </c>
      <c r="H136" s="141">
        <v>303.09899999999999</v>
      </c>
      <c r="I136" s="142"/>
      <c r="J136" s="143">
        <f>ROUND(I136*H136,2)</f>
        <v>0</v>
      </c>
      <c r="K136" s="139" t="s">
        <v>360</v>
      </c>
      <c r="L136" s="34"/>
      <c r="M136" s="144" t="s">
        <v>32</v>
      </c>
      <c r="N136" s="145" t="s">
        <v>51</v>
      </c>
      <c r="P136" s="146">
        <f>O136*H136</f>
        <v>0</v>
      </c>
      <c r="Q136" s="146">
        <v>2.0999999999999999E-3</v>
      </c>
      <c r="R136" s="146">
        <f>Q136*H136</f>
        <v>0.6365078999999999</v>
      </c>
      <c r="S136" s="146">
        <v>0</v>
      </c>
      <c r="T136" s="147">
        <f>S136*H136</f>
        <v>0</v>
      </c>
      <c r="AR136" s="148" t="s">
        <v>252</v>
      </c>
      <c r="AT136" s="148" t="s">
        <v>356</v>
      </c>
      <c r="AU136" s="148" t="s">
        <v>89</v>
      </c>
      <c r="AY136" s="18" t="s">
        <v>354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8" t="s">
        <v>87</v>
      </c>
      <c r="BK136" s="149">
        <f>ROUND(I136*H136,2)</f>
        <v>0</v>
      </c>
      <c r="BL136" s="18" t="s">
        <v>252</v>
      </c>
      <c r="BM136" s="148" t="s">
        <v>392</v>
      </c>
    </row>
    <row r="137" spans="2:65" s="1" customFormat="1">
      <c r="B137" s="34"/>
      <c r="D137" s="150" t="s">
        <v>362</v>
      </c>
      <c r="F137" s="151" t="s">
        <v>393</v>
      </c>
      <c r="I137" s="152"/>
      <c r="L137" s="34"/>
      <c r="M137" s="153"/>
      <c r="T137" s="55"/>
      <c r="AT137" s="18" t="s">
        <v>362</v>
      </c>
      <c r="AU137" s="18" t="s">
        <v>89</v>
      </c>
    </row>
    <row r="138" spans="2:65" s="12" customFormat="1">
      <c r="B138" s="154"/>
      <c r="D138" s="155" t="s">
        <v>364</v>
      </c>
      <c r="E138" s="156" t="s">
        <v>32</v>
      </c>
      <c r="F138" s="157" t="s">
        <v>366</v>
      </c>
      <c r="H138" s="156" t="s">
        <v>32</v>
      </c>
      <c r="I138" s="158"/>
      <c r="L138" s="154"/>
      <c r="M138" s="159"/>
      <c r="T138" s="160"/>
      <c r="AT138" s="156" t="s">
        <v>364</v>
      </c>
      <c r="AU138" s="156" t="s">
        <v>89</v>
      </c>
      <c r="AV138" s="12" t="s">
        <v>87</v>
      </c>
      <c r="AW138" s="12" t="s">
        <v>40</v>
      </c>
      <c r="AX138" s="12" t="s">
        <v>80</v>
      </c>
      <c r="AY138" s="156" t="s">
        <v>354</v>
      </c>
    </row>
    <row r="139" spans="2:65" s="12" customFormat="1">
      <c r="B139" s="154"/>
      <c r="D139" s="155" t="s">
        <v>364</v>
      </c>
      <c r="E139" s="156" t="s">
        <v>32</v>
      </c>
      <c r="F139" s="157" t="s">
        <v>379</v>
      </c>
      <c r="H139" s="156" t="s">
        <v>32</v>
      </c>
      <c r="I139" s="158"/>
      <c r="L139" s="154"/>
      <c r="M139" s="159"/>
      <c r="T139" s="160"/>
      <c r="AT139" s="156" t="s">
        <v>364</v>
      </c>
      <c r="AU139" s="156" t="s">
        <v>89</v>
      </c>
      <c r="AV139" s="12" t="s">
        <v>87</v>
      </c>
      <c r="AW139" s="12" t="s">
        <v>40</v>
      </c>
      <c r="AX139" s="12" t="s">
        <v>80</v>
      </c>
      <c r="AY139" s="156" t="s">
        <v>354</v>
      </c>
    </row>
    <row r="140" spans="2:65" s="12" customFormat="1">
      <c r="B140" s="154"/>
      <c r="D140" s="155" t="s">
        <v>364</v>
      </c>
      <c r="E140" s="156" t="s">
        <v>32</v>
      </c>
      <c r="F140" s="157" t="s">
        <v>385</v>
      </c>
      <c r="H140" s="156" t="s">
        <v>32</v>
      </c>
      <c r="I140" s="158"/>
      <c r="L140" s="154"/>
      <c r="M140" s="159"/>
      <c r="T140" s="160"/>
      <c r="AT140" s="156" t="s">
        <v>364</v>
      </c>
      <c r="AU140" s="156" t="s">
        <v>89</v>
      </c>
      <c r="AV140" s="12" t="s">
        <v>87</v>
      </c>
      <c r="AW140" s="12" t="s">
        <v>40</v>
      </c>
      <c r="AX140" s="12" t="s">
        <v>80</v>
      </c>
      <c r="AY140" s="156" t="s">
        <v>354</v>
      </c>
    </row>
    <row r="141" spans="2:65" s="13" customFormat="1">
      <c r="B141" s="161"/>
      <c r="D141" s="155" t="s">
        <v>364</v>
      </c>
      <c r="E141" s="162" t="s">
        <v>32</v>
      </c>
      <c r="F141" s="163" t="s">
        <v>386</v>
      </c>
      <c r="H141" s="164">
        <v>129.6</v>
      </c>
      <c r="I141" s="165"/>
      <c r="L141" s="161"/>
      <c r="M141" s="166"/>
      <c r="T141" s="167"/>
      <c r="AT141" s="162" t="s">
        <v>364</v>
      </c>
      <c r="AU141" s="162" t="s">
        <v>89</v>
      </c>
      <c r="AV141" s="13" t="s">
        <v>89</v>
      </c>
      <c r="AW141" s="13" t="s">
        <v>40</v>
      </c>
      <c r="AX141" s="13" t="s">
        <v>80</v>
      </c>
      <c r="AY141" s="162" t="s">
        <v>354</v>
      </c>
    </row>
    <row r="142" spans="2:65" s="13" customFormat="1">
      <c r="B142" s="161"/>
      <c r="D142" s="155" t="s">
        <v>364</v>
      </c>
      <c r="E142" s="162" t="s">
        <v>32</v>
      </c>
      <c r="F142" s="163" t="s">
        <v>387</v>
      </c>
      <c r="H142" s="164">
        <v>173.499</v>
      </c>
      <c r="I142" s="165"/>
      <c r="L142" s="161"/>
      <c r="M142" s="166"/>
      <c r="T142" s="167"/>
      <c r="AT142" s="162" t="s">
        <v>364</v>
      </c>
      <c r="AU142" s="162" t="s">
        <v>89</v>
      </c>
      <c r="AV142" s="13" t="s">
        <v>89</v>
      </c>
      <c r="AW142" s="13" t="s">
        <v>40</v>
      </c>
      <c r="AX142" s="13" t="s">
        <v>80</v>
      </c>
      <c r="AY142" s="162" t="s">
        <v>354</v>
      </c>
    </row>
    <row r="143" spans="2:65" s="14" customFormat="1">
      <c r="B143" s="169"/>
      <c r="D143" s="155" t="s">
        <v>364</v>
      </c>
      <c r="E143" s="170" t="s">
        <v>32</v>
      </c>
      <c r="F143" s="171" t="s">
        <v>388</v>
      </c>
      <c r="H143" s="172">
        <v>303.09899999999999</v>
      </c>
      <c r="I143" s="173"/>
      <c r="L143" s="169"/>
      <c r="M143" s="174"/>
      <c r="T143" s="175"/>
      <c r="AT143" s="170" t="s">
        <v>364</v>
      </c>
      <c r="AU143" s="170" t="s">
        <v>89</v>
      </c>
      <c r="AV143" s="14" t="s">
        <v>252</v>
      </c>
      <c r="AW143" s="14" t="s">
        <v>40</v>
      </c>
      <c r="AX143" s="14" t="s">
        <v>87</v>
      </c>
      <c r="AY143" s="170" t="s">
        <v>354</v>
      </c>
    </row>
    <row r="144" spans="2:65" s="1" customFormat="1" ht="21.75" customHeight="1">
      <c r="B144" s="34"/>
      <c r="C144" s="137" t="s">
        <v>264</v>
      </c>
      <c r="D144" s="137" t="s">
        <v>356</v>
      </c>
      <c r="E144" s="138" t="s">
        <v>394</v>
      </c>
      <c r="F144" s="139" t="s">
        <v>395</v>
      </c>
      <c r="G144" s="140" t="s">
        <v>359</v>
      </c>
      <c r="H144" s="141">
        <v>281.10000000000002</v>
      </c>
      <c r="I144" s="142"/>
      <c r="J144" s="143">
        <f>ROUND(I144*H144,2)</f>
        <v>0</v>
      </c>
      <c r="K144" s="139" t="s">
        <v>360</v>
      </c>
      <c r="L144" s="34"/>
      <c r="M144" s="144" t="s">
        <v>32</v>
      </c>
      <c r="N144" s="145" t="s">
        <v>51</v>
      </c>
      <c r="P144" s="146">
        <f>O144*H144</f>
        <v>0</v>
      </c>
      <c r="Q144" s="146">
        <v>5.6000000000000001E-2</v>
      </c>
      <c r="R144" s="146">
        <f>Q144*H144</f>
        <v>15.741600000000002</v>
      </c>
      <c r="S144" s="146">
        <v>0</v>
      </c>
      <c r="T144" s="147">
        <f>S144*H144</f>
        <v>0</v>
      </c>
      <c r="AR144" s="148" t="s">
        <v>252</v>
      </c>
      <c r="AT144" s="148" t="s">
        <v>356</v>
      </c>
      <c r="AU144" s="148" t="s">
        <v>89</v>
      </c>
      <c r="AY144" s="18" t="s">
        <v>354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8" t="s">
        <v>87</v>
      </c>
      <c r="BK144" s="149">
        <f>ROUND(I144*H144,2)</f>
        <v>0</v>
      </c>
      <c r="BL144" s="18" t="s">
        <v>252</v>
      </c>
      <c r="BM144" s="148" t="s">
        <v>396</v>
      </c>
    </row>
    <row r="145" spans="2:51" s="1" customFormat="1">
      <c r="B145" s="34"/>
      <c r="D145" s="150" t="s">
        <v>362</v>
      </c>
      <c r="F145" s="151" t="s">
        <v>397</v>
      </c>
      <c r="I145" s="152"/>
      <c r="L145" s="34"/>
      <c r="M145" s="153"/>
      <c r="T145" s="55"/>
      <c r="AT145" s="18" t="s">
        <v>362</v>
      </c>
      <c r="AU145" s="18" t="s">
        <v>89</v>
      </c>
    </row>
    <row r="146" spans="2:51" s="12" customFormat="1">
      <c r="B146" s="154"/>
      <c r="D146" s="155" t="s">
        <v>364</v>
      </c>
      <c r="E146" s="156" t="s">
        <v>32</v>
      </c>
      <c r="F146" s="157" t="s">
        <v>398</v>
      </c>
      <c r="H146" s="156" t="s">
        <v>32</v>
      </c>
      <c r="I146" s="158"/>
      <c r="L146" s="154"/>
      <c r="M146" s="159"/>
      <c r="T146" s="160"/>
      <c r="AT146" s="156" t="s">
        <v>364</v>
      </c>
      <c r="AU146" s="156" t="s">
        <v>89</v>
      </c>
      <c r="AV146" s="12" t="s">
        <v>87</v>
      </c>
      <c r="AW146" s="12" t="s">
        <v>40</v>
      </c>
      <c r="AX146" s="12" t="s">
        <v>80</v>
      </c>
      <c r="AY146" s="156" t="s">
        <v>354</v>
      </c>
    </row>
    <row r="147" spans="2:51" s="13" customFormat="1">
      <c r="B147" s="161"/>
      <c r="D147" s="155" t="s">
        <v>364</v>
      </c>
      <c r="E147" s="162" t="s">
        <v>32</v>
      </c>
      <c r="F147" s="163" t="s">
        <v>399</v>
      </c>
      <c r="H147" s="164">
        <v>4.5</v>
      </c>
      <c r="I147" s="165"/>
      <c r="L147" s="161"/>
      <c r="M147" s="166"/>
      <c r="T147" s="167"/>
      <c r="AT147" s="162" t="s">
        <v>364</v>
      </c>
      <c r="AU147" s="162" t="s">
        <v>89</v>
      </c>
      <c r="AV147" s="13" t="s">
        <v>89</v>
      </c>
      <c r="AW147" s="13" t="s">
        <v>40</v>
      </c>
      <c r="AX147" s="13" t="s">
        <v>80</v>
      </c>
      <c r="AY147" s="162" t="s">
        <v>354</v>
      </c>
    </row>
    <row r="148" spans="2:51" s="12" customFormat="1">
      <c r="B148" s="154"/>
      <c r="D148" s="155" t="s">
        <v>364</v>
      </c>
      <c r="E148" s="156" t="s">
        <v>32</v>
      </c>
      <c r="F148" s="157" t="s">
        <v>400</v>
      </c>
      <c r="H148" s="156" t="s">
        <v>32</v>
      </c>
      <c r="I148" s="158"/>
      <c r="L148" s="154"/>
      <c r="M148" s="159"/>
      <c r="T148" s="160"/>
      <c r="AT148" s="156" t="s">
        <v>364</v>
      </c>
      <c r="AU148" s="156" t="s">
        <v>89</v>
      </c>
      <c r="AV148" s="12" t="s">
        <v>87</v>
      </c>
      <c r="AW148" s="12" t="s">
        <v>40</v>
      </c>
      <c r="AX148" s="12" t="s">
        <v>80</v>
      </c>
      <c r="AY148" s="156" t="s">
        <v>354</v>
      </c>
    </row>
    <row r="149" spans="2:51" s="13" customFormat="1">
      <c r="B149" s="161"/>
      <c r="D149" s="155" t="s">
        <v>364</v>
      </c>
      <c r="E149" s="162" t="s">
        <v>32</v>
      </c>
      <c r="F149" s="163" t="s">
        <v>399</v>
      </c>
      <c r="H149" s="164">
        <v>4.5</v>
      </c>
      <c r="I149" s="165"/>
      <c r="L149" s="161"/>
      <c r="M149" s="166"/>
      <c r="T149" s="167"/>
      <c r="AT149" s="162" t="s">
        <v>364</v>
      </c>
      <c r="AU149" s="162" t="s">
        <v>89</v>
      </c>
      <c r="AV149" s="13" t="s">
        <v>89</v>
      </c>
      <c r="AW149" s="13" t="s">
        <v>40</v>
      </c>
      <c r="AX149" s="13" t="s">
        <v>80</v>
      </c>
      <c r="AY149" s="162" t="s">
        <v>354</v>
      </c>
    </row>
    <row r="150" spans="2:51" s="12" customFormat="1">
      <c r="B150" s="154"/>
      <c r="D150" s="155" t="s">
        <v>364</v>
      </c>
      <c r="E150" s="156" t="s">
        <v>32</v>
      </c>
      <c r="F150" s="157" t="s">
        <v>401</v>
      </c>
      <c r="H150" s="156" t="s">
        <v>32</v>
      </c>
      <c r="I150" s="158"/>
      <c r="L150" s="154"/>
      <c r="M150" s="159"/>
      <c r="T150" s="160"/>
      <c r="AT150" s="156" t="s">
        <v>364</v>
      </c>
      <c r="AU150" s="156" t="s">
        <v>89</v>
      </c>
      <c r="AV150" s="12" t="s">
        <v>87</v>
      </c>
      <c r="AW150" s="12" t="s">
        <v>40</v>
      </c>
      <c r="AX150" s="12" t="s">
        <v>80</v>
      </c>
      <c r="AY150" s="156" t="s">
        <v>354</v>
      </c>
    </row>
    <row r="151" spans="2:51" s="13" customFormat="1">
      <c r="B151" s="161"/>
      <c r="D151" s="155" t="s">
        <v>364</v>
      </c>
      <c r="E151" s="162" t="s">
        <v>32</v>
      </c>
      <c r="F151" s="163" t="s">
        <v>402</v>
      </c>
      <c r="H151" s="164">
        <v>118.8</v>
      </c>
      <c r="I151" s="165"/>
      <c r="L151" s="161"/>
      <c r="M151" s="166"/>
      <c r="T151" s="167"/>
      <c r="AT151" s="162" t="s">
        <v>364</v>
      </c>
      <c r="AU151" s="162" t="s">
        <v>89</v>
      </c>
      <c r="AV151" s="13" t="s">
        <v>89</v>
      </c>
      <c r="AW151" s="13" t="s">
        <v>40</v>
      </c>
      <c r="AX151" s="13" t="s">
        <v>80</v>
      </c>
      <c r="AY151" s="162" t="s">
        <v>354</v>
      </c>
    </row>
    <row r="152" spans="2:51" s="12" customFormat="1">
      <c r="B152" s="154"/>
      <c r="D152" s="155" t="s">
        <v>364</v>
      </c>
      <c r="E152" s="156" t="s">
        <v>32</v>
      </c>
      <c r="F152" s="157" t="s">
        <v>403</v>
      </c>
      <c r="H152" s="156" t="s">
        <v>32</v>
      </c>
      <c r="I152" s="158"/>
      <c r="L152" s="154"/>
      <c r="M152" s="159"/>
      <c r="T152" s="160"/>
      <c r="AT152" s="156" t="s">
        <v>364</v>
      </c>
      <c r="AU152" s="156" t="s">
        <v>89</v>
      </c>
      <c r="AV152" s="12" t="s">
        <v>87</v>
      </c>
      <c r="AW152" s="12" t="s">
        <v>40</v>
      </c>
      <c r="AX152" s="12" t="s">
        <v>80</v>
      </c>
      <c r="AY152" s="156" t="s">
        <v>354</v>
      </c>
    </row>
    <row r="153" spans="2:51" s="13" customFormat="1">
      <c r="B153" s="161"/>
      <c r="D153" s="155" t="s">
        <v>364</v>
      </c>
      <c r="E153" s="162" t="s">
        <v>32</v>
      </c>
      <c r="F153" s="163" t="s">
        <v>404</v>
      </c>
      <c r="H153" s="164">
        <v>8.85</v>
      </c>
      <c r="I153" s="165"/>
      <c r="L153" s="161"/>
      <c r="M153" s="166"/>
      <c r="T153" s="167"/>
      <c r="AT153" s="162" t="s">
        <v>364</v>
      </c>
      <c r="AU153" s="162" t="s">
        <v>89</v>
      </c>
      <c r="AV153" s="13" t="s">
        <v>89</v>
      </c>
      <c r="AW153" s="13" t="s">
        <v>40</v>
      </c>
      <c r="AX153" s="13" t="s">
        <v>80</v>
      </c>
      <c r="AY153" s="162" t="s">
        <v>354</v>
      </c>
    </row>
    <row r="154" spans="2:51" s="12" customFormat="1">
      <c r="B154" s="154"/>
      <c r="D154" s="155" t="s">
        <v>364</v>
      </c>
      <c r="E154" s="156" t="s">
        <v>32</v>
      </c>
      <c r="F154" s="157" t="s">
        <v>405</v>
      </c>
      <c r="H154" s="156" t="s">
        <v>32</v>
      </c>
      <c r="I154" s="158"/>
      <c r="L154" s="154"/>
      <c r="M154" s="159"/>
      <c r="T154" s="160"/>
      <c r="AT154" s="156" t="s">
        <v>364</v>
      </c>
      <c r="AU154" s="156" t="s">
        <v>89</v>
      </c>
      <c r="AV154" s="12" t="s">
        <v>87</v>
      </c>
      <c r="AW154" s="12" t="s">
        <v>40</v>
      </c>
      <c r="AX154" s="12" t="s">
        <v>80</v>
      </c>
      <c r="AY154" s="156" t="s">
        <v>354</v>
      </c>
    </row>
    <row r="155" spans="2:51" s="13" customFormat="1">
      <c r="B155" s="161"/>
      <c r="D155" s="155" t="s">
        <v>364</v>
      </c>
      <c r="E155" s="162" t="s">
        <v>32</v>
      </c>
      <c r="F155" s="163" t="s">
        <v>406</v>
      </c>
      <c r="H155" s="164">
        <v>15.6</v>
      </c>
      <c r="I155" s="165"/>
      <c r="L155" s="161"/>
      <c r="M155" s="166"/>
      <c r="T155" s="167"/>
      <c r="AT155" s="162" t="s">
        <v>364</v>
      </c>
      <c r="AU155" s="162" t="s">
        <v>89</v>
      </c>
      <c r="AV155" s="13" t="s">
        <v>89</v>
      </c>
      <c r="AW155" s="13" t="s">
        <v>40</v>
      </c>
      <c r="AX155" s="13" t="s">
        <v>80</v>
      </c>
      <c r="AY155" s="162" t="s">
        <v>354</v>
      </c>
    </row>
    <row r="156" spans="2:51" s="12" customFormat="1">
      <c r="B156" s="154"/>
      <c r="D156" s="155" t="s">
        <v>364</v>
      </c>
      <c r="E156" s="156" t="s">
        <v>32</v>
      </c>
      <c r="F156" s="157" t="s">
        <v>407</v>
      </c>
      <c r="H156" s="156" t="s">
        <v>32</v>
      </c>
      <c r="I156" s="158"/>
      <c r="L156" s="154"/>
      <c r="M156" s="159"/>
      <c r="T156" s="160"/>
      <c r="AT156" s="156" t="s">
        <v>364</v>
      </c>
      <c r="AU156" s="156" t="s">
        <v>89</v>
      </c>
      <c r="AV156" s="12" t="s">
        <v>87</v>
      </c>
      <c r="AW156" s="12" t="s">
        <v>40</v>
      </c>
      <c r="AX156" s="12" t="s">
        <v>80</v>
      </c>
      <c r="AY156" s="156" t="s">
        <v>354</v>
      </c>
    </row>
    <row r="157" spans="2:51" s="13" customFormat="1">
      <c r="B157" s="161"/>
      <c r="D157" s="155" t="s">
        <v>364</v>
      </c>
      <c r="E157" s="162" t="s">
        <v>32</v>
      </c>
      <c r="F157" s="163" t="s">
        <v>402</v>
      </c>
      <c r="H157" s="164">
        <v>118.8</v>
      </c>
      <c r="I157" s="165"/>
      <c r="L157" s="161"/>
      <c r="M157" s="166"/>
      <c r="T157" s="167"/>
      <c r="AT157" s="162" t="s">
        <v>364</v>
      </c>
      <c r="AU157" s="162" t="s">
        <v>89</v>
      </c>
      <c r="AV157" s="13" t="s">
        <v>89</v>
      </c>
      <c r="AW157" s="13" t="s">
        <v>40</v>
      </c>
      <c r="AX157" s="13" t="s">
        <v>80</v>
      </c>
      <c r="AY157" s="162" t="s">
        <v>354</v>
      </c>
    </row>
    <row r="158" spans="2:51" s="12" customFormat="1">
      <c r="B158" s="154"/>
      <c r="D158" s="155" t="s">
        <v>364</v>
      </c>
      <c r="E158" s="156" t="s">
        <v>32</v>
      </c>
      <c r="F158" s="157" t="s">
        <v>408</v>
      </c>
      <c r="H158" s="156" t="s">
        <v>32</v>
      </c>
      <c r="I158" s="158"/>
      <c r="L158" s="154"/>
      <c r="M158" s="159"/>
      <c r="T158" s="160"/>
      <c r="AT158" s="156" t="s">
        <v>364</v>
      </c>
      <c r="AU158" s="156" t="s">
        <v>89</v>
      </c>
      <c r="AV158" s="12" t="s">
        <v>87</v>
      </c>
      <c r="AW158" s="12" t="s">
        <v>40</v>
      </c>
      <c r="AX158" s="12" t="s">
        <v>80</v>
      </c>
      <c r="AY158" s="156" t="s">
        <v>354</v>
      </c>
    </row>
    <row r="159" spans="2:51" s="13" customFormat="1">
      <c r="B159" s="161"/>
      <c r="D159" s="155" t="s">
        <v>364</v>
      </c>
      <c r="E159" s="162" t="s">
        <v>32</v>
      </c>
      <c r="F159" s="163" t="s">
        <v>409</v>
      </c>
      <c r="H159" s="164">
        <v>5.55</v>
      </c>
      <c r="I159" s="165"/>
      <c r="L159" s="161"/>
      <c r="M159" s="166"/>
      <c r="T159" s="167"/>
      <c r="AT159" s="162" t="s">
        <v>364</v>
      </c>
      <c r="AU159" s="162" t="s">
        <v>89</v>
      </c>
      <c r="AV159" s="13" t="s">
        <v>89</v>
      </c>
      <c r="AW159" s="13" t="s">
        <v>40</v>
      </c>
      <c r="AX159" s="13" t="s">
        <v>80</v>
      </c>
      <c r="AY159" s="162" t="s">
        <v>354</v>
      </c>
    </row>
    <row r="160" spans="2:51" s="12" customFormat="1">
      <c r="B160" s="154"/>
      <c r="D160" s="155" t="s">
        <v>364</v>
      </c>
      <c r="E160" s="156" t="s">
        <v>32</v>
      </c>
      <c r="F160" s="157" t="s">
        <v>410</v>
      </c>
      <c r="H160" s="156" t="s">
        <v>32</v>
      </c>
      <c r="I160" s="158"/>
      <c r="L160" s="154"/>
      <c r="M160" s="159"/>
      <c r="T160" s="160"/>
      <c r="AT160" s="156" t="s">
        <v>364</v>
      </c>
      <c r="AU160" s="156" t="s">
        <v>89</v>
      </c>
      <c r="AV160" s="12" t="s">
        <v>87</v>
      </c>
      <c r="AW160" s="12" t="s">
        <v>40</v>
      </c>
      <c r="AX160" s="12" t="s">
        <v>80</v>
      </c>
      <c r="AY160" s="156" t="s">
        <v>354</v>
      </c>
    </row>
    <row r="161" spans="2:65" s="13" customFormat="1">
      <c r="B161" s="161"/>
      <c r="D161" s="155" t="s">
        <v>364</v>
      </c>
      <c r="E161" s="162" t="s">
        <v>32</v>
      </c>
      <c r="F161" s="163" t="s">
        <v>399</v>
      </c>
      <c r="H161" s="164">
        <v>4.5</v>
      </c>
      <c r="I161" s="165"/>
      <c r="L161" s="161"/>
      <c r="M161" s="166"/>
      <c r="T161" s="167"/>
      <c r="AT161" s="162" t="s">
        <v>364</v>
      </c>
      <c r="AU161" s="162" t="s">
        <v>89</v>
      </c>
      <c r="AV161" s="13" t="s">
        <v>89</v>
      </c>
      <c r="AW161" s="13" t="s">
        <v>40</v>
      </c>
      <c r="AX161" s="13" t="s">
        <v>80</v>
      </c>
      <c r="AY161" s="162" t="s">
        <v>354</v>
      </c>
    </row>
    <row r="162" spans="2:65" s="14" customFormat="1">
      <c r="B162" s="169"/>
      <c r="D162" s="155" t="s">
        <v>364</v>
      </c>
      <c r="E162" s="170" t="s">
        <v>32</v>
      </c>
      <c r="F162" s="171" t="s">
        <v>388</v>
      </c>
      <c r="H162" s="172">
        <v>281.10000000000002</v>
      </c>
      <c r="I162" s="173"/>
      <c r="L162" s="169"/>
      <c r="M162" s="174"/>
      <c r="T162" s="175"/>
      <c r="AT162" s="170" t="s">
        <v>364</v>
      </c>
      <c r="AU162" s="170" t="s">
        <v>89</v>
      </c>
      <c r="AV162" s="14" t="s">
        <v>252</v>
      </c>
      <c r="AW162" s="14" t="s">
        <v>40</v>
      </c>
      <c r="AX162" s="14" t="s">
        <v>87</v>
      </c>
      <c r="AY162" s="170" t="s">
        <v>354</v>
      </c>
    </row>
    <row r="163" spans="2:65" s="1" customFormat="1" ht="37.9" customHeight="1">
      <c r="B163" s="34"/>
      <c r="C163" s="137" t="s">
        <v>411</v>
      </c>
      <c r="D163" s="137" t="s">
        <v>356</v>
      </c>
      <c r="E163" s="138" t="s">
        <v>412</v>
      </c>
      <c r="F163" s="139" t="s">
        <v>413</v>
      </c>
      <c r="G163" s="140" t="s">
        <v>359</v>
      </c>
      <c r="H163" s="141">
        <v>303.09899999999999</v>
      </c>
      <c r="I163" s="142"/>
      <c r="J163" s="143">
        <f>ROUND(I163*H163,2)</f>
        <v>0</v>
      </c>
      <c r="K163" s="139" t="s">
        <v>360</v>
      </c>
      <c r="L163" s="34"/>
      <c r="M163" s="144" t="s">
        <v>32</v>
      </c>
      <c r="N163" s="145" t="s">
        <v>51</v>
      </c>
      <c r="P163" s="146">
        <f>O163*H163</f>
        <v>0</v>
      </c>
      <c r="Q163" s="146">
        <v>4.3800000000000002E-3</v>
      </c>
      <c r="R163" s="146">
        <f>Q163*H163</f>
        <v>1.3275736200000001</v>
      </c>
      <c r="S163" s="146">
        <v>0</v>
      </c>
      <c r="T163" s="147">
        <f>S163*H163</f>
        <v>0</v>
      </c>
      <c r="AR163" s="148" t="s">
        <v>252</v>
      </c>
      <c r="AT163" s="148" t="s">
        <v>356</v>
      </c>
      <c r="AU163" s="148" t="s">
        <v>89</v>
      </c>
      <c r="AY163" s="18" t="s">
        <v>354</v>
      </c>
      <c r="BE163" s="149">
        <f>IF(N163="základní",J163,0)</f>
        <v>0</v>
      </c>
      <c r="BF163" s="149">
        <f>IF(N163="snížená",J163,0)</f>
        <v>0</v>
      </c>
      <c r="BG163" s="149">
        <f>IF(N163="zákl. přenesená",J163,0)</f>
        <v>0</v>
      </c>
      <c r="BH163" s="149">
        <f>IF(N163="sníž. přenesená",J163,0)</f>
        <v>0</v>
      </c>
      <c r="BI163" s="149">
        <f>IF(N163="nulová",J163,0)</f>
        <v>0</v>
      </c>
      <c r="BJ163" s="18" t="s">
        <v>87</v>
      </c>
      <c r="BK163" s="149">
        <f>ROUND(I163*H163,2)</f>
        <v>0</v>
      </c>
      <c r="BL163" s="18" t="s">
        <v>252</v>
      </c>
      <c r="BM163" s="148" t="s">
        <v>414</v>
      </c>
    </row>
    <row r="164" spans="2:65" s="1" customFormat="1">
      <c r="B164" s="34"/>
      <c r="D164" s="150" t="s">
        <v>362</v>
      </c>
      <c r="F164" s="151" t="s">
        <v>415</v>
      </c>
      <c r="I164" s="152"/>
      <c r="L164" s="34"/>
      <c r="M164" s="153"/>
      <c r="T164" s="55"/>
      <c r="AT164" s="18" t="s">
        <v>362</v>
      </c>
      <c r="AU164" s="18" t="s">
        <v>89</v>
      </c>
    </row>
    <row r="165" spans="2:65" s="12" customFormat="1">
      <c r="B165" s="154"/>
      <c r="D165" s="155" t="s">
        <v>364</v>
      </c>
      <c r="E165" s="156" t="s">
        <v>32</v>
      </c>
      <c r="F165" s="157" t="s">
        <v>366</v>
      </c>
      <c r="H165" s="156" t="s">
        <v>32</v>
      </c>
      <c r="I165" s="158"/>
      <c r="L165" s="154"/>
      <c r="M165" s="159"/>
      <c r="T165" s="160"/>
      <c r="AT165" s="156" t="s">
        <v>364</v>
      </c>
      <c r="AU165" s="156" t="s">
        <v>89</v>
      </c>
      <c r="AV165" s="12" t="s">
        <v>87</v>
      </c>
      <c r="AW165" s="12" t="s">
        <v>40</v>
      </c>
      <c r="AX165" s="12" t="s">
        <v>80</v>
      </c>
      <c r="AY165" s="156" t="s">
        <v>354</v>
      </c>
    </row>
    <row r="166" spans="2:65" s="12" customFormat="1">
      <c r="B166" s="154"/>
      <c r="D166" s="155" t="s">
        <v>364</v>
      </c>
      <c r="E166" s="156" t="s">
        <v>32</v>
      </c>
      <c r="F166" s="157" t="s">
        <v>379</v>
      </c>
      <c r="H166" s="156" t="s">
        <v>32</v>
      </c>
      <c r="I166" s="158"/>
      <c r="L166" s="154"/>
      <c r="M166" s="159"/>
      <c r="T166" s="160"/>
      <c r="AT166" s="156" t="s">
        <v>364</v>
      </c>
      <c r="AU166" s="156" t="s">
        <v>89</v>
      </c>
      <c r="AV166" s="12" t="s">
        <v>87</v>
      </c>
      <c r="AW166" s="12" t="s">
        <v>40</v>
      </c>
      <c r="AX166" s="12" t="s">
        <v>80</v>
      </c>
      <c r="AY166" s="156" t="s">
        <v>354</v>
      </c>
    </row>
    <row r="167" spans="2:65" s="12" customFormat="1">
      <c r="B167" s="154"/>
      <c r="D167" s="155" t="s">
        <v>364</v>
      </c>
      <c r="E167" s="156" t="s">
        <v>32</v>
      </c>
      <c r="F167" s="157" t="s">
        <v>416</v>
      </c>
      <c r="H167" s="156" t="s">
        <v>32</v>
      </c>
      <c r="I167" s="158"/>
      <c r="L167" s="154"/>
      <c r="M167" s="159"/>
      <c r="T167" s="160"/>
      <c r="AT167" s="156" t="s">
        <v>364</v>
      </c>
      <c r="AU167" s="156" t="s">
        <v>89</v>
      </c>
      <c r="AV167" s="12" t="s">
        <v>87</v>
      </c>
      <c r="AW167" s="12" t="s">
        <v>40</v>
      </c>
      <c r="AX167" s="12" t="s">
        <v>80</v>
      </c>
      <c r="AY167" s="156" t="s">
        <v>354</v>
      </c>
    </row>
    <row r="168" spans="2:65" s="13" customFormat="1">
      <c r="B168" s="161"/>
      <c r="D168" s="155" t="s">
        <v>364</v>
      </c>
      <c r="E168" s="162" t="s">
        <v>32</v>
      </c>
      <c r="F168" s="163" t="s">
        <v>386</v>
      </c>
      <c r="H168" s="164">
        <v>129.6</v>
      </c>
      <c r="I168" s="165"/>
      <c r="L168" s="161"/>
      <c r="M168" s="166"/>
      <c r="T168" s="167"/>
      <c r="AT168" s="162" t="s">
        <v>364</v>
      </c>
      <c r="AU168" s="162" t="s">
        <v>89</v>
      </c>
      <c r="AV168" s="13" t="s">
        <v>89</v>
      </c>
      <c r="AW168" s="13" t="s">
        <v>40</v>
      </c>
      <c r="AX168" s="13" t="s">
        <v>80</v>
      </c>
      <c r="AY168" s="162" t="s">
        <v>354</v>
      </c>
    </row>
    <row r="169" spans="2:65" s="13" customFormat="1">
      <c r="B169" s="161"/>
      <c r="D169" s="155" t="s">
        <v>364</v>
      </c>
      <c r="E169" s="162" t="s">
        <v>32</v>
      </c>
      <c r="F169" s="163" t="s">
        <v>387</v>
      </c>
      <c r="H169" s="164">
        <v>173.499</v>
      </c>
      <c r="I169" s="165"/>
      <c r="L169" s="161"/>
      <c r="M169" s="166"/>
      <c r="T169" s="167"/>
      <c r="AT169" s="162" t="s">
        <v>364</v>
      </c>
      <c r="AU169" s="162" t="s">
        <v>89</v>
      </c>
      <c r="AV169" s="13" t="s">
        <v>89</v>
      </c>
      <c r="AW169" s="13" t="s">
        <v>40</v>
      </c>
      <c r="AX169" s="13" t="s">
        <v>80</v>
      </c>
      <c r="AY169" s="162" t="s">
        <v>354</v>
      </c>
    </row>
    <row r="170" spans="2:65" s="14" customFormat="1">
      <c r="B170" s="169"/>
      <c r="D170" s="155" t="s">
        <v>364</v>
      </c>
      <c r="E170" s="170" t="s">
        <v>32</v>
      </c>
      <c r="F170" s="171" t="s">
        <v>388</v>
      </c>
      <c r="H170" s="172">
        <v>303.09899999999999</v>
      </c>
      <c r="I170" s="173"/>
      <c r="L170" s="169"/>
      <c r="M170" s="174"/>
      <c r="T170" s="175"/>
      <c r="AT170" s="170" t="s">
        <v>364</v>
      </c>
      <c r="AU170" s="170" t="s">
        <v>89</v>
      </c>
      <c r="AV170" s="14" t="s">
        <v>252</v>
      </c>
      <c r="AW170" s="14" t="s">
        <v>40</v>
      </c>
      <c r="AX170" s="14" t="s">
        <v>87</v>
      </c>
      <c r="AY170" s="170" t="s">
        <v>354</v>
      </c>
    </row>
    <row r="171" spans="2:65" s="1" customFormat="1" ht="24.2" customHeight="1">
      <c r="B171" s="34"/>
      <c r="C171" s="137" t="s">
        <v>417</v>
      </c>
      <c r="D171" s="137" t="s">
        <v>356</v>
      </c>
      <c r="E171" s="138" t="s">
        <v>418</v>
      </c>
      <c r="F171" s="139" t="s">
        <v>419</v>
      </c>
      <c r="G171" s="140" t="s">
        <v>359</v>
      </c>
      <c r="H171" s="141">
        <v>281.10000000000002</v>
      </c>
      <c r="I171" s="142"/>
      <c r="J171" s="143">
        <f>ROUND(I171*H171,2)</f>
        <v>0</v>
      </c>
      <c r="K171" s="139" t="s">
        <v>360</v>
      </c>
      <c r="L171" s="34"/>
      <c r="M171" s="144" t="s">
        <v>32</v>
      </c>
      <c r="N171" s="145" t="s">
        <v>51</v>
      </c>
      <c r="P171" s="146">
        <f>O171*H171</f>
        <v>0</v>
      </c>
      <c r="Q171" s="146">
        <v>3.73E-2</v>
      </c>
      <c r="R171" s="146">
        <f>Q171*H171</f>
        <v>10.48503</v>
      </c>
      <c r="S171" s="146">
        <v>0</v>
      </c>
      <c r="T171" s="147">
        <f>S171*H171</f>
        <v>0</v>
      </c>
      <c r="AR171" s="148" t="s">
        <v>252</v>
      </c>
      <c r="AT171" s="148" t="s">
        <v>356</v>
      </c>
      <c r="AU171" s="148" t="s">
        <v>89</v>
      </c>
      <c r="AY171" s="18" t="s">
        <v>354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8" t="s">
        <v>87</v>
      </c>
      <c r="BK171" s="149">
        <f>ROUND(I171*H171,2)</f>
        <v>0</v>
      </c>
      <c r="BL171" s="18" t="s">
        <v>252</v>
      </c>
      <c r="BM171" s="148" t="s">
        <v>420</v>
      </c>
    </row>
    <row r="172" spans="2:65" s="1" customFormat="1">
      <c r="B172" s="34"/>
      <c r="D172" s="150" t="s">
        <v>362</v>
      </c>
      <c r="F172" s="151" t="s">
        <v>421</v>
      </c>
      <c r="I172" s="152"/>
      <c r="L172" s="34"/>
      <c r="M172" s="153"/>
      <c r="T172" s="55"/>
      <c r="AT172" s="18" t="s">
        <v>362</v>
      </c>
      <c r="AU172" s="18" t="s">
        <v>89</v>
      </c>
    </row>
    <row r="173" spans="2:65" s="12" customFormat="1">
      <c r="B173" s="154"/>
      <c r="D173" s="155" t="s">
        <v>364</v>
      </c>
      <c r="E173" s="156" t="s">
        <v>32</v>
      </c>
      <c r="F173" s="157" t="s">
        <v>398</v>
      </c>
      <c r="H173" s="156" t="s">
        <v>32</v>
      </c>
      <c r="I173" s="158"/>
      <c r="L173" s="154"/>
      <c r="M173" s="159"/>
      <c r="T173" s="160"/>
      <c r="AT173" s="156" t="s">
        <v>364</v>
      </c>
      <c r="AU173" s="156" t="s">
        <v>89</v>
      </c>
      <c r="AV173" s="12" t="s">
        <v>87</v>
      </c>
      <c r="AW173" s="12" t="s">
        <v>40</v>
      </c>
      <c r="AX173" s="12" t="s">
        <v>80</v>
      </c>
      <c r="AY173" s="156" t="s">
        <v>354</v>
      </c>
    </row>
    <row r="174" spans="2:65" s="13" customFormat="1">
      <c r="B174" s="161"/>
      <c r="D174" s="155" t="s">
        <v>364</v>
      </c>
      <c r="E174" s="162" t="s">
        <v>32</v>
      </c>
      <c r="F174" s="163" t="s">
        <v>399</v>
      </c>
      <c r="H174" s="164">
        <v>4.5</v>
      </c>
      <c r="I174" s="165"/>
      <c r="L174" s="161"/>
      <c r="M174" s="166"/>
      <c r="T174" s="167"/>
      <c r="AT174" s="162" t="s">
        <v>364</v>
      </c>
      <c r="AU174" s="162" t="s">
        <v>89</v>
      </c>
      <c r="AV174" s="13" t="s">
        <v>89</v>
      </c>
      <c r="AW174" s="13" t="s">
        <v>40</v>
      </c>
      <c r="AX174" s="13" t="s">
        <v>80</v>
      </c>
      <c r="AY174" s="162" t="s">
        <v>354</v>
      </c>
    </row>
    <row r="175" spans="2:65" s="12" customFormat="1">
      <c r="B175" s="154"/>
      <c r="D175" s="155" t="s">
        <v>364</v>
      </c>
      <c r="E175" s="156" t="s">
        <v>32</v>
      </c>
      <c r="F175" s="157" t="s">
        <v>400</v>
      </c>
      <c r="H175" s="156" t="s">
        <v>32</v>
      </c>
      <c r="I175" s="158"/>
      <c r="L175" s="154"/>
      <c r="M175" s="159"/>
      <c r="T175" s="160"/>
      <c r="AT175" s="156" t="s">
        <v>364</v>
      </c>
      <c r="AU175" s="156" t="s">
        <v>89</v>
      </c>
      <c r="AV175" s="12" t="s">
        <v>87</v>
      </c>
      <c r="AW175" s="12" t="s">
        <v>40</v>
      </c>
      <c r="AX175" s="12" t="s">
        <v>80</v>
      </c>
      <c r="AY175" s="156" t="s">
        <v>354</v>
      </c>
    </row>
    <row r="176" spans="2:65" s="13" customFormat="1">
      <c r="B176" s="161"/>
      <c r="D176" s="155" t="s">
        <v>364</v>
      </c>
      <c r="E176" s="162" t="s">
        <v>32</v>
      </c>
      <c r="F176" s="163" t="s">
        <v>399</v>
      </c>
      <c r="H176" s="164">
        <v>4.5</v>
      </c>
      <c r="I176" s="165"/>
      <c r="L176" s="161"/>
      <c r="M176" s="166"/>
      <c r="T176" s="167"/>
      <c r="AT176" s="162" t="s">
        <v>364</v>
      </c>
      <c r="AU176" s="162" t="s">
        <v>89</v>
      </c>
      <c r="AV176" s="13" t="s">
        <v>89</v>
      </c>
      <c r="AW176" s="13" t="s">
        <v>40</v>
      </c>
      <c r="AX176" s="13" t="s">
        <v>80</v>
      </c>
      <c r="AY176" s="162" t="s">
        <v>354</v>
      </c>
    </row>
    <row r="177" spans="2:65" s="12" customFormat="1">
      <c r="B177" s="154"/>
      <c r="D177" s="155" t="s">
        <v>364</v>
      </c>
      <c r="E177" s="156" t="s">
        <v>32</v>
      </c>
      <c r="F177" s="157" t="s">
        <v>401</v>
      </c>
      <c r="H177" s="156" t="s">
        <v>32</v>
      </c>
      <c r="I177" s="158"/>
      <c r="L177" s="154"/>
      <c r="M177" s="159"/>
      <c r="T177" s="160"/>
      <c r="AT177" s="156" t="s">
        <v>364</v>
      </c>
      <c r="AU177" s="156" t="s">
        <v>89</v>
      </c>
      <c r="AV177" s="12" t="s">
        <v>87</v>
      </c>
      <c r="AW177" s="12" t="s">
        <v>40</v>
      </c>
      <c r="AX177" s="12" t="s">
        <v>80</v>
      </c>
      <c r="AY177" s="156" t="s">
        <v>354</v>
      </c>
    </row>
    <row r="178" spans="2:65" s="13" customFormat="1">
      <c r="B178" s="161"/>
      <c r="D178" s="155" t="s">
        <v>364</v>
      </c>
      <c r="E178" s="162" t="s">
        <v>32</v>
      </c>
      <c r="F178" s="163" t="s">
        <v>402</v>
      </c>
      <c r="H178" s="164">
        <v>118.8</v>
      </c>
      <c r="I178" s="165"/>
      <c r="L178" s="161"/>
      <c r="M178" s="166"/>
      <c r="T178" s="167"/>
      <c r="AT178" s="162" t="s">
        <v>364</v>
      </c>
      <c r="AU178" s="162" t="s">
        <v>89</v>
      </c>
      <c r="AV178" s="13" t="s">
        <v>89</v>
      </c>
      <c r="AW178" s="13" t="s">
        <v>40</v>
      </c>
      <c r="AX178" s="13" t="s">
        <v>80</v>
      </c>
      <c r="AY178" s="162" t="s">
        <v>354</v>
      </c>
    </row>
    <row r="179" spans="2:65" s="12" customFormat="1">
      <c r="B179" s="154"/>
      <c r="D179" s="155" t="s">
        <v>364</v>
      </c>
      <c r="E179" s="156" t="s">
        <v>32</v>
      </c>
      <c r="F179" s="157" t="s">
        <v>403</v>
      </c>
      <c r="H179" s="156" t="s">
        <v>32</v>
      </c>
      <c r="I179" s="158"/>
      <c r="L179" s="154"/>
      <c r="M179" s="159"/>
      <c r="T179" s="160"/>
      <c r="AT179" s="156" t="s">
        <v>364</v>
      </c>
      <c r="AU179" s="156" t="s">
        <v>89</v>
      </c>
      <c r="AV179" s="12" t="s">
        <v>87</v>
      </c>
      <c r="AW179" s="12" t="s">
        <v>40</v>
      </c>
      <c r="AX179" s="12" t="s">
        <v>80</v>
      </c>
      <c r="AY179" s="156" t="s">
        <v>354</v>
      </c>
    </row>
    <row r="180" spans="2:65" s="13" customFormat="1">
      <c r="B180" s="161"/>
      <c r="D180" s="155" t="s">
        <v>364</v>
      </c>
      <c r="E180" s="162" t="s">
        <v>32</v>
      </c>
      <c r="F180" s="163" t="s">
        <v>404</v>
      </c>
      <c r="H180" s="164">
        <v>8.85</v>
      </c>
      <c r="I180" s="165"/>
      <c r="L180" s="161"/>
      <c r="M180" s="166"/>
      <c r="T180" s="167"/>
      <c r="AT180" s="162" t="s">
        <v>364</v>
      </c>
      <c r="AU180" s="162" t="s">
        <v>89</v>
      </c>
      <c r="AV180" s="13" t="s">
        <v>89</v>
      </c>
      <c r="AW180" s="13" t="s">
        <v>40</v>
      </c>
      <c r="AX180" s="13" t="s">
        <v>80</v>
      </c>
      <c r="AY180" s="162" t="s">
        <v>354</v>
      </c>
    </row>
    <row r="181" spans="2:65" s="12" customFormat="1">
      <c r="B181" s="154"/>
      <c r="D181" s="155" t="s">
        <v>364</v>
      </c>
      <c r="E181" s="156" t="s">
        <v>32</v>
      </c>
      <c r="F181" s="157" t="s">
        <v>405</v>
      </c>
      <c r="H181" s="156" t="s">
        <v>32</v>
      </c>
      <c r="I181" s="158"/>
      <c r="L181" s="154"/>
      <c r="M181" s="159"/>
      <c r="T181" s="160"/>
      <c r="AT181" s="156" t="s">
        <v>364</v>
      </c>
      <c r="AU181" s="156" t="s">
        <v>89</v>
      </c>
      <c r="AV181" s="12" t="s">
        <v>87</v>
      </c>
      <c r="AW181" s="12" t="s">
        <v>40</v>
      </c>
      <c r="AX181" s="12" t="s">
        <v>80</v>
      </c>
      <c r="AY181" s="156" t="s">
        <v>354</v>
      </c>
    </row>
    <row r="182" spans="2:65" s="13" customFormat="1">
      <c r="B182" s="161"/>
      <c r="D182" s="155" t="s">
        <v>364</v>
      </c>
      <c r="E182" s="162" t="s">
        <v>32</v>
      </c>
      <c r="F182" s="163" t="s">
        <v>406</v>
      </c>
      <c r="H182" s="164">
        <v>15.6</v>
      </c>
      <c r="I182" s="165"/>
      <c r="L182" s="161"/>
      <c r="M182" s="166"/>
      <c r="T182" s="167"/>
      <c r="AT182" s="162" t="s">
        <v>364</v>
      </c>
      <c r="AU182" s="162" t="s">
        <v>89</v>
      </c>
      <c r="AV182" s="13" t="s">
        <v>89</v>
      </c>
      <c r="AW182" s="13" t="s">
        <v>40</v>
      </c>
      <c r="AX182" s="13" t="s">
        <v>80</v>
      </c>
      <c r="AY182" s="162" t="s">
        <v>354</v>
      </c>
    </row>
    <row r="183" spans="2:65" s="12" customFormat="1">
      <c r="B183" s="154"/>
      <c r="D183" s="155" t="s">
        <v>364</v>
      </c>
      <c r="E183" s="156" t="s">
        <v>32</v>
      </c>
      <c r="F183" s="157" t="s">
        <v>407</v>
      </c>
      <c r="H183" s="156" t="s">
        <v>32</v>
      </c>
      <c r="I183" s="158"/>
      <c r="L183" s="154"/>
      <c r="M183" s="159"/>
      <c r="T183" s="160"/>
      <c r="AT183" s="156" t="s">
        <v>364</v>
      </c>
      <c r="AU183" s="156" t="s">
        <v>89</v>
      </c>
      <c r="AV183" s="12" t="s">
        <v>87</v>
      </c>
      <c r="AW183" s="12" t="s">
        <v>40</v>
      </c>
      <c r="AX183" s="12" t="s">
        <v>80</v>
      </c>
      <c r="AY183" s="156" t="s">
        <v>354</v>
      </c>
    </row>
    <row r="184" spans="2:65" s="13" customFormat="1">
      <c r="B184" s="161"/>
      <c r="D184" s="155" t="s">
        <v>364</v>
      </c>
      <c r="E184" s="162" t="s">
        <v>32</v>
      </c>
      <c r="F184" s="163" t="s">
        <v>402</v>
      </c>
      <c r="H184" s="164">
        <v>118.8</v>
      </c>
      <c r="I184" s="165"/>
      <c r="L184" s="161"/>
      <c r="M184" s="166"/>
      <c r="T184" s="167"/>
      <c r="AT184" s="162" t="s">
        <v>364</v>
      </c>
      <c r="AU184" s="162" t="s">
        <v>89</v>
      </c>
      <c r="AV184" s="13" t="s">
        <v>89</v>
      </c>
      <c r="AW184" s="13" t="s">
        <v>40</v>
      </c>
      <c r="AX184" s="13" t="s">
        <v>80</v>
      </c>
      <c r="AY184" s="162" t="s">
        <v>354</v>
      </c>
    </row>
    <row r="185" spans="2:65" s="12" customFormat="1">
      <c r="B185" s="154"/>
      <c r="D185" s="155" t="s">
        <v>364</v>
      </c>
      <c r="E185" s="156" t="s">
        <v>32</v>
      </c>
      <c r="F185" s="157" t="s">
        <v>408</v>
      </c>
      <c r="H185" s="156" t="s">
        <v>32</v>
      </c>
      <c r="I185" s="158"/>
      <c r="L185" s="154"/>
      <c r="M185" s="159"/>
      <c r="T185" s="160"/>
      <c r="AT185" s="156" t="s">
        <v>364</v>
      </c>
      <c r="AU185" s="156" t="s">
        <v>89</v>
      </c>
      <c r="AV185" s="12" t="s">
        <v>87</v>
      </c>
      <c r="AW185" s="12" t="s">
        <v>40</v>
      </c>
      <c r="AX185" s="12" t="s">
        <v>80</v>
      </c>
      <c r="AY185" s="156" t="s">
        <v>354</v>
      </c>
    </row>
    <row r="186" spans="2:65" s="13" customFormat="1">
      <c r="B186" s="161"/>
      <c r="D186" s="155" t="s">
        <v>364</v>
      </c>
      <c r="E186" s="162" t="s">
        <v>32</v>
      </c>
      <c r="F186" s="163" t="s">
        <v>409</v>
      </c>
      <c r="H186" s="164">
        <v>5.55</v>
      </c>
      <c r="I186" s="165"/>
      <c r="L186" s="161"/>
      <c r="M186" s="166"/>
      <c r="T186" s="167"/>
      <c r="AT186" s="162" t="s">
        <v>364</v>
      </c>
      <c r="AU186" s="162" t="s">
        <v>89</v>
      </c>
      <c r="AV186" s="13" t="s">
        <v>89</v>
      </c>
      <c r="AW186" s="13" t="s">
        <v>40</v>
      </c>
      <c r="AX186" s="13" t="s">
        <v>80</v>
      </c>
      <c r="AY186" s="162" t="s">
        <v>354</v>
      </c>
    </row>
    <row r="187" spans="2:65" s="12" customFormat="1">
      <c r="B187" s="154"/>
      <c r="D187" s="155" t="s">
        <v>364</v>
      </c>
      <c r="E187" s="156" t="s">
        <v>32</v>
      </c>
      <c r="F187" s="157" t="s">
        <v>410</v>
      </c>
      <c r="H187" s="156" t="s">
        <v>32</v>
      </c>
      <c r="I187" s="158"/>
      <c r="L187" s="154"/>
      <c r="M187" s="159"/>
      <c r="T187" s="160"/>
      <c r="AT187" s="156" t="s">
        <v>364</v>
      </c>
      <c r="AU187" s="156" t="s">
        <v>89</v>
      </c>
      <c r="AV187" s="12" t="s">
        <v>87</v>
      </c>
      <c r="AW187" s="12" t="s">
        <v>40</v>
      </c>
      <c r="AX187" s="12" t="s">
        <v>80</v>
      </c>
      <c r="AY187" s="156" t="s">
        <v>354</v>
      </c>
    </row>
    <row r="188" spans="2:65" s="13" customFormat="1">
      <c r="B188" s="161"/>
      <c r="D188" s="155" t="s">
        <v>364</v>
      </c>
      <c r="E188" s="162" t="s">
        <v>32</v>
      </c>
      <c r="F188" s="163" t="s">
        <v>399</v>
      </c>
      <c r="H188" s="164">
        <v>4.5</v>
      </c>
      <c r="I188" s="165"/>
      <c r="L188" s="161"/>
      <c r="M188" s="166"/>
      <c r="T188" s="167"/>
      <c r="AT188" s="162" t="s">
        <v>364</v>
      </c>
      <c r="AU188" s="162" t="s">
        <v>89</v>
      </c>
      <c r="AV188" s="13" t="s">
        <v>89</v>
      </c>
      <c r="AW188" s="13" t="s">
        <v>40</v>
      </c>
      <c r="AX188" s="13" t="s">
        <v>80</v>
      </c>
      <c r="AY188" s="162" t="s">
        <v>354</v>
      </c>
    </row>
    <row r="189" spans="2:65" s="14" customFormat="1">
      <c r="B189" s="169"/>
      <c r="D189" s="155" t="s">
        <v>364</v>
      </c>
      <c r="E189" s="170" t="s">
        <v>32</v>
      </c>
      <c r="F189" s="171" t="s">
        <v>388</v>
      </c>
      <c r="H189" s="172">
        <v>281.10000000000002</v>
      </c>
      <c r="I189" s="173"/>
      <c r="L189" s="169"/>
      <c r="M189" s="174"/>
      <c r="T189" s="175"/>
      <c r="AT189" s="170" t="s">
        <v>364</v>
      </c>
      <c r="AU189" s="170" t="s">
        <v>89</v>
      </c>
      <c r="AV189" s="14" t="s">
        <v>252</v>
      </c>
      <c r="AW189" s="14" t="s">
        <v>40</v>
      </c>
      <c r="AX189" s="14" t="s">
        <v>87</v>
      </c>
      <c r="AY189" s="170" t="s">
        <v>354</v>
      </c>
    </row>
    <row r="190" spans="2:65" s="1" customFormat="1" ht="37.9" customHeight="1">
      <c r="B190" s="34"/>
      <c r="C190" s="137" t="s">
        <v>422</v>
      </c>
      <c r="D190" s="137" t="s">
        <v>356</v>
      </c>
      <c r="E190" s="138" t="s">
        <v>423</v>
      </c>
      <c r="F190" s="139" t="s">
        <v>424</v>
      </c>
      <c r="G190" s="140" t="s">
        <v>359</v>
      </c>
      <c r="H190" s="141">
        <v>129.6</v>
      </c>
      <c r="I190" s="142"/>
      <c r="J190" s="143">
        <f>ROUND(I190*H190,2)</f>
        <v>0</v>
      </c>
      <c r="K190" s="139" t="s">
        <v>360</v>
      </c>
      <c r="L190" s="34"/>
      <c r="M190" s="144" t="s">
        <v>32</v>
      </c>
      <c r="N190" s="145" t="s">
        <v>51</v>
      </c>
      <c r="P190" s="146">
        <f>O190*H190</f>
        <v>0</v>
      </c>
      <c r="Q190" s="146">
        <v>1.5599999999999999E-2</v>
      </c>
      <c r="R190" s="146">
        <f>Q190*H190</f>
        <v>2.02176</v>
      </c>
      <c r="S190" s="146">
        <v>0</v>
      </c>
      <c r="T190" s="147">
        <f>S190*H190</f>
        <v>0</v>
      </c>
      <c r="AR190" s="148" t="s">
        <v>252</v>
      </c>
      <c r="AT190" s="148" t="s">
        <v>356</v>
      </c>
      <c r="AU190" s="148" t="s">
        <v>89</v>
      </c>
      <c r="AY190" s="18" t="s">
        <v>354</v>
      </c>
      <c r="BE190" s="149">
        <f>IF(N190="základní",J190,0)</f>
        <v>0</v>
      </c>
      <c r="BF190" s="149">
        <f>IF(N190="snížená",J190,0)</f>
        <v>0</v>
      </c>
      <c r="BG190" s="149">
        <f>IF(N190="zákl. přenesená",J190,0)</f>
        <v>0</v>
      </c>
      <c r="BH190" s="149">
        <f>IF(N190="sníž. přenesená",J190,0)</f>
        <v>0</v>
      </c>
      <c r="BI190" s="149">
        <f>IF(N190="nulová",J190,0)</f>
        <v>0</v>
      </c>
      <c r="BJ190" s="18" t="s">
        <v>87</v>
      </c>
      <c r="BK190" s="149">
        <f>ROUND(I190*H190,2)</f>
        <v>0</v>
      </c>
      <c r="BL190" s="18" t="s">
        <v>252</v>
      </c>
      <c r="BM190" s="148" t="s">
        <v>425</v>
      </c>
    </row>
    <row r="191" spans="2:65" s="1" customFormat="1">
      <c r="B191" s="34"/>
      <c r="D191" s="150" t="s">
        <v>362</v>
      </c>
      <c r="F191" s="151" t="s">
        <v>426</v>
      </c>
      <c r="I191" s="152"/>
      <c r="L191" s="34"/>
      <c r="M191" s="153"/>
      <c r="T191" s="55"/>
      <c r="AT191" s="18" t="s">
        <v>362</v>
      </c>
      <c r="AU191" s="18" t="s">
        <v>89</v>
      </c>
    </row>
    <row r="192" spans="2:65" s="12" customFormat="1">
      <c r="B192" s="154"/>
      <c r="D192" s="155" t="s">
        <v>364</v>
      </c>
      <c r="E192" s="156" t="s">
        <v>32</v>
      </c>
      <c r="F192" s="157" t="s">
        <v>365</v>
      </c>
      <c r="H192" s="156" t="s">
        <v>32</v>
      </c>
      <c r="I192" s="158"/>
      <c r="L192" s="154"/>
      <c r="M192" s="159"/>
      <c r="T192" s="160"/>
      <c r="AT192" s="156" t="s">
        <v>364</v>
      </c>
      <c r="AU192" s="156" t="s">
        <v>89</v>
      </c>
      <c r="AV192" s="12" t="s">
        <v>87</v>
      </c>
      <c r="AW192" s="12" t="s">
        <v>40</v>
      </c>
      <c r="AX192" s="12" t="s">
        <v>80</v>
      </c>
      <c r="AY192" s="156" t="s">
        <v>354</v>
      </c>
    </row>
    <row r="193" spans="2:65" s="12" customFormat="1">
      <c r="B193" s="154"/>
      <c r="D193" s="155" t="s">
        <v>364</v>
      </c>
      <c r="E193" s="156" t="s">
        <v>32</v>
      </c>
      <c r="F193" s="157" t="s">
        <v>366</v>
      </c>
      <c r="H193" s="156" t="s">
        <v>32</v>
      </c>
      <c r="I193" s="158"/>
      <c r="L193" s="154"/>
      <c r="M193" s="159"/>
      <c r="T193" s="160"/>
      <c r="AT193" s="156" t="s">
        <v>364</v>
      </c>
      <c r="AU193" s="156" t="s">
        <v>89</v>
      </c>
      <c r="AV193" s="12" t="s">
        <v>87</v>
      </c>
      <c r="AW193" s="12" t="s">
        <v>40</v>
      </c>
      <c r="AX193" s="12" t="s">
        <v>80</v>
      </c>
      <c r="AY193" s="156" t="s">
        <v>354</v>
      </c>
    </row>
    <row r="194" spans="2:65" s="12" customFormat="1">
      <c r="B194" s="154"/>
      <c r="D194" s="155" t="s">
        <v>364</v>
      </c>
      <c r="E194" s="156" t="s">
        <v>32</v>
      </c>
      <c r="F194" s="157" t="s">
        <v>379</v>
      </c>
      <c r="H194" s="156" t="s">
        <v>32</v>
      </c>
      <c r="I194" s="158"/>
      <c r="L194" s="154"/>
      <c r="M194" s="159"/>
      <c r="T194" s="160"/>
      <c r="AT194" s="156" t="s">
        <v>364</v>
      </c>
      <c r="AU194" s="156" t="s">
        <v>89</v>
      </c>
      <c r="AV194" s="12" t="s">
        <v>87</v>
      </c>
      <c r="AW194" s="12" t="s">
        <v>40</v>
      </c>
      <c r="AX194" s="12" t="s">
        <v>80</v>
      </c>
      <c r="AY194" s="156" t="s">
        <v>354</v>
      </c>
    </row>
    <row r="195" spans="2:65" s="12" customFormat="1">
      <c r="B195" s="154"/>
      <c r="D195" s="155" t="s">
        <v>364</v>
      </c>
      <c r="E195" s="156" t="s">
        <v>32</v>
      </c>
      <c r="F195" s="157" t="s">
        <v>427</v>
      </c>
      <c r="H195" s="156" t="s">
        <v>32</v>
      </c>
      <c r="I195" s="158"/>
      <c r="L195" s="154"/>
      <c r="M195" s="159"/>
      <c r="T195" s="160"/>
      <c r="AT195" s="156" t="s">
        <v>364</v>
      </c>
      <c r="AU195" s="156" t="s">
        <v>89</v>
      </c>
      <c r="AV195" s="12" t="s">
        <v>87</v>
      </c>
      <c r="AW195" s="12" t="s">
        <v>40</v>
      </c>
      <c r="AX195" s="12" t="s">
        <v>80</v>
      </c>
      <c r="AY195" s="156" t="s">
        <v>354</v>
      </c>
    </row>
    <row r="196" spans="2:65" s="12" customFormat="1">
      <c r="B196" s="154"/>
      <c r="D196" s="155" t="s">
        <v>364</v>
      </c>
      <c r="E196" s="156" t="s">
        <v>32</v>
      </c>
      <c r="F196" s="157" t="s">
        <v>428</v>
      </c>
      <c r="H196" s="156" t="s">
        <v>32</v>
      </c>
      <c r="I196" s="158"/>
      <c r="L196" s="154"/>
      <c r="M196" s="159"/>
      <c r="T196" s="160"/>
      <c r="AT196" s="156" t="s">
        <v>364</v>
      </c>
      <c r="AU196" s="156" t="s">
        <v>89</v>
      </c>
      <c r="AV196" s="12" t="s">
        <v>87</v>
      </c>
      <c r="AW196" s="12" t="s">
        <v>40</v>
      </c>
      <c r="AX196" s="12" t="s">
        <v>80</v>
      </c>
      <c r="AY196" s="156" t="s">
        <v>354</v>
      </c>
    </row>
    <row r="197" spans="2:65" s="12" customFormat="1">
      <c r="B197" s="154"/>
      <c r="D197" s="155" t="s">
        <v>364</v>
      </c>
      <c r="E197" s="156" t="s">
        <v>32</v>
      </c>
      <c r="F197" s="157" t="s">
        <v>429</v>
      </c>
      <c r="H197" s="156" t="s">
        <v>32</v>
      </c>
      <c r="I197" s="158"/>
      <c r="L197" s="154"/>
      <c r="M197" s="159"/>
      <c r="T197" s="160"/>
      <c r="AT197" s="156" t="s">
        <v>364</v>
      </c>
      <c r="AU197" s="156" t="s">
        <v>89</v>
      </c>
      <c r="AV197" s="12" t="s">
        <v>87</v>
      </c>
      <c r="AW197" s="12" t="s">
        <v>40</v>
      </c>
      <c r="AX197" s="12" t="s">
        <v>80</v>
      </c>
      <c r="AY197" s="156" t="s">
        <v>354</v>
      </c>
    </row>
    <row r="198" spans="2:65" s="12" customFormat="1">
      <c r="B198" s="154"/>
      <c r="D198" s="155" t="s">
        <v>364</v>
      </c>
      <c r="E198" s="156" t="s">
        <v>32</v>
      </c>
      <c r="F198" s="157" t="s">
        <v>430</v>
      </c>
      <c r="H198" s="156" t="s">
        <v>32</v>
      </c>
      <c r="I198" s="158"/>
      <c r="L198" s="154"/>
      <c r="M198" s="159"/>
      <c r="T198" s="160"/>
      <c r="AT198" s="156" t="s">
        <v>364</v>
      </c>
      <c r="AU198" s="156" t="s">
        <v>89</v>
      </c>
      <c r="AV198" s="12" t="s">
        <v>87</v>
      </c>
      <c r="AW198" s="12" t="s">
        <v>40</v>
      </c>
      <c r="AX198" s="12" t="s">
        <v>80</v>
      </c>
      <c r="AY198" s="156" t="s">
        <v>354</v>
      </c>
    </row>
    <row r="199" spans="2:65" s="12" customFormat="1">
      <c r="B199" s="154"/>
      <c r="D199" s="155" t="s">
        <v>364</v>
      </c>
      <c r="E199" s="156" t="s">
        <v>32</v>
      </c>
      <c r="F199" s="157" t="s">
        <v>431</v>
      </c>
      <c r="H199" s="156" t="s">
        <v>32</v>
      </c>
      <c r="I199" s="158"/>
      <c r="L199" s="154"/>
      <c r="M199" s="159"/>
      <c r="T199" s="160"/>
      <c r="AT199" s="156" t="s">
        <v>364</v>
      </c>
      <c r="AU199" s="156" t="s">
        <v>89</v>
      </c>
      <c r="AV199" s="12" t="s">
        <v>87</v>
      </c>
      <c r="AW199" s="12" t="s">
        <v>40</v>
      </c>
      <c r="AX199" s="12" t="s">
        <v>80</v>
      </c>
      <c r="AY199" s="156" t="s">
        <v>354</v>
      </c>
    </row>
    <row r="200" spans="2:65" s="13" customFormat="1">
      <c r="B200" s="161"/>
      <c r="D200" s="155" t="s">
        <v>364</v>
      </c>
      <c r="E200" s="163" t="s">
        <v>32</v>
      </c>
      <c r="F200" s="168" t="s">
        <v>212</v>
      </c>
      <c r="H200" s="164">
        <v>129.6</v>
      </c>
      <c r="I200" s="165"/>
      <c r="L200" s="161"/>
      <c r="M200" s="166"/>
      <c r="T200" s="167"/>
      <c r="AT200" s="162" t="s">
        <v>364</v>
      </c>
      <c r="AU200" s="162" t="s">
        <v>89</v>
      </c>
      <c r="AV200" s="13" t="s">
        <v>89</v>
      </c>
      <c r="AW200" s="13" t="s">
        <v>40</v>
      </c>
      <c r="AX200" s="13" t="s">
        <v>87</v>
      </c>
      <c r="AY200" s="162" t="s">
        <v>354</v>
      </c>
    </row>
    <row r="201" spans="2:65" s="1" customFormat="1" ht="49.15" customHeight="1">
      <c r="B201" s="34"/>
      <c r="C201" s="137" t="s">
        <v>280</v>
      </c>
      <c r="D201" s="137" t="s">
        <v>356</v>
      </c>
      <c r="E201" s="138" t="s">
        <v>432</v>
      </c>
      <c r="F201" s="139" t="s">
        <v>433</v>
      </c>
      <c r="G201" s="140" t="s">
        <v>359</v>
      </c>
      <c r="H201" s="141">
        <v>173.499</v>
      </c>
      <c r="I201" s="142"/>
      <c r="J201" s="143">
        <f>ROUND(I201*H201,2)</f>
        <v>0</v>
      </c>
      <c r="K201" s="139" t="s">
        <v>360</v>
      </c>
      <c r="L201" s="34"/>
      <c r="M201" s="144" t="s">
        <v>32</v>
      </c>
      <c r="N201" s="145" t="s">
        <v>51</v>
      </c>
      <c r="P201" s="146">
        <f>O201*H201</f>
        <v>0</v>
      </c>
      <c r="Q201" s="146">
        <v>1.9699999999999999E-2</v>
      </c>
      <c r="R201" s="146">
        <f>Q201*H201</f>
        <v>3.4179302999999996</v>
      </c>
      <c r="S201" s="146">
        <v>0</v>
      </c>
      <c r="T201" s="147">
        <f>S201*H201</f>
        <v>0</v>
      </c>
      <c r="AR201" s="148" t="s">
        <v>252</v>
      </c>
      <c r="AT201" s="148" t="s">
        <v>356</v>
      </c>
      <c r="AU201" s="148" t="s">
        <v>89</v>
      </c>
      <c r="AY201" s="18" t="s">
        <v>354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8" t="s">
        <v>87</v>
      </c>
      <c r="BK201" s="149">
        <f>ROUND(I201*H201,2)</f>
        <v>0</v>
      </c>
      <c r="BL201" s="18" t="s">
        <v>252</v>
      </c>
      <c r="BM201" s="148" t="s">
        <v>434</v>
      </c>
    </row>
    <row r="202" spans="2:65" s="1" customFormat="1">
      <c r="B202" s="34"/>
      <c r="D202" s="150" t="s">
        <v>362</v>
      </c>
      <c r="F202" s="151" t="s">
        <v>435</v>
      </c>
      <c r="I202" s="152"/>
      <c r="L202" s="34"/>
      <c r="M202" s="153"/>
      <c r="T202" s="55"/>
      <c r="AT202" s="18" t="s">
        <v>362</v>
      </c>
      <c r="AU202" s="18" t="s">
        <v>89</v>
      </c>
    </row>
    <row r="203" spans="2:65" s="12" customFormat="1">
      <c r="B203" s="154"/>
      <c r="D203" s="155" t="s">
        <v>364</v>
      </c>
      <c r="E203" s="156" t="s">
        <v>32</v>
      </c>
      <c r="F203" s="157" t="s">
        <v>365</v>
      </c>
      <c r="H203" s="156" t="s">
        <v>32</v>
      </c>
      <c r="I203" s="158"/>
      <c r="L203" s="154"/>
      <c r="M203" s="159"/>
      <c r="T203" s="160"/>
      <c r="AT203" s="156" t="s">
        <v>364</v>
      </c>
      <c r="AU203" s="156" t="s">
        <v>89</v>
      </c>
      <c r="AV203" s="12" t="s">
        <v>87</v>
      </c>
      <c r="AW203" s="12" t="s">
        <v>40</v>
      </c>
      <c r="AX203" s="12" t="s">
        <v>80</v>
      </c>
      <c r="AY203" s="156" t="s">
        <v>354</v>
      </c>
    </row>
    <row r="204" spans="2:65" s="12" customFormat="1">
      <c r="B204" s="154"/>
      <c r="D204" s="155" t="s">
        <v>364</v>
      </c>
      <c r="E204" s="156" t="s">
        <v>32</v>
      </c>
      <c r="F204" s="157" t="s">
        <v>366</v>
      </c>
      <c r="H204" s="156" t="s">
        <v>32</v>
      </c>
      <c r="I204" s="158"/>
      <c r="L204" s="154"/>
      <c r="M204" s="159"/>
      <c r="T204" s="160"/>
      <c r="AT204" s="156" t="s">
        <v>364</v>
      </c>
      <c r="AU204" s="156" t="s">
        <v>89</v>
      </c>
      <c r="AV204" s="12" t="s">
        <v>87</v>
      </c>
      <c r="AW204" s="12" t="s">
        <v>40</v>
      </c>
      <c r="AX204" s="12" t="s">
        <v>80</v>
      </c>
      <c r="AY204" s="156" t="s">
        <v>354</v>
      </c>
    </row>
    <row r="205" spans="2:65" s="12" customFormat="1">
      <c r="B205" s="154"/>
      <c r="D205" s="155" t="s">
        <v>364</v>
      </c>
      <c r="E205" s="156" t="s">
        <v>32</v>
      </c>
      <c r="F205" s="157" t="s">
        <v>379</v>
      </c>
      <c r="H205" s="156" t="s">
        <v>32</v>
      </c>
      <c r="I205" s="158"/>
      <c r="L205" s="154"/>
      <c r="M205" s="159"/>
      <c r="T205" s="160"/>
      <c r="AT205" s="156" t="s">
        <v>364</v>
      </c>
      <c r="AU205" s="156" t="s">
        <v>89</v>
      </c>
      <c r="AV205" s="12" t="s">
        <v>87</v>
      </c>
      <c r="AW205" s="12" t="s">
        <v>40</v>
      </c>
      <c r="AX205" s="12" t="s">
        <v>80</v>
      </c>
      <c r="AY205" s="156" t="s">
        <v>354</v>
      </c>
    </row>
    <row r="206" spans="2:65" s="12" customFormat="1">
      <c r="B206" s="154"/>
      <c r="D206" s="155" t="s">
        <v>364</v>
      </c>
      <c r="E206" s="156" t="s">
        <v>32</v>
      </c>
      <c r="F206" s="157" t="s">
        <v>436</v>
      </c>
      <c r="H206" s="156" t="s">
        <v>32</v>
      </c>
      <c r="I206" s="158"/>
      <c r="L206" s="154"/>
      <c r="M206" s="159"/>
      <c r="T206" s="160"/>
      <c r="AT206" s="156" t="s">
        <v>364</v>
      </c>
      <c r="AU206" s="156" t="s">
        <v>89</v>
      </c>
      <c r="AV206" s="12" t="s">
        <v>87</v>
      </c>
      <c r="AW206" s="12" t="s">
        <v>40</v>
      </c>
      <c r="AX206" s="12" t="s">
        <v>80</v>
      </c>
      <c r="AY206" s="156" t="s">
        <v>354</v>
      </c>
    </row>
    <row r="207" spans="2:65" s="12" customFormat="1">
      <c r="B207" s="154"/>
      <c r="D207" s="155" t="s">
        <v>364</v>
      </c>
      <c r="E207" s="156" t="s">
        <v>32</v>
      </c>
      <c r="F207" s="157" t="s">
        <v>437</v>
      </c>
      <c r="H207" s="156" t="s">
        <v>32</v>
      </c>
      <c r="I207" s="158"/>
      <c r="L207" s="154"/>
      <c r="M207" s="159"/>
      <c r="T207" s="160"/>
      <c r="AT207" s="156" t="s">
        <v>364</v>
      </c>
      <c r="AU207" s="156" t="s">
        <v>89</v>
      </c>
      <c r="AV207" s="12" t="s">
        <v>87</v>
      </c>
      <c r="AW207" s="12" t="s">
        <v>40</v>
      </c>
      <c r="AX207" s="12" t="s">
        <v>80</v>
      </c>
      <c r="AY207" s="156" t="s">
        <v>354</v>
      </c>
    </row>
    <row r="208" spans="2:65" s="12" customFormat="1">
      <c r="B208" s="154"/>
      <c r="D208" s="155" t="s">
        <v>364</v>
      </c>
      <c r="E208" s="156" t="s">
        <v>32</v>
      </c>
      <c r="F208" s="157" t="s">
        <v>380</v>
      </c>
      <c r="H208" s="156" t="s">
        <v>32</v>
      </c>
      <c r="I208" s="158"/>
      <c r="L208" s="154"/>
      <c r="M208" s="159"/>
      <c r="T208" s="160"/>
      <c r="AT208" s="156" t="s">
        <v>364</v>
      </c>
      <c r="AU208" s="156" t="s">
        <v>89</v>
      </c>
      <c r="AV208" s="12" t="s">
        <v>87</v>
      </c>
      <c r="AW208" s="12" t="s">
        <v>40</v>
      </c>
      <c r="AX208" s="12" t="s">
        <v>80</v>
      </c>
      <c r="AY208" s="156" t="s">
        <v>354</v>
      </c>
    </row>
    <row r="209" spans="2:65" s="12" customFormat="1">
      <c r="B209" s="154"/>
      <c r="D209" s="155" t="s">
        <v>364</v>
      </c>
      <c r="E209" s="156" t="s">
        <v>32</v>
      </c>
      <c r="F209" s="157" t="s">
        <v>438</v>
      </c>
      <c r="H209" s="156" t="s">
        <v>32</v>
      </c>
      <c r="I209" s="158"/>
      <c r="L209" s="154"/>
      <c r="M209" s="159"/>
      <c r="T209" s="160"/>
      <c r="AT209" s="156" t="s">
        <v>364</v>
      </c>
      <c r="AU209" s="156" t="s">
        <v>89</v>
      </c>
      <c r="AV209" s="12" t="s">
        <v>87</v>
      </c>
      <c r="AW209" s="12" t="s">
        <v>40</v>
      </c>
      <c r="AX209" s="12" t="s">
        <v>80</v>
      </c>
      <c r="AY209" s="156" t="s">
        <v>354</v>
      </c>
    </row>
    <row r="210" spans="2:65" s="12" customFormat="1">
      <c r="B210" s="154"/>
      <c r="D210" s="155" t="s">
        <v>364</v>
      </c>
      <c r="E210" s="156" t="s">
        <v>32</v>
      </c>
      <c r="F210" s="157" t="s">
        <v>439</v>
      </c>
      <c r="H210" s="156" t="s">
        <v>32</v>
      </c>
      <c r="I210" s="158"/>
      <c r="L210" s="154"/>
      <c r="M210" s="159"/>
      <c r="T210" s="160"/>
      <c r="AT210" s="156" t="s">
        <v>364</v>
      </c>
      <c r="AU210" s="156" t="s">
        <v>89</v>
      </c>
      <c r="AV210" s="12" t="s">
        <v>87</v>
      </c>
      <c r="AW210" s="12" t="s">
        <v>40</v>
      </c>
      <c r="AX210" s="12" t="s">
        <v>80</v>
      </c>
      <c r="AY210" s="156" t="s">
        <v>354</v>
      </c>
    </row>
    <row r="211" spans="2:65" s="12" customFormat="1">
      <c r="B211" s="154"/>
      <c r="D211" s="155" t="s">
        <v>364</v>
      </c>
      <c r="E211" s="156" t="s">
        <v>32</v>
      </c>
      <c r="F211" s="157" t="s">
        <v>440</v>
      </c>
      <c r="H211" s="156" t="s">
        <v>32</v>
      </c>
      <c r="I211" s="158"/>
      <c r="L211" s="154"/>
      <c r="M211" s="159"/>
      <c r="T211" s="160"/>
      <c r="AT211" s="156" t="s">
        <v>364</v>
      </c>
      <c r="AU211" s="156" t="s">
        <v>89</v>
      </c>
      <c r="AV211" s="12" t="s">
        <v>87</v>
      </c>
      <c r="AW211" s="12" t="s">
        <v>40</v>
      </c>
      <c r="AX211" s="12" t="s">
        <v>80</v>
      </c>
      <c r="AY211" s="156" t="s">
        <v>354</v>
      </c>
    </row>
    <row r="212" spans="2:65" s="12" customFormat="1">
      <c r="B212" s="154"/>
      <c r="D212" s="155" t="s">
        <v>364</v>
      </c>
      <c r="E212" s="156" t="s">
        <v>32</v>
      </c>
      <c r="F212" s="157" t="s">
        <v>441</v>
      </c>
      <c r="H212" s="156" t="s">
        <v>32</v>
      </c>
      <c r="I212" s="158"/>
      <c r="L212" s="154"/>
      <c r="M212" s="159"/>
      <c r="T212" s="160"/>
      <c r="AT212" s="156" t="s">
        <v>364</v>
      </c>
      <c r="AU212" s="156" t="s">
        <v>89</v>
      </c>
      <c r="AV212" s="12" t="s">
        <v>87</v>
      </c>
      <c r="AW212" s="12" t="s">
        <v>40</v>
      </c>
      <c r="AX212" s="12" t="s">
        <v>80</v>
      </c>
      <c r="AY212" s="156" t="s">
        <v>354</v>
      </c>
    </row>
    <row r="213" spans="2:65" s="12" customFormat="1">
      <c r="B213" s="154"/>
      <c r="D213" s="155" t="s">
        <v>364</v>
      </c>
      <c r="E213" s="156" t="s">
        <v>32</v>
      </c>
      <c r="F213" s="157" t="s">
        <v>442</v>
      </c>
      <c r="H213" s="156" t="s">
        <v>32</v>
      </c>
      <c r="I213" s="158"/>
      <c r="L213" s="154"/>
      <c r="M213" s="159"/>
      <c r="T213" s="160"/>
      <c r="AT213" s="156" t="s">
        <v>364</v>
      </c>
      <c r="AU213" s="156" t="s">
        <v>89</v>
      </c>
      <c r="AV213" s="12" t="s">
        <v>87</v>
      </c>
      <c r="AW213" s="12" t="s">
        <v>40</v>
      </c>
      <c r="AX213" s="12" t="s">
        <v>80</v>
      </c>
      <c r="AY213" s="156" t="s">
        <v>354</v>
      </c>
    </row>
    <row r="214" spans="2:65" s="12" customFormat="1">
      <c r="B214" s="154"/>
      <c r="D214" s="155" t="s">
        <v>364</v>
      </c>
      <c r="E214" s="156" t="s">
        <v>32</v>
      </c>
      <c r="F214" s="157" t="s">
        <v>369</v>
      </c>
      <c r="H214" s="156" t="s">
        <v>32</v>
      </c>
      <c r="I214" s="158"/>
      <c r="L214" s="154"/>
      <c r="M214" s="159"/>
      <c r="T214" s="160"/>
      <c r="AT214" s="156" t="s">
        <v>364</v>
      </c>
      <c r="AU214" s="156" t="s">
        <v>89</v>
      </c>
      <c r="AV214" s="12" t="s">
        <v>87</v>
      </c>
      <c r="AW214" s="12" t="s">
        <v>40</v>
      </c>
      <c r="AX214" s="12" t="s">
        <v>80</v>
      </c>
      <c r="AY214" s="156" t="s">
        <v>354</v>
      </c>
    </row>
    <row r="215" spans="2:65" s="12" customFormat="1">
      <c r="B215" s="154"/>
      <c r="D215" s="155" t="s">
        <v>364</v>
      </c>
      <c r="E215" s="156" t="s">
        <v>32</v>
      </c>
      <c r="F215" s="157" t="s">
        <v>443</v>
      </c>
      <c r="H215" s="156" t="s">
        <v>32</v>
      </c>
      <c r="I215" s="158"/>
      <c r="L215" s="154"/>
      <c r="M215" s="159"/>
      <c r="T215" s="160"/>
      <c r="AT215" s="156" t="s">
        <v>364</v>
      </c>
      <c r="AU215" s="156" t="s">
        <v>89</v>
      </c>
      <c r="AV215" s="12" t="s">
        <v>87</v>
      </c>
      <c r="AW215" s="12" t="s">
        <v>40</v>
      </c>
      <c r="AX215" s="12" t="s">
        <v>80</v>
      </c>
      <c r="AY215" s="156" t="s">
        <v>354</v>
      </c>
    </row>
    <row r="216" spans="2:65" s="13" customFormat="1">
      <c r="B216" s="161"/>
      <c r="D216" s="155" t="s">
        <v>364</v>
      </c>
      <c r="E216" s="163" t="s">
        <v>32</v>
      </c>
      <c r="F216" s="168" t="s">
        <v>214</v>
      </c>
      <c r="H216" s="164">
        <v>173.499</v>
      </c>
      <c r="I216" s="165"/>
      <c r="L216" s="161"/>
      <c r="M216" s="166"/>
      <c r="T216" s="167"/>
      <c r="AT216" s="162" t="s">
        <v>364</v>
      </c>
      <c r="AU216" s="162" t="s">
        <v>89</v>
      </c>
      <c r="AV216" s="13" t="s">
        <v>89</v>
      </c>
      <c r="AW216" s="13" t="s">
        <v>40</v>
      </c>
      <c r="AX216" s="13" t="s">
        <v>87</v>
      </c>
      <c r="AY216" s="162" t="s">
        <v>354</v>
      </c>
    </row>
    <row r="217" spans="2:65" s="1" customFormat="1" ht="37.9" customHeight="1">
      <c r="B217" s="34"/>
      <c r="C217" s="137" t="s">
        <v>444</v>
      </c>
      <c r="D217" s="137" t="s">
        <v>356</v>
      </c>
      <c r="E217" s="138" t="s">
        <v>445</v>
      </c>
      <c r="F217" s="139" t="s">
        <v>446</v>
      </c>
      <c r="G217" s="140" t="s">
        <v>359</v>
      </c>
      <c r="H217" s="141">
        <v>35.499000000000002</v>
      </c>
      <c r="I217" s="142"/>
      <c r="J217" s="143">
        <f>ROUND(I217*H217,2)</f>
        <v>0</v>
      </c>
      <c r="K217" s="139" t="s">
        <v>360</v>
      </c>
      <c r="L217" s="34"/>
      <c r="M217" s="144" t="s">
        <v>32</v>
      </c>
      <c r="N217" s="145" t="s">
        <v>51</v>
      </c>
      <c r="P217" s="146">
        <f>O217*H217</f>
        <v>0</v>
      </c>
      <c r="Q217" s="146">
        <v>2.5999999999999998E-4</v>
      </c>
      <c r="R217" s="146">
        <f>Q217*H217</f>
        <v>9.2297400000000002E-3</v>
      </c>
      <c r="S217" s="146">
        <v>0</v>
      </c>
      <c r="T217" s="147">
        <f>S217*H217</f>
        <v>0</v>
      </c>
      <c r="AR217" s="148" t="s">
        <v>252</v>
      </c>
      <c r="AT217" s="148" t="s">
        <v>356</v>
      </c>
      <c r="AU217" s="148" t="s">
        <v>89</v>
      </c>
      <c r="AY217" s="18" t="s">
        <v>354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8" t="s">
        <v>87</v>
      </c>
      <c r="BK217" s="149">
        <f>ROUND(I217*H217,2)</f>
        <v>0</v>
      </c>
      <c r="BL217" s="18" t="s">
        <v>252</v>
      </c>
      <c r="BM217" s="148" t="s">
        <v>447</v>
      </c>
    </row>
    <row r="218" spans="2:65" s="1" customFormat="1">
      <c r="B218" s="34"/>
      <c r="D218" s="150" t="s">
        <v>362</v>
      </c>
      <c r="F218" s="151" t="s">
        <v>448</v>
      </c>
      <c r="I218" s="152"/>
      <c r="L218" s="34"/>
      <c r="M218" s="153"/>
      <c r="T218" s="55"/>
      <c r="AT218" s="18" t="s">
        <v>362</v>
      </c>
      <c r="AU218" s="18" t="s">
        <v>89</v>
      </c>
    </row>
    <row r="219" spans="2:65" s="12" customFormat="1">
      <c r="B219" s="154"/>
      <c r="D219" s="155" t="s">
        <v>364</v>
      </c>
      <c r="E219" s="156" t="s">
        <v>32</v>
      </c>
      <c r="F219" s="157" t="s">
        <v>365</v>
      </c>
      <c r="H219" s="156" t="s">
        <v>32</v>
      </c>
      <c r="I219" s="158"/>
      <c r="L219" s="154"/>
      <c r="M219" s="159"/>
      <c r="T219" s="160"/>
      <c r="AT219" s="156" t="s">
        <v>364</v>
      </c>
      <c r="AU219" s="156" t="s">
        <v>89</v>
      </c>
      <c r="AV219" s="12" t="s">
        <v>87</v>
      </c>
      <c r="AW219" s="12" t="s">
        <v>40</v>
      </c>
      <c r="AX219" s="12" t="s">
        <v>80</v>
      </c>
      <c r="AY219" s="156" t="s">
        <v>354</v>
      </c>
    </row>
    <row r="220" spans="2:65" s="12" customFormat="1">
      <c r="B220" s="154"/>
      <c r="D220" s="155" t="s">
        <v>364</v>
      </c>
      <c r="E220" s="156" t="s">
        <v>32</v>
      </c>
      <c r="F220" s="157" t="s">
        <v>366</v>
      </c>
      <c r="H220" s="156" t="s">
        <v>32</v>
      </c>
      <c r="I220" s="158"/>
      <c r="L220" s="154"/>
      <c r="M220" s="159"/>
      <c r="T220" s="160"/>
      <c r="AT220" s="156" t="s">
        <v>364</v>
      </c>
      <c r="AU220" s="156" t="s">
        <v>89</v>
      </c>
      <c r="AV220" s="12" t="s">
        <v>87</v>
      </c>
      <c r="AW220" s="12" t="s">
        <v>40</v>
      </c>
      <c r="AX220" s="12" t="s">
        <v>80</v>
      </c>
      <c r="AY220" s="156" t="s">
        <v>354</v>
      </c>
    </row>
    <row r="221" spans="2:65" s="12" customFormat="1">
      <c r="B221" s="154"/>
      <c r="D221" s="155" t="s">
        <v>364</v>
      </c>
      <c r="E221" s="156" t="s">
        <v>32</v>
      </c>
      <c r="F221" s="157" t="s">
        <v>379</v>
      </c>
      <c r="H221" s="156" t="s">
        <v>32</v>
      </c>
      <c r="I221" s="158"/>
      <c r="L221" s="154"/>
      <c r="M221" s="159"/>
      <c r="T221" s="160"/>
      <c r="AT221" s="156" t="s">
        <v>364</v>
      </c>
      <c r="AU221" s="156" t="s">
        <v>89</v>
      </c>
      <c r="AV221" s="12" t="s">
        <v>87</v>
      </c>
      <c r="AW221" s="12" t="s">
        <v>40</v>
      </c>
      <c r="AX221" s="12" t="s">
        <v>80</v>
      </c>
      <c r="AY221" s="156" t="s">
        <v>354</v>
      </c>
    </row>
    <row r="222" spans="2:65" s="12" customFormat="1">
      <c r="B222" s="154"/>
      <c r="D222" s="155" t="s">
        <v>364</v>
      </c>
      <c r="E222" s="156" t="s">
        <v>32</v>
      </c>
      <c r="F222" s="157" t="s">
        <v>449</v>
      </c>
      <c r="H222" s="156" t="s">
        <v>32</v>
      </c>
      <c r="I222" s="158"/>
      <c r="L222" s="154"/>
      <c r="M222" s="159"/>
      <c r="T222" s="160"/>
      <c r="AT222" s="156" t="s">
        <v>364</v>
      </c>
      <c r="AU222" s="156" t="s">
        <v>89</v>
      </c>
      <c r="AV222" s="12" t="s">
        <v>87</v>
      </c>
      <c r="AW222" s="12" t="s">
        <v>40</v>
      </c>
      <c r="AX222" s="12" t="s">
        <v>80</v>
      </c>
      <c r="AY222" s="156" t="s">
        <v>354</v>
      </c>
    </row>
    <row r="223" spans="2:65" s="12" customFormat="1">
      <c r="B223" s="154"/>
      <c r="D223" s="155" t="s">
        <v>364</v>
      </c>
      <c r="E223" s="156" t="s">
        <v>32</v>
      </c>
      <c r="F223" s="157" t="s">
        <v>450</v>
      </c>
      <c r="H223" s="156" t="s">
        <v>32</v>
      </c>
      <c r="I223" s="158"/>
      <c r="L223" s="154"/>
      <c r="M223" s="159"/>
      <c r="T223" s="160"/>
      <c r="AT223" s="156" t="s">
        <v>364</v>
      </c>
      <c r="AU223" s="156" t="s">
        <v>89</v>
      </c>
      <c r="AV223" s="12" t="s">
        <v>87</v>
      </c>
      <c r="AW223" s="12" t="s">
        <v>40</v>
      </c>
      <c r="AX223" s="12" t="s">
        <v>80</v>
      </c>
      <c r="AY223" s="156" t="s">
        <v>354</v>
      </c>
    </row>
    <row r="224" spans="2:65" s="12" customFormat="1">
      <c r="B224" s="154"/>
      <c r="D224" s="155" t="s">
        <v>364</v>
      </c>
      <c r="E224" s="156" t="s">
        <v>32</v>
      </c>
      <c r="F224" s="157" t="s">
        <v>451</v>
      </c>
      <c r="H224" s="156" t="s">
        <v>32</v>
      </c>
      <c r="I224" s="158"/>
      <c r="L224" s="154"/>
      <c r="M224" s="159"/>
      <c r="T224" s="160"/>
      <c r="AT224" s="156" t="s">
        <v>364</v>
      </c>
      <c r="AU224" s="156" t="s">
        <v>89</v>
      </c>
      <c r="AV224" s="12" t="s">
        <v>87</v>
      </c>
      <c r="AW224" s="12" t="s">
        <v>40</v>
      </c>
      <c r="AX224" s="12" t="s">
        <v>80</v>
      </c>
      <c r="AY224" s="156" t="s">
        <v>354</v>
      </c>
    </row>
    <row r="225" spans="2:65" s="13" customFormat="1">
      <c r="B225" s="161"/>
      <c r="D225" s="155" t="s">
        <v>364</v>
      </c>
      <c r="E225" s="163" t="s">
        <v>32</v>
      </c>
      <c r="F225" s="168" t="s">
        <v>285</v>
      </c>
      <c r="H225" s="164">
        <v>35.499000000000002</v>
      </c>
      <c r="I225" s="165"/>
      <c r="L225" s="161"/>
      <c r="M225" s="166"/>
      <c r="T225" s="167"/>
      <c r="AT225" s="162" t="s">
        <v>364</v>
      </c>
      <c r="AU225" s="162" t="s">
        <v>89</v>
      </c>
      <c r="AV225" s="13" t="s">
        <v>89</v>
      </c>
      <c r="AW225" s="13" t="s">
        <v>40</v>
      </c>
      <c r="AX225" s="13" t="s">
        <v>87</v>
      </c>
      <c r="AY225" s="162" t="s">
        <v>354</v>
      </c>
    </row>
    <row r="226" spans="2:65" s="1" customFormat="1" ht="24.2" customHeight="1">
      <c r="B226" s="34"/>
      <c r="C226" s="137" t="s">
        <v>8</v>
      </c>
      <c r="D226" s="137" t="s">
        <v>356</v>
      </c>
      <c r="E226" s="138" t="s">
        <v>452</v>
      </c>
      <c r="F226" s="139" t="s">
        <v>453</v>
      </c>
      <c r="G226" s="140" t="s">
        <v>359</v>
      </c>
      <c r="H226" s="141">
        <v>292.351</v>
      </c>
      <c r="I226" s="142"/>
      <c r="J226" s="143">
        <f>ROUND(I226*H226,2)</f>
        <v>0</v>
      </c>
      <c r="K226" s="139" t="s">
        <v>360</v>
      </c>
      <c r="L226" s="34"/>
      <c r="M226" s="144" t="s">
        <v>32</v>
      </c>
      <c r="N226" s="145" t="s">
        <v>51</v>
      </c>
      <c r="P226" s="146">
        <f>O226*H226</f>
        <v>0</v>
      </c>
      <c r="Q226" s="146">
        <v>6.0000000000000002E-5</v>
      </c>
      <c r="R226" s="146">
        <f>Q226*H226</f>
        <v>1.7541060000000001E-2</v>
      </c>
      <c r="S226" s="146">
        <v>6.0000000000000002E-5</v>
      </c>
      <c r="T226" s="147">
        <f>S226*H226</f>
        <v>1.7541060000000001E-2</v>
      </c>
      <c r="AR226" s="148" t="s">
        <v>252</v>
      </c>
      <c r="AT226" s="148" t="s">
        <v>356</v>
      </c>
      <c r="AU226" s="148" t="s">
        <v>89</v>
      </c>
      <c r="AY226" s="18" t="s">
        <v>354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8" t="s">
        <v>87</v>
      </c>
      <c r="BK226" s="149">
        <f>ROUND(I226*H226,2)</f>
        <v>0</v>
      </c>
      <c r="BL226" s="18" t="s">
        <v>252</v>
      </c>
      <c r="BM226" s="148" t="s">
        <v>454</v>
      </c>
    </row>
    <row r="227" spans="2:65" s="1" customFormat="1">
      <c r="B227" s="34"/>
      <c r="D227" s="150" t="s">
        <v>362</v>
      </c>
      <c r="F227" s="151" t="s">
        <v>455</v>
      </c>
      <c r="I227" s="152"/>
      <c r="L227" s="34"/>
      <c r="M227" s="153"/>
      <c r="T227" s="55"/>
      <c r="AT227" s="18" t="s">
        <v>362</v>
      </c>
      <c r="AU227" s="18" t="s">
        <v>89</v>
      </c>
    </row>
    <row r="228" spans="2:65" s="12" customFormat="1">
      <c r="B228" s="154"/>
      <c r="D228" s="155" t="s">
        <v>364</v>
      </c>
      <c r="E228" s="156" t="s">
        <v>32</v>
      </c>
      <c r="F228" s="157" t="s">
        <v>365</v>
      </c>
      <c r="H228" s="156" t="s">
        <v>32</v>
      </c>
      <c r="I228" s="158"/>
      <c r="L228" s="154"/>
      <c r="M228" s="159"/>
      <c r="T228" s="160"/>
      <c r="AT228" s="156" t="s">
        <v>364</v>
      </c>
      <c r="AU228" s="156" t="s">
        <v>89</v>
      </c>
      <c r="AV228" s="12" t="s">
        <v>87</v>
      </c>
      <c r="AW228" s="12" t="s">
        <v>40</v>
      </c>
      <c r="AX228" s="12" t="s">
        <v>80</v>
      </c>
      <c r="AY228" s="156" t="s">
        <v>354</v>
      </c>
    </row>
    <row r="229" spans="2:65" s="12" customFormat="1">
      <c r="B229" s="154"/>
      <c r="D229" s="155" t="s">
        <v>364</v>
      </c>
      <c r="E229" s="156" t="s">
        <v>32</v>
      </c>
      <c r="F229" s="157" t="s">
        <v>456</v>
      </c>
      <c r="H229" s="156" t="s">
        <v>32</v>
      </c>
      <c r="I229" s="158"/>
      <c r="L229" s="154"/>
      <c r="M229" s="159"/>
      <c r="T229" s="160"/>
      <c r="AT229" s="156" t="s">
        <v>364</v>
      </c>
      <c r="AU229" s="156" t="s">
        <v>89</v>
      </c>
      <c r="AV229" s="12" t="s">
        <v>87</v>
      </c>
      <c r="AW229" s="12" t="s">
        <v>40</v>
      </c>
      <c r="AX229" s="12" t="s">
        <v>80</v>
      </c>
      <c r="AY229" s="156" t="s">
        <v>354</v>
      </c>
    </row>
    <row r="230" spans="2:65" s="12" customFormat="1">
      <c r="B230" s="154"/>
      <c r="D230" s="155" t="s">
        <v>364</v>
      </c>
      <c r="E230" s="156" t="s">
        <v>32</v>
      </c>
      <c r="F230" s="157" t="s">
        <v>457</v>
      </c>
      <c r="H230" s="156" t="s">
        <v>32</v>
      </c>
      <c r="I230" s="158"/>
      <c r="L230" s="154"/>
      <c r="M230" s="159"/>
      <c r="T230" s="160"/>
      <c r="AT230" s="156" t="s">
        <v>364</v>
      </c>
      <c r="AU230" s="156" t="s">
        <v>89</v>
      </c>
      <c r="AV230" s="12" t="s">
        <v>87</v>
      </c>
      <c r="AW230" s="12" t="s">
        <v>40</v>
      </c>
      <c r="AX230" s="12" t="s">
        <v>80</v>
      </c>
      <c r="AY230" s="156" t="s">
        <v>354</v>
      </c>
    </row>
    <row r="231" spans="2:65" s="12" customFormat="1">
      <c r="B231" s="154"/>
      <c r="D231" s="155" t="s">
        <v>364</v>
      </c>
      <c r="E231" s="156" t="s">
        <v>32</v>
      </c>
      <c r="F231" s="157" t="s">
        <v>458</v>
      </c>
      <c r="H231" s="156" t="s">
        <v>32</v>
      </c>
      <c r="I231" s="158"/>
      <c r="L231" s="154"/>
      <c r="M231" s="159"/>
      <c r="T231" s="160"/>
      <c r="AT231" s="156" t="s">
        <v>364</v>
      </c>
      <c r="AU231" s="156" t="s">
        <v>89</v>
      </c>
      <c r="AV231" s="12" t="s">
        <v>87</v>
      </c>
      <c r="AW231" s="12" t="s">
        <v>40</v>
      </c>
      <c r="AX231" s="12" t="s">
        <v>80</v>
      </c>
      <c r="AY231" s="156" t="s">
        <v>354</v>
      </c>
    </row>
    <row r="232" spans="2:65" s="12" customFormat="1">
      <c r="B232" s="154"/>
      <c r="D232" s="155" t="s">
        <v>364</v>
      </c>
      <c r="E232" s="156" t="s">
        <v>32</v>
      </c>
      <c r="F232" s="157" t="s">
        <v>459</v>
      </c>
      <c r="H232" s="156" t="s">
        <v>32</v>
      </c>
      <c r="I232" s="158"/>
      <c r="L232" s="154"/>
      <c r="M232" s="159"/>
      <c r="T232" s="160"/>
      <c r="AT232" s="156" t="s">
        <v>364</v>
      </c>
      <c r="AU232" s="156" t="s">
        <v>89</v>
      </c>
      <c r="AV232" s="12" t="s">
        <v>87</v>
      </c>
      <c r="AW232" s="12" t="s">
        <v>40</v>
      </c>
      <c r="AX232" s="12" t="s">
        <v>80</v>
      </c>
      <c r="AY232" s="156" t="s">
        <v>354</v>
      </c>
    </row>
    <row r="233" spans="2:65" s="12" customFormat="1">
      <c r="B233" s="154"/>
      <c r="D233" s="155" t="s">
        <v>364</v>
      </c>
      <c r="E233" s="156" t="s">
        <v>32</v>
      </c>
      <c r="F233" s="157" t="s">
        <v>460</v>
      </c>
      <c r="H233" s="156" t="s">
        <v>32</v>
      </c>
      <c r="I233" s="158"/>
      <c r="L233" s="154"/>
      <c r="M233" s="159"/>
      <c r="T233" s="160"/>
      <c r="AT233" s="156" t="s">
        <v>364</v>
      </c>
      <c r="AU233" s="156" t="s">
        <v>89</v>
      </c>
      <c r="AV233" s="12" t="s">
        <v>87</v>
      </c>
      <c r="AW233" s="12" t="s">
        <v>40</v>
      </c>
      <c r="AX233" s="12" t="s">
        <v>80</v>
      </c>
      <c r="AY233" s="156" t="s">
        <v>354</v>
      </c>
    </row>
    <row r="234" spans="2:65" s="12" customFormat="1">
      <c r="B234" s="154"/>
      <c r="D234" s="155" t="s">
        <v>364</v>
      </c>
      <c r="E234" s="156" t="s">
        <v>32</v>
      </c>
      <c r="F234" s="157" t="s">
        <v>461</v>
      </c>
      <c r="H234" s="156" t="s">
        <v>32</v>
      </c>
      <c r="I234" s="158"/>
      <c r="L234" s="154"/>
      <c r="M234" s="159"/>
      <c r="T234" s="160"/>
      <c r="AT234" s="156" t="s">
        <v>364</v>
      </c>
      <c r="AU234" s="156" t="s">
        <v>89</v>
      </c>
      <c r="AV234" s="12" t="s">
        <v>87</v>
      </c>
      <c r="AW234" s="12" t="s">
        <v>40</v>
      </c>
      <c r="AX234" s="12" t="s">
        <v>80</v>
      </c>
      <c r="AY234" s="156" t="s">
        <v>354</v>
      </c>
    </row>
    <row r="235" spans="2:65" s="12" customFormat="1">
      <c r="B235" s="154"/>
      <c r="D235" s="155" t="s">
        <v>364</v>
      </c>
      <c r="E235" s="156" t="s">
        <v>32</v>
      </c>
      <c r="F235" s="157" t="s">
        <v>462</v>
      </c>
      <c r="H235" s="156" t="s">
        <v>32</v>
      </c>
      <c r="I235" s="158"/>
      <c r="L235" s="154"/>
      <c r="M235" s="159"/>
      <c r="T235" s="160"/>
      <c r="AT235" s="156" t="s">
        <v>364</v>
      </c>
      <c r="AU235" s="156" t="s">
        <v>89</v>
      </c>
      <c r="AV235" s="12" t="s">
        <v>87</v>
      </c>
      <c r="AW235" s="12" t="s">
        <v>40</v>
      </c>
      <c r="AX235" s="12" t="s">
        <v>80</v>
      </c>
      <c r="AY235" s="156" t="s">
        <v>354</v>
      </c>
    </row>
    <row r="236" spans="2:65" s="12" customFormat="1">
      <c r="B236" s="154"/>
      <c r="D236" s="155" t="s">
        <v>364</v>
      </c>
      <c r="E236" s="156" t="s">
        <v>32</v>
      </c>
      <c r="F236" s="157" t="s">
        <v>463</v>
      </c>
      <c r="H236" s="156" t="s">
        <v>32</v>
      </c>
      <c r="I236" s="158"/>
      <c r="L236" s="154"/>
      <c r="M236" s="159"/>
      <c r="T236" s="160"/>
      <c r="AT236" s="156" t="s">
        <v>364</v>
      </c>
      <c r="AU236" s="156" t="s">
        <v>89</v>
      </c>
      <c r="AV236" s="12" t="s">
        <v>87</v>
      </c>
      <c r="AW236" s="12" t="s">
        <v>40</v>
      </c>
      <c r="AX236" s="12" t="s">
        <v>80</v>
      </c>
      <c r="AY236" s="156" t="s">
        <v>354</v>
      </c>
    </row>
    <row r="237" spans="2:65" s="12" customFormat="1">
      <c r="B237" s="154"/>
      <c r="D237" s="155" t="s">
        <v>364</v>
      </c>
      <c r="E237" s="156" t="s">
        <v>32</v>
      </c>
      <c r="F237" s="157" t="s">
        <v>464</v>
      </c>
      <c r="H237" s="156" t="s">
        <v>32</v>
      </c>
      <c r="I237" s="158"/>
      <c r="L237" s="154"/>
      <c r="M237" s="159"/>
      <c r="T237" s="160"/>
      <c r="AT237" s="156" t="s">
        <v>364</v>
      </c>
      <c r="AU237" s="156" t="s">
        <v>89</v>
      </c>
      <c r="AV237" s="12" t="s">
        <v>87</v>
      </c>
      <c r="AW237" s="12" t="s">
        <v>40</v>
      </c>
      <c r="AX237" s="12" t="s">
        <v>80</v>
      </c>
      <c r="AY237" s="156" t="s">
        <v>354</v>
      </c>
    </row>
    <row r="238" spans="2:65" s="12" customFormat="1">
      <c r="B238" s="154"/>
      <c r="D238" s="155" t="s">
        <v>364</v>
      </c>
      <c r="E238" s="156" t="s">
        <v>32</v>
      </c>
      <c r="F238" s="157" t="s">
        <v>465</v>
      </c>
      <c r="H238" s="156" t="s">
        <v>32</v>
      </c>
      <c r="I238" s="158"/>
      <c r="L238" s="154"/>
      <c r="M238" s="159"/>
      <c r="T238" s="160"/>
      <c r="AT238" s="156" t="s">
        <v>364</v>
      </c>
      <c r="AU238" s="156" t="s">
        <v>89</v>
      </c>
      <c r="AV238" s="12" t="s">
        <v>87</v>
      </c>
      <c r="AW238" s="12" t="s">
        <v>40</v>
      </c>
      <c r="AX238" s="12" t="s">
        <v>80</v>
      </c>
      <c r="AY238" s="156" t="s">
        <v>354</v>
      </c>
    </row>
    <row r="239" spans="2:65" s="13" customFormat="1">
      <c r="B239" s="161"/>
      <c r="D239" s="155" t="s">
        <v>364</v>
      </c>
      <c r="E239" s="162" t="s">
        <v>32</v>
      </c>
      <c r="F239" s="163" t="s">
        <v>320</v>
      </c>
      <c r="H239" s="164">
        <v>292.351</v>
      </c>
      <c r="I239" s="165"/>
      <c r="L239" s="161"/>
      <c r="M239" s="166"/>
      <c r="T239" s="167"/>
      <c r="AT239" s="162" t="s">
        <v>364</v>
      </c>
      <c r="AU239" s="162" t="s">
        <v>89</v>
      </c>
      <c r="AV239" s="13" t="s">
        <v>89</v>
      </c>
      <c r="AW239" s="13" t="s">
        <v>40</v>
      </c>
      <c r="AX239" s="13" t="s">
        <v>87</v>
      </c>
      <c r="AY239" s="162" t="s">
        <v>354</v>
      </c>
    </row>
    <row r="240" spans="2:65" s="1" customFormat="1">
      <c r="B240" s="34"/>
      <c r="D240" s="155" t="s">
        <v>466</v>
      </c>
      <c r="F240" s="176" t="s">
        <v>467</v>
      </c>
      <c r="L240" s="34"/>
      <c r="M240" s="153"/>
      <c r="T240" s="55"/>
      <c r="AU240" s="18" t="s">
        <v>89</v>
      </c>
    </row>
    <row r="241" spans="2:65" s="1" customFormat="1">
      <c r="B241" s="34"/>
      <c r="D241" s="155" t="s">
        <v>466</v>
      </c>
      <c r="F241" s="177" t="s">
        <v>468</v>
      </c>
      <c r="H241" s="178">
        <v>64.62</v>
      </c>
      <c r="L241" s="34"/>
      <c r="M241" s="153"/>
      <c r="T241" s="55"/>
      <c r="AU241" s="18" t="s">
        <v>89</v>
      </c>
    </row>
    <row r="242" spans="2:65" s="1" customFormat="1">
      <c r="B242" s="34"/>
      <c r="D242" s="155" t="s">
        <v>466</v>
      </c>
      <c r="F242" s="176" t="s">
        <v>469</v>
      </c>
      <c r="L242" s="34"/>
      <c r="M242" s="153"/>
      <c r="T242" s="55"/>
      <c r="AU242" s="18" t="s">
        <v>89</v>
      </c>
    </row>
    <row r="243" spans="2:65" s="1" customFormat="1">
      <c r="B243" s="34"/>
      <c r="D243" s="155" t="s">
        <v>466</v>
      </c>
      <c r="F243" s="177" t="s">
        <v>470</v>
      </c>
      <c r="H243" s="178">
        <v>23.37</v>
      </c>
      <c r="L243" s="34"/>
      <c r="M243" s="153"/>
      <c r="T243" s="55"/>
      <c r="AU243" s="18" t="s">
        <v>89</v>
      </c>
    </row>
    <row r="244" spans="2:65" s="1" customFormat="1">
      <c r="B244" s="34"/>
      <c r="D244" s="155" t="s">
        <v>466</v>
      </c>
      <c r="F244" s="176" t="s">
        <v>471</v>
      </c>
      <c r="L244" s="34"/>
      <c r="M244" s="153"/>
      <c r="T244" s="55"/>
      <c r="AU244" s="18" t="s">
        <v>89</v>
      </c>
    </row>
    <row r="245" spans="2:65" s="1" customFormat="1">
      <c r="B245" s="34"/>
      <c r="D245" s="155" t="s">
        <v>466</v>
      </c>
      <c r="F245" s="177" t="s">
        <v>472</v>
      </c>
      <c r="H245" s="178">
        <v>15.99</v>
      </c>
      <c r="L245" s="34"/>
      <c r="M245" s="153"/>
      <c r="T245" s="55"/>
      <c r="AU245" s="18" t="s">
        <v>89</v>
      </c>
    </row>
    <row r="246" spans="2:65" s="1" customFormat="1" ht="24.2" customHeight="1">
      <c r="B246" s="34"/>
      <c r="C246" s="137" t="s">
        <v>473</v>
      </c>
      <c r="D246" s="137" t="s">
        <v>356</v>
      </c>
      <c r="E246" s="138" t="s">
        <v>474</v>
      </c>
      <c r="F246" s="139" t="s">
        <v>475</v>
      </c>
      <c r="G246" s="140" t="s">
        <v>476</v>
      </c>
      <c r="H246" s="141">
        <v>20.98</v>
      </c>
      <c r="I246" s="142"/>
      <c r="J246" s="143">
        <f>ROUND(I246*H246,2)</f>
        <v>0</v>
      </c>
      <c r="K246" s="139" t="s">
        <v>360</v>
      </c>
      <c r="L246" s="34"/>
      <c r="M246" s="144" t="s">
        <v>32</v>
      </c>
      <c r="N246" s="145" t="s">
        <v>51</v>
      </c>
      <c r="P246" s="146">
        <f>O246*H246</f>
        <v>0</v>
      </c>
      <c r="Q246" s="146">
        <v>1.5E-3</v>
      </c>
      <c r="R246" s="146">
        <f>Q246*H246</f>
        <v>3.1469999999999998E-2</v>
      </c>
      <c r="S246" s="146">
        <v>0</v>
      </c>
      <c r="T246" s="147">
        <f>S246*H246</f>
        <v>0</v>
      </c>
      <c r="AR246" s="148" t="s">
        <v>252</v>
      </c>
      <c r="AT246" s="148" t="s">
        <v>356</v>
      </c>
      <c r="AU246" s="148" t="s">
        <v>89</v>
      </c>
      <c r="AY246" s="18" t="s">
        <v>354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8" t="s">
        <v>87</v>
      </c>
      <c r="BK246" s="149">
        <f>ROUND(I246*H246,2)</f>
        <v>0</v>
      </c>
      <c r="BL246" s="18" t="s">
        <v>252</v>
      </c>
      <c r="BM246" s="148" t="s">
        <v>477</v>
      </c>
    </row>
    <row r="247" spans="2:65" s="1" customFormat="1">
      <c r="B247" s="34"/>
      <c r="D247" s="150" t="s">
        <v>362</v>
      </c>
      <c r="F247" s="151" t="s">
        <v>478</v>
      </c>
      <c r="I247" s="152"/>
      <c r="L247" s="34"/>
      <c r="M247" s="153"/>
      <c r="T247" s="55"/>
      <c r="AT247" s="18" t="s">
        <v>362</v>
      </c>
      <c r="AU247" s="18" t="s">
        <v>89</v>
      </c>
    </row>
    <row r="248" spans="2:65" s="12" customFormat="1">
      <c r="B248" s="154"/>
      <c r="D248" s="155" t="s">
        <v>364</v>
      </c>
      <c r="E248" s="156" t="s">
        <v>32</v>
      </c>
      <c r="F248" s="157" t="s">
        <v>365</v>
      </c>
      <c r="H248" s="156" t="s">
        <v>32</v>
      </c>
      <c r="I248" s="158"/>
      <c r="L248" s="154"/>
      <c r="M248" s="159"/>
      <c r="T248" s="160"/>
      <c r="AT248" s="156" t="s">
        <v>364</v>
      </c>
      <c r="AU248" s="156" t="s">
        <v>89</v>
      </c>
      <c r="AV248" s="12" t="s">
        <v>87</v>
      </c>
      <c r="AW248" s="12" t="s">
        <v>40</v>
      </c>
      <c r="AX248" s="12" t="s">
        <v>80</v>
      </c>
      <c r="AY248" s="156" t="s">
        <v>354</v>
      </c>
    </row>
    <row r="249" spans="2:65" s="12" customFormat="1">
      <c r="B249" s="154"/>
      <c r="D249" s="155" t="s">
        <v>364</v>
      </c>
      <c r="E249" s="156" t="s">
        <v>32</v>
      </c>
      <c r="F249" s="157" t="s">
        <v>366</v>
      </c>
      <c r="H249" s="156" t="s">
        <v>32</v>
      </c>
      <c r="I249" s="158"/>
      <c r="L249" s="154"/>
      <c r="M249" s="159"/>
      <c r="T249" s="160"/>
      <c r="AT249" s="156" t="s">
        <v>364</v>
      </c>
      <c r="AU249" s="156" t="s">
        <v>89</v>
      </c>
      <c r="AV249" s="12" t="s">
        <v>87</v>
      </c>
      <c r="AW249" s="12" t="s">
        <v>40</v>
      </c>
      <c r="AX249" s="12" t="s">
        <v>80</v>
      </c>
      <c r="AY249" s="156" t="s">
        <v>354</v>
      </c>
    </row>
    <row r="250" spans="2:65" s="12" customFormat="1">
      <c r="B250" s="154"/>
      <c r="D250" s="155" t="s">
        <v>364</v>
      </c>
      <c r="E250" s="156" t="s">
        <v>32</v>
      </c>
      <c r="F250" s="157" t="s">
        <v>479</v>
      </c>
      <c r="H250" s="156" t="s">
        <v>32</v>
      </c>
      <c r="I250" s="158"/>
      <c r="L250" s="154"/>
      <c r="M250" s="159"/>
      <c r="T250" s="160"/>
      <c r="AT250" s="156" t="s">
        <v>364</v>
      </c>
      <c r="AU250" s="156" t="s">
        <v>89</v>
      </c>
      <c r="AV250" s="12" t="s">
        <v>87</v>
      </c>
      <c r="AW250" s="12" t="s">
        <v>40</v>
      </c>
      <c r="AX250" s="12" t="s">
        <v>80</v>
      </c>
      <c r="AY250" s="156" t="s">
        <v>354</v>
      </c>
    </row>
    <row r="251" spans="2:65" s="12" customFormat="1">
      <c r="B251" s="154"/>
      <c r="D251" s="155" t="s">
        <v>364</v>
      </c>
      <c r="E251" s="156" t="s">
        <v>32</v>
      </c>
      <c r="F251" s="157" t="s">
        <v>480</v>
      </c>
      <c r="H251" s="156" t="s">
        <v>32</v>
      </c>
      <c r="I251" s="158"/>
      <c r="L251" s="154"/>
      <c r="M251" s="159"/>
      <c r="T251" s="160"/>
      <c r="AT251" s="156" t="s">
        <v>364</v>
      </c>
      <c r="AU251" s="156" t="s">
        <v>89</v>
      </c>
      <c r="AV251" s="12" t="s">
        <v>87</v>
      </c>
      <c r="AW251" s="12" t="s">
        <v>40</v>
      </c>
      <c r="AX251" s="12" t="s">
        <v>80</v>
      </c>
      <c r="AY251" s="156" t="s">
        <v>354</v>
      </c>
    </row>
    <row r="252" spans="2:65" s="13" customFormat="1">
      <c r="B252" s="161"/>
      <c r="D252" s="155" t="s">
        <v>364</v>
      </c>
      <c r="E252" s="162" t="s">
        <v>32</v>
      </c>
      <c r="F252" s="163" t="s">
        <v>281</v>
      </c>
      <c r="H252" s="164">
        <v>20.98</v>
      </c>
      <c r="I252" s="165"/>
      <c r="L252" s="161"/>
      <c r="M252" s="166"/>
      <c r="T252" s="167"/>
      <c r="AT252" s="162" t="s">
        <v>364</v>
      </c>
      <c r="AU252" s="162" t="s">
        <v>89</v>
      </c>
      <c r="AV252" s="13" t="s">
        <v>89</v>
      </c>
      <c r="AW252" s="13" t="s">
        <v>40</v>
      </c>
      <c r="AX252" s="13" t="s">
        <v>87</v>
      </c>
      <c r="AY252" s="162" t="s">
        <v>354</v>
      </c>
    </row>
    <row r="253" spans="2:65" s="1" customFormat="1">
      <c r="B253" s="34"/>
      <c r="D253" s="155" t="s">
        <v>466</v>
      </c>
      <c r="F253" s="176" t="s">
        <v>481</v>
      </c>
      <c r="L253" s="34"/>
      <c r="M253" s="153"/>
      <c r="T253" s="55"/>
      <c r="AU253" s="18" t="s">
        <v>89</v>
      </c>
    </row>
    <row r="254" spans="2:65" s="1" customFormat="1">
      <c r="B254" s="34"/>
      <c r="D254" s="155" t="s">
        <v>466</v>
      </c>
      <c r="F254" s="177" t="s">
        <v>482</v>
      </c>
      <c r="H254" s="178">
        <v>2</v>
      </c>
      <c r="L254" s="34"/>
      <c r="M254" s="153"/>
      <c r="T254" s="55"/>
      <c r="AU254" s="18" t="s">
        <v>89</v>
      </c>
    </row>
    <row r="255" spans="2:65" s="1" customFormat="1">
      <c r="B255" s="34"/>
      <c r="D255" s="155" t="s">
        <v>466</v>
      </c>
      <c r="F255" s="176" t="s">
        <v>483</v>
      </c>
      <c r="L255" s="34"/>
      <c r="M255" s="153"/>
      <c r="T255" s="55"/>
      <c r="AU255" s="18" t="s">
        <v>89</v>
      </c>
    </row>
    <row r="256" spans="2:65" s="1" customFormat="1">
      <c r="B256" s="34"/>
      <c r="D256" s="155" t="s">
        <v>466</v>
      </c>
      <c r="F256" s="177" t="s">
        <v>482</v>
      </c>
      <c r="H256" s="178">
        <v>2</v>
      </c>
      <c r="L256" s="34"/>
      <c r="M256" s="153"/>
      <c r="T256" s="55"/>
      <c r="AU256" s="18" t="s">
        <v>89</v>
      </c>
    </row>
    <row r="257" spans="2:65" s="1" customFormat="1" ht="37.9" customHeight="1">
      <c r="B257" s="34"/>
      <c r="C257" s="137" t="s">
        <v>484</v>
      </c>
      <c r="D257" s="137" t="s">
        <v>356</v>
      </c>
      <c r="E257" s="138" t="s">
        <v>485</v>
      </c>
      <c r="F257" s="139" t="s">
        <v>486</v>
      </c>
      <c r="G257" s="140" t="s">
        <v>359</v>
      </c>
      <c r="H257" s="141">
        <v>37.049999999999997</v>
      </c>
      <c r="I257" s="142"/>
      <c r="J257" s="143">
        <f>ROUND(I257*H257,2)</f>
        <v>0</v>
      </c>
      <c r="K257" s="139" t="s">
        <v>360</v>
      </c>
      <c r="L257" s="34"/>
      <c r="M257" s="144" t="s">
        <v>32</v>
      </c>
      <c r="N257" s="145" t="s">
        <v>51</v>
      </c>
      <c r="P257" s="146">
        <f>O257*H257</f>
        <v>0</v>
      </c>
      <c r="Q257" s="146">
        <v>2.0930000000000001E-2</v>
      </c>
      <c r="R257" s="146">
        <f>Q257*H257</f>
        <v>0.77545649999999999</v>
      </c>
      <c r="S257" s="146">
        <v>0.02</v>
      </c>
      <c r="T257" s="147">
        <f>S257*H257</f>
        <v>0.74099999999999999</v>
      </c>
      <c r="AR257" s="148" t="s">
        <v>252</v>
      </c>
      <c r="AT257" s="148" t="s">
        <v>356</v>
      </c>
      <c r="AU257" s="148" t="s">
        <v>89</v>
      </c>
      <c r="AY257" s="18" t="s">
        <v>354</v>
      </c>
      <c r="BE257" s="149">
        <f>IF(N257="základní",J257,0)</f>
        <v>0</v>
      </c>
      <c r="BF257" s="149">
        <f>IF(N257="snížená",J257,0)</f>
        <v>0</v>
      </c>
      <c r="BG257" s="149">
        <f>IF(N257="zákl. přenesená",J257,0)</f>
        <v>0</v>
      </c>
      <c r="BH257" s="149">
        <f>IF(N257="sníž. přenesená",J257,0)</f>
        <v>0</v>
      </c>
      <c r="BI257" s="149">
        <f>IF(N257="nulová",J257,0)</f>
        <v>0</v>
      </c>
      <c r="BJ257" s="18" t="s">
        <v>87</v>
      </c>
      <c r="BK257" s="149">
        <f>ROUND(I257*H257,2)</f>
        <v>0</v>
      </c>
      <c r="BL257" s="18" t="s">
        <v>252</v>
      </c>
      <c r="BM257" s="148" t="s">
        <v>487</v>
      </c>
    </row>
    <row r="258" spans="2:65" s="1" customFormat="1">
      <c r="B258" s="34"/>
      <c r="D258" s="150" t="s">
        <v>362</v>
      </c>
      <c r="F258" s="151" t="s">
        <v>488</v>
      </c>
      <c r="I258" s="152"/>
      <c r="L258" s="34"/>
      <c r="M258" s="153"/>
      <c r="T258" s="55"/>
      <c r="AT258" s="18" t="s">
        <v>362</v>
      </c>
      <c r="AU258" s="18" t="s">
        <v>89</v>
      </c>
    </row>
    <row r="259" spans="2:65" s="12" customFormat="1">
      <c r="B259" s="154"/>
      <c r="D259" s="155" t="s">
        <v>364</v>
      </c>
      <c r="E259" s="156" t="s">
        <v>32</v>
      </c>
      <c r="F259" s="157" t="s">
        <v>365</v>
      </c>
      <c r="H259" s="156" t="s">
        <v>32</v>
      </c>
      <c r="I259" s="158"/>
      <c r="L259" s="154"/>
      <c r="M259" s="159"/>
      <c r="T259" s="160"/>
      <c r="AT259" s="156" t="s">
        <v>364</v>
      </c>
      <c r="AU259" s="156" t="s">
        <v>89</v>
      </c>
      <c r="AV259" s="12" t="s">
        <v>87</v>
      </c>
      <c r="AW259" s="12" t="s">
        <v>40</v>
      </c>
      <c r="AX259" s="12" t="s">
        <v>80</v>
      </c>
      <c r="AY259" s="156" t="s">
        <v>354</v>
      </c>
    </row>
    <row r="260" spans="2:65" s="12" customFormat="1">
      <c r="B260" s="154"/>
      <c r="D260" s="155" t="s">
        <v>364</v>
      </c>
      <c r="E260" s="156" t="s">
        <v>32</v>
      </c>
      <c r="F260" s="157" t="s">
        <v>366</v>
      </c>
      <c r="H260" s="156" t="s">
        <v>32</v>
      </c>
      <c r="I260" s="158"/>
      <c r="L260" s="154"/>
      <c r="M260" s="159"/>
      <c r="T260" s="160"/>
      <c r="AT260" s="156" t="s">
        <v>364</v>
      </c>
      <c r="AU260" s="156" t="s">
        <v>89</v>
      </c>
      <c r="AV260" s="12" t="s">
        <v>87</v>
      </c>
      <c r="AW260" s="12" t="s">
        <v>40</v>
      </c>
      <c r="AX260" s="12" t="s">
        <v>80</v>
      </c>
      <c r="AY260" s="156" t="s">
        <v>354</v>
      </c>
    </row>
    <row r="261" spans="2:65" s="12" customFormat="1">
      <c r="B261" s="154"/>
      <c r="D261" s="155" t="s">
        <v>364</v>
      </c>
      <c r="E261" s="156" t="s">
        <v>32</v>
      </c>
      <c r="F261" s="157" t="s">
        <v>379</v>
      </c>
      <c r="H261" s="156" t="s">
        <v>32</v>
      </c>
      <c r="I261" s="158"/>
      <c r="L261" s="154"/>
      <c r="M261" s="159"/>
      <c r="T261" s="160"/>
      <c r="AT261" s="156" t="s">
        <v>364</v>
      </c>
      <c r="AU261" s="156" t="s">
        <v>89</v>
      </c>
      <c r="AV261" s="12" t="s">
        <v>87</v>
      </c>
      <c r="AW261" s="12" t="s">
        <v>40</v>
      </c>
      <c r="AX261" s="12" t="s">
        <v>80</v>
      </c>
      <c r="AY261" s="156" t="s">
        <v>354</v>
      </c>
    </row>
    <row r="262" spans="2:65" s="12" customFormat="1">
      <c r="B262" s="154"/>
      <c r="D262" s="155" t="s">
        <v>364</v>
      </c>
      <c r="E262" s="156" t="s">
        <v>32</v>
      </c>
      <c r="F262" s="157" t="s">
        <v>489</v>
      </c>
      <c r="H262" s="156" t="s">
        <v>32</v>
      </c>
      <c r="I262" s="158"/>
      <c r="L262" s="154"/>
      <c r="M262" s="159"/>
      <c r="T262" s="160"/>
      <c r="AT262" s="156" t="s">
        <v>364</v>
      </c>
      <c r="AU262" s="156" t="s">
        <v>89</v>
      </c>
      <c r="AV262" s="12" t="s">
        <v>87</v>
      </c>
      <c r="AW262" s="12" t="s">
        <v>40</v>
      </c>
      <c r="AX262" s="12" t="s">
        <v>80</v>
      </c>
      <c r="AY262" s="156" t="s">
        <v>354</v>
      </c>
    </row>
    <row r="263" spans="2:65" s="12" customFormat="1">
      <c r="B263" s="154"/>
      <c r="D263" s="155" t="s">
        <v>364</v>
      </c>
      <c r="E263" s="156" t="s">
        <v>32</v>
      </c>
      <c r="F263" s="157" t="s">
        <v>490</v>
      </c>
      <c r="H263" s="156" t="s">
        <v>32</v>
      </c>
      <c r="I263" s="158"/>
      <c r="L263" s="154"/>
      <c r="M263" s="159"/>
      <c r="T263" s="160"/>
      <c r="AT263" s="156" t="s">
        <v>364</v>
      </c>
      <c r="AU263" s="156" t="s">
        <v>89</v>
      </c>
      <c r="AV263" s="12" t="s">
        <v>87</v>
      </c>
      <c r="AW263" s="12" t="s">
        <v>40</v>
      </c>
      <c r="AX263" s="12" t="s">
        <v>80</v>
      </c>
      <c r="AY263" s="156" t="s">
        <v>354</v>
      </c>
    </row>
    <row r="264" spans="2:65" s="12" customFormat="1">
      <c r="B264" s="154"/>
      <c r="D264" s="155" t="s">
        <v>364</v>
      </c>
      <c r="E264" s="156" t="s">
        <v>32</v>
      </c>
      <c r="F264" s="157" t="s">
        <v>491</v>
      </c>
      <c r="H264" s="156" t="s">
        <v>32</v>
      </c>
      <c r="I264" s="158"/>
      <c r="L264" s="154"/>
      <c r="M264" s="159"/>
      <c r="T264" s="160"/>
      <c r="AT264" s="156" t="s">
        <v>364</v>
      </c>
      <c r="AU264" s="156" t="s">
        <v>89</v>
      </c>
      <c r="AV264" s="12" t="s">
        <v>87</v>
      </c>
      <c r="AW264" s="12" t="s">
        <v>40</v>
      </c>
      <c r="AX264" s="12" t="s">
        <v>80</v>
      </c>
      <c r="AY264" s="156" t="s">
        <v>354</v>
      </c>
    </row>
    <row r="265" spans="2:65" s="12" customFormat="1">
      <c r="B265" s="154"/>
      <c r="D265" s="155" t="s">
        <v>364</v>
      </c>
      <c r="E265" s="156" t="s">
        <v>32</v>
      </c>
      <c r="F265" s="157" t="s">
        <v>492</v>
      </c>
      <c r="H265" s="156" t="s">
        <v>32</v>
      </c>
      <c r="I265" s="158"/>
      <c r="L265" s="154"/>
      <c r="M265" s="159"/>
      <c r="T265" s="160"/>
      <c r="AT265" s="156" t="s">
        <v>364</v>
      </c>
      <c r="AU265" s="156" t="s">
        <v>89</v>
      </c>
      <c r="AV265" s="12" t="s">
        <v>87</v>
      </c>
      <c r="AW265" s="12" t="s">
        <v>40</v>
      </c>
      <c r="AX265" s="12" t="s">
        <v>80</v>
      </c>
      <c r="AY265" s="156" t="s">
        <v>354</v>
      </c>
    </row>
    <row r="266" spans="2:65" s="12" customFormat="1">
      <c r="B266" s="154"/>
      <c r="D266" s="155" t="s">
        <v>364</v>
      </c>
      <c r="E266" s="156" t="s">
        <v>32</v>
      </c>
      <c r="F266" s="157" t="s">
        <v>493</v>
      </c>
      <c r="H266" s="156" t="s">
        <v>32</v>
      </c>
      <c r="I266" s="158"/>
      <c r="L266" s="154"/>
      <c r="M266" s="159"/>
      <c r="T266" s="160"/>
      <c r="AT266" s="156" t="s">
        <v>364</v>
      </c>
      <c r="AU266" s="156" t="s">
        <v>89</v>
      </c>
      <c r="AV266" s="12" t="s">
        <v>87</v>
      </c>
      <c r="AW266" s="12" t="s">
        <v>40</v>
      </c>
      <c r="AX266" s="12" t="s">
        <v>80</v>
      </c>
      <c r="AY266" s="156" t="s">
        <v>354</v>
      </c>
    </row>
    <row r="267" spans="2:65" s="12" customFormat="1">
      <c r="B267" s="154"/>
      <c r="D267" s="155" t="s">
        <v>364</v>
      </c>
      <c r="E267" s="156" t="s">
        <v>32</v>
      </c>
      <c r="F267" s="157" t="s">
        <v>494</v>
      </c>
      <c r="H267" s="156" t="s">
        <v>32</v>
      </c>
      <c r="I267" s="158"/>
      <c r="L267" s="154"/>
      <c r="M267" s="159"/>
      <c r="T267" s="160"/>
      <c r="AT267" s="156" t="s">
        <v>364</v>
      </c>
      <c r="AU267" s="156" t="s">
        <v>89</v>
      </c>
      <c r="AV267" s="12" t="s">
        <v>87</v>
      </c>
      <c r="AW267" s="12" t="s">
        <v>40</v>
      </c>
      <c r="AX267" s="12" t="s">
        <v>80</v>
      </c>
      <c r="AY267" s="156" t="s">
        <v>354</v>
      </c>
    </row>
    <row r="268" spans="2:65" s="13" customFormat="1">
      <c r="B268" s="161"/>
      <c r="D268" s="155" t="s">
        <v>364</v>
      </c>
      <c r="E268" s="163" t="s">
        <v>32</v>
      </c>
      <c r="F268" s="168" t="s">
        <v>217</v>
      </c>
      <c r="H268" s="164">
        <v>37.049999999999997</v>
      </c>
      <c r="I268" s="165"/>
      <c r="L268" s="161"/>
      <c r="M268" s="166"/>
      <c r="T268" s="167"/>
      <c r="AT268" s="162" t="s">
        <v>364</v>
      </c>
      <c r="AU268" s="162" t="s">
        <v>89</v>
      </c>
      <c r="AV268" s="13" t="s">
        <v>89</v>
      </c>
      <c r="AW268" s="13" t="s">
        <v>40</v>
      </c>
      <c r="AX268" s="13" t="s">
        <v>87</v>
      </c>
      <c r="AY268" s="162" t="s">
        <v>354</v>
      </c>
    </row>
    <row r="269" spans="2:65" s="1" customFormat="1">
      <c r="B269" s="34"/>
      <c r="D269" s="155" t="s">
        <v>466</v>
      </c>
      <c r="F269" s="176" t="s">
        <v>495</v>
      </c>
      <c r="L269" s="34"/>
      <c r="M269" s="153"/>
      <c r="T269" s="55"/>
      <c r="AU269" s="18" t="s">
        <v>89</v>
      </c>
    </row>
    <row r="270" spans="2:65" s="1" customFormat="1">
      <c r="B270" s="34"/>
      <c r="D270" s="155" t="s">
        <v>466</v>
      </c>
      <c r="F270" s="177" t="s">
        <v>482</v>
      </c>
      <c r="H270" s="178">
        <v>2</v>
      </c>
      <c r="L270" s="34"/>
      <c r="M270" s="153"/>
      <c r="T270" s="55"/>
      <c r="AU270" s="18" t="s">
        <v>89</v>
      </c>
    </row>
    <row r="271" spans="2:65" s="1" customFormat="1">
      <c r="B271" s="34"/>
      <c r="D271" s="155" t="s">
        <v>466</v>
      </c>
      <c r="F271" s="176" t="s">
        <v>496</v>
      </c>
      <c r="L271" s="34"/>
      <c r="M271" s="153"/>
      <c r="T271" s="55"/>
      <c r="AU271" s="18" t="s">
        <v>89</v>
      </c>
    </row>
    <row r="272" spans="2:65" s="1" customFormat="1">
      <c r="B272" s="34"/>
      <c r="D272" s="155" t="s">
        <v>466</v>
      </c>
      <c r="F272" s="177" t="s">
        <v>482</v>
      </c>
      <c r="H272" s="178">
        <v>2</v>
      </c>
      <c r="L272" s="34"/>
      <c r="M272" s="153"/>
      <c r="T272" s="55"/>
      <c r="AU272" s="18" t="s">
        <v>89</v>
      </c>
    </row>
    <row r="273" spans="2:65" s="1" customFormat="1">
      <c r="B273" s="34"/>
      <c r="D273" s="155" t="s">
        <v>466</v>
      </c>
      <c r="F273" s="176" t="s">
        <v>497</v>
      </c>
      <c r="L273" s="34"/>
      <c r="M273" s="153"/>
      <c r="T273" s="55"/>
      <c r="AU273" s="18" t="s">
        <v>89</v>
      </c>
    </row>
    <row r="274" spans="2:65" s="1" customFormat="1">
      <c r="B274" s="34"/>
      <c r="D274" s="155" t="s">
        <v>466</v>
      </c>
      <c r="F274" s="177" t="s">
        <v>482</v>
      </c>
      <c r="H274" s="178">
        <v>2</v>
      </c>
      <c r="L274" s="34"/>
      <c r="M274" s="153"/>
      <c r="T274" s="55"/>
      <c r="AU274" s="18" t="s">
        <v>89</v>
      </c>
    </row>
    <row r="275" spans="2:65" s="1" customFormat="1">
      <c r="B275" s="34"/>
      <c r="D275" s="155" t="s">
        <v>466</v>
      </c>
      <c r="F275" s="176" t="s">
        <v>498</v>
      </c>
      <c r="L275" s="34"/>
      <c r="M275" s="153"/>
      <c r="T275" s="55"/>
      <c r="AU275" s="18" t="s">
        <v>89</v>
      </c>
    </row>
    <row r="276" spans="2:65" s="1" customFormat="1">
      <c r="B276" s="34"/>
      <c r="D276" s="155" t="s">
        <v>466</v>
      </c>
      <c r="F276" s="177" t="s">
        <v>482</v>
      </c>
      <c r="H276" s="178">
        <v>2</v>
      </c>
      <c r="L276" s="34"/>
      <c r="M276" s="153"/>
      <c r="T276" s="55"/>
      <c r="AU276" s="18" t="s">
        <v>89</v>
      </c>
    </row>
    <row r="277" spans="2:65" s="1" customFormat="1" ht="37.9" customHeight="1">
      <c r="B277" s="34"/>
      <c r="C277" s="137" t="s">
        <v>499</v>
      </c>
      <c r="D277" s="137" t="s">
        <v>356</v>
      </c>
      <c r="E277" s="138" t="s">
        <v>500</v>
      </c>
      <c r="F277" s="139" t="s">
        <v>501</v>
      </c>
      <c r="G277" s="140" t="s">
        <v>359</v>
      </c>
      <c r="H277" s="141">
        <v>37.049999999999997</v>
      </c>
      <c r="I277" s="142"/>
      <c r="J277" s="143">
        <f>ROUND(I277*H277,2)</f>
        <v>0</v>
      </c>
      <c r="K277" s="139" t="s">
        <v>360</v>
      </c>
      <c r="L277" s="34"/>
      <c r="M277" s="144" t="s">
        <v>32</v>
      </c>
      <c r="N277" s="145" t="s">
        <v>51</v>
      </c>
      <c r="P277" s="146">
        <f>O277*H277</f>
        <v>0</v>
      </c>
      <c r="Q277" s="146">
        <v>2.2000000000000001E-4</v>
      </c>
      <c r="R277" s="146">
        <f>Q277*H277</f>
        <v>8.1510000000000003E-3</v>
      </c>
      <c r="S277" s="146">
        <v>2E-3</v>
      </c>
      <c r="T277" s="147">
        <f>S277*H277</f>
        <v>7.4099999999999999E-2</v>
      </c>
      <c r="AR277" s="148" t="s">
        <v>252</v>
      </c>
      <c r="AT277" s="148" t="s">
        <v>356</v>
      </c>
      <c r="AU277" s="148" t="s">
        <v>89</v>
      </c>
      <c r="AY277" s="18" t="s">
        <v>354</v>
      </c>
      <c r="BE277" s="149">
        <f>IF(N277="základní",J277,0)</f>
        <v>0</v>
      </c>
      <c r="BF277" s="149">
        <f>IF(N277="snížená",J277,0)</f>
        <v>0</v>
      </c>
      <c r="BG277" s="149">
        <f>IF(N277="zákl. přenesená",J277,0)</f>
        <v>0</v>
      </c>
      <c r="BH277" s="149">
        <f>IF(N277="sníž. přenesená",J277,0)</f>
        <v>0</v>
      </c>
      <c r="BI277" s="149">
        <f>IF(N277="nulová",J277,0)</f>
        <v>0</v>
      </c>
      <c r="BJ277" s="18" t="s">
        <v>87</v>
      </c>
      <c r="BK277" s="149">
        <f>ROUND(I277*H277,2)</f>
        <v>0</v>
      </c>
      <c r="BL277" s="18" t="s">
        <v>252</v>
      </c>
      <c r="BM277" s="148" t="s">
        <v>502</v>
      </c>
    </row>
    <row r="278" spans="2:65" s="1" customFormat="1">
      <c r="B278" s="34"/>
      <c r="D278" s="150" t="s">
        <v>362</v>
      </c>
      <c r="F278" s="151" t="s">
        <v>503</v>
      </c>
      <c r="I278" s="152"/>
      <c r="L278" s="34"/>
      <c r="M278" s="153"/>
      <c r="T278" s="55"/>
      <c r="AT278" s="18" t="s">
        <v>362</v>
      </c>
      <c r="AU278" s="18" t="s">
        <v>89</v>
      </c>
    </row>
    <row r="279" spans="2:65" s="12" customFormat="1">
      <c r="B279" s="154"/>
      <c r="D279" s="155" t="s">
        <v>364</v>
      </c>
      <c r="E279" s="156" t="s">
        <v>32</v>
      </c>
      <c r="F279" s="157" t="s">
        <v>365</v>
      </c>
      <c r="H279" s="156" t="s">
        <v>32</v>
      </c>
      <c r="I279" s="158"/>
      <c r="L279" s="154"/>
      <c r="M279" s="159"/>
      <c r="T279" s="160"/>
      <c r="AT279" s="156" t="s">
        <v>364</v>
      </c>
      <c r="AU279" s="156" t="s">
        <v>89</v>
      </c>
      <c r="AV279" s="12" t="s">
        <v>87</v>
      </c>
      <c r="AW279" s="12" t="s">
        <v>40</v>
      </c>
      <c r="AX279" s="12" t="s">
        <v>80</v>
      </c>
      <c r="AY279" s="156" t="s">
        <v>354</v>
      </c>
    </row>
    <row r="280" spans="2:65" s="12" customFormat="1">
      <c r="B280" s="154"/>
      <c r="D280" s="155" t="s">
        <v>364</v>
      </c>
      <c r="E280" s="156" t="s">
        <v>32</v>
      </c>
      <c r="F280" s="157" t="s">
        <v>366</v>
      </c>
      <c r="H280" s="156" t="s">
        <v>32</v>
      </c>
      <c r="I280" s="158"/>
      <c r="L280" s="154"/>
      <c r="M280" s="159"/>
      <c r="T280" s="160"/>
      <c r="AT280" s="156" t="s">
        <v>364</v>
      </c>
      <c r="AU280" s="156" t="s">
        <v>89</v>
      </c>
      <c r="AV280" s="12" t="s">
        <v>87</v>
      </c>
      <c r="AW280" s="12" t="s">
        <v>40</v>
      </c>
      <c r="AX280" s="12" t="s">
        <v>80</v>
      </c>
      <c r="AY280" s="156" t="s">
        <v>354</v>
      </c>
    </row>
    <row r="281" spans="2:65" s="12" customFormat="1">
      <c r="B281" s="154"/>
      <c r="D281" s="155" t="s">
        <v>364</v>
      </c>
      <c r="E281" s="156" t="s">
        <v>32</v>
      </c>
      <c r="F281" s="157" t="s">
        <v>379</v>
      </c>
      <c r="H281" s="156" t="s">
        <v>32</v>
      </c>
      <c r="I281" s="158"/>
      <c r="L281" s="154"/>
      <c r="M281" s="159"/>
      <c r="T281" s="160"/>
      <c r="AT281" s="156" t="s">
        <v>364</v>
      </c>
      <c r="AU281" s="156" t="s">
        <v>89</v>
      </c>
      <c r="AV281" s="12" t="s">
        <v>87</v>
      </c>
      <c r="AW281" s="12" t="s">
        <v>40</v>
      </c>
      <c r="AX281" s="12" t="s">
        <v>80</v>
      </c>
      <c r="AY281" s="156" t="s">
        <v>354</v>
      </c>
    </row>
    <row r="282" spans="2:65" s="12" customFormat="1">
      <c r="B282" s="154"/>
      <c r="D282" s="155" t="s">
        <v>364</v>
      </c>
      <c r="E282" s="156" t="s">
        <v>32</v>
      </c>
      <c r="F282" s="157" t="s">
        <v>489</v>
      </c>
      <c r="H282" s="156" t="s">
        <v>32</v>
      </c>
      <c r="I282" s="158"/>
      <c r="L282" s="154"/>
      <c r="M282" s="159"/>
      <c r="T282" s="160"/>
      <c r="AT282" s="156" t="s">
        <v>364</v>
      </c>
      <c r="AU282" s="156" t="s">
        <v>89</v>
      </c>
      <c r="AV282" s="12" t="s">
        <v>87</v>
      </c>
      <c r="AW282" s="12" t="s">
        <v>40</v>
      </c>
      <c r="AX282" s="12" t="s">
        <v>80</v>
      </c>
      <c r="AY282" s="156" t="s">
        <v>354</v>
      </c>
    </row>
    <row r="283" spans="2:65" s="12" customFormat="1">
      <c r="B283" s="154"/>
      <c r="D283" s="155" t="s">
        <v>364</v>
      </c>
      <c r="E283" s="156" t="s">
        <v>32</v>
      </c>
      <c r="F283" s="157" t="s">
        <v>490</v>
      </c>
      <c r="H283" s="156" t="s">
        <v>32</v>
      </c>
      <c r="I283" s="158"/>
      <c r="L283" s="154"/>
      <c r="M283" s="159"/>
      <c r="T283" s="160"/>
      <c r="AT283" s="156" t="s">
        <v>364</v>
      </c>
      <c r="AU283" s="156" t="s">
        <v>89</v>
      </c>
      <c r="AV283" s="12" t="s">
        <v>87</v>
      </c>
      <c r="AW283" s="12" t="s">
        <v>40</v>
      </c>
      <c r="AX283" s="12" t="s">
        <v>80</v>
      </c>
      <c r="AY283" s="156" t="s">
        <v>354</v>
      </c>
    </row>
    <row r="284" spans="2:65" s="12" customFormat="1">
      <c r="B284" s="154"/>
      <c r="D284" s="155" t="s">
        <v>364</v>
      </c>
      <c r="E284" s="156" t="s">
        <v>32</v>
      </c>
      <c r="F284" s="157" t="s">
        <v>491</v>
      </c>
      <c r="H284" s="156" t="s">
        <v>32</v>
      </c>
      <c r="I284" s="158"/>
      <c r="L284" s="154"/>
      <c r="M284" s="159"/>
      <c r="T284" s="160"/>
      <c r="AT284" s="156" t="s">
        <v>364</v>
      </c>
      <c r="AU284" s="156" t="s">
        <v>89</v>
      </c>
      <c r="AV284" s="12" t="s">
        <v>87</v>
      </c>
      <c r="AW284" s="12" t="s">
        <v>40</v>
      </c>
      <c r="AX284" s="12" t="s">
        <v>80</v>
      </c>
      <c r="AY284" s="156" t="s">
        <v>354</v>
      </c>
    </row>
    <row r="285" spans="2:65" s="12" customFormat="1">
      <c r="B285" s="154"/>
      <c r="D285" s="155" t="s">
        <v>364</v>
      </c>
      <c r="E285" s="156" t="s">
        <v>32</v>
      </c>
      <c r="F285" s="157" t="s">
        <v>492</v>
      </c>
      <c r="H285" s="156" t="s">
        <v>32</v>
      </c>
      <c r="I285" s="158"/>
      <c r="L285" s="154"/>
      <c r="M285" s="159"/>
      <c r="T285" s="160"/>
      <c r="AT285" s="156" t="s">
        <v>364</v>
      </c>
      <c r="AU285" s="156" t="s">
        <v>89</v>
      </c>
      <c r="AV285" s="12" t="s">
        <v>87</v>
      </c>
      <c r="AW285" s="12" t="s">
        <v>40</v>
      </c>
      <c r="AX285" s="12" t="s">
        <v>80</v>
      </c>
      <c r="AY285" s="156" t="s">
        <v>354</v>
      </c>
    </row>
    <row r="286" spans="2:65" s="12" customFormat="1">
      <c r="B286" s="154"/>
      <c r="D286" s="155" t="s">
        <v>364</v>
      </c>
      <c r="E286" s="156" t="s">
        <v>32</v>
      </c>
      <c r="F286" s="157" t="s">
        <v>493</v>
      </c>
      <c r="H286" s="156" t="s">
        <v>32</v>
      </c>
      <c r="I286" s="158"/>
      <c r="L286" s="154"/>
      <c r="M286" s="159"/>
      <c r="T286" s="160"/>
      <c r="AT286" s="156" t="s">
        <v>364</v>
      </c>
      <c r="AU286" s="156" t="s">
        <v>89</v>
      </c>
      <c r="AV286" s="12" t="s">
        <v>87</v>
      </c>
      <c r="AW286" s="12" t="s">
        <v>40</v>
      </c>
      <c r="AX286" s="12" t="s">
        <v>80</v>
      </c>
      <c r="AY286" s="156" t="s">
        <v>354</v>
      </c>
    </row>
    <row r="287" spans="2:65" s="12" customFormat="1">
      <c r="B287" s="154"/>
      <c r="D287" s="155" t="s">
        <v>364</v>
      </c>
      <c r="E287" s="156" t="s">
        <v>32</v>
      </c>
      <c r="F287" s="157" t="s">
        <v>494</v>
      </c>
      <c r="H287" s="156" t="s">
        <v>32</v>
      </c>
      <c r="I287" s="158"/>
      <c r="L287" s="154"/>
      <c r="M287" s="159"/>
      <c r="T287" s="160"/>
      <c r="AT287" s="156" t="s">
        <v>364</v>
      </c>
      <c r="AU287" s="156" t="s">
        <v>89</v>
      </c>
      <c r="AV287" s="12" t="s">
        <v>87</v>
      </c>
      <c r="AW287" s="12" t="s">
        <v>40</v>
      </c>
      <c r="AX287" s="12" t="s">
        <v>80</v>
      </c>
      <c r="AY287" s="156" t="s">
        <v>354</v>
      </c>
    </row>
    <row r="288" spans="2:65" s="13" customFormat="1">
      <c r="B288" s="161"/>
      <c r="D288" s="155" t="s">
        <v>364</v>
      </c>
      <c r="E288" s="163" t="s">
        <v>32</v>
      </c>
      <c r="F288" s="168" t="s">
        <v>217</v>
      </c>
      <c r="H288" s="164">
        <v>37.049999999999997</v>
      </c>
      <c r="I288" s="165"/>
      <c r="L288" s="161"/>
      <c r="M288" s="166"/>
      <c r="T288" s="167"/>
      <c r="AT288" s="162" t="s">
        <v>364</v>
      </c>
      <c r="AU288" s="162" t="s">
        <v>89</v>
      </c>
      <c r="AV288" s="13" t="s">
        <v>89</v>
      </c>
      <c r="AW288" s="13" t="s">
        <v>40</v>
      </c>
      <c r="AX288" s="13" t="s">
        <v>87</v>
      </c>
      <c r="AY288" s="162" t="s">
        <v>354</v>
      </c>
    </row>
    <row r="289" spans="2:65" s="1" customFormat="1">
      <c r="B289" s="34"/>
      <c r="D289" s="155" t="s">
        <v>466</v>
      </c>
      <c r="F289" s="176" t="s">
        <v>495</v>
      </c>
      <c r="L289" s="34"/>
      <c r="M289" s="153"/>
      <c r="T289" s="55"/>
      <c r="AU289" s="18" t="s">
        <v>89</v>
      </c>
    </row>
    <row r="290" spans="2:65" s="1" customFormat="1">
      <c r="B290" s="34"/>
      <c r="D290" s="155" t="s">
        <v>466</v>
      </c>
      <c r="F290" s="177" t="s">
        <v>482</v>
      </c>
      <c r="H290" s="178">
        <v>2</v>
      </c>
      <c r="L290" s="34"/>
      <c r="M290" s="153"/>
      <c r="T290" s="55"/>
      <c r="AU290" s="18" t="s">
        <v>89</v>
      </c>
    </row>
    <row r="291" spans="2:65" s="1" customFormat="1">
      <c r="B291" s="34"/>
      <c r="D291" s="155" t="s">
        <v>466</v>
      </c>
      <c r="F291" s="176" t="s">
        <v>496</v>
      </c>
      <c r="L291" s="34"/>
      <c r="M291" s="153"/>
      <c r="T291" s="55"/>
      <c r="AU291" s="18" t="s">
        <v>89</v>
      </c>
    </row>
    <row r="292" spans="2:65" s="1" customFormat="1">
      <c r="B292" s="34"/>
      <c r="D292" s="155" t="s">
        <v>466</v>
      </c>
      <c r="F292" s="177" t="s">
        <v>482</v>
      </c>
      <c r="H292" s="178">
        <v>2</v>
      </c>
      <c r="L292" s="34"/>
      <c r="M292" s="153"/>
      <c r="T292" s="55"/>
      <c r="AU292" s="18" t="s">
        <v>89</v>
      </c>
    </row>
    <row r="293" spans="2:65" s="1" customFormat="1">
      <c r="B293" s="34"/>
      <c r="D293" s="155" t="s">
        <v>466</v>
      </c>
      <c r="F293" s="176" t="s">
        <v>497</v>
      </c>
      <c r="L293" s="34"/>
      <c r="M293" s="153"/>
      <c r="T293" s="55"/>
      <c r="AU293" s="18" t="s">
        <v>89</v>
      </c>
    </row>
    <row r="294" spans="2:65" s="1" customFormat="1">
      <c r="B294" s="34"/>
      <c r="D294" s="155" t="s">
        <v>466</v>
      </c>
      <c r="F294" s="177" t="s">
        <v>482</v>
      </c>
      <c r="H294" s="178">
        <v>2</v>
      </c>
      <c r="L294" s="34"/>
      <c r="M294" s="153"/>
      <c r="T294" s="55"/>
      <c r="AU294" s="18" t="s">
        <v>89</v>
      </c>
    </row>
    <row r="295" spans="2:65" s="1" customFormat="1">
      <c r="B295" s="34"/>
      <c r="D295" s="155" t="s">
        <v>466</v>
      </c>
      <c r="F295" s="176" t="s">
        <v>498</v>
      </c>
      <c r="L295" s="34"/>
      <c r="M295" s="153"/>
      <c r="T295" s="55"/>
      <c r="AU295" s="18" t="s">
        <v>89</v>
      </c>
    </row>
    <row r="296" spans="2:65" s="1" customFormat="1">
      <c r="B296" s="34"/>
      <c r="D296" s="155" t="s">
        <v>466</v>
      </c>
      <c r="F296" s="177" t="s">
        <v>482</v>
      </c>
      <c r="H296" s="178">
        <v>2</v>
      </c>
      <c r="L296" s="34"/>
      <c r="M296" s="153"/>
      <c r="T296" s="55"/>
      <c r="AU296" s="18" t="s">
        <v>89</v>
      </c>
    </row>
    <row r="297" spans="2:65" s="1" customFormat="1" ht="24.2" customHeight="1">
      <c r="B297" s="34"/>
      <c r="C297" s="137" t="s">
        <v>504</v>
      </c>
      <c r="D297" s="137" t="s">
        <v>356</v>
      </c>
      <c r="E297" s="138" t="s">
        <v>505</v>
      </c>
      <c r="F297" s="139" t="s">
        <v>506</v>
      </c>
      <c r="G297" s="140" t="s">
        <v>359</v>
      </c>
      <c r="H297" s="141">
        <v>229.14</v>
      </c>
      <c r="I297" s="142"/>
      <c r="J297" s="143">
        <f>ROUND(I297*H297,2)</f>
        <v>0</v>
      </c>
      <c r="K297" s="139" t="s">
        <v>360</v>
      </c>
      <c r="L297" s="34"/>
      <c r="M297" s="144" t="s">
        <v>32</v>
      </c>
      <c r="N297" s="145" t="s">
        <v>51</v>
      </c>
      <c r="P297" s="146">
        <f>O297*H297</f>
        <v>0</v>
      </c>
      <c r="Q297" s="146">
        <v>1.0200000000000001E-2</v>
      </c>
      <c r="R297" s="146">
        <f>Q297*H297</f>
        <v>2.3372280000000001</v>
      </c>
      <c r="S297" s="146">
        <v>0</v>
      </c>
      <c r="T297" s="147">
        <f>S297*H297</f>
        <v>0</v>
      </c>
      <c r="AR297" s="148" t="s">
        <v>252</v>
      </c>
      <c r="AT297" s="148" t="s">
        <v>356</v>
      </c>
      <c r="AU297" s="148" t="s">
        <v>89</v>
      </c>
      <c r="AY297" s="18" t="s">
        <v>354</v>
      </c>
      <c r="BE297" s="149">
        <f>IF(N297="základní",J297,0)</f>
        <v>0</v>
      </c>
      <c r="BF297" s="149">
        <f>IF(N297="snížená",J297,0)</f>
        <v>0</v>
      </c>
      <c r="BG297" s="149">
        <f>IF(N297="zákl. přenesená",J297,0)</f>
        <v>0</v>
      </c>
      <c r="BH297" s="149">
        <f>IF(N297="sníž. přenesená",J297,0)</f>
        <v>0</v>
      </c>
      <c r="BI297" s="149">
        <f>IF(N297="nulová",J297,0)</f>
        <v>0</v>
      </c>
      <c r="BJ297" s="18" t="s">
        <v>87</v>
      </c>
      <c r="BK297" s="149">
        <f>ROUND(I297*H297,2)</f>
        <v>0</v>
      </c>
      <c r="BL297" s="18" t="s">
        <v>252</v>
      </c>
      <c r="BM297" s="148" t="s">
        <v>507</v>
      </c>
    </row>
    <row r="298" spans="2:65" s="1" customFormat="1">
      <c r="B298" s="34"/>
      <c r="D298" s="150" t="s">
        <v>362</v>
      </c>
      <c r="F298" s="151" t="s">
        <v>508</v>
      </c>
      <c r="I298" s="152"/>
      <c r="L298" s="34"/>
      <c r="M298" s="153"/>
      <c r="T298" s="55"/>
      <c r="AT298" s="18" t="s">
        <v>362</v>
      </c>
      <c r="AU298" s="18" t="s">
        <v>89</v>
      </c>
    </row>
    <row r="299" spans="2:65" s="1" customFormat="1" ht="37.9" customHeight="1">
      <c r="B299" s="34"/>
      <c r="C299" s="137" t="s">
        <v>509</v>
      </c>
      <c r="D299" s="137" t="s">
        <v>356</v>
      </c>
      <c r="E299" s="138" t="s">
        <v>510</v>
      </c>
      <c r="F299" s="139" t="s">
        <v>511</v>
      </c>
      <c r="G299" s="140" t="s">
        <v>512</v>
      </c>
      <c r="H299" s="141">
        <v>2</v>
      </c>
      <c r="I299" s="142"/>
      <c r="J299" s="143">
        <f>ROUND(I299*H299,2)</f>
        <v>0</v>
      </c>
      <c r="K299" s="139" t="s">
        <v>360</v>
      </c>
      <c r="L299" s="34"/>
      <c r="M299" s="144" t="s">
        <v>32</v>
      </c>
      <c r="N299" s="145" t="s">
        <v>51</v>
      </c>
      <c r="P299" s="146">
        <f>O299*H299</f>
        <v>0</v>
      </c>
      <c r="Q299" s="146">
        <v>7.1459999999999996E-2</v>
      </c>
      <c r="R299" s="146">
        <f>Q299*H299</f>
        <v>0.14291999999999999</v>
      </c>
      <c r="S299" s="146">
        <v>0</v>
      </c>
      <c r="T299" s="147">
        <f>S299*H299</f>
        <v>0</v>
      </c>
      <c r="AR299" s="148" t="s">
        <v>252</v>
      </c>
      <c r="AT299" s="148" t="s">
        <v>356</v>
      </c>
      <c r="AU299" s="148" t="s">
        <v>89</v>
      </c>
      <c r="AY299" s="18" t="s">
        <v>354</v>
      </c>
      <c r="BE299" s="149">
        <f>IF(N299="základní",J299,0)</f>
        <v>0</v>
      </c>
      <c r="BF299" s="149">
        <f>IF(N299="snížená",J299,0)</f>
        <v>0</v>
      </c>
      <c r="BG299" s="149">
        <f>IF(N299="zákl. přenesená",J299,0)</f>
        <v>0</v>
      </c>
      <c r="BH299" s="149">
        <f>IF(N299="sníž. přenesená",J299,0)</f>
        <v>0</v>
      </c>
      <c r="BI299" s="149">
        <f>IF(N299="nulová",J299,0)</f>
        <v>0</v>
      </c>
      <c r="BJ299" s="18" t="s">
        <v>87</v>
      </c>
      <c r="BK299" s="149">
        <f>ROUND(I299*H299,2)</f>
        <v>0</v>
      </c>
      <c r="BL299" s="18" t="s">
        <v>252</v>
      </c>
      <c r="BM299" s="148" t="s">
        <v>513</v>
      </c>
    </row>
    <row r="300" spans="2:65" s="1" customFormat="1">
      <c r="B300" s="34"/>
      <c r="D300" s="150" t="s">
        <v>362</v>
      </c>
      <c r="F300" s="151" t="s">
        <v>514</v>
      </c>
      <c r="I300" s="152"/>
      <c r="L300" s="34"/>
      <c r="M300" s="153"/>
      <c r="T300" s="55"/>
      <c r="AT300" s="18" t="s">
        <v>362</v>
      </c>
      <c r="AU300" s="18" t="s">
        <v>89</v>
      </c>
    </row>
    <row r="301" spans="2:65" s="12" customFormat="1">
      <c r="B301" s="154"/>
      <c r="D301" s="155" t="s">
        <v>364</v>
      </c>
      <c r="E301" s="156" t="s">
        <v>32</v>
      </c>
      <c r="F301" s="157" t="s">
        <v>365</v>
      </c>
      <c r="H301" s="156" t="s">
        <v>32</v>
      </c>
      <c r="I301" s="158"/>
      <c r="L301" s="154"/>
      <c r="M301" s="159"/>
      <c r="T301" s="160"/>
      <c r="AT301" s="156" t="s">
        <v>364</v>
      </c>
      <c r="AU301" s="156" t="s">
        <v>89</v>
      </c>
      <c r="AV301" s="12" t="s">
        <v>87</v>
      </c>
      <c r="AW301" s="12" t="s">
        <v>40</v>
      </c>
      <c r="AX301" s="12" t="s">
        <v>80</v>
      </c>
      <c r="AY301" s="156" t="s">
        <v>354</v>
      </c>
    </row>
    <row r="302" spans="2:65" s="12" customFormat="1">
      <c r="B302" s="154"/>
      <c r="D302" s="155" t="s">
        <v>364</v>
      </c>
      <c r="E302" s="156" t="s">
        <v>32</v>
      </c>
      <c r="F302" s="157" t="s">
        <v>366</v>
      </c>
      <c r="H302" s="156" t="s">
        <v>32</v>
      </c>
      <c r="I302" s="158"/>
      <c r="L302" s="154"/>
      <c r="M302" s="159"/>
      <c r="T302" s="160"/>
      <c r="AT302" s="156" t="s">
        <v>364</v>
      </c>
      <c r="AU302" s="156" t="s">
        <v>89</v>
      </c>
      <c r="AV302" s="12" t="s">
        <v>87</v>
      </c>
      <c r="AW302" s="12" t="s">
        <v>40</v>
      </c>
      <c r="AX302" s="12" t="s">
        <v>80</v>
      </c>
      <c r="AY302" s="156" t="s">
        <v>354</v>
      </c>
    </row>
    <row r="303" spans="2:65" s="12" customFormat="1">
      <c r="B303" s="154"/>
      <c r="D303" s="155" t="s">
        <v>364</v>
      </c>
      <c r="E303" s="156" t="s">
        <v>32</v>
      </c>
      <c r="F303" s="157" t="s">
        <v>515</v>
      </c>
      <c r="H303" s="156" t="s">
        <v>32</v>
      </c>
      <c r="I303" s="158"/>
      <c r="L303" s="154"/>
      <c r="M303" s="159"/>
      <c r="T303" s="160"/>
      <c r="AT303" s="156" t="s">
        <v>364</v>
      </c>
      <c r="AU303" s="156" t="s">
        <v>89</v>
      </c>
      <c r="AV303" s="12" t="s">
        <v>87</v>
      </c>
      <c r="AW303" s="12" t="s">
        <v>40</v>
      </c>
      <c r="AX303" s="12" t="s">
        <v>80</v>
      </c>
      <c r="AY303" s="156" t="s">
        <v>354</v>
      </c>
    </row>
    <row r="304" spans="2:65" s="13" customFormat="1">
      <c r="B304" s="161"/>
      <c r="D304" s="155" t="s">
        <v>364</v>
      </c>
      <c r="E304" s="162" t="s">
        <v>32</v>
      </c>
      <c r="F304" s="163" t="s">
        <v>242</v>
      </c>
      <c r="H304" s="164">
        <v>2</v>
      </c>
      <c r="I304" s="165"/>
      <c r="L304" s="161"/>
      <c r="M304" s="166"/>
      <c r="T304" s="167"/>
      <c r="AT304" s="162" t="s">
        <v>364</v>
      </c>
      <c r="AU304" s="162" t="s">
        <v>89</v>
      </c>
      <c r="AV304" s="13" t="s">
        <v>89</v>
      </c>
      <c r="AW304" s="13" t="s">
        <v>40</v>
      </c>
      <c r="AX304" s="13" t="s">
        <v>87</v>
      </c>
      <c r="AY304" s="162" t="s">
        <v>354</v>
      </c>
    </row>
    <row r="305" spans="2:65" s="1" customFormat="1">
      <c r="B305" s="34"/>
      <c r="D305" s="155" t="s">
        <v>466</v>
      </c>
      <c r="F305" s="176" t="s">
        <v>483</v>
      </c>
      <c r="L305" s="34"/>
      <c r="M305" s="153"/>
      <c r="T305" s="55"/>
      <c r="AU305" s="18" t="s">
        <v>89</v>
      </c>
    </row>
    <row r="306" spans="2:65" s="1" customFormat="1">
      <c r="B306" s="34"/>
      <c r="D306" s="155" t="s">
        <v>466</v>
      </c>
      <c r="F306" s="177" t="s">
        <v>482</v>
      </c>
      <c r="H306" s="178">
        <v>2</v>
      </c>
      <c r="L306" s="34"/>
      <c r="M306" s="153"/>
      <c r="T306" s="55"/>
      <c r="AU306" s="18" t="s">
        <v>89</v>
      </c>
    </row>
    <row r="307" spans="2:65" s="1" customFormat="1" ht="33" customHeight="1">
      <c r="B307" s="34"/>
      <c r="C307" s="179" t="s">
        <v>516</v>
      </c>
      <c r="D307" s="179" t="s">
        <v>517</v>
      </c>
      <c r="E307" s="180" t="s">
        <v>518</v>
      </c>
      <c r="F307" s="181" t="s">
        <v>519</v>
      </c>
      <c r="G307" s="182" t="s">
        <v>512</v>
      </c>
      <c r="H307" s="183">
        <v>2</v>
      </c>
      <c r="I307" s="184"/>
      <c r="J307" s="185">
        <f>ROUND(I307*H307,2)</f>
        <v>0</v>
      </c>
      <c r="K307" s="181" t="s">
        <v>360</v>
      </c>
      <c r="L307" s="186"/>
      <c r="M307" s="187" t="s">
        <v>32</v>
      </c>
      <c r="N307" s="188" t="s">
        <v>51</v>
      </c>
      <c r="P307" s="146">
        <f>O307*H307</f>
        <v>0</v>
      </c>
      <c r="Q307" s="146">
        <v>1.8679999999999999E-2</v>
      </c>
      <c r="R307" s="146">
        <f>Q307*H307</f>
        <v>3.7359999999999997E-2</v>
      </c>
      <c r="S307" s="146">
        <v>0</v>
      </c>
      <c r="T307" s="147">
        <f>S307*H307</f>
        <v>0</v>
      </c>
      <c r="AR307" s="148" t="s">
        <v>417</v>
      </c>
      <c r="AT307" s="148" t="s">
        <v>517</v>
      </c>
      <c r="AU307" s="148" t="s">
        <v>89</v>
      </c>
      <c r="AY307" s="18" t="s">
        <v>354</v>
      </c>
      <c r="BE307" s="149">
        <f>IF(N307="základní",J307,0)</f>
        <v>0</v>
      </c>
      <c r="BF307" s="149">
        <f>IF(N307="snížená",J307,0)</f>
        <v>0</v>
      </c>
      <c r="BG307" s="149">
        <f>IF(N307="zákl. přenesená",J307,0)</f>
        <v>0</v>
      </c>
      <c r="BH307" s="149">
        <f>IF(N307="sníž. přenesená",J307,0)</f>
        <v>0</v>
      </c>
      <c r="BI307" s="149">
        <f>IF(N307="nulová",J307,0)</f>
        <v>0</v>
      </c>
      <c r="BJ307" s="18" t="s">
        <v>87</v>
      </c>
      <c r="BK307" s="149">
        <f>ROUND(I307*H307,2)</f>
        <v>0</v>
      </c>
      <c r="BL307" s="18" t="s">
        <v>252</v>
      </c>
      <c r="BM307" s="148" t="s">
        <v>520</v>
      </c>
    </row>
    <row r="308" spans="2:65" s="11" customFormat="1" ht="22.9" customHeight="1">
      <c r="B308" s="125"/>
      <c r="D308" s="126" t="s">
        <v>79</v>
      </c>
      <c r="E308" s="135" t="s">
        <v>422</v>
      </c>
      <c r="F308" s="135" t="s">
        <v>521</v>
      </c>
      <c r="I308" s="128"/>
      <c r="J308" s="136">
        <f>BK308</f>
        <v>0</v>
      </c>
      <c r="L308" s="125"/>
      <c r="M308" s="130"/>
      <c r="P308" s="131">
        <f>SUM(P309:P557)</f>
        <v>0</v>
      </c>
      <c r="R308" s="131">
        <f>SUM(R309:R557)</f>
        <v>0.30751830000000002</v>
      </c>
      <c r="T308" s="132">
        <f>SUM(T309:T557)</f>
        <v>28.6803664</v>
      </c>
      <c r="AR308" s="126" t="s">
        <v>87</v>
      </c>
      <c r="AT308" s="133" t="s">
        <v>79</v>
      </c>
      <c r="AU308" s="133" t="s">
        <v>87</v>
      </c>
      <c r="AY308" s="126" t="s">
        <v>354</v>
      </c>
      <c r="BK308" s="134">
        <f>SUM(BK309:BK557)</f>
        <v>0</v>
      </c>
    </row>
    <row r="309" spans="2:65" s="1" customFormat="1" ht="37.9" customHeight="1">
      <c r="B309" s="34"/>
      <c r="C309" s="137" t="s">
        <v>522</v>
      </c>
      <c r="D309" s="137" t="s">
        <v>356</v>
      </c>
      <c r="E309" s="138" t="s">
        <v>523</v>
      </c>
      <c r="F309" s="139" t="s">
        <v>524</v>
      </c>
      <c r="G309" s="140" t="s">
        <v>525</v>
      </c>
      <c r="H309" s="141">
        <v>241.76300000000001</v>
      </c>
      <c r="I309" s="142"/>
      <c r="J309" s="143">
        <f>ROUND(I309*H309,2)</f>
        <v>0</v>
      </c>
      <c r="K309" s="139" t="s">
        <v>360</v>
      </c>
      <c r="L309" s="34"/>
      <c r="M309" s="144" t="s">
        <v>32</v>
      </c>
      <c r="N309" s="145" t="s">
        <v>51</v>
      </c>
      <c r="P309" s="146">
        <f>O309*H309</f>
        <v>0</v>
      </c>
      <c r="Q309" s="146">
        <v>0</v>
      </c>
      <c r="R309" s="146">
        <f>Q309*H309</f>
        <v>0</v>
      </c>
      <c r="S309" s="146">
        <v>0</v>
      </c>
      <c r="T309" s="147">
        <f>S309*H309</f>
        <v>0</v>
      </c>
      <c r="AR309" s="148" t="s">
        <v>252</v>
      </c>
      <c r="AT309" s="148" t="s">
        <v>356</v>
      </c>
      <c r="AU309" s="148" t="s">
        <v>89</v>
      </c>
      <c r="AY309" s="18" t="s">
        <v>354</v>
      </c>
      <c r="BE309" s="149">
        <f>IF(N309="základní",J309,0)</f>
        <v>0</v>
      </c>
      <c r="BF309" s="149">
        <f>IF(N309="snížená",J309,0)</f>
        <v>0</v>
      </c>
      <c r="BG309" s="149">
        <f>IF(N309="zákl. přenesená",J309,0)</f>
        <v>0</v>
      </c>
      <c r="BH309" s="149">
        <f>IF(N309="sníž. přenesená",J309,0)</f>
        <v>0</v>
      </c>
      <c r="BI309" s="149">
        <f>IF(N309="nulová",J309,0)</f>
        <v>0</v>
      </c>
      <c r="BJ309" s="18" t="s">
        <v>87</v>
      </c>
      <c r="BK309" s="149">
        <f>ROUND(I309*H309,2)</f>
        <v>0</v>
      </c>
      <c r="BL309" s="18" t="s">
        <v>252</v>
      </c>
      <c r="BM309" s="148" t="s">
        <v>526</v>
      </c>
    </row>
    <row r="310" spans="2:65" s="1" customFormat="1">
      <c r="B310" s="34"/>
      <c r="D310" s="150" t="s">
        <v>362</v>
      </c>
      <c r="F310" s="151" t="s">
        <v>527</v>
      </c>
      <c r="I310" s="152"/>
      <c r="L310" s="34"/>
      <c r="M310" s="153"/>
      <c r="T310" s="55"/>
      <c r="AT310" s="18" t="s">
        <v>362</v>
      </c>
      <c r="AU310" s="18" t="s">
        <v>89</v>
      </c>
    </row>
    <row r="311" spans="2:65" s="12" customFormat="1">
      <c r="B311" s="154"/>
      <c r="D311" s="155" t="s">
        <v>364</v>
      </c>
      <c r="E311" s="156" t="s">
        <v>32</v>
      </c>
      <c r="F311" s="157" t="s">
        <v>365</v>
      </c>
      <c r="H311" s="156" t="s">
        <v>32</v>
      </c>
      <c r="I311" s="158"/>
      <c r="L311" s="154"/>
      <c r="M311" s="159"/>
      <c r="T311" s="160"/>
      <c r="AT311" s="156" t="s">
        <v>364</v>
      </c>
      <c r="AU311" s="156" t="s">
        <v>89</v>
      </c>
      <c r="AV311" s="12" t="s">
        <v>87</v>
      </c>
      <c r="AW311" s="12" t="s">
        <v>40</v>
      </c>
      <c r="AX311" s="12" t="s">
        <v>80</v>
      </c>
      <c r="AY311" s="156" t="s">
        <v>354</v>
      </c>
    </row>
    <row r="312" spans="2:65" s="12" customFormat="1">
      <c r="B312" s="154"/>
      <c r="D312" s="155" t="s">
        <v>364</v>
      </c>
      <c r="E312" s="156" t="s">
        <v>32</v>
      </c>
      <c r="F312" s="157" t="s">
        <v>366</v>
      </c>
      <c r="H312" s="156" t="s">
        <v>32</v>
      </c>
      <c r="I312" s="158"/>
      <c r="L312" s="154"/>
      <c r="M312" s="159"/>
      <c r="T312" s="160"/>
      <c r="AT312" s="156" t="s">
        <v>364</v>
      </c>
      <c r="AU312" s="156" t="s">
        <v>89</v>
      </c>
      <c r="AV312" s="12" t="s">
        <v>87</v>
      </c>
      <c r="AW312" s="12" t="s">
        <v>40</v>
      </c>
      <c r="AX312" s="12" t="s">
        <v>80</v>
      </c>
      <c r="AY312" s="156" t="s">
        <v>354</v>
      </c>
    </row>
    <row r="313" spans="2:65" s="12" customFormat="1">
      <c r="B313" s="154"/>
      <c r="D313" s="155" t="s">
        <v>364</v>
      </c>
      <c r="E313" s="156" t="s">
        <v>32</v>
      </c>
      <c r="F313" s="157" t="s">
        <v>379</v>
      </c>
      <c r="H313" s="156" t="s">
        <v>32</v>
      </c>
      <c r="I313" s="158"/>
      <c r="L313" s="154"/>
      <c r="M313" s="159"/>
      <c r="T313" s="160"/>
      <c r="AT313" s="156" t="s">
        <v>364</v>
      </c>
      <c r="AU313" s="156" t="s">
        <v>89</v>
      </c>
      <c r="AV313" s="12" t="s">
        <v>87</v>
      </c>
      <c r="AW313" s="12" t="s">
        <v>40</v>
      </c>
      <c r="AX313" s="12" t="s">
        <v>80</v>
      </c>
      <c r="AY313" s="156" t="s">
        <v>354</v>
      </c>
    </row>
    <row r="314" spans="2:65" s="12" customFormat="1">
      <c r="B314" s="154"/>
      <c r="D314" s="155" t="s">
        <v>364</v>
      </c>
      <c r="E314" s="156" t="s">
        <v>32</v>
      </c>
      <c r="F314" s="157" t="s">
        <v>528</v>
      </c>
      <c r="H314" s="156" t="s">
        <v>32</v>
      </c>
      <c r="I314" s="158"/>
      <c r="L314" s="154"/>
      <c r="M314" s="159"/>
      <c r="T314" s="160"/>
      <c r="AT314" s="156" t="s">
        <v>364</v>
      </c>
      <c r="AU314" s="156" t="s">
        <v>89</v>
      </c>
      <c r="AV314" s="12" t="s">
        <v>87</v>
      </c>
      <c r="AW314" s="12" t="s">
        <v>40</v>
      </c>
      <c r="AX314" s="12" t="s">
        <v>80</v>
      </c>
      <c r="AY314" s="156" t="s">
        <v>354</v>
      </c>
    </row>
    <row r="315" spans="2:65" s="12" customFormat="1">
      <c r="B315" s="154"/>
      <c r="D315" s="155" t="s">
        <v>364</v>
      </c>
      <c r="E315" s="156" t="s">
        <v>32</v>
      </c>
      <c r="F315" s="157" t="s">
        <v>529</v>
      </c>
      <c r="H315" s="156" t="s">
        <v>32</v>
      </c>
      <c r="I315" s="158"/>
      <c r="L315" s="154"/>
      <c r="M315" s="159"/>
      <c r="T315" s="160"/>
      <c r="AT315" s="156" t="s">
        <v>364</v>
      </c>
      <c r="AU315" s="156" t="s">
        <v>89</v>
      </c>
      <c r="AV315" s="12" t="s">
        <v>87</v>
      </c>
      <c r="AW315" s="12" t="s">
        <v>40</v>
      </c>
      <c r="AX315" s="12" t="s">
        <v>80</v>
      </c>
      <c r="AY315" s="156" t="s">
        <v>354</v>
      </c>
    </row>
    <row r="316" spans="2:65" s="12" customFormat="1">
      <c r="B316" s="154"/>
      <c r="D316" s="155" t="s">
        <v>364</v>
      </c>
      <c r="E316" s="156" t="s">
        <v>32</v>
      </c>
      <c r="F316" s="157" t="s">
        <v>530</v>
      </c>
      <c r="H316" s="156" t="s">
        <v>32</v>
      </c>
      <c r="I316" s="158"/>
      <c r="L316" s="154"/>
      <c r="M316" s="159"/>
      <c r="T316" s="160"/>
      <c r="AT316" s="156" t="s">
        <v>364</v>
      </c>
      <c r="AU316" s="156" t="s">
        <v>89</v>
      </c>
      <c r="AV316" s="12" t="s">
        <v>87</v>
      </c>
      <c r="AW316" s="12" t="s">
        <v>40</v>
      </c>
      <c r="AX316" s="12" t="s">
        <v>80</v>
      </c>
      <c r="AY316" s="156" t="s">
        <v>354</v>
      </c>
    </row>
    <row r="317" spans="2:65" s="12" customFormat="1">
      <c r="B317" s="154"/>
      <c r="D317" s="155" t="s">
        <v>364</v>
      </c>
      <c r="E317" s="156" t="s">
        <v>32</v>
      </c>
      <c r="F317" s="157" t="s">
        <v>531</v>
      </c>
      <c r="H317" s="156" t="s">
        <v>32</v>
      </c>
      <c r="I317" s="158"/>
      <c r="L317" s="154"/>
      <c r="M317" s="159"/>
      <c r="T317" s="160"/>
      <c r="AT317" s="156" t="s">
        <v>364</v>
      </c>
      <c r="AU317" s="156" t="s">
        <v>89</v>
      </c>
      <c r="AV317" s="12" t="s">
        <v>87</v>
      </c>
      <c r="AW317" s="12" t="s">
        <v>40</v>
      </c>
      <c r="AX317" s="12" t="s">
        <v>80</v>
      </c>
      <c r="AY317" s="156" t="s">
        <v>354</v>
      </c>
    </row>
    <row r="318" spans="2:65" s="13" customFormat="1">
      <c r="B318" s="161"/>
      <c r="D318" s="155" t="s">
        <v>364</v>
      </c>
      <c r="E318" s="163" t="s">
        <v>32</v>
      </c>
      <c r="F318" s="168" t="s">
        <v>220</v>
      </c>
      <c r="H318" s="164">
        <v>241.76300000000001</v>
      </c>
      <c r="I318" s="165"/>
      <c r="L318" s="161"/>
      <c r="M318" s="166"/>
      <c r="T318" s="167"/>
      <c r="AT318" s="162" t="s">
        <v>364</v>
      </c>
      <c r="AU318" s="162" t="s">
        <v>89</v>
      </c>
      <c r="AV318" s="13" t="s">
        <v>89</v>
      </c>
      <c r="AW318" s="13" t="s">
        <v>40</v>
      </c>
      <c r="AX318" s="13" t="s">
        <v>87</v>
      </c>
      <c r="AY318" s="162" t="s">
        <v>354</v>
      </c>
    </row>
    <row r="319" spans="2:65" s="1" customFormat="1" ht="44.25" customHeight="1">
      <c r="B319" s="34"/>
      <c r="C319" s="137" t="s">
        <v>532</v>
      </c>
      <c r="D319" s="137" t="s">
        <v>356</v>
      </c>
      <c r="E319" s="138" t="s">
        <v>533</v>
      </c>
      <c r="F319" s="139" t="s">
        <v>534</v>
      </c>
      <c r="G319" s="140" t="s">
        <v>525</v>
      </c>
      <c r="H319" s="141">
        <v>21758.67</v>
      </c>
      <c r="I319" s="142"/>
      <c r="J319" s="143">
        <f>ROUND(I319*H319,2)</f>
        <v>0</v>
      </c>
      <c r="K319" s="139" t="s">
        <v>360</v>
      </c>
      <c r="L319" s="34"/>
      <c r="M319" s="144" t="s">
        <v>32</v>
      </c>
      <c r="N319" s="145" t="s">
        <v>51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252</v>
      </c>
      <c r="AT319" s="148" t="s">
        <v>356</v>
      </c>
      <c r="AU319" s="148" t="s">
        <v>89</v>
      </c>
      <c r="AY319" s="18" t="s">
        <v>354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8" t="s">
        <v>87</v>
      </c>
      <c r="BK319" s="149">
        <f>ROUND(I319*H319,2)</f>
        <v>0</v>
      </c>
      <c r="BL319" s="18" t="s">
        <v>252</v>
      </c>
      <c r="BM319" s="148" t="s">
        <v>535</v>
      </c>
    </row>
    <row r="320" spans="2:65" s="1" customFormat="1">
      <c r="B320" s="34"/>
      <c r="D320" s="150" t="s">
        <v>362</v>
      </c>
      <c r="F320" s="151" t="s">
        <v>536</v>
      </c>
      <c r="I320" s="152"/>
      <c r="L320" s="34"/>
      <c r="M320" s="153"/>
      <c r="T320" s="55"/>
      <c r="AT320" s="18" t="s">
        <v>362</v>
      </c>
      <c r="AU320" s="18" t="s">
        <v>89</v>
      </c>
    </row>
    <row r="321" spans="2:65" s="12" customFormat="1">
      <c r="B321" s="154"/>
      <c r="D321" s="155" t="s">
        <v>364</v>
      </c>
      <c r="E321" s="156" t="s">
        <v>32</v>
      </c>
      <c r="F321" s="157" t="s">
        <v>365</v>
      </c>
      <c r="H321" s="156" t="s">
        <v>32</v>
      </c>
      <c r="I321" s="158"/>
      <c r="L321" s="154"/>
      <c r="M321" s="159"/>
      <c r="T321" s="160"/>
      <c r="AT321" s="156" t="s">
        <v>364</v>
      </c>
      <c r="AU321" s="156" t="s">
        <v>89</v>
      </c>
      <c r="AV321" s="12" t="s">
        <v>87</v>
      </c>
      <c r="AW321" s="12" t="s">
        <v>40</v>
      </c>
      <c r="AX321" s="12" t="s">
        <v>80</v>
      </c>
      <c r="AY321" s="156" t="s">
        <v>354</v>
      </c>
    </row>
    <row r="322" spans="2:65" s="12" customFormat="1">
      <c r="B322" s="154"/>
      <c r="D322" s="155" t="s">
        <v>364</v>
      </c>
      <c r="E322" s="156" t="s">
        <v>32</v>
      </c>
      <c r="F322" s="157" t="s">
        <v>366</v>
      </c>
      <c r="H322" s="156" t="s">
        <v>32</v>
      </c>
      <c r="I322" s="158"/>
      <c r="L322" s="154"/>
      <c r="M322" s="159"/>
      <c r="T322" s="160"/>
      <c r="AT322" s="156" t="s">
        <v>364</v>
      </c>
      <c r="AU322" s="156" t="s">
        <v>89</v>
      </c>
      <c r="AV322" s="12" t="s">
        <v>87</v>
      </c>
      <c r="AW322" s="12" t="s">
        <v>40</v>
      </c>
      <c r="AX322" s="12" t="s">
        <v>80</v>
      </c>
      <c r="AY322" s="156" t="s">
        <v>354</v>
      </c>
    </row>
    <row r="323" spans="2:65" s="12" customFormat="1">
      <c r="B323" s="154"/>
      <c r="D323" s="155" t="s">
        <v>364</v>
      </c>
      <c r="E323" s="156" t="s">
        <v>32</v>
      </c>
      <c r="F323" s="157" t="s">
        <v>379</v>
      </c>
      <c r="H323" s="156" t="s">
        <v>32</v>
      </c>
      <c r="I323" s="158"/>
      <c r="L323" s="154"/>
      <c r="M323" s="159"/>
      <c r="T323" s="160"/>
      <c r="AT323" s="156" t="s">
        <v>364</v>
      </c>
      <c r="AU323" s="156" t="s">
        <v>89</v>
      </c>
      <c r="AV323" s="12" t="s">
        <v>87</v>
      </c>
      <c r="AW323" s="12" t="s">
        <v>40</v>
      </c>
      <c r="AX323" s="12" t="s">
        <v>80</v>
      </c>
      <c r="AY323" s="156" t="s">
        <v>354</v>
      </c>
    </row>
    <row r="324" spans="2:65" s="12" customFormat="1">
      <c r="B324" s="154"/>
      <c r="D324" s="155" t="s">
        <v>364</v>
      </c>
      <c r="E324" s="156" t="s">
        <v>32</v>
      </c>
      <c r="F324" s="157" t="s">
        <v>528</v>
      </c>
      <c r="H324" s="156" t="s">
        <v>32</v>
      </c>
      <c r="I324" s="158"/>
      <c r="L324" s="154"/>
      <c r="M324" s="159"/>
      <c r="T324" s="160"/>
      <c r="AT324" s="156" t="s">
        <v>364</v>
      </c>
      <c r="AU324" s="156" t="s">
        <v>89</v>
      </c>
      <c r="AV324" s="12" t="s">
        <v>87</v>
      </c>
      <c r="AW324" s="12" t="s">
        <v>40</v>
      </c>
      <c r="AX324" s="12" t="s">
        <v>80</v>
      </c>
      <c r="AY324" s="156" t="s">
        <v>354</v>
      </c>
    </row>
    <row r="325" spans="2:65" s="12" customFormat="1">
      <c r="B325" s="154"/>
      <c r="D325" s="155" t="s">
        <v>364</v>
      </c>
      <c r="E325" s="156" t="s">
        <v>32</v>
      </c>
      <c r="F325" s="157" t="s">
        <v>529</v>
      </c>
      <c r="H325" s="156" t="s">
        <v>32</v>
      </c>
      <c r="I325" s="158"/>
      <c r="L325" s="154"/>
      <c r="M325" s="159"/>
      <c r="T325" s="160"/>
      <c r="AT325" s="156" t="s">
        <v>364</v>
      </c>
      <c r="AU325" s="156" t="s">
        <v>89</v>
      </c>
      <c r="AV325" s="12" t="s">
        <v>87</v>
      </c>
      <c r="AW325" s="12" t="s">
        <v>40</v>
      </c>
      <c r="AX325" s="12" t="s">
        <v>80</v>
      </c>
      <c r="AY325" s="156" t="s">
        <v>354</v>
      </c>
    </row>
    <row r="326" spans="2:65" s="12" customFormat="1">
      <c r="B326" s="154"/>
      <c r="D326" s="155" t="s">
        <v>364</v>
      </c>
      <c r="E326" s="156" t="s">
        <v>32</v>
      </c>
      <c r="F326" s="157" t="s">
        <v>530</v>
      </c>
      <c r="H326" s="156" t="s">
        <v>32</v>
      </c>
      <c r="I326" s="158"/>
      <c r="L326" s="154"/>
      <c r="M326" s="159"/>
      <c r="T326" s="160"/>
      <c r="AT326" s="156" t="s">
        <v>364</v>
      </c>
      <c r="AU326" s="156" t="s">
        <v>89</v>
      </c>
      <c r="AV326" s="12" t="s">
        <v>87</v>
      </c>
      <c r="AW326" s="12" t="s">
        <v>40</v>
      </c>
      <c r="AX326" s="12" t="s">
        <v>80</v>
      </c>
      <c r="AY326" s="156" t="s">
        <v>354</v>
      </c>
    </row>
    <row r="327" spans="2:65" s="12" customFormat="1">
      <c r="B327" s="154"/>
      <c r="D327" s="155" t="s">
        <v>364</v>
      </c>
      <c r="E327" s="156" t="s">
        <v>32</v>
      </c>
      <c r="F327" s="157" t="s">
        <v>531</v>
      </c>
      <c r="H327" s="156" t="s">
        <v>32</v>
      </c>
      <c r="I327" s="158"/>
      <c r="L327" s="154"/>
      <c r="M327" s="159"/>
      <c r="T327" s="160"/>
      <c r="AT327" s="156" t="s">
        <v>364</v>
      </c>
      <c r="AU327" s="156" t="s">
        <v>89</v>
      </c>
      <c r="AV327" s="12" t="s">
        <v>87</v>
      </c>
      <c r="AW327" s="12" t="s">
        <v>40</v>
      </c>
      <c r="AX327" s="12" t="s">
        <v>80</v>
      </c>
      <c r="AY327" s="156" t="s">
        <v>354</v>
      </c>
    </row>
    <row r="328" spans="2:65" s="13" customFormat="1">
      <c r="B328" s="161"/>
      <c r="D328" s="155" t="s">
        <v>364</v>
      </c>
      <c r="E328" s="163" t="s">
        <v>32</v>
      </c>
      <c r="F328" s="168" t="s">
        <v>220</v>
      </c>
      <c r="H328" s="164">
        <v>241.76300000000001</v>
      </c>
      <c r="I328" s="165"/>
      <c r="L328" s="161"/>
      <c r="M328" s="166"/>
      <c r="T328" s="167"/>
      <c r="AT328" s="162" t="s">
        <v>364</v>
      </c>
      <c r="AU328" s="162" t="s">
        <v>89</v>
      </c>
      <c r="AV328" s="13" t="s">
        <v>89</v>
      </c>
      <c r="AW328" s="13" t="s">
        <v>40</v>
      </c>
      <c r="AX328" s="13" t="s">
        <v>87</v>
      </c>
      <c r="AY328" s="162" t="s">
        <v>354</v>
      </c>
    </row>
    <row r="329" spans="2:65" s="13" customFormat="1">
      <c r="B329" s="161"/>
      <c r="D329" s="155" t="s">
        <v>364</v>
      </c>
      <c r="F329" s="163" t="s">
        <v>537</v>
      </c>
      <c r="H329" s="164">
        <v>21758.67</v>
      </c>
      <c r="I329" s="165"/>
      <c r="L329" s="161"/>
      <c r="M329" s="166"/>
      <c r="T329" s="167"/>
      <c r="AT329" s="162" t="s">
        <v>364</v>
      </c>
      <c r="AU329" s="162" t="s">
        <v>89</v>
      </c>
      <c r="AV329" s="13" t="s">
        <v>89</v>
      </c>
      <c r="AW329" s="13" t="s">
        <v>4</v>
      </c>
      <c r="AX329" s="13" t="s">
        <v>87</v>
      </c>
      <c r="AY329" s="162" t="s">
        <v>354</v>
      </c>
    </row>
    <row r="330" spans="2:65" s="1" customFormat="1" ht="37.9" customHeight="1">
      <c r="B330" s="34"/>
      <c r="C330" s="137" t="s">
        <v>7</v>
      </c>
      <c r="D330" s="137" t="s">
        <v>356</v>
      </c>
      <c r="E330" s="138" t="s">
        <v>538</v>
      </c>
      <c r="F330" s="139" t="s">
        <v>539</v>
      </c>
      <c r="G330" s="140" t="s">
        <v>525</v>
      </c>
      <c r="H330" s="141">
        <v>241.76300000000001</v>
      </c>
      <c r="I330" s="142"/>
      <c r="J330" s="143">
        <f>ROUND(I330*H330,2)</f>
        <v>0</v>
      </c>
      <c r="K330" s="139" t="s">
        <v>360</v>
      </c>
      <c r="L330" s="34"/>
      <c r="M330" s="144" t="s">
        <v>32</v>
      </c>
      <c r="N330" s="145" t="s">
        <v>51</v>
      </c>
      <c r="P330" s="146">
        <f>O330*H330</f>
        <v>0</v>
      </c>
      <c r="Q330" s="146">
        <v>0</v>
      </c>
      <c r="R330" s="146">
        <f>Q330*H330</f>
        <v>0</v>
      </c>
      <c r="S330" s="146">
        <v>0</v>
      </c>
      <c r="T330" s="147">
        <f>S330*H330</f>
        <v>0</v>
      </c>
      <c r="AR330" s="148" t="s">
        <v>252</v>
      </c>
      <c r="AT330" s="148" t="s">
        <v>356</v>
      </c>
      <c r="AU330" s="148" t="s">
        <v>89</v>
      </c>
      <c r="AY330" s="18" t="s">
        <v>354</v>
      </c>
      <c r="BE330" s="149">
        <f>IF(N330="základní",J330,0)</f>
        <v>0</v>
      </c>
      <c r="BF330" s="149">
        <f>IF(N330="snížená",J330,0)</f>
        <v>0</v>
      </c>
      <c r="BG330" s="149">
        <f>IF(N330="zákl. přenesená",J330,0)</f>
        <v>0</v>
      </c>
      <c r="BH330" s="149">
        <f>IF(N330="sníž. přenesená",J330,0)</f>
        <v>0</v>
      </c>
      <c r="BI330" s="149">
        <f>IF(N330="nulová",J330,0)</f>
        <v>0</v>
      </c>
      <c r="BJ330" s="18" t="s">
        <v>87</v>
      </c>
      <c r="BK330" s="149">
        <f>ROUND(I330*H330,2)</f>
        <v>0</v>
      </c>
      <c r="BL330" s="18" t="s">
        <v>252</v>
      </c>
      <c r="BM330" s="148" t="s">
        <v>540</v>
      </c>
    </row>
    <row r="331" spans="2:65" s="1" customFormat="1">
      <c r="B331" s="34"/>
      <c r="D331" s="150" t="s">
        <v>362</v>
      </c>
      <c r="F331" s="151" t="s">
        <v>541</v>
      </c>
      <c r="I331" s="152"/>
      <c r="L331" s="34"/>
      <c r="M331" s="153"/>
      <c r="T331" s="55"/>
      <c r="AT331" s="18" t="s">
        <v>362</v>
      </c>
      <c r="AU331" s="18" t="s">
        <v>89</v>
      </c>
    </row>
    <row r="332" spans="2:65" s="12" customFormat="1">
      <c r="B332" s="154"/>
      <c r="D332" s="155" t="s">
        <v>364</v>
      </c>
      <c r="E332" s="156" t="s">
        <v>32</v>
      </c>
      <c r="F332" s="157" t="s">
        <v>365</v>
      </c>
      <c r="H332" s="156" t="s">
        <v>32</v>
      </c>
      <c r="I332" s="158"/>
      <c r="L332" s="154"/>
      <c r="M332" s="159"/>
      <c r="T332" s="160"/>
      <c r="AT332" s="156" t="s">
        <v>364</v>
      </c>
      <c r="AU332" s="156" t="s">
        <v>89</v>
      </c>
      <c r="AV332" s="12" t="s">
        <v>87</v>
      </c>
      <c r="AW332" s="12" t="s">
        <v>40</v>
      </c>
      <c r="AX332" s="12" t="s">
        <v>80</v>
      </c>
      <c r="AY332" s="156" t="s">
        <v>354</v>
      </c>
    </row>
    <row r="333" spans="2:65" s="12" customFormat="1">
      <c r="B333" s="154"/>
      <c r="D333" s="155" t="s">
        <v>364</v>
      </c>
      <c r="E333" s="156" t="s">
        <v>32</v>
      </c>
      <c r="F333" s="157" t="s">
        <v>366</v>
      </c>
      <c r="H333" s="156" t="s">
        <v>32</v>
      </c>
      <c r="I333" s="158"/>
      <c r="L333" s="154"/>
      <c r="M333" s="159"/>
      <c r="T333" s="160"/>
      <c r="AT333" s="156" t="s">
        <v>364</v>
      </c>
      <c r="AU333" s="156" t="s">
        <v>89</v>
      </c>
      <c r="AV333" s="12" t="s">
        <v>87</v>
      </c>
      <c r="AW333" s="12" t="s">
        <v>40</v>
      </c>
      <c r="AX333" s="12" t="s">
        <v>80</v>
      </c>
      <c r="AY333" s="156" t="s">
        <v>354</v>
      </c>
    </row>
    <row r="334" spans="2:65" s="12" customFormat="1">
      <c r="B334" s="154"/>
      <c r="D334" s="155" t="s">
        <v>364</v>
      </c>
      <c r="E334" s="156" t="s">
        <v>32</v>
      </c>
      <c r="F334" s="157" t="s">
        <v>379</v>
      </c>
      <c r="H334" s="156" t="s">
        <v>32</v>
      </c>
      <c r="I334" s="158"/>
      <c r="L334" s="154"/>
      <c r="M334" s="159"/>
      <c r="T334" s="160"/>
      <c r="AT334" s="156" t="s">
        <v>364</v>
      </c>
      <c r="AU334" s="156" t="s">
        <v>89</v>
      </c>
      <c r="AV334" s="12" t="s">
        <v>87</v>
      </c>
      <c r="AW334" s="12" t="s">
        <v>40</v>
      </c>
      <c r="AX334" s="12" t="s">
        <v>80</v>
      </c>
      <c r="AY334" s="156" t="s">
        <v>354</v>
      </c>
    </row>
    <row r="335" spans="2:65" s="12" customFormat="1">
      <c r="B335" s="154"/>
      <c r="D335" s="155" t="s">
        <v>364</v>
      </c>
      <c r="E335" s="156" t="s">
        <v>32</v>
      </c>
      <c r="F335" s="157" t="s">
        <v>528</v>
      </c>
      <c r="H335" s="156" t="s">
        <v>32</v>
      </c>
      <c r="I335" s="158"/>
      <c r="L335" s="154"/>
      <c r="M335" s="159"/>
      <c r="T335" s="160"/>
      <c r="AT335" s="156" t="s">
        <v>364</v>
      </c>
      <c r="AU335" s="156" t="s">
        <v>89</v>
      </c>
      <c r="AV335" s="12" t="s">
        <v>87</v>
      </c>
      <c r="AW335" s="12" t="s">
        <v>40</v>
      </c>
      <c r="AX335" s="12" t="s">
        <v>80</v>
      </c>
      <c r="AY335" s="156" t="s">
        <v>354</v>
      </c>
    </row>
    <row r="336" spans="2:65" s="12" customFormat="1">
      <c r="B336" s="154"/>
      <c r="D336" s="155" t="s">
        <v>364</v>
      </c>
      <c r="E336" s="156" t="s">
        <v>32</v>
      </c>
      <c r="F336" s="157" t="s">
        <v>529</v>
      </c>
      <c r="H336" s="156" t="s">
        <v>32</v>
      </c>
      <c r="I336" s="158"/>
      <c r="L336" s="154"/>
      <c r="M336" s="159"/>
      <c r="T336" s="160"/>
      <c r="AT336" s="156" t="s">
        <v>364</v>
      </c>
      <c r="AU336" s="156" t="s">
        <v>89</v>
      </c>
      <c r="AV336" s="12" t="s">
        <v>87</v>
      </c>
      <c r="AW336" s="12" t="s">
        <v>40</v>
      </c>
      <c r="AX336" s="12" t="s">
        <v>80</v>
      </c>
      <c r="AY336" s="156" t="s">
        <v>354</v>
      </c>
    </row>
    <row r="337" spans="2:65" s="12" customFormat="1">
      <c r="B337" s="154"/>
      <c r="D337" s="155" t="s">
        <v>364</v>
      </c>
      <c r="E337" s="156" t="s">
        <v>32</v>
      </c>
      <c r="F337" s="157" t="s">
        <v>530</v>
      </c>
      <c r="H337" s="156" t="s">
        <v>32</v>
      </c>
      <c r="I337" s="158"/>
      <c r="L337" s="154"/>
      <c r="M337" s="159"/>
      <c r="T337" s="160"/>
      <c r="AT337" s="156" t="s">
        <v>364</v>
      </c>
      <c r="AU337" s="156" t="s">
        <v>89</v>
      </c>
      <c r="AV337" s="12" t="s">
        <v>87</v>
      </c>
      <c r="AW337" s="12" t="s">
        <v>40</v>
      </c>
      <c r="AX337" s="12" t="s">
        <v>80</v>
      </c>
      <c r="AY337" s="156" t="s">
        <v>354</v>
      </c>
    </row>
    <row r="338" spans="2:65" s="12" customFormat="1">
      <c r="B338" s="154"/>
      <c r="D338" s="155" t="s">
        <v>364</v>
      </c>
      <c r="E338" s="156" t="s">
        <v>32</v>
      </c>
      <c r="F338" s="157" t="s">
        <v>531</v>
      </c>
      <c r="H338" s="156" t="s">
        <v>32</v>
      </c>
      <c r="I338" s="158"/>
      <c r="L338" s="154"/>
      <c r="M338" s="159"/>
      <c r="T338" s="160"/>
      <c r="AT338" s="156" t="s">
        <v>364</v>
      </c>
      <c r="AU338" s="156" t="s">
        <v>89</v>
      </c>
      <c r="AV338" s="12" t="s">
        <v>87</v>
      </c>
      <c r="AW338" s="12" t="s">
        <v>40</v>
      </c>
      <c r="AX338" s="12" t="s">
        <v>80</v>
      </c>
      <c r="AY338" s="156" t="s">
        <v>354</v>
      </c>
    </row>
    <row r="339" spans="2:65" s="13" customFormat="1">
      <c r="B339" s="161"/>
      <c r="D339" s="155" t="s">
        <v>364</v>
      </c>
      <c r="E339" s="163" t="s">
        <v>32</v>
      </c>
      <c r="F339" s="168" t="s">
        <v>220</v>
      </c>
      <c r="H339" s="164">
        <v>241.76300000000001</v>
      </c>
      <c r="I339" s="165"/>
      <c r="L339" s="161"/>
      <c r="M339" s="166"/>
      <c r="T339" s="167"/>
      <c r="AT339" s="162" t="s">
        <v>364</v>
      </c>
      <c r="AU339" s="162" t="s">
        <v>89</v>
      </c>
      <c r="AV339" s="13" t="s">
        <v>89</v>
      </c>
      <c r="AW339" s="13" t="s">
        <v>40</v>
      </c>
      <c r="AX339" s="13" t="s">
        <v>87</v>
      </c>
      <c r="AY339" s="162" t="s">
        <v>354</v>
      </c>
    </row>
    <row r="340" spans="2:65" s="1" customFormat="1" ht="44.25" customHeight="1">
      <c r="B340" s="34"/>
      <c r="C340" s="137" t="s">
        <v>542</v>
      </c>
      <c r="D340" s="137" t="s">
        <v>356</v>
      </c>
      <c r="E340" s="138" t="s">
        <v>543</v>
      </c>
      <c r="F340" s="139" t="s">
        <v>544</v>
      </c>
      <c r="G340" s="140" t="s">
        <v>512</v>
      </c>
      <c r="H340" s="141">
        <v>2</v>
      </c>
      <c r="I340" s="142"/>
      <c r="J340" s="143">
        <f>ROUND(I340*H340,2)</f>
        <v>0</v>
      </c>
      <c r="K340" s="139" t="s">
        <v>360</v>
      </c>
      <c r="L340" s="34"/>
      <c r="M340" s="144" t="s">
        <v>32</v>
      </c>
      <c r="N340" s="145" t="s">
        <v>51</v>
      </c>
      <c r="P340" s="146">
        <f>O340*H340</f>
        <v>0</v>
      </c>
      <c r="Q340" s="146">
        <v>0</v>
      </c>
      <c r="R340" s="146">
        <f>Q340*H340</f>
        <v>0</v>
      </c>
      <c r="S340" s="146">
        <v>0</v>
      </c>
      <c r="T340" s="147">
        <f>S340*H340</f>
        <v>0</v>
      </c>
      <c r="AR340" s="148" t="s">
        <v>252</v>
      </c>
      <c r="AT340" s="148" t="s">
        <v>356</v>
      </c>
      <c r="AU340" s="148" t="s">
        <v>89</v>
      </c>
      <c r="AY340" s="18" t="s">
        <v>354</v>
      </c>
      <c r="BE340" s="149">
        <f>IF(N340="základní",J340,0)</f>
        <v>0</v>
      </c>
      <c r="BF340" s="149">
        <f>IF(N340="snížená",J340,0)</f>
        <v>0</v>
      </c>
      <c r="BG340" s="149">
        <f>IF(N340="zákl. přenesená",J340,0)</f>
        <v>0</v>
      </c>
      <c r="BH340" s="149">
        <f>IF(N340="sníž. přenesená",J340,0)</f>
        <v>0</v>
      </c>
      <c r="BI340" s="149">
        <f>IF(N340="nulová",J340,0)</f>
        <v>0</v>
      </c>
      <c r="BJ340" s="18" t="s">
        <v>87</v>
      </c>
      <c r="BK340" s="149">
        <f>ROUND(I340*H340,2)</f>
        <v>0</v>
      </c>
      <c r="BL340" s="18" t="s">
        <v>252</v>
      </c>
      <c r="BM340" s="148" t="s">
        <v>545</v>
      </c>
    </row>
    <row r="341" spans="2:65" s="1" customFormat="1">
      <c r="B341" s="34"/>
      <c r="D341" s="150" t="s">
        <v>362</v>
      </c>
      <c r="F341" s="151" t="s">
        <v>546</v>
      </c>
      <c r="I341" s="152"/>
      <c r="L341" s="34"/>
      <c r="M341" s="153"/>
      <c r="T341" s="55"/>
      <c r="AT341" s="18" t="s">
        <v>362</v>
      </c>
      <c r="AU341" s="18" t="s">
        <v>89</v>
      </c>
    </row>
    <row r="342" spans="2:65" s="1" customFormat="1" ht="44.25" customHeight="1">
      <c r="B342" s="34"/>
      <c r="C342" s="137" t="s">
        <v>547</v>
      </c>
      <c r="D342" s="137" t="s">
        <v>356</v>
      </c>
      <c r="E342" s="138" t="s">
        <v>548</v>
      </c>
      <c r="F342" s="139" t="s">
        <v>549</v>
      </c>
      <c r="G342" s="140" t="s">
        <v>512</v>
      </c>
      <c r="H342" s="141">
        <v>2</v>
      </c>
      <c r="I342" s="142"/>
      <c r="J342" s="143">
        <f>ROUND(I342*H342,2)</f>
        <v>0</v>
      </c>
      <c r="K342" s="139" t="s">
        <v>360</v>
      </c>
      <c r="L342" s="34"/>
      <c r="M342" s="144" t="s">
        <v>32</v>
      </c>
      <c r="N342" s="145" t="s">
        <v>51</v>
      </c>
      <c r="P342" s="146">
        <f>O342*H342</f>
        <v>0</v>
      </c>
      <c r="Q342" s="146">
        <v>0</v>
      </c>
      <c r="R342" s="146">
        <f>Q342*H342</f>
        <v>0</v>
      </c>
      <c r="S342" s="146">
        <v>0</v>
      </c>
      <c r="T342" s="147">
        <f>S342*H342</f>
        <v>0</v>
      </c>
      <c r="AR342" s="148" t="s">
        <v>252</v>
      </c>
      <c r="AT342" s="148" t="s">
        <v>356</v>
      </c>
      <c r="AU342" s="148" t="s">
        <v>89</v>
      </c>
      <c r="AY342" s="18" t="s">
        <v>354</v>
      </c>
      <c r="BE342" s="149">
        <f>IF(N342="základní",J342,0)</f>
        <v>0</v>
      </c>
      <c r="BF342" s="149">
        <f>IF(N342="snížená",J342,0)</f>
        <v>0</v>
      </c>
      <c r="BG342" s="149">
        <f>IF(N342="zákl. přenesená",J342,0)</f>
        <v>0</v>
      </c>
      <c r="BH342" s="149">
        <f>IF(N342="sníž. přenesená",J342,0)</f>
        <v>0</v>
      </c>
      <c r="BI342" s="149">
        <f>IF(N342="nulová",J342,0)</f>
        <v>0</v>
      </c>
      <c r="BJ342" s="18" t="s">
        <v>87</v>
      </c>
      <c r="BK342" s="149">
        <f>ROUND(I342*H342,2)</f>
        <v>0</v>
      </c>
      <c r="BL342" s="18" t="s">
        <v>252</v>
      </c>
      <c r="BM342" s="148" t="s">
        <v>550</v>
      </c>
    </row>
    <row r="343" spans="2:65" s="1" customFormat="1">
      <c r="B343" s="34"/>
      <c r="D343" s="150" t="s">
        <v>362</v>
      </c>
      <c r="F343" s="151" t="s">
        <v>551</v>
      </c>
      <c r="I343" s="152"/>
      <c r="L343" s="34"/>
      <c r="M343" s="153"/>
      <c r="T343" s="55"/>
      <c r="AT343" s="18" t="s">
        <v>362</v>
      </c>
      <c r="AU343" s="18" t="s">
        <v>89</v>
      </c>
    </row>
    <row r="344" spans="2:65" s="1" customFormat="1" ht="44.25" customHeight="1">
      <c r="B344" s="34"/>
      <c r="C344" s="137" t="s">
        <v>552</v>
      </c>
      <c r="D344" s="137" t="s">
        <v>356</v>
      </c>
      <c r="E344" s="138" t="s">
        <v>553</v>
      </c>
      <c r="F344" s="139" t="s">
        <v>554</v>
      </c>
      <c r="G344" s="140" t="s">
        <v>512</v>
      </c>
      <c r="H344" s="141">
        <v>2</v>
      </c>
      <c r="I344" s="142"/>
      <c r="J344" s="143">
        <f>ROUND(I344*H344,2)</f>
        <v>0</v>
      </c>
      <c r="K344" s="139" t="s">
        <v>360</v>
      </c>
      <c r="L344" s="34"/>
      <c r="M344" s="144" t="s">
        <v>32</v>
      </c>
      <c r="N344" s="145" t="s">
        <v>51</v>
      </c>
      <c r="P344" s="146">
        <f>O344*H344</f>
        <v>0</v>
      </c>
      <c r="Q344" s="146">
        <v>0</v>
      </c>
      <c r="R344" s="146">
        <f>Q344*H344</f>
        <v>0</v>
      </c>
      <c r="S344" s="146">
        <v>0</v>
      </c>
      <c r="T344" s="147">
        <f>S344*H344</f>
        <v>0</v>
      </c>
      <c r="AR344" s="148" t="s">
        <v>252</v>
      </c>
      <c r="AT344" s="148" t="s">
        <v>356</v>
      </c>
      <c r="AU344" s="148" t="s">
        <v>89</v>
      </c>
      <c r="AY344" s="18" t="s">
        <v>354</v>
      </c>
      <c r="BE344" s="149">
        <f>IF(N344="základní",J344,0)</f>
        <v>0</v>
      </c>
      <c r="BF344" s="149">
        <f>IF(N344="snížená",J344,0)</f>
        <v>0</v>
      </c>
      <c r="BG344" s="149">
        <f>IF(N344="zákl. přenesená",J344,0)</f>
        <v>0</v>
      </c>
      <c r="BH344" s="149">
        <f>IF(N344="sníž. přenesená",J344,0)</f>
        <v>0</v>
      </c>
      <c r="BI344" s="149">
        <f>IF(N344="nulová",J344,0)</f>
        <v>0</v>
      </c>
      <c r="BJ344" s="18" t="s">
        <v>87</v>
      </c>
      <c r="BK344" s="149">
        <f>ROUND(I344*H344,2)</f>
        <v>0</v>
      </c>
      <c r="BL344" s="18" t="s">
        <v>252</v>
      </c>
      <c r="BM344" s="148" t="s">
        <v>555</v>
      </c>
    </row>
    <row r="345" spans="2:65" s="1" customFormat="1">
      <c r="B345" s="34"/>
      <c r="D345" s="150" t="s">
        <v>362</v>
      </c>
      <c r="F345" s="151" t="s">
        <v>556</v>
      </c>
      <c r="I345" s="152"/>
      <c r="L345" s="34"/>
      <c r="M345" s="153"/>
      <c r="T345" s="55"/>
      <c r="AT345" s="18" t="s">
        <v>362</v>
      </c>
      <c r="AU345" s="18" t="s">
        <v>89</v>
      </c>
    </row>
    <row r="346" spans="2:65" s="1" customFormat="1" ht="55.5" customHeight="1">
      <c r="B346" s="34"/>
      <c r="C346" s="137" t="s">
        <v>557</v>
      </c>
      <c r="D346" s="137" t="s">
        <v>356</v>
      </c>
      <c r="E346" s="138" t="s">
        <v>558</v>
      </c>
      <c r="F346" s="139" t="s">
        <v>559</v>
      </c>
      <c r="G346" s="140" t="s">
        <v>512</v>
      </c>
      <c r="H346" s="141">
        <v>120</v>
      </c>
      <c r="I346" s="142"/>
      <c r="J346" s="143">
        <f>ROUND(I346*H346,2)</f>
        <v>0</v>
      </c>
      <c r="K346" s="139" t="s">
        <v>360</v>
      </c>
      <c r="L346" s="34"/>
      <c r="M346" s="144" t="s">
        <v>32</v>
      </c>
      <c r="N346" s="145" t="s">
        <v>51</v>
      </c>
      <c r="P346" s="146">
        <f>O346*H346</f>
        <v>0</v>
      </c>
      <c r="Q346" s="146">
        <v>0</v>
      </c>
      <c r="R346" s="146">
        <f>Q346*H346</f>
        <v>0</v>
      </c>
      <c r="S346" s="146">
        <v>0</v>
      </c>
      <c r="T346" s="147">
        <f>S346*H346</f>
        <v>0</v>
      </c>
      <c r="AR346" s="148" t="s">
        <v>252</v>
      </c>
      <c r="AT346" s="148" t="s">
        <v>356</v>
      </c>
      <c r="AU346" s="148" t="s">
        <v>89</v>
      </c>
      <c r="AY346" s="18" t="s">
        <v>354</v>
      </c>
      <c r="BE346" s="149">
        <f>IF(N346="základní",J346,0)</f>
        <v>0</v>
      </c>
      <c r="BF346" s="149">
        <f>IF(N346="snížená",J346,0)</f>
        <v>0</v>
      </c>
      <c r="BG346" s="149">
        <f>IF(N346="zákl. přenesená",J346,0)</f>
        <v>0</v>
      </c>
      <c r="BH346" s="149">
        <f>IF(N346="sníž. přenesená",J346,0)</f>
        <v>0</v>
      </c>
      <c r="BI346" s="149">
        <f>IF(N346="nulová",J346,0)</f>
        <v>0</v>
      </c>
      <c r="BJ346" s="18" t="s">
        <v>87</v>
      </c>
      <c r="BK346" s="149">
        <f>ROUND(I346*H346,2)</f>
        <v>0</v>
      </c>
      <c r="BL346" s="18" t="s">
        <v>252</v>
      </c>
      <c r="BM346" s="148" t="s">
        <v>560</v>
      </c>
    </row>
    <row r="347" spans="2:65" s="1" customFormat="1">
      <c r="B347" s="34"/>
      <c r="D347" s="150" t="s">
        <v>362</v>
      </c>
      <c r="F347" s="151" t="s">
        <v>561</v>
      </c>
      <c r="I347" s="152"/>
      <c r="L347" s="34"/>
      <c r="M347" s="153"/>
      <c r="T347" s="55"/>
      <c r="AT347" s="18" t="s">
        <v>362</v>
      </c>
      <c r="AU347" s="18" t="s">
        <v>89</v>
      </c>
    </row>
    <row r="348" spans="2:65" s="13" customFormat="1">
      <c r="B348" s="161"/>
      <c r="D348" s="155" t="s">
        <v>364</v>
      </c>
      <c r="F348" s="163" t="s">
        <v>562</v>
      </c>
      <c r="H348" s="164">
        <v>120</v>
      </c>
      <c r="I348" s="165"/>
      <c r="L348" s="161"/>
      <c r="M348" s="166"/>
      <c r="T348" s="167"/>
      <c r="AT348" s="162" t="s">
        <v>364</v>
      </c>
      <c r="AU348" s="162" t="s">
        <v>89</v>
      </c>
      <c r="AV348" s="13" t="s">
        <v>89</v>
      </c>
      <c r="AW348" s="13" t="s">
        <v>4</v>
      </c>
      <c r="AX348" s="13" t="s">
        <v>87</v>
      </c>
      <c r="AY348" s="162" t="s">
        <v>354</v>
      </c>
    </row>
    <row r="349" spans="2:65" s="1" customFormat="1" ht="55.5" customHeight="1">
      <c r="B349" s="34"/>
      <c r="C349" s="137" t="s">
        <v>563</v>
      </c>
      <c r="D349" s="137" t="s">
        <v>356</v>
      </c>
      <c r="E349" s="138" t="s">
        <v>564</v>
      </c>
      <c r="F349" s="139" t="s">
        <v>565</v>
      </c>
      <c r="G349" s="140" t="s">
        <v>512</v>
      </c>
      <c r="H349" s="141">
        <v>120</v>
      </c>
      <c r="I349" s="142"/>
      <c r="J349" s="143">
        <f>ROUND(I349*H349,2)</f>
        <v>0</v>
      </c>
      <c r="K349" s="139" t="s">
        <v>360</v>
      </c>
      <c r="L349" s="34"/>
      <c r="M349" s="144" t="s">
        <v>32</v>
      </c>
      <c r="N349" s="145" t="s">
        <v>51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252</v>
      </c>
      <c r="AT349" s="148" t="s">
        <v>356</v>
      </c>
      <c r="AU349" s="148" t="s">
        <v>89</v>
      </c>
      <c r="AY349" s="18" t="s">
        <v>354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8" t="s">
        <v>87</v>
      </c>
      <c r="BK349" s="149">
        <f>ROUND(I349*H349,2)</f>
        <v>0</v>
      </c>
      <c r="BL349" s="18" t="s">
        <v>252</v>
      </c>
      <c r="BM349" s="148" t="s">
        <v>566</v>
      </c>
    </row>
    <row r="350" spans="2:65" s="1" customFormat="1">
      <c r="B350" s="34"/>
      <c r="D350" s="150" t="s">
        <v>362</v>
      </c>
      <c r="F350" s="151" t="s">
        <v>567</v>
      </c>
      <c r="I350" s="152"/>
      <c r="L350" s="34"/>
      <c r="M350" s="153"/>
      <c r="T350" s="55"/>
      <c r="AT350" s="18" t="s">
        <v>362</v>
      </c>
      <c r="AU350" s="18" t="s">
        <v>89</v>
      </c>
    </row>
    <row r="351" spans="2:65" s="13" customFormat="1">
      <c r="B351" s="161"/>
      <c r="D351" s="155" t="s">
        <v>364</v>
      </c>
      <c r="F351" s="163" t="s">
        <v>562</v>
      </c>
      <c r="H351" s="164">
        <v>120</v>
      </c>
      <c r="I351" s="165"/>
      <c r="L351" s="161"/>
      <c r="M351" s="166"/>
      <c r="T351" s="167"/>
      <c r="AT351" s="162" t="s">
        <v>364</v>
      </c>
      <c r="AU351" s="162" t="s">
        <v>89</v>
      </c>
      <c r="AV351" s="13" t="s">
        <v>89</v>
      </c>
      <c r="AW351" s="13" t="s">
        <v>4</v>
      </c>
      <c r="AX351" s="13" t="s">
        <v>87</v>
      </c>
      <c r="AY351" s="162" t="s">
        <v>354</v>
      </c>
    </row>
    <row r="352" spans="2:65" s="1" customFormat="1" ht="55.5" customHeight="1">
      <c r="B352" s="34"/>
      <c r="C352" s="137" t="s">
        <v>568</v>
      </c>
      <c r="D352" s="137" t="s">
        <v>356</v>
      </c>
      <c r="E352" s="138" t="s">
        <v>569</v>
      </c>
      <c r="F352" s="139" t="s">
        <v>570</v>
      </c>
      <c r="G352" s="140" t="s">
        <v>512</v>
      </c>
      <c r="H352" s="141">
        <v>120</v>
      </c>
      <c r="I352" s="142"/>
      <c r="J352" s="143">
        <f>ROUND(I352*H352,2)</f>
        <v>0</v>
      </c>
      <c r="K352" s="139" t="s">
        <v>360</v>
      </c>
      <c r="L352" s="34"/>
      <c r="M352" s="144" t="s">
        <v>32</v>
      </c>
      <c r="N352" s="145" t="s">
        <v>51</v>
      </c>
      <c r="P352" s="146">
        <f>O352*H352</f>
        <v>0</v>
      </c>
      <c r="Q352" s="146">
        <v>0</v>
      </c>
      <c r="R352" s="146">
        <f>Q352*H352</f>
        <v>0</v>
      </c>
      <c r="S352" s="146">
        <v>0</v>
      </c>
      <c r="T352" s="147">
        <f>S352*H352</f>
        <v>0</v>
      </c>
      <c r="AR352" s="148" t="s">
        <v>252</v>
      </c>
      <c r="AT352" s="148" t="s">
        <v>356</v>
      </c>
      <c r="AU352" s="148" t="s">
        <v>89</v>
      </c>
      <c r="AY352" s="18" t="s">
        <v>354</v>
      </c>
      <c r="BE352" s="149">
        <f>IF(N352="základní",J352,0)</f>
        <v>0</v>
      </c>
      <c r="BF352" s="149">
        <f>IF(N352="snížená",J352,0)</f>
        <v>0</v>
      </c>
      <c r="BG352" s="149">
        <f>IF(N352="zákl. přenesená",J352,0)</f>
        <v>0</v>
      </c>
      <c r="BH352" s="149">
        <f>IF(N352="sníž. přenesená",J352,0)</f>
        <v>0</v>
      </c>
      <c r="BI352" s="149">
        <f>IF(N352="nulová",J352,0)</f>
        <v>0</v>
      </c>
      <c r="BJ352" s="18" t="s">
        <v>87</v>
      </c>
      <c r="BK352" s="149">
        <f>ROUND(I352*H352,2)</f>
        <v>0</v>
      </c>
      <c r="BL352" s="18" t="s">
        <v>252</v>
      </c>
      <c r="BM352" s="148" t="s">
        <v>571</v>
      </c>
    </row>
    <row r="353" spans="2:65" s="1" customFormat="1">
      <c r="B353" s="34"/>
      <c r="D353" s="150" t="s">
        <v>362</v>
      </c>
      <c r="F353" s="151" t="s">
        <v>572</v>
      </c>
      <c r="I353" s="152"/>
      <c r="L353" s="34"/>
      <c r="M353" s="153"/>
      <c r="T353" s="55"/>
      <c r="AT353" s="18" t="s">
        <v>362</v>
      </c>
      <c r="AU353" s="18" t="s">
        <v>89</v>
      </c>
    </row>
    <row r="354" spans="2:65" s="13" customFormat="1">
      <c r="B354" s="161"/>
      <c r="D354" s="155" t="s">
        <v>364</v>
      </c>
      <c r="F354" s="163" t="s">
        <v>562</v>
      </c>
      <c r="H354" s="164">
        <v>120</v>
      </c>
      <c r="I354" s="165"/>
      <c r="L354" s="161"/>
      <c r="M354" s="166"/>
      <c r="T354" s="167"/>
      <c r="AT354" s="162" t="s">
        <v>364</v>
      </c>
      <c r="AU354" s="162" t="s">
        <v>89</v>
      </c>
      <c r="AV354" s="13" t="s">
        <v>89</v>
      </c>
      <c r="AW354" s="13" t="s">
        <v>4</v>
      </c>
      <c r="AX354" s="13" t="s">
        <v>87</v>
      </c>
      <c r="AY354" s="162" t="s">
        <v>354</v>
      </c>
    </row>
    <row r="355" spans="2:65" s="1" customFormat="1" ht="44.25" customHeight="1">
      <c r="B355" s="34"/>
      <c r="C355" s="137" t="s">
        <v>573</v>
      </c>
      <c r="D355" s="137" t="s">
        <v>356</v>
      </c>
      <c r="E355" s="138" t="s">
        <v>574</v>
      </c>
      <c r="F355" s="139" t="s">
        <v>575</v>
      </c>
      <c r="G355" s="140" t="s">
        <v>512</v>
      </c>
      <c r="H355" s="141">
        <v>2</v>
      </c>
      <c r="I355" s="142"/>
      <c r="J355" s="143">
        <f>ROUND(I355*H355,2)</f>
        <v>0</v>
      </c>
      <c r="K355" s="139" t="s">
        <v>360</v>
      </c>
      <c r="L355" s="34"/>
      <c r="M355" s="144" t="s">
        <v>32</v>
      </c>
      <c r="N355" s="145" t="s">
        <v>51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252</v>
      </c>
      <c r="AT355" s="148" t="s">
        <v>356</v>
      </c>
      <c r="AU355" s="148" t="s">
        <v>89</v>
      </c>
      <c r="AY355" s="18" t="s">
        <v>354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8" t="s">
        <v>87</v>
      </c>
      <c r="BK355" s="149">
        <f>ROUND(I355*H355,2)</f>
        <v>0</v>
      </c>
      <c r="BL355" s="18" t="s">
        <v>252</v>
      </c>
      <c r="BM355" s="148" t="s">
        <v>576</v>
      </c>
    </row>
    <row r="356" spans="2:65" s="1" customFormat="1">
      <c r="B356" s="34"/>
      <c r="D356" s="150" t="s">
        <v>362</v>
      </c>
      <c r="F356" s="151" t="s">
        <v>577</v>
      </c>
      <c r="I356" s="152"/>
      <c r="L356" s="34"/>
      <c r="M356" s="153"/>
      <c r="T356" s="55"/>
      <c r="AT356" s="18" t="s">
        <v>362</v>
      </c>
      <c r="AU356" s="18" t="s">
        <v>89</v>
      </c>
    </row>
    <row r="357" spans="2:65" s="1" customFormat="1" ht="44.25" customHeight="1">
      <c r="B357" s="34"/>
      <c r="C357" s="137" t="s">
        <v>578</v>
      </c>
      <c r="D357" s="137" t="s">
        <v>356</v>
      </c>
      <c r="E357" s="138" t="s">
        <v>579</v>
      </c>
      <c r="F357" s="139" t="s">
        <v>580</v>
      </c>
      <c r="G357" s="140" t="s">
        <v>512</v>
      </c>
      <c r="H357" s="141">
        <v>2</v>
      </c>
      <c r="I357" s="142"/>
      <c r="J357" s="143">
        <f>ROUND(I357*H357,2)</f>
        <v>0</v>
      </c>
      <c r="K357" s="139" t="s">
        <v>360</v>
      </c>
      <c r="L357" s="34"/>
      <c r="M357" s="144" t="s">
        <v>32</v>
      </c>
      <c r="N357" s="145" t="s">
        <v>51</v>
      </c>
      <c r="P357" s="146">
        <f>O357*H357</f>
        <v>0</v>
      </c>
      <c r="Q357" s="146">
        <v>0</v>
      </c>
      <c r="R357" s="146">
        <f>Q357*H357</f>
        <v>0</v>
      </c>
      <c r="S357" s="146">
        <v>0</v>
      </c>
      <c r="T357" s="147">
        <f>S357*H357</f>
        <v>0</v>
      </c>
      <c r="AR357" s="148" t="s">
        <v>252</v>
      </c>
      <c r="AT357" s="148" t="s">
        <v>356</v>
      </c>
      <c r="AU357" s="148" t="s">
        <v>89</v>
      </c>
      <c r="AY357" s="18" t="s">
        <v>354</v>
      </c>
      <c r="BE357" s="149">
        <f>IF(N357="základní",J357,0)</f>
        <v>0</v>
      </c>
      <c r="BF357" s="149">
        <f>IF(N357="snížená",J357,0)</f>
        <v>0</v>
      </c>
      <c r="BG357" s="149">
        <f>IF(N357="zákl. přenesená",J357,0)</f>
        <v>0</v>
      </c>
      <c r="BH357" s="149">
        <f>IF(N357="sníž. přenesená",J357,0)</f>
        <v>0</v>
      </c>
      <c r="BI357" s="149">
        <f>IF(N357="nulová",J357,0)</f>
        <v>0</v>
      </c>
      <c r="BJ357" s="18" t="s">
        <v>87</v>
      </c>
      <c r="BK357" s="149">
        <f>ROUND(I357*H357,2)</f>
        <v>0</v>
      </c>
      <c r="BL357" s="18" t="s">
        <v>252</v>
      </c>
      <c r="BM357" s="148" t="s">
        <v>581</v>
      </c>
    </row>
    <row r="358" spans="2:65" s="1" customFormat="1">
      <c r="B358" s="34"/>
      <c r="D358" s="150" t="s">
        <v>362</v>
      </c>
      <c r="F358" s="151" t="s">
        <v>582</v>
      </c>
      <c r="I358" s="152"/>
      <c r="L358" s="34"/>
      <c r="M358" s="153"/>
      <c r="T358" s="55"/>
      <c r="AT358" s="18" t="s">
        <v>362</v>
      </c>
      <c r="AU358" s="18" t="s">
        <v>89</v>
      </c>
    </row>
    <row r="359" spans="2:65" s="1" customFormat="1" ht="44.25" customHeight="1">
      <c r="B359" s="34"/>
      <c r="C359" s="137" t="s">
        <v>583</v>
      </c>
      <c r="D359" s="137" t="s">
        <v>356</v>
      </c>
      <c r="E359" s="138" t="s">
        <v>584</v>
      </c>
      <c r="F359" s="139" t="s">
        <v>585</v>
      </c>
      <c r="G359" s="140" t="s">
        <v>512</v>
      </c>
      <c r="H359" s="141">
        <v>2</v>
      </c>
      <c r="I359" s="142"/>
      <c r="J359" s="143">
        <f>ROUND(I359*H359,2)</f>
        <v>0</v>
      </c>
      <c r="K359" s="139" t="s">
        <v>360</v>
      </c>
      <c r="L359" s="34"/>
      <c r="M359" s="144" t="s">
        <v>32</v>
      </c>
      <c r="N359" s="145" t="s">
        <v>51</v>
      </c>
      <c r="P359" s="146">
        <f>O359*H359</f>
        <v>0</v>
      </c>
      <c r="Q359" s="146">
        <v>0</v>
      </c>
      <c r="R359" s="146">
        <f>Q359*H359</f>
        <v>0</v>
      </c>
      <c r="S359" s="146">
        <v>0</v>
      </c>
      <c r="T359" s="147">
        <f>S359*H359</f>
        <v>0</v>
      </c>
      <c r="AR359" s="148" t="s">
        <v>252</v>
      </c>
      <c r="AT359" s="148" t="s">
        <v>356</v>
      </c>
      <c r="AU359" s="148" t="s">
        <v>89</v>
      </c>
      <c r="AY359" s="18" t="s">
        <v>354</v>
      </c>
      <c r="BE359" s="149">
        <f>IF(N359="základní",J359,0)</f>
        <v>0</v>
      </c>
      <c r="BF359" s="149">
        <f>IF(N359="snížená",J359,0)</f>
        <v>0</v>
      </c>
      <c r="BG359" s="149">
        <f>IF(N359="zákl. přenesená",J359,0)</f>
        <v>0</v>
      </c>
      <c r="BH359" s="149">
        <f>IF(N359="sníž. přenesená",J359,0)</f>
        <v>0</v>
      </c>
      <c r="BI359" s="149">
        <f>IF(N359="nulová",J359,0)</f>
        <v>0</v>
      </c>
      <c r="BJ359" s="18" t="s">
        <v>87</v>
      </c>
      <c r="BK359" s="149">
        <f>ROUND(I359*H359,2)</f>
        <v>0</v>
      </c>
      <c r="BL359" s="18" t="s">
        <v>252</v>
      </c>
      <c r="BM359" s="148" t="s">
        <v>586</v>
      </c>
    </row>
    <row r="360" spans="2:65" s="1" customFormat="1">
      <c r="B360" s="34"/>
      <c r="D360" s="150" t="s">
        <v>362</v>
      </c>
      <c r="F360" s="151" t="s">
        <v>587</v>
      </c>
      <c r="I360" s="152"/>
      <c r="L360" s="34"/>
      <c r="M360" s="153"/>
      <c r="T360" s="55"/>
      <c r="AT360" s="18" t="s">
        <v>362</v>
      </c>
      <c r="AU360" s="18" t="s">
        <v>89</v>
      </c>
    </row>
    <row r="361" spans="2:65" s="1" customFormat="1" ht="37.9" customHeight="1">
      <c r="B361" s="34"/>
      <c r="C361" s="137" t="s">
        <v>588</v>
      </c>
      <c r="D361" s="137" t="s">
        <v>356</v>
      </c>
      <c r="E361" s="138" t="s">
        <v>589</v>
      </c>
      <c r="F361" s="139" t="s">
        <v>590</v>
      </c>
      <c r="G361" s="140" t="s">
        <v>359</v>
      </c>
      <c r="H361" s="141">
        <v>23.35</v>
      </c>
      <c r="I361" s="142"/>
      <c r="J361" s="143">
        <f>ROUND(I361*H361,2)</f>
        <v>0</v>
      </c>
      <c r="K361" s="139" t="s">
        <v>360</v>
      </c>
      <c r="L361" s="34"/>
      <c r="M361" s="144" t="s">
        <v>32</v>
      </c>
      <c r="N361" s="145" t="s">
        <v>51</v>
      </c>
      <c r="P361" s="146">
        <f>O361*H361</f>
        <v>0</v>
      </c>
      <c r="Q361" s="146">
        <v>1.2999999999999999E-4</v>
      </c>
      <c r="R361" s="146">
        <f>Q361*H361</f>
        <v>3.0355E-3</v>
      </c>
      <c r="S361" s="146">
        <v>0</v>
      </c>
      <c r="T361" s="147">
        <f>S361*H361</f>
        <v>0</v>
      </c>
      <c r="AR361" s="148" t="s">
        <v>252</v>
      </c>
      <c r="AT361" s="148" t="s">
        <v>356</v>
      </c>
      <c r="AU361" s="148" t="s">
        <v>89</v>
      </c>
      <c r="AY361" s="18" t="s">
        <v>354</v>
      </c>
      <c r="BE361" s="149">
        <f>IF(N361="základní",J361,0)</f>
        <v>0</v>
      </c>
      <c r="BF361" s="149">
        <f>IF(N361="snížená",J361,0)</f>
        <v>0</v>
      </c>
      <c r="BG361" s="149">
        <f>IF(N361="zákl. přenesená",J361,0)</f>
        <v>0</v>
      </c>
      <c r="BH361" s="149">
        <f>IF(N361="sníž. přenesená",J361,0)</f>
        <v>0</v>
      </c>
      <c r="BI361" s="149">
        <f>IF(N361="nulová",J361,0)</f>
        <v>0</v>
      </c>
      <c r="BJ361" s="18" t="s">
        <v>87</v>
      </c>
      <c r="BK361" s="149">
        <f>ROUND(I361*H361,2)</f>
        <v>0</v>
      </c>
      <c r="BL361" s="18" t="s">
        <v>252</v>
      </c>
      <c r="BM361" s="148" t="s">
        <v>591</v>
      </c>
    </row>
    <row r="362" spans="2:65" s="1" customFormat="1">
      <c r="B362" s="34"/>
      <c r="D362" s="150" t="s">
        <v>362</v>
      </c>
      <c r="F362" s="151" t="s">
        <v>592</v>
      </c>
      <c r="I362" s="152"/>
      <c r="L362" s="34"/>
      <c r="M362" s="153"/>
      <c r="T362" s="55"/>
      <c r="AT362" s="18" t="s">
        <v>362</v>
      </c>
      <c r="AU362" s="18" t="s">
        <v>89</v>
      </c>
    </row>
    <row r="363" spans="2:65" s="12" customFormat="1">
      <c r="B363" s="154"/>
      <c r="D363" s="155" t="s">
        <v>364</v>
      </c>
      <c r="E363" s="156" t="s">
        <v>32</v>
      </c>
      <c r="F363" s="157" t="s">
        <v>365</v>
      </c>
      <c r="H363" s="156" t="s">
        <v>32</v>
      </c>
      <c r="I363" s="158"/>
      <c r="L363" s="154"/>
      <c r="M363" s="159"/>
      <c r="T363" s="160"/>
      <c r="AT363" s="156" t="s">
        <v>364</v>
      </c>
      <c r="AU363" s="156" t="s">
        <v>89</v>
      </c>
      <c r="AV363" s="12" t="s">
        <v>87</v>
      </c>
      <c r="AW363" s="12" t="s">
        <v>40</v>
      </c>
      <c r="AX363" s="12" t="s">
        <v>80</v>
      </c>
      <c r="AY363" s="156" t="s">
        <v>354</v>
      </c>
    </row>
    <row r="364" spans="2:65" s="12" customFormat="1">
      <c r="B364" s="154"/>
      <c r="D364" s="155" t="s">
        <v>364</v>
      </c>
      <c r="E364" s="156" t="s">
        <v>32</v>
      </c>
      <c r="F364" s="157" t="s">
        <v>366</v>
      </c>
      <c r="H364" s="156" t="s">
        <v>32</v>
      </c>
      <c r="I364" s="158"/>
      <c r="L364" s="154"/>
      <c r="M364" s="159"/>
      <c r="T364" s="160"/>
      <c r="AT364" s="156" t="s">
        <v>364</v>
      </c>
      <c r="AU364" s="156" t="s">
        <v>89</v>
      </c>
      <c r="AV364" s="12" t="s">
        <v>87</v>
      </c>
      <c r="AW364" s="12" t="s">
        <v>40</v>
      </c>
      <c r="AX364" s="12" t="s">
        <v>80</v>
      </c>
      <c r="AY364" s="156" t="s">
        <v>354</v>
      </c>
    </row>
    <row r="365" spans="2:65" s="12" customFormat="1">
      <c r="B365" s="154"/>
      <c r="D365" s="155" t="s">
        <v>364</v>
      </c>
      <c r="E365" s="156" t="s">
        <v>32</v>
      </c>
      <c r="F365" s="157" t="s">
        <v>593</v>
      </c>
      <c r="H365" s="156" t="s">
        <v>32</v>
      </c>
      <c r="I365" s="158"/>
      <c r="L365" s="154"/>
      <c r="M365" s="159"/>
      <c r="T365" s="160"/>
      <c r="AT365" s="156" t="s">
        <v>364</v>
      </c>
      <c r="AU365" s="156" t="s">
        <v>89</v>
      </c>
      <c r="AV365" s="12" t="s">
        <v>87</v>
      </c>
      <c r="AW365" s="12" t="s">
        <v>40</v>
      </c>
      <c r="AX365" s="12" t="s">
        <v>80</v>
      </c>
      <c r="AY365" s="156" t="s">
        <v>354</v>
      </c>
    </row>
    <row r="366" spans="2:65" s="13" customFormat="1">
      <c r="B366" s="161"/>
      <c r="D366" s="155" t="s">
        <v>364</v>
      </c>
      <c r="E366" s="162" t="s">
        <v>32</v>
      </c>
      <c r="F366" s="163" t="s">
        <v>226</v>
      </c>
      <c r="H366" s="164">
        <v>23.35</v>
      </c>
      <c r="I366" s="165"/>
      <c r="L366" s="161"/>
      <c r="M366" s="166"/>
      <c r="T366" s="167"/>
      <c r="AT366" s="162" t="s">
        <v>364</v>
      </c>
      <c r="AU366" s="162" t="s">
        <v>89</v>
      </c>
      <c r="AV366" s="13" t="s">
        <v>89</v>
      </c>
      <c r="AW366" s="13" t="s">
        <v>40</v>
      </c>
      <c r="AX366" s="13" t="s">
        <v>87</v>
      </c>
      <c r="AY366" s="162" t="s">
        <v>354</v>
      </c>
    </row>
    <row r="367" spans="2:65" s="1" customFormat="1" ht="37.9" customHeight="1">
      <c r="B367" s="34"/>
      <c r="C367" s="137" t="s">
        <v>594</v>
      </c>
      <c r="D367" s="137" t="s">
        <v>356</v>
      </c>
      <c r="E367" s="138" t="s">
        <v>595</v>
      </c>
      <c r="F367" s="139" t="s">
        <v>596</v>
      </c>
      <c r="G367" s="140" t="s">
        <v>359</v>
      </c>
      <c r="H367" s="141">
        <v>188.67</v>
      </c>
      <c r="I367" s="142"/>
      <c r="J367" s="143">
        <f>ROUND(I367*H367,2)</f>
        <v>0</v>
      </c>
      <c r="K367" s="139" t="s">
        <v>360</v>
      </c>
      <c r="L367" s="34"/>
      <c r="M367" s="144" t="s">
        <v>32</v>
      </c>
      <c r="N367" s="145" t="s">
        <v>51</v>
      </c>
      <c r="P367" s="146">
        <f>O367*H367</f>
        <v>0</v>
      </c>
      <c r="Q367" s="146">
        <v>2.1000000000000001E-4</v>
      </c>
      <c r="R367" s="146">
        <f>Q367*H367</f>
        <v>3.9620700000000002E-2</v>
      </c>
      <c r="S367" s="146">
        <v>0</v>
      </c>
      <c r="T367" s="147">
        <f>S367*H367</f>
        <v>0</v>
      </c>
      <c r="AR367" s="148" t="s">
        <v>252</v>
      </c>
      <c r="AT367" s="148" t="s">
        <v>356</v>
      </c>
      <c r="AU367" s="148" t="s">
        <v>89</v>
      </c>
      <c r="AY367" s="18" t="s">
        <v>354</v>
      </c>
      <c r="BE367" s="149">
        <f>IF(N367="základní",J367,0)</f>
        <v>0</v>
      </c>
      <c r="BF367" s="149">
        <f>IF(N367="snížená",J367,0)</f>
        <v>0</v>
      </c>
      <c r="BG367" s="149">
        <f>IF(N367="zákl. přenesená",J367,0)</f>
        <v>0</v>
      </c>
      <c r="BH367" s="149">
        <f>IF(N367="sníž. přenesená",J367,0)</f>
        <v>0</v>
      </c>
      <c r="BI367" s="149">
        <f>IF(N367="nulová",J367,0)</f>
        <v>0</v>
      </c>
      <c r="BJ367" s="18" t="s">
        <v>87</v>
      </c>
      <c r="BK367" s="149">
        <f>ROUND(I367*H367,2)</f>
        <v>0</v>
      </c>
      <c r="BL367" s="18" t="s">
        <v>252</v>
      </c>
      <c r="BM367" s="148" t="s">
        <v>597</v>
      </c>
    </row>
    <row r="368" spans="2:65" s="1" customFormat="1">
      <c r="B368" s="34"/>
      <c r="D368" s="150" t="s">
        <v>362</v>
      </c>
      <c r="F368" s="151" t="s">
        <v>598</v>
      </c>
      <c r="I368" s="152"/>
      <c r="L368" s="34"/>
      <c r="M368" s="153"/>
      <c r="T368" s="55"/>
      <c r="AT368" s="18" t="s">
        <v>362</v>
      </c>
      <c r="AU368" s="18" t="s">
        <v>89</v>
      </c>
    </row>
    <row r="369" spans="2:65" s="12" customFormat="1">
      <c r="B369" s="154"/>
      <c r="D369" s="155" t="s">
        <v>364</v>
      </c>
      <c r="E369" s="156" t="s">
        <v>32</v>
      </c>
      <c r="F369" s="157" t="s">
        <v>365</v>
      </c>
      <c r="H369" s="156" t="s">
        <v>32</v>
      </c>
      <c r="I369" s="158"/>
      <c r="L369" s="154"/>
      <c r="M369" s="159"/>
      <c r="T369" s="160"/>
      <c r="AT369" s="156" t="s">
        <v>364</v>
      </c>
      <c r="AU369" s="156" t="s">
        <v>89</v>
      </c>
      <c r="AV369" s="12" t="s">
        <v>87</v>
      </c>
      <c r="AW369" s="12" t="s">
        <v>40</v>
      </c>
      <c r="AX369" s="12" t="s">
        <v>80</v>
      </c>
      <c r="AY369" s="156" t="s">
        <v>354</v>
      </c>
    </row>
    <row r="370" spans="2:65" s="12" customFormat="1">
      <c r="B370" s="154"/>
      <c r="D370" s="155" t="s">
        <v>364</v>
      </c>
      <c r="E370" s="156" t="s">
        <v>32</v>
      </c>
      <c r="F370" s="157" t="s">
        <v>366</v>
      </c>
      <c r="H370" s="156" t="s">
        <v>32</v>
      </c>
      <c r="I370" s="158"/>
      <c r="L370" s="154"/>
      <c r="M370" s="159"/>
      <c r="T370" s="160"/>
      <c r="AT370" s="156" t="s">
        <v>364</v>
      </c>
      <c r="AU370" s="156" t="s">
        <v>89</v>
      </c>
      <c r="AV370" s="12" t="s">
        <v>87</v>
      </c>
      <c r="AW370" s="12" t="s">
        <v>40</v>
      </c>
      <c r="AX370" s="12" t="s">
        <v>80</v>
      </c>
      <c r="AY370" s="156" t="s">
        <v>354</v>
      </c>
    </row>
    <row r="371" spans="2:65" s="12" customFormat="1">
      <c r="B371" s="154"/>
      <c r="D371" s="155" t="s">
        <v>364</v>
      </c>
      <c r="E371" s="156" t="s">
        <v>32</v>
      </c>
      <c r="F371" s="157" t="s">
        <v>599</v>
      </c>
      <c r="H371" s="156" t="s">
        <v>32</v>
      </c>
      <c r="I371" s="158"/>
      <c r="L371" s="154"/>
      <c r="M371" s="159"/>
      <c r="T371" s="160"/>
      <c r="AT371" s="156" t="s">
        <v>364</v>
      </c>
      <c r="AU371" s="156" t="s">
        <v>89</v>
      </c>
      <c r="AV371" s="12" t="s">
        <v>87</v>
      </c>
      <c r="AW371" s="12" t="s">
        <v>40</v>
      </c>
      <c r="AX371" s="12" t="s">
        <v>80</v>
      </c>
      <c r="AY371" s="156" t="s">
        <v>354</v>
      </c>
    </row>
    <row r="372" spans="2:65" s="13" customFormat="1">
      <c r="B372" s="161"/>
      <c r="D372" s="155" t="s">
        <v>364</v>
      </c>
      <c r="E372" s="162" t="s">
        <v>32</v>
      </c>
      <c r="F372" s="163" t="s">
        <v>229</v>
      </c>
      <c r="H372" s="164">
        <v>188.67</v>
      </c>
      <c r="I372" s="165"/>
      <c r="L372" s="161"/>
      <c r="M372" s="166"/>
      <c r="T372" s="167"/>
      <c r="AT372" s="162" t="s">
        <v>364</v>
      </c>
      <c r="AU372" s="162" t="s">
        <v>89</v>
      </c>
      <c r="AV372" s="13" t="s">
        <v>89</v>
      </c>
      <c r="AW372" s="13" t="s">
        <v>40</v>
      </c>
      <c r="AX372" s="13" t="s">
        <v>87</v>
      </c>
      <c r="AY372" s="162" t="s">
        <v>354</v>
      </c>
    </row>
    <row r="373" spans="2:65" s="1" customFormat="1" ht="37.9" customHeight="1">
      <c r="B373" s="34"/>
      <c r="C373" s="137" t="s">
        <v>600</v>
      </c>
      <c r="D373" s="137" t="s">
        <v>356</v>
      </c>
      <c r="E373" s="138" t="s">
        <v>601</v>
      </c>
      <c r="F373" s="139" t="s">
        <v>602</v>
      </c>
      <c r="G373" s="140" t="s">
        <v>359</v>
      </c>
      <c r="H373" s="141">
        <v>37.049999999999997</v>
      </c>
      <c r="I373" s="142"/>
      <c r="J373" s="143">
        <f>ROUND(I373*H373,2)</f>
        <v>0</v>
      </c>
      <c r="K373" s="139" t="s">
        <v>360</v>
      </c>
      <c r="L373" s="34"/>
      <c r="M373" s="144" t="s">
        <v>32</v>
      </c>
      <c r="N373" s="145" t="s">
        <v>51</v>
      </c>
      <c r="P373" s="146">
        <f>O373*H373</f>
        <v>0</v>
      </c>
      <c r="Q373" s="146">
        <v>1.0000000000000001E-5</v>
      </c>
      <c r="R373" s="146">
        <f>Q373*H373</f>
        <v>3.7050000000000001E-4</v>
      </c>
      <c r="S373" s="146">
        <v>0</v>
      </c>
      <c r="T373" s="147">
        <f>S373*H373</f>
        <v>0</v>
      </c>
      <c r="AR373" s="148" t="s">
        <v>252</v>
      </c>
      <c r="AT373" s="148" t="s">
        <v>356</v>
      </c>
      <c r="AU373" s="148" t="s">
        <v>89</v>
      </c>
      <c r="AY373" s="18" t="s">
        <v>354</v>
      </c>
      <c r="BE373" s="149">
        <f>IF(N373="základní",J373,0)</f>
        <v>0</v>
      </c>
      <c r="BF373" s="149">
        <f>IF(N373="snížená",J373,0)</f>
        <v>0</v>
      </c>
      <c r="BG373" s="149">
        <f>IF(N373="zákl. přenesená",J373,0)</f>
        <v>0</v>
      </c>
      <c r="BH373" s="149">
        <f>IF(N373="sníž. přenesená",J373,0)</f>
        <v>0</v>
      </c>
      <c r="BI373" s="149">
        <f>IF(N373="nulová",J373,0)</f>
        <v>0</v>
      </c>
      <c r="BJ373" s="18" t="s">
        <v>87</v>
      </c>
      <c r="BK373" s="149">
        <f>ROUND(I373*H373,2)</f>
        <v>0</v>
      </c>
      <c r="BL373" s="18" t="s">
        <v>252</v>
      </c>
      <c r="BM373" s="148" t="s">
        <v>603</v>
      </c>
    </row>
    <row r="374" spans="2:65" s="1" customFormat="1">
      <c r="B374" s="34"/>
      <c r="D374" s="150" t="s">
        <v>362</v>
      </c>
      <c r="F374" s="151" t="s">
        <v>604</v>
      </c>
      <c r="I374" s="152"/>
      <c r="L374" s="34"/>
      <c r="M374" s="153"/>
      <c r="T374" s="55"/>
      <c r="AT374" s="18" t="s">
        <v>362</v>
      </c>
      <c r="AU374" s="18" t="s">
        <v>89</v>
      </c>
    </row>
    <row r="375" spans="2:65" s="12" customFormat="1">
      <c r="B375" s="154"/>
      <c r="D375" s="155" t="s">
        <v>364</v>
      </c>
      <c r="E375" s="156" t="s">
        <v>32</v>
      </c>
      <c r="F375" s="157" t="s">
        <v>365</v>
      </c>
      <c r="H375" s="156" t="s">
        <v>32</v>
      </c>
      <c r="I375" s="158"/>
      <c r="L375" s="154"/>
      <c r="M375" s="159"/>
      <c r="T375" s="160"/>
      <c r="AT375" s="156" t="s">
        <v>364</v>
      </c>
      <c r="AU375" s="156" t="s">
        <v>89</v>
      </c>
      <c r="AV375" s="12" t="s">
        <v>87</v>
      </c>
      <c r="AW375" s="12" t="s">
        <v>40</v>
      </c>
      <c r="AX375" s="12" t="s">
        <v>80</v>
      </c>
      <c r="AY375" s="156" t="s">
        <v>354</v>
      </c>
    </row>
    <row r="376" spans="2:65" s="12" customFormat="1">
      <c r="B376" s="154"/>
      <c r="D376" s="155" t="s">
        <v>364</v>
      </c>
      <c r="E376" s="156" t="s">
        <v>32</v>
      </c>
      <c r="F376" s="157" t="s">
        <v>366</v>
      </c>
      <c r="H376" s="156" t="s">
        <v>32</v>
      </c>
      <c r="I376" s="158"/>
      <c r="L376" s="154"/>
      <c r="M376" s="159"/>
      <c r="T376" s="160"/>
      <c r="AT376" s="156" t="s">
        <v>364</v>
      </c>
      <c r="AU376" s="156" t="s">
        <v>89</v>
      </c>
      <c r="AV376" s="12" t="s">
        <v>87</v>
      </c>
      <c r="AW376" s="12" t="s">
        <v>40</v>
      </c>
      <c r="AX376" s="12" t="s">
        <v>80</v>
      </c>
      <c r="AY376" s="156" t="s">
        <v>354</v>
      </c>
    </row>
    <row r="377" spans="2:65" s="12" customFormat="1">
      <c r="B377" s="154"/>
      <c r="D377" s="155" t="s">
        <v>364</v>
      </c>
      <c r="E377" s="156" t="s">
        <v>32</v>
      </c>
      <c r="F377" s="157" t="s">
        <v>490</v>
      </c>
      <c r="H377" s="156" t="s">
        <v>32</v>
      </c>
      <c r="I377" s="158"/>
      <c r="L377" s="154"/>
      <c r="M377" s="159"/>
      <c r="T377" s="160"/>
      <c r="AT377" s="156" t="s">
        <v>364</v>
      </c>
      <c r="AU377" s="156" t="s">
        <v>89</v>
      </c>
      <c r="AV377" s="12" t="s">
        <v>87</v>
      </c>
      <c r="AW377" s="12" t="s">
        <v>40</v>
      </c>
      <c r="AX377" s="12" t="s">
        <v>80</v>
      </c>
      <c r="AY377" s="156" t="s">
        <v>354</v>
      </c>
    </row>
    <row r="378" spans="2:65" s="12" customFormat="1">
      <c r="B378" s="154"/>
      <c r="D378" s="155" t="s">
        <v>364</v>
      </c>
      <c r="E378" s="156" t="s">
        <v>32</v>
      </c>
      <c r="F378" s="157" t="s">
        <v>491</v>
      </c>
      <c r="H378" s="156" t="s">
        <v>32</v>
      </c>
      <c r="I378" s="158"/>
      <c r="L378" s="154"/>
      <c r="M378" s="159"/>
      <c r="T378" s="160"/>
      <c r="AT378" s="156" t="s">
        <v>364</v>
      </c>
      <c r="AU378" s="156" t="s">
        <v>89</v>
      </c>
      <c r="AV378" s="12" t="s">
        <v>87</v>
      </c>
      <c r="AW378" s="12" t="s">
        <v>40</v>
      </c>
      <c r="AX378" s="12" t="s">
        <v>80</v>
      </c>
      <c r="AY378" s="156" t="s">
        <v>354</v>
      </c>
    </row>
    <row r="379" spans="2:65" s="12" customFormat="1">
      <c r="B379" s="154"/>
      <c r="D379" s="155" t="s">
        <v>364</v>
      </c>
      <c r="E379" s="156" t="s">
        <v>32</v>
      </c>
      <c r="F379" s="157" t="s">
        <v>605</v>
      </c>
      <c r="H379" s="156" t="s">
        <v>32</v>
      </c>
      <c r="I379" s="158"/>
      <c r="L379" s="154"/>
      <c r="M379" s="159"/>
      <c r="T379" s="160"/>
      <c r="AT379" s="156" t="s">
        <v>364</v>
      </c>
      <c r="AU379" s="156" t="s">
        <v>89</v>
      </c>
      <c r="AV379" s="12" t="s">
        <v>87</v>
      </c>
      <c r="AW379" s="12" t="s">
        <v>40</v>
      </c>
      <c r="AX379" s="12" t="s">
        <v>80</v>
      </c>
      <c r="AY379" s="156" t="s">
        <v>354</v>
      </c>
    </row>
    <row r="380" spans="2:65" s="12" customFormat="1">
      <c r="B380" s="154"/>
      <c r="D380" s="155" t="s">
        <v>364</v>
      </c>
      <c r="E380" s="156" t="s">
        <v>32</v>
      </c>
      <c r="F380" s="157" t="s">
        <v>493</v>
      </c>
      <c r="H380" s="156" t="s">
        <v>32</v>
      </c>
      <c r="I380" s="158"/>
      <c r="L380" s="154"/>
      <c r="M380" s="159"/>
      <c r="T380" s="160"/>
      <c r="AT380" s="156" t="s">
        <v>364</v>
      </c>
      <c r="AU380" s="156" t="s">
        <v>89</v>
      </c>
      <c r="AV380" s="12" t="s">
        <v>87</v>
      </c>
      <c r="AW380" s="12" t="s">
        <v>40</v>
      </c>
      <c r="AX380" s="12" t="s">
        <v>80</v>
      </c>
      <c r="AY380" s="156" t="s">
        <v>354</v>
      </c>
    </row>
    <row r="381" spans="2:65" s="12" customFormat="1">
      <c r="B381" s="154"/>
      <c r="D381" s="155" t="s">
        <v>364</v>
      </c>
      <c r="E381" s="156" t="s">
        <v>32</v>
      </c>
      <c r="F381" s="157" t="s">
        <v>494</v>
      </c>
      <c r="H381" s="156" t="s">
        <v>32</v>
      </c>
      <c r="I381" s="158"/>
      <c r="L381" s="154"/>
      <c r="M381" s="159"/>
      <c r="T381" s="160"/>
      <c r="AT381" s="156" t="s">
        <v>364</v>
      </c>
      <c r="AU381" s="156" t="s">
        <v>89</v>
      </c>
      <c r="AV381" s="12" t="s">
        <v>87</v>
      </c>
      <c r="AW381" s="12" t="s">
        <v>40</v>
      </c>
      <c r="AX381" s="12" t="s">
        <v>80</v>
      </c>
      <c r="AY381" s="156" t="s">
        <v>354</v>
      </c>
    </row>
    <row r="382" spans="2:65" s="13" customFormat="1">
      <c r="B382" s="161"/>
      <c r="D382" s="155" t="s">
        <v>364</v>
      </c>
      <c r="E382" s="162" t="s">
        <v>32</v>
      </c>
      <c r="F382" s="163" t="s">
        <v>324</v>
      </c>
      <c r="H382" s="164">
        <v>37.049999999999997</v>
      </c>
      <c r="I382" s="165"/>
      <c r="L382" s="161"/>
      <c r="M382" s="166"/>
      <c r="T382" s="167"/>
      <c r="AT382" s="162" t="s">
        <v>364</v>
      </c>
      <c r="AU382" s="162" t="s">
        <v>89</v>
      </c>
      <c r="AV382" s="13" t="s">
        <v>89</v>
      </c>
      <c r="AW382" s="13" t="s">
        <v>40</v>
      </c>
      <c r="AX382" s="13" t="s">
        <v>87</v>
      </c>
      <c r="AY382" s="162" t="s">
        <v>354</v>
      </c>
    </row>
    <row r="383" spans="2:65" s="1" customFormat="1">
      <c r="B383" s="34"/>
      <c r="D383" s="155" t="s">
        <v>466</v>
      </c>
      <c r="F383" s="176" t="s">
        <v>495</v>
      </c>
      <c r="L383" s="34"/>
      <c r="M383" s="153"/>
      <c r="T383" s="55"/>
      <c r="AU383" s="18" t="s">
        <v>89</v>
      </c>
    </row>
    <row r="384" spans="2:65" s="1" customFormat="1">
      <c r="B384" s="34"/>
      <c r="D384" s="155" t="s">
        <v>466</v>
      </c>
      <c r="F384" s="177" t="s">
        <v>482</v>
      </c>
      <c r="H384" s="178">
        <v>2</v>
      </c>
      <c r="L384" s="34"/>
      <c r="M384" s="153"/>
      <c r="T384" s="55"/>
      <c r="AU384" s="18" t="s">
        <v>89</v>
      </c>
    </row>
    <row r="385" spans="2:65" s="1" customFormat="1">
      <c r="B385" s="34"/>
      <c r="D385" s="155" t="s">
        <v>466</v>
      </c>
      <c r="F385" s="176" t="s">
        <v>496</v>
      </c>
      <c r="L385" s="34"/>
      <c r="M385" s="153"/>
      <c r="T385" s="55"/>
      <c r="AU385" s="18" t="s">
        <v>89</v>
      </c>
    </row>
    <row r="386" spans="2:65" s="1" customFormat="1">
      <c r="B386" s="34"/>
      <c r="D386" s="155" t="s">
        <v>466</v>
      </c>
      <c r="F386" s="177" t="s">
        <v>482</v>
      </c>
      <c r="H386" s="178">
        <v>2</v>
      </c>
      <c r="L386" s="34"/>
      <c r="M386" s="153"/>
      <c r="T386" s="55"/>
      <c r="AU386" s="18" t="s">
        <v>89</v>
      </c>
    </row>
    <row r="387" spans="2:65" s="1" customFormat="1">
      <c r="B387" s="34"/>
      <c r="D387" s="155" t="s">
        <v>466</v>
      </c>
      <c r="F387" s="176" t="s">
        <v>606</v>
      </c>
      <c r="L387" s="34"/>
      <c r="M387" s="153"/>
      <c r="T387" s="55"/>
      <c r="AU387" s="18" t="s">
        <v>89</v>
      </c>
    </row>
    <row r="388" spans="2:65" s="1" customFormat="1">
      <c r="B388" s="34"/>
      <c r="D388" s="155" t="s">
        <v>466</v>
      </c>
      <c r="F388" s="177" t="s">
        <v>482</v>
      </c>
      <c r="H388" s="178">
        <v>2</v>
      </c>
      <c r="L388" s="34"/>
      <c r="M388" s="153"/>
      <c r="T388" s="55"/>
      <c r="AU388" s="18" t="s">
        <v>89</v>
      </c>
    </row>
    <row r="389" spans="2:65" s="1" customFormat="1">
      <c r="B389" s="34"/>
      <c r="D389" s="155" t="s">
        <v>466</v>
      </c>
      <c r="F389" s="176" t="s">
        <v>497</v>
      </c>
      <c r="L389" s="34"/>
      <c r="M389" s="153"/>
      <c r="T389" s="55"/>
      <c r="AU389" s="18" t="s">
        <v>89</v>
      </c>
    </row>
    <row r="390" spans="2:65" s="1" customFormat="1">
      <c r="B390" s="34"/>
      <c r="D390" s="155" t="s">
        <v>466</v>
      </c>
      <c r="F390" s="177" t="s">
        <v>482</v>
      </c>
      <c r="H390" s="178">
        <v>2</v>
      </c>
      <c r="L390" s="34"/>
      <c r="M390" s="153"/>
      <c r="T390" s="55"/>
      <c r="AU390" s="18" t="s">
        <v>89</v>
      </c>
    </row>
    <row r="391" spans="2:65" s="1" customFormat="1">
      <c r="B391" s="34"/>
      <c r="D391" s="155" t="s">
        <v>466</v>
      </c>
      <c r="F391" s="176" t="s">
        <v>498</v>
      </c>
      <c r="L391" s="34"/>
      <c r="M391" s="153"/>
      <c r="T391" s="55"/>
      <c r="AU391" s="18" t="s">
        <v>89</v>
      </c>
    </row>
    <row r="392" spans="2:65" s="1" customFormat="1">
      <c r="B392" s="34"/>
      <c r="D392" s="155" t="s">
        <v>466</v>
      </c>
      <c r="F392" s="177" t="s">
        <v>482</v>
      </c>
      <c r="H392" s="178">
        <v>2</v>
      </c>
      <c r="L392" s="34"/>
      <c r="M392" s="153"/>
      <c r="T392" s="55"/>
      <c r="AU392" s="18" t="s">
        <v>89</v>
      </c>
    </row>
    <row r="393" spans="2:65" s="1" customFormat="1" ht="37.9" customHeight="1">
      <c r="B393" s="34"/>
      <c r="C393" s="137" t="s">
        <v>607</v>
      </c>
      <c r="D393" s="137" t="s">
        <v>356</v>
      </c>
      <c r="E393" s="138" t="s">
        <v>608</v>
      </c>
      <c r="F393" s="139" t="s">
        <v>609</v>
      </c>
      <c r="G393" s="140" t="s">
        <v>359</v>
      </c>
      <c r="H393" s="141">
        <v>241.79</v>
      </c>
      <c r="I393" s="142"/>
      <c r="J393" s="143">
        <f>ROUND(I393*H393,2)</f>
        <v>0</v>
      </c>
      <c r="K393" s="139" t="s">
        <v>360</v>
      </c>
      <c r="L393" s="34"/>
      <c r="M393" s="144" t="s">
        <v>32</v>
      </c>
      <c r="N393" s="145" t="s">
        <v>51</v>
      </c>
      <c r="P393" s="146">
        <f>O393*H393</f>
        <v>0</v>
      </c>
      <c r="Q393" s="146">
        <v>4.0000000000000003E-5</v>
      </c>
      <c r="R393" s="146">
        <f>Q393*H393</f>
        <v>9.6716000000000007E-3</v>
      </c>
      <c r="S393" s="146">
        <v>0</v>
      </c>
      <c r="T393" s="147">
        <f>S393*H393</f>
        <v>0</v>
      </c>
      <c r="AR393" s="148" t="s">
        <v>252</v>
      </c>
      <c r="AT393" s="148" t="s">
        <v>356</v>
      </c>
      <c r="AU393" s="148" t="s">
        <v>89</v>
      </c>
      <c r="AY393" s="18" t="s">
        <v>354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8" t="s">
        <v>87</v>
      </c>
      <c r="BK393" s="149">
        <f>ROUND(I393*H393,2)</f>
        <v>0</v>
      </c>
      <c r="BL393" s="18" t="s">
        <v>252</v>
      </c>
      <c r="BM393" s="148" t="s">
        <v>610</v>
      </c>
    </row>
    <row r="394" spans="2:65" s="1" customFormat="1">
      <c r="B394" s="34"/>
      <c r="D394" s="150" t="s">
        <v>362</v>
      </c>
      <c r="F394" s="151" t="s">
        <v>611</v>
      </c>
      <c r="I394" s="152"/>
      <c r="L394" s="34"/>
      <c r="M394" s="153"/>
      <c r="T394" s="55"/>
      <c r="AT394" s="18" t="s">
        <v>362</v>
      </c>
      <c r="AU394" s="18" t="s">
        <v>89</v>
      </c>
    </row>
    <row r="395" spans="2:65" s="12" customFormat="1">
      <c r="B395" s="154"/>
      <c r="D395" s="155" t="s">
        <v>364</v>
      </c>
      <c r="E395" s="156" t="s">
        <v>32</v>
      </c>
      <c r="F395" s="157" t="s">
        <v>365</v>
      </c>
      <c r="H395" s="156" t="s">
        <v>32</v>
      </c>
      <c r="I395" s="158"/>
      <c r="L395" s="154"/>
      <c r="M395" s="159"/>
      <c r="T395" s="160"/>
      <c r="AT395" s="156" t="s">
        <v>364</v>
      </c>
      <c r="AU395" s="156" t="s">
        <v>89</v>
      </c>
      <c r="AV395" s="12" t="s">
        <v>87</v>
      </c>
      <c r="AW395" s="12" t="s">
        <v>40</v>
      </c>
      <c r="AX395" s="12" t="s">
        <v>80</v>
      </c>
      <c r="AY395" s="156" t="s">
        <v>354</v>
      </c>
    </row>
    <row r="396" spans="2:65" s="12" customFormat="1">
      <c r="B396" s="154"/>
      <c r="D396" s="155" t="s">
        <v>364</v>
      </c>
      <c r="E396" s="156" t="s">
        <v>32</v>
      </c>
      <c r="F396" s="157" t="s">
        <v>366</v>
      </c>
      <c r="H396" s="156" t="s">
        <v>32</v>
      </c>
      <c r="I396" s="158"/>
      <c r="L396" s="154"/>
      <c r="M396" s="159"/>
      <c r="T396" s="160"/>
      <c r="AT396" s="156" t="s">
        <v>364</v>
      </c>
      <c r="AU396" s="156" t="s">
        <v>89</v>
      </c>
      <c r="AV396" s="12" t="s">
        <v>87</v>
      </c>
      <c r="AW396" s="12" t="s">
        <v>40</v>
      </c>
      <c r="AX396" s="12" t="s">
        <v>80</v>
      </c>
      <c r="AY396" s="156" t="s">
        <v>354</v>
      </c>
    </row>
    <row r="397" spans="2:65" s="12" customFormat="1">
      <c r="B397" s="154"/>
      <c r="D397" s="155" t="s">
        <v>364</v>
      </c>
      <c r="E397" s="156" t="s">
        <v>32</v>
      </c>
      <c r="F397" s="157" t="s">
        <v>367</v>
      </c>
      <c r="H397" s="156" t="s">
        <v>32</v>
      </c>
      <c r="I397" s="158"/>
      <c r="L397" s="154"/>
      <c r="M397" s="159"/>
      <c r="T397" s="160"/>
      <c r="AT397" s="156" t="s">
        <v>364</v>
      </c>
      <c r="AU397" s="156" t="s">
        <v>89</v>
      </c>
      <c r="AV397" s="12" t="s">
        <v>87</v>
      </c>
      <c r="AW397" s="12" t="s">
        <v>40</v>
      </c>
      <c r="AX397" s="12" t="s">
        <v>80</v>
      </c>
      <c r="AY397" s="156" t="s">
        <v>354</v>
      </c>
    </row>
    <row r="398" spans="2:65" s="12" customFormat="1">
      <c r="B398" s="154"/>
      <c r="D398" s="155" t="s">
        <v>364</v>
      </c>
      <c r="E398" s="156" t="s">
        <v>32</v>
      </c>
      <c r="F398" s="157" t="s">
        <v>368</v>
      </c>
      <c r="H398" s="156" t="s">
        <v>32</v>
      </c>
      <c r="I398" s="158"/>
      <c r="L398" s="154"/>
      <c r="M398" s="159"/>
      <c r="T398" s="160"/>
      <c r="AT398" s="156" t="s">
        <v>364</v>
      </c>
      <c r="AU398" s="156" t="s">
        <v>89</v>
      </c>
      <c r="AV398" s="12" t="s">
        <v>87</v>
      </c>
      <c r="AW398" s="12" t="s">
        <v>40</v>
      </c>
      <c r="AX398" s="12" t="s">
        <v>80</v>
      </c>
      <c r="AY398" s="156" t="s">
        <v>354</v>
      </c>
    </row>
    <row r="399" spans="2:65" s="12" customFormat="1">
      <c r="B399" s="154"/>
      <c r="D399" s="155" t="s">
        <v>364</v>
      </c>
      <c r="E399" s="156" t="s">
        <v>32</v>
      </c>
      <c r="F399" s="157" t="s">
        <v>369</v>
      </c>
      <c r="H399" s="156" t="s">
        <v>32</v>
      </c>
      <c r="I399" s="158"/>
      <c r="L399" s="154"/>
      <c r="M399" s="159"/>
      <c r="T399" s="160"/>
      <c r="AT399" s="156" t="s">
        <v>364</v>
      </c>
      <c r="AU399" s="156" t="s">
        <v>89</v>
      </c>
      <c r="AV399" s="12" t="s">
        <v>87</v>
      </c>
      <c r="AW399" s="12" t="s">
        <v>40</v>
      </c>
      <c r="AX399" s="12" t="s">
        <v>80</v>
      </c>
      <c r="AY399" s="156" t="s">
        <v>354</v>
      </c>
    </row>
    <row r="400" spans="2:65" s="12" customFormat="1">
      <c r="B400" s="154"/>
      <c r="D400" s="155" t="s">
        <v>364</v>
      </c>
      <c r="E400" s="156" t="s">
        <v>32</v>
      </c>
      <c r="F400" s="157" t="s">
        <v>370</v>
      </c>
      <c r="H400" s="156" t="s">
        <v>32</v>
      </c>
      <c r="I400" s="158"/>
      <c r="L400" s="154"/>
      <c r="M400" s="159"/>
      <c r="T400" s="160"/>
      <c r="AT400" s="156" t="s">
        <v>364</v>
      </c>
      <c r="AU400" s="156" t="s">
        <v>89</v>
      </c>
      <c r="AV400" s="12" t="s">
        <v>87</v>
      </c>
      <c r="AW400" s="12" t="s">
        <v>40</v>
      </c>
      <c r="AX400" s="12" t="s">
        <v>80</v>
      </c>
      <c r="AY400" s="156" t="s">
        <v>354</v>
      </c>
    </row>
    <row r="401" spans="2:65" s="13" customFormat="1">
      <c r="B401" s="161"/>
      <c r="D401" s="155" t="s">
        <v>364</v>
      </c>
      <c r="E401" s="162" t="s">
        <v>32</v>
      </c>
      <c r="F401" s="163" t="s">
        <v>232</v>
      </c>
      <c r="H401" s="164">
        <v>241.79</v>
      </c>
      <c r="I401" s="165"/>
      <c r="L401" s="161"/>
      <c r="M401" s="166"/>
      <c r="T401" s="167"/>
      <c r="AT401" s="162" t="s">
        <v>364</v>
      </c>
      <c r="AU401" s="162" t="s">
        <v>89</v>
      </c>
      <c r="AV401" s="13" t="s">
        <v>89</v>
      </c>
      <c r="AW401" s="13" t="s">
        <v>40</v>
      </c>
      <c r="AX401" s="13" t="s">
        <v>87</v>
      </c>
      <c r="AY401" s="162" t="s">
        <v>354</v>
      </c>
    </row>
    <row r="402" spans="2:65" s="1" customFormat="1" ht="37.9" customHeight="1">
      <c r="B402" s="34"/>
      <c r="C402" s="137" t="s">
        <v>612</v>
      </c>
      <c r="D402" s="137" t="s">
        <v>356</v>
      </c>
      <c r="E402" s="138" t="s">
        <v>613</v>
      </c>
      <c r="F402" s="139" t="s">
        <v>614</v>
      </c>
      <c r="G402" s="140" t="s">
        <v>512</v>
      </c>
      <c r="H402" s="141">
        <v>80</v>
      </c>
      <c r="I402" s="142"/>
      <c r="J402" s="143">
        <f>ROUND(I402*H402,2)</f>
        <v>0</v>
      </c>
      <c r="K402" s="139" t="s">
        <v>360</v>
      </c>
      <c r="L402" s="34"/>
      <c r="M402" s="144" t="s">
        <v>32</v>
      </c>
      <c r="N402" s="145" t="s">
        <v>51</v>
      </c>
      <c r="P402" s="146">
        <f>O402*H402</f>
        <v>0</v>
      </c>
      <c r="Q402" s="146">
        <v>1.0000000000000001E-5</v>
      </c>
      <c r="R402" s="146">
        <f>Q402*H402</f>
        <v>8.0000000000000004E-4</v>
      </c>
      <c r="S402" s="146">
        <v>0</v>
      </c>
      <c r="T402" s="147">
        <f>S402*H402</f>
        <v>0</v>
      </c>
      <c r="AR402" s="148" t="s">
        <v>252</v>
      </c>
      <c r="AT402" s="148" t="s">
        <v>356</v>
      </c>
      <c r="AU402" s="148" t="s">
        <v>89</v>
      </c>
      <c r="AY402" s="18" t="s">
        <v>354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8" t="s">
        <v>87</v>
      </c>
      <c r="BK402" s="149">
        <f>ROUND(I402*H402,2)</f>
        <v>0</v>
      </c>
      <c r="BL402" s="18" t="s">
        <v>252</v>
      </c>
      <c r="BM402" s="148" t="s">
        <v>615</v>
      </c>
    </row>
    <row r="403" spans="2:65" s="1" customFormat="1">
      <c r="B403" s="34"/>
      <c r="D403" s="150" t="s">
        <v>362</v>
      </c>
      <c r="F403" s="151" t="s">
        <v>616</v>
      </c>
      <c r="I403" s="152"/>
      <c r="L403" s="34"/>
      <c r="M403" s="153"/>
      <c r="T403" s="55"/>
      <c r="AT403" s="18" t="s">
        <v>362</v>
      </c>
      <c r="AU403" s="18" t="s">
        <v>89</v>
      </c>
    </row>
    <row r="404" spans="2:65" s="12" customFormat="1">
      <c r="B404" s="154"/>
      <c r="D404" s="155" t="s">
        <v>364</v>
      </c>
      <c r="E404" s="156" t="s">
        <v>32</v>
      </c>
      <c r="F404" s="157" t="s">
        <v>365</v>
      </c>
      <c r="H404" s="156" t="s">
        <v>32</v>
      </c>
      <c r="I404" s="158"/>
      <c r="L404" s="154"/>
      <c r="M404" s="159"/>
      <c r="T404" s="160"/>
      <c r="AT404" s="156" t="s">
        <v>364</v>
      </c>
      <c r="AU404" s="156" t="s">
        <v>89</v>
      </c>
      <c r="AV404" s="12" t="s">
        <v>87</v>
      </c>
      <c r="AW404" s="12" t="s">
        <v>40</v>
      </c>
      <c r="AX404" s="12" t="s">
        <v>80</v>
      </c>
      <c r="AY404" s="156" t="s">
        <v>354</v>
      </c>
    </row>
    <row r="405" spans="2:65" s="12" customFormat="1">
      <c r="B405" s="154"/>
      <c r="D405" s="155" t="s">
        <v>364</v>
      </c>
      <c r="E405" s="156" t="s">
        <v>32</v>
      </c>
      <c r="F405" s="157" t="s">
        <v>379</v>
      </c>
      <c r="H405" s="156" t="s">
        <v>32</v>
      </c>
      <c r="I405" s="158"/>
      <c r="L405" s="154"/>
      <c r="M405" s="159"/>
      <c r="T405" s="160"/>
      <c r="AT405" s="156" t="s">
        <v>364</v>
      </c>
      <c r="AU405" s="156" t="s">
        <v>89</v>
      </c>
      <c r="AV405" s="12" t="s">
        <v>87</v>
      </c>
      <c r="AW405" s="12" t="s">
        <v>40</v>
      </c>
      <c r="AX405" s="12" t="s">
        <v>80</v>
      </c>
      <c r="AY405" s="156" t="s">
        <v>354</v>
      </c>
    </row>
    <row r="406" spans="2:65" s="12" customFormat="1">
      <c r="B406" s="154"/>
      <c r="D406" s="155" t="s">
        <v>364</v>
      </c>
      <c r="E406" s="156" t="s">
        <v>32</v>
      </c>
      <c r="F406" s="157" t="s">
        <v>617</v>
      </c>
      <c r="H406" s="156" t="s">
        <v>32</v>
      </c>
      <c r="I406" s="158"/>
      <c r="L406" s="154"/>
      <c r="M406" s="159"/>
      <c r="T406" s="160"/>
      <c r="AT406" s="156" t="s">
        <v>364</v>
      </c>
      <c r="AU406" s="156" t="s">
        <v>89</v>
      </c>
      <c r="AV406" s="12" t="s">
        <v>87</v>
      </c>
      <c r="AW406" s="12" t="s">
        <v>40</v>
      </c>
      <c r="AX406" s="12" t="s">
        <v>80</v>
      </c>
      <c r="AY406" s="156" t="s">
        <v>354</v>
      </c>
    </row>
    <row r="407" spans="2:65" s="12" customFormat="1">
      <c r="B407" s="154"/>
      <c r="D407" s="155" t="s">
        <v>364</v>
      </c>
      <c r="E407" s="156" t="s">
        <v>32</v>
      </c>
      <c r="F407" s="157" t="s">
        <v>618</v>
      </c>
      <c r="H407" s="156" t="s">
        <v>32</v>
      </c>
      <c r="I407" s="158"/>
      <c r="L407" s="154"/>
      <c r="M407" s="159"/>
      <c r="T407" s="160"/>
      <c r="AT407" s="156" t="s">
        <v>364</v>
      </c>
      <c r="AU407" s="156" t="s">
        <v>89</v>
      </c>
      <c r="AV407" s="12" t="s">
        <v>87</v>
      </c>
      <c r="AW407" s="12" t="s">
        <v>40</v>
      </c>
      <c r="AX407" s="12" t="s">
        <v>80</v>
      </c>
      <c r="AY407" s="156" t="s">
        <v>354</v>
      </c>
    </row>
    <row r="408" spans="2:65" s="12" customFormat="1">
      <c r="B408" s="154"/>
      <c r="D408" s="155" t="s">
        <v>364</v>
      </c>
      <c r="E408" s="156" t="s">
        <v>32</v>
      </c>
      <c r="F408" s="157" t="s">
        <v>619</v>
      </c>
      <c r="H408" s="156" t="s">
        <v>32</v>
      </c>
      <c r="I408" s="158"/>
      <c r="L408" s="154"/>
      <c r="M408" s="159"/>
      <c r="T408" s="160"/>
      <c r="AT408" s="156" t="s">
        <v>364</v>
      </c>
      <c r="AU408" s="156" t="s">
        <v>89</v>
      </c>
      <c r="AV408" s="12" t="s">
        <v>87</v>
      </c>
      <c r="AW408" s="12" t="s">
        <v>40</v>
      </c>
      <c r="AX408" s="12" t="s">
        <v>80</v>
      </c>
      <c r="AY408" s="156" t="s">
        <v>354</v>
      </c>
    </row>
    <row r="409" spans="2:65" s="13" customFormat="1">
      <c r="B409" s="161"/>
      <c r="D409" s="155" t="s">
        <v>364</v>
      </c>
      <c r="E409" s="163" t="s">
        <v>32</v>
      </c>
      <c r="F409" s="168" t="s">
        <v>327</v>
      </c>
      <c r="H409" s="164">
        <v>80</v>
      </c>
      <c r="I409" s="165"/>
      <c r="L409" s="161"/>
      <c r="M409" s="166"/>
      <c r="T409" s="167"/>
      <c r="AT409" s="162" t="s">
        <v>364</v>
      </c>
      <c r="AU409" s="162" t="s">
        <v>89</v>
      </c>
      <c r="AV409" s="13" t="s">
        <v>89</v>
      </c>
      <c r="AW409" s="13" t="s">
        <v>40</v>
      </c>
      <c r="AX409" s="13" t="s">
        <v>87</v>
      </c>
      <c r="AY409" s="162" t="s">
        <v>354</v>
      </c>
    </row>
    <row r="410" spans="2:65" s="1" customFormat="1">
      <c r="B410" s="34"/>
      <c r="D410" s="155" t="s">
        <v>466</v>
      </c>
      <c r="F410" s="176" t="s">
        <v>620</v>
      </c>
      <c r="L410" s="34"/>
      <c r="M410" s="153"/>
      <c r="T410" s="55"/>
      <c r="AU410" s="18" t="s">
        <v>89</v>
      </c>
    </row>
    <row r="411" spans="2:65" s="1" customFormat="1">
      <c r="B411" s="34"/>
      <c r="D411" s="155" t="s">
        <v>466</v>
      </c>
      <c r="F411" s="177" t="s">
        <v>621</v>
      </c>
      <c r="H411" s="178">
        <v>10</v>
      </c>
      <c r="L411" s="34"/>
      <c r="M411" s="153"/>
      <c r="T411" s="55"/>
      <c r="AU411" s="18" t="s">
        <v>89</v>
      </c>
    </row>
    <row r="412" spans="2:65" s="1" customFormat="1" ht="33" customHeight="1">
      <c r="B412" s="34"/>
      <c r="C412" s="137" t="s">
        <v>622</v>
      </c>
      <c r="D412" s="137" t="s">
        <v>356</v>
      </c>
      <c r="E412" s="138" t="s">
        <v>623</v>
      </c>
      <c r="F412" s="139" t="s">
        <v>624</v>
      </c>
      <c r="G412" s="140" t="s">
        <v>512</v>
      </c>
      <c r="H412" s="141">
        <v>80</v>
      </c>
      <c r="I412" s="142"/>
      <c r="J412" s="143">
        <f>ROUND(I412*H412,2)</f>
        <v>0</v>
      </c>
      <c r="K412" s="139" t="s">
        <v>360</v>
      </c>
      <c r="L412" s="34"/>
      <c r="M412" s="144" t="s">
        <v>32</v>
      </c>
      <c r="N412" s="145" t="s">
        <v>51</v>
      </c>
      <c r="P412" s="146">
        <f>O412*H412</f>
        <v>0</v>
      </c>
      <c r="Q412" s="146">
        <v>1.2999999999999999E-4</v>
      </c>
      <c r="R412" s="146">
        <f>Q412*H412</f>
        <v>1.04E-2</v>
      </c>
      <c r="S412" s="146">
        <v>0</v>
      </c>
      <c r="T412" s="147">
        <f>S412*H412</f>
        <v>0</v>
      </c>
      <c r="AR412" s="148" t="s">
        <v>252</v>
      </c>
      <c r="AT412" s="148" t="s">
        <v>356</v>
      </c>
      <c r="AU412" s="148" t="s">
        <v>89</v>
      </c>
      <c r="AY412" s="18" t="s">
        <v>354</v>
      </c>
      <c r="BE412" s="149">
        <f>IF(N412="základní",J412,0)</f>
        <v>0</v>
      </c>
      <c r="BF412" s="149">
        <f>IF(N412="snížená",J412,0)</f>
        <v>0</v>
      </c>
      <c r="BG412" s="149">
        <f>IF(N412="zákl. přenesená",J412,0)</f>
        <v>0</v>
      </c>
      <c r="BH412" s="149">
        <f>IF(N412="sníž. přenesená",J412,0)</f>
        <v>0</v>
      </c>
      <c r="BI412" s="149">
        <f>IF(N412="nulová",J412,0)</f>
        <v>0</v>
      </c>
      <c r="BJ412" s="18" t="s">
        <v>87</v>
      </c>
      <c r="BK412" s="149">
        <f>ROUND(I412*H412,2)</f>
        <v>0</v>
      </c>
      <c r="BL412" s="18" t="s">
        <v>252</v>
      </c>
      <c r="BM412" s="148" t="s">
        <v>625</v>
      </c>
    </row>
    <row r="413" spans="2:65" s="1" customFormat="1">
      <c r="B413" s="34"/>
      <c r="D413" s="150" t="s">
        <v>362</v>
      </c>
      <c r="F413" s="151" t="s">
        <v>626</v>
      </c>
      <c r="I413" s="152"/>
      <c r="L413" s="34"/>
      <c r="M413" s="153"/>
      <c r="T413" s="55"/>
      <c r="AT413" s="18" t="s">
        <v>362</v>
      </c>
      <c r="AU413" s="18" t="s">
        <v>89</v>
      </c>
    </row>
    <row r="414" spans="2:65" s="12" customFormat="1">
      <c r="B414" s="154"/>
      <c r="D414" s="155" t="s">
        <v>364</v>
      </c>
      <c r="E414" s="156" t="s">
        <v>32</v>
      </c>
      <c r="F414" s="157" t="s">
        <v>365</v>
      </c>
      <c r="H414" s="156" t="s">
        <v>32</v>
      </c>
      <c r="I414" s="158"/>
      <c r="L414" s="154"/>
      <c r="M414" s="159"/>
      <c r="T414" s="160"/>
      <c r="AT414" s="156" t="s">
        <v>364</v>
      </c>
      <c r="AU414" s="156" t="s">
        <v>89</v>
      </c>
      <c r="AV414" s="12" t="s">
        <v>87</v>
      </c>
      <c r="AW414" s="12" t="s">
        <v>40</v>
      </c>
      <c r="AX414" s="12" t="s">
        <v>80</v>
      </c>
      <c r="AY414" s="156" t="s">
        <v>354</v>
      </c>
    </row>
    <row r="415" spans="2:65" s="12" customFormat="1">
      <c r="B415" s="154"/>
      <c r="D415" s="155" t="s">
        <v>364</v>
      </c>
      <c r="E415" s="156" t="s">
        <v>32</v>
      </c>
      <c r="F415" s="157" t="s">
        <v>379</v>
      </c>
      <c r="H415" s="156" t="s">
        <v>32</v>
      </c>
      <c r="I415" s="158"/>
      <c r="L415" s="154"/>
      <c r="M415" s="159"/>
      <c r="T415" s="160"/>
      <c r="AT415" s="156" t="s">
        <v>364</v>
      </c>
      <c r="AU415" s="156" t="s">
        <v>89</v>
      </c>
      <c r="AV415" s="12" t="s">
        <v>87</v>
      </c>
      <c r="AW415" s="12" t="s">
        <v>40</v>
      </c>
      <c r="AX415" s="12" t="s">
        <v>80</v>
      </c>
      <c r="AY415" s="156" t="s">
        <v>354</v>
      </c>
    </row>
    <row r="416" spans="2:65" s="12" customFormat="1">
      <c r="B416" s="154"/>
      <c r="D416" s="155" t="s">
        <v>364</v>
      </c>
      <c r="E416" s="156" t="s">
        <v>32</v>
      </c>
      <c r="F416" s="157" t="s">
        <v>617</v>
      </c>
      <c r="H416" s="156" t="s">
        <v>32</v>
      </c>
      <c r="I416" s="158"/>
      <c r="L416" s="154"/>
      <c r="M416" s="159"/>
      <c r="T416" s="160"/>
      <c r="AT416" s="156" t="s">
        <v>364</v>
      </c>
      <c r="AU416" s="156" t="s">
        <v>89</v>
      </c>
      <c r="AV416" s="12" t="s">
        <v>87</v>
      </c>
      <c r="AW416" s="12" t="s">
        <v>40</v>
      </c>
      <c r="AX416" s="12" t="s">
        <v>80</v>
      </c>
      <c r="AY416" s="156" t="s">
        <v>354</v>
      </c>
    </row>
    <row r="417" spans="2:65" s="12" customFormat="1">
      <c r="B417" s="154"/>
      <c r="D417" s="155" t="s">
        <v>364</v>
      </c>
      <c r="E417" s="156" t="s">
        <v>32</v>
      </c>
      <c r="F417" s="157" t="s">
        <v>618</v>
      </c>
      <c r="H417" s="156" t="s">
        <v>32</v>
      </c>
      <c r="I417" s="158"/>
      <c r="L417" s="154"/>
      <c r="M417" s="159"/>
      <c r="T417" s="160"/>
      <c r="AT417" s="156" t="s">
        <v>364</v>
      </c>
      <c r="AU417" s="156" t="s">
        <v>89</v>
      </c>
      <c r="AV417" s="12" t="s">
        <v>87</v>
      </c>
      <c r="AW417" s="12" t="s">
        <v>40</v>
      </c>
      <c r="AX417" s="12" t="s">
        <v>80</v>
      </c>
      <c r="AY417" s="156" t="s">
        <v>354</v>
      </c>
    </row>
    <row r="418" spans="2:65" s="12" customFormat="1">
      <c r="B418" s="154"/>
      <c r="D418" s="155" t="s">
        <v>364</v>
      </c>
      <c r="E418" s="156" t="s">
        <v>32</v>
      </c>
      <c r="F418" s="157" t="s">
        <v>619</v>
      </c>
      <c r="H418" s="156" t="s">
        <v>32</v>
      </c>
      <c r="I418" s="158"/>
      <c r="L418" s="154"/>
      <c r="M418" s="159"/>
      <c r="T418" s="160"/>
      <c r="AT418" s="156" t="s">
        <v>364</v>
      </c>
      <c r="AU418" s="156" t="s">
        <v>89</v>
      </c>
      <c r="AV418" s="12" t="s">
        <v>87</v>
      </c>
      <c r="AW418" s="12" t="s">
        <v>40</v>
      </c>
      <c r="AX418" s="12" t="s">
        <v>80</v>
      </c>
      <c r="AY418" s="156" t="s">
        <v>354</v>
      </c>
    </row>
    <row r="419" spans="2:65" s="13" customFormat="1">
      <c r="B419" s="161"/>
      <c r="D419" s="155" t="s">
        <v>364</v>
      </c>
      <c r="E419" s="163" t="s">
        <v>32</v>
      </c>
      <c r="F419" s="168" t="s">
        <v>327</v>
      </c>
      <c r="H419" s="164">
        <v>80</v>
      </c>
      <c r="I419" s="165"/>
      <c r="L419" s="161"/>
      <c r="M419" s="166"/>
      <c r="T419" s="167"/>
      <c r="AT419" s="162" t="s">
        <v>364</v>
      </c>
      <c r="AU419" s="162" t="s">
        <v>89</v>
      </c>
      <c r="AV419" s="13" t="s">
        <v>89</v>
      </c>
      <c r="AW419" s="13" t="s">
        <v>40</v>
      </c>
      <c r="AX419" s="13" t="s">
        <v>87</v>
      </c>
      <c r="AY419" s="162" t="s">
        <v>354</v>
      </c>
    </row>
    <row r="420" spans="2:65" s="1" customFormat="1">
      <c r="B420" s="34"/>
      <c r="D420" s="155" t="s">
        <v>466</v>
      </c>
      <c r="F420" s="176" t="s">
        <v>620</v>
      </c>
      <c r="L420" s="34"/>
      <c r="M420" s="153"/>
      <c r="T420" s="55"/>
      <c r="AU420" s="18" t="s">
        <v>89</v>
      </c>
    </row>
    <row r="421" spans="2:65" s="1" customFormat="1">
      <c r="B421" s="34"/>
      <c r="D421" s="155" t="s">
        <v>466</v>
      </c>
      <c r="F421" s="177" t="s">
        <v>621</v>
      </c>
      <c r="H421" s="178">
        <v>10</v>
      </c>
      <c r="L421" s="34"/>
      <c r="M421" s="153"/>
      <c r="T421" s="55"/>
      <c r="AU421" s="18" t="s">
        <v>89</v>
      </c>
    </row>
    <row r="422" spans="2:65" s="1" customFormat="1" ht="24.2" customHeight="1">
      <c r="B422" s="34"/>
      <c r="C422" s="137" t="s">
        <v>627</v>
      </c>
      <c r="D422" s="137" t="s">
        <v>356</v>
      </c>
      <c r="E422" s="138" t="s">
        <v>628</v>
      </c>
      <c r="F422" s="139" t="s">
        <v>629</v>
      </c>
      <c r="G422" s="140" t="s">
        <v>525</v>
      </c>
      <c r="H422" s="141">
        <v>0.317</v>
      </c>
      <c r="I422" s="142"/>
      <c r="J422" s="143">
        <f>ROUND(I422*H422,2)</f>
        <v>0</v>
      </c>
      <c r="K422" s="139" t="s">
        <v>360</v>
      </c>
      <c r="L422" s="34"/>
      <c r="M422" s="144" t="s">
        <v>32</v>
      </c>
      <c r="N422" s="145" t="s">
        <v>51</v>
      </c>
      <c r="P422" s="146">
        <f>O422*H422</f>
        <v>0</v>
      </c>
      <c r="Q422" s="146">
        <v>0</v>
      </c>
      <c r="R422" s="146">
        <f>Q422*H422</f>
        <v>0</v>
      </c>
      <c r="S422" s="146">
        <v>2.2000000000000002</v>
      </c>
      <c r="T422" s="147">
        <f>S422*H422</f>
        <v>0.69740000000000002</v>
      </c>
      <c r="AR422" s="148" t="s">
        <v>252</v>
      </c>
      <c r="AT422" s="148" t="s">
        <v>356</v>
      </c>
      <c r="AU422" s="148" t="s">
        <v>89</v>
      </c>
      <c r="AY422" s="18" t="s">
        <v>354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8" t="s">
        <v>87</v>
      </c>
      <c r="BK422" s="149">
        <f>ROUND(I422*H422,2)</f>
        <v>0</v>
      </c>
      <c r="BL422" s="18" t="s">
        <v>252</v>
      </c>
      <c r="BM422" s="148" t="s">
        <v>630</v>
      </c>
    </row>
    <row r="423" spans="2:65" s="1" customFormat="1">
      <c r="B423" s="34"/>
      <c r="D423" s="150" t="s">
        <v>362</v>
      </c>
      <c r="F423" s="151" t="s">
        <v>631</v>
      </c>
      <c r="I423" s="152"/>
      <c r="L423" s="34"/>
      <c r="M423" s="153"/>
      <c r="T423" s="55"/>
      <c r="AT423" s="18" t="s">
        <v>362</v>
      </c>
      <c r="AU423" s="18" t="s">
        <v>89</v>
      </c>
    </row>
    <row r="424" spans="2:65" s="12" customFormat="1">
      <c r="B424" s="154"/>
      <c r="D424" s="155" t="s">
        <v>364</v>
      </c>
      <c r="E424" s="156" t="s">
        <v>32</v>
      </c>
      <c r="F424" s="157" t="s">
        <v>365</v>
      </c>
      <c r="H424" s="156" t="s">
        <v>32</v>
      </c>
      <c r="I424" s="158"/>
      <c r="L424" s="154"/>
      <c r="M424" s="159"/>
      <c r="T424" s="160"/>
      <c r="AT424" s="156" t="s">
        <v>364</v>
      </c>
      <c r="AU424" s="156" t="s">
        <v>89</v>
      </c>
      <c r="AV424" s="12" t="s">
        <v>87</v>
      </c>
      <c r="AW424" s="12" t="s">
        <v>40</v>
      </c>
      <c r="AX424" s="12" t="s">
        <v>80</v>
      </c>
      <c r="AY424" s="156" t="s">
        <v>354</v>
      </c>
    </row>
    <row r="425" spans="2:65" s="12" customFormat="1">
      <c r="B425" s="154"/>
      <c r="D425" s="155" t="s">
        <v>364</v>
      </c>
      <c r="E425" s="156" t="s">
        <v>32</v>
      </c>
      <c r="F425" s="157" t="s">
        <v>366</v>
      </c>
      <c r="H425" s="156" t="s">
        <v>32</v>
      </c>
      <c r="I425" s="158"/>
      <c r="L425" s="154"/>
      <c r="M425" s="159"/>
      <c r="T425" s="160"/>
      <c r="AT425" s="156" t="s">
        <v>364</v>
      </c>
      <c r="AU425" s="156" t="s">
        <v>89</v>
      </c>
      <c r="AV425" s="12" t="s">
        <v>87</v>
      </c>
      <c r="AW425" s="12" t="s">
        <v>40</v>
      </c>
      <c r="AX425" s="12" t="s">
        <v>80</v>
      </c>
      <c r="AY425" s="156" t="s">
        <v>354</v>
      </c>
    </row>
    <row r="426" spans="2:65" s="12" customFormat="1">
      <c r="B426" s="154"/>
      <c r="D426" s="155" t="s">
        <v>364</v>
      </c>
      <c r="E426" s="156" t="s">
        <v>32</v>
      </c>
      <c r="F426" s="157" t="s">
        <v>632</v>
      </c>
      <c r="H426" s="156" t="s">
        <v>32</v>
      </c>
      <c r="I426" s="158"/>
      <c r="L426" s="154"/>
      <c r="M426" s="159"/>
      <c r="T426" s="160"/>
      <c r="AT426" s="156" t="s">
        <v>364</v>
      </c>
      <c r="AU426" s="156" t="s">
        <v>89</v>
      </c>
      <c r="AV426" s="12" t="s">
        <v>87</v>
      </c>
      <c r="AW426" s="12" t="s">
        <v>40</v>
      </c>
      <c r="AX426" s="12" t="s">
        <v>80</v>
      </c>
      <c r="AY426" s="156" t="s">
        <v>354</v>
      </c>
    </row>
    <row r="427" spans="2:65" s="12" customFormat="1">
      <c r="B427" s="154"/>
      <c r="D427" s="155" t="s">
        <v>364</v>
      </c>
      <c r="E427" s="156" t="s">
        <v>32</v>
      </c>
      <c r="F427" s="157" t="s">
        <v>633</v>
      </c>
      <c r="H427" s="156" t="s">
        <v>32</v>
      </c>
      <c r="I427" s="158"/>
      <c r="L427" s="154"/>
      <c r="M427" s="159"/>
      <c r="T427" s="160"/>
      <c r="AT427" s="156" t="s">
        <v>364</v>
      </c>
      <c r="AU427" s="156" t="s">
        <v>89</v>
      </c>
      <c r="AV427" s="12" t="s">
        <v>87</v>
      </c>
      <c r="AW427" s="12" t="s">
        <v>40</v>
      </c>
      <c r="AX427" s="12" t="s">
        <v>80</v>
      </c>
      <c r="AY427" s="156" t="s">
        <v>354</v>
      </c>
    </row>
    <row r="428" spans="2:65" s="13" customFormat="1">
      <c r="B428" s="161"/>
      <c r="D428" s="155" t="s">
        <v>364</v>
      </c>
      <c r="E428" s="162" t="s">
        <v>32</v>
      </c>
      <c r="F428" s="163" t="s">
        <v>331</v>
      </c>
      <c r="H428" s="164">
        <v>0.317</v>
      </c>
      <c r="I428" s="165"/>
      <c r="L428" s="161"/>
      <c r="M428" s="166"/>
      <c r="T428" s="167"/>
      <c r="AT428" s="162" t="s">
        <v>364</v>
      </c>
      <c r="AU428" s="162" t="s">
        <v>89</v>
      </c>
      <c r="AV428" s="13" t="s">
        <v>89</v>
      </c>
      <c r="AW428" s="13" t="s">
        <v>40</v>
      </c>
      <c r="AX428" s="13" t="s">
        <v>87</v>
      </c>
      <c r="AY428" s="162" t="s">
        <v>354</v>
      </c>
    </row>
    <row r="429" spans="2:65" s="1" customFormat="1" ht="21.75" customHeight="1">
      <c r="B429" s="34"/>
      <c r="C429" s="137" t="s">
        <v>634</v>
      </c>
      <c r="D429" s="137" t="s">
        <v>356</v>
      </c>
      <c r="E429" s="138" t="s">
        <v>635</v>
      </c>
      <c r="F429" s="139" t="s">
        <v>636</v>
      </c>
      <c r="G429" s="140" t="s">
        <v>359</v>
      </c>
      <c r="H429" s="141">
        <v>286.411</v>
      </c>
      <c r="I429" s="142"/>
      <c r="J429" s="143">
        <f>ROUND(I429*H429,2)</f>
        <v>0</v>
      </c>
      <c r="K429" s="139" t="s">
        <v>360</v>
      </c>
      <c r="L429" s="34"/>
      <c r="M429" s="144" t="s">
        <v>32</v>
      </c>
      <c r="N429" s="145" t="s">
        <v>51</v>
      </c>
      <c r="P429" s="146">
        <f>O429*H429</f>
        <v>0</v>
      </c>
      <c r="Q429" s="146">
        <v>0</v>
      </c>
      <c r="R429" s="146">
        <f>Q429*H429</f>
        <v>0</v>
      </c>
      <c r="S429" s="146">
        <v>0</v>
      </c>
      <c r="T429" s="147">
        <f>S429*H429</f>
        <v>0</v>
      </c>
      <c r="AR429" s="148" t="s">
        <v>252</v>
      </c>
      <c r="AT429" s="148" t="s">
        <v>356</v>
      </c>
      <c r="AU429" s="148" t="s">
        <v>89</v>
      </c>
      <c r="AY429" s="18" t="s">
        <v>354</v>
      </c>
      <c r="BE429" s="149">
        <f>IF(N429="základní",J429,0)</f>
        <v>0</v>
      </c>
      <c r="BF429" s="149">
        <f>IF(N429="snížená",J429,0)</f>
        <v>0</v>
      </c>
      <c r="BG429" s="149">
        <f>IF(N429="zákl. přenesená",J429,0)</f>
        <v>0</v>
      </c>
      <c r="BH429" s="149">
        <f>IF(N429="sníž. přenesená",J429,0)</f>
        <v>0</v>
      </c>
      <c r="BI429" s="149">
        <f>IF(N429="nulová",J429,0)</f>
        <v>0</v>
      </c>
      <c r="BJ429" s="18" t="s">
        <v>87</v>
      </c>
      <c r="BK429" s="149">
        <f>ROUND(I429*H429,2)</f>
        <v>0</v>
      </c>
      <c r="BL429" s="18" t="s">
        <v>252</v>
      </c>
      <c r="BM429" s="148" t="s">
        <v>637</v>
      </c>
    </row>
    <row r="430" spans="2:65" s="1" customFormat="1">
      <c r="B430" s="34"/>
      <c r="D430" s="150" t="s">
        <v>362</v>
      </c>
      <c r="F430" s="151" t="s">
        <v>638</v>
      </c>
      <c r="I430" s="152"/>
      <c r="L430" s="34"/>
      <c r="M430" s="153"/>
      <c r="T430" s="55"/>
      <c r="AT430" s="18" t="s">
        <v>362</v>
      </c>
      <c r="AU430" s="18" t="s">
        <v>89</v>
      </c>
    </row>
    <row r="431" spans="2:65" s="12" customFormat="1">
      <c r="B431" s="154"/>
      <c r="D431" s="155" t="s">
        <v>364</v>
      </c>
      <c r="E431" s="156" t="s">
        <v>32</v>
      </c>
      <c r="F431" s="157" t="s">
        <v>365</v>
      </c>
      <c r="H431" s="156" t="s">
        <v>32</v>
      </c>
      <c r="I431" s="158"/>
      <c r="L431" s="154"/>
      <c r="M431" s="159"/>
      <c r="T431" s="160"/>
      <c r="AT431" s="156" t="s">
        <v>364</v>
      </c>
      <c r="AU431" s="156" t="s">
        <v>89</v>
      </c>
      <c r="AV431" s="12" t="s">
        <v>87</v>
      </c>
      <c r="AW431" s="12" t="s">
        <v>40</v>
      </c>
      <c r="AX431" s="12" t="s">
        <v>80</v>
      </c>
      <c r="AY431" s="156" t="s">
        <v>354</v>
      </c>
    </row>
    <row r="432" spans="2:65" s="12" customFormat="1">
      <c r="B432" s="154"/>
      <c r="D432" s="155" t="s">
        <v>364</v>
      </c>
      <c r="E432" s="156" t="s">
        <v>32</v>
      </c>
      <c r="F432" s="157" t="s">
        <v>456</v>
      </c>
      <c r="H432" s="156" t="s">
        <v>32</v>
      </c>
      <c r="I432" s="158"/>
      <c r="L432" s="154"/>
      <c r="M432" s="159"/>
      <c r="T432" s="160"/>
      <c r="AT432" s="156" t="s">
        <v>364</v>
      </c>
      <c r="AU432" s="156" t="s">
        <v>89</v>
      </c>
      <c r="AV432" s="12" t="s">
        <v>87</v>
      </c>
      <c r="AW432" s="12" t="s">
        <v>40</v>
      </c>
      <c r="AX432" s="12" t="s">
        <v>80</v>
      </c>
      <c r="AY432" s="156" t="s">
        <v>354</v>
      </c>
    </row>
    <row r="433" spans="2:51" s="12" customFormat="1">
      <c r="B433" s="154"/>
      <c r="D433" s="155" t="s">
        <v>364</v>
      </c>
      <c r="E433" s="156" t="s">
        <v>32</v>
      </c>
      <c r="F433" s="157" t="s">
        <v>457</v>
      </c>
      <c r="H433" s="156" t="s">
        <v>32</v>
      </c>
      <c r="I433" s="158"/>
      <c r="L433" s="154"/>
      <c r="M433" s="159"/>
      <c r="T433" s="160"/>
      <c r="AT433" s="156" t="s">
        <v>364</v>
      </c>
      <c r="AU433" s="156" t="s">
        <v>89</v>
      </c>
      <c r="AV433" s="12" t="s">
        <v>87</v>
      </c>
      <c r="AW433" s="12" t="s">
        <v>40</v>
      </c>
      <c r="AX433" s="12" t="s">
        <v>80</v>
      </c>
      <c r="AY433" s="156" t="s">
        <v>354</v>
      </c>
    </row>
    <row r="434" spans="2:51" s="12" customFormat="1">
      <c r="B434" s="154"/>
      <c r="D434" s="155" t="s">
        <v>364</v>
      </c>
      <c r="E434" s="156" t="s">
        <v>32</v>
      </c>
      <c r="F434" s="157" t="s">
        <v>458</v>
      </c>
      <c r="H434" s="156" t="s">
        <v>32</v>
      </c>
      <c r="I434" s="158"/>
      <c r="L434" s="154"/>
      <c r="M434" s="159"/>
      <c r="T434" s="160"/>
      <c r="AT434" s="156" t="s">
        <v>364</v>
      </c>
      <c r="AU434" s="156" t="s">
        <v>89</v>
      </c>
      <c r="AV434" s="12" t="s">
        <v>87</v>
      </c>
      <c r="AW434" s="12" t="s">
        <v>40</v>
      </c>
      <c r="AX434" s="12" t="s">
        <v>80</v>
      </c>
      <c r="AY434" s="156" t="s">
        <v>354</v>
      </c>
    </row>
    <row r="435" spans="2:51" s="12" customFormat="1">
      <c r="B435" s="154"/>
      <c r="D435" s="155" t="s">
        <v>364</v>
      </c>
      <c r="E435" s="156" t="s">
        <v>32</v>
      </c>
      <c r="F435" s="157" t="s">
        <v>459</v>
      </c>
      <c r="H435" s="156" t="s">
        <v>32</v>
      </c>
      <c r="I435" s="158"/>
      <c r="L435" s="154"/>
      <c r="M435" s="159"/>
      <c r="T435" s="160"/>
      <c r="AT435" s="156" t="s">
        <v>364</v>
      </c>
      <c r="AU435" s="156" t="s">
        <v>89</v>
      </c>
      <c r="AV435" s="12" t="s">
        <v>87</v>
      </c>
      <c r="AW435" s="12" t="s">
        <v>40</v>
      </c>
      <c r="AX435" s="12" t="s">
        <v>80</v>
      </c>
      <c r="AY435" s="156" t="s">
        <v>354</v>
      </c>
    </row>
    <row r="436" spans="2:51" s="12" customFormat="1">
      <c r="B436" s="154"/>
      <c r="D436" s="155" t="s">
        <v>364</v>
      </c>
      <c r="E436" s="156" t="s">
        <v>32</v>
      </c>
      <c r="F436" s="157" t="s">
        <v>460</v>
      </c>
      <c r="H436" s="156" t="s">
        <v>32</v>
      </c>
      <c r="I436" s="158"/>
      <c r="L436" s="154"/>
      <c r="M436" s="159"/>
      <c r="T436" s="160"/>
      <c r="AT436" s="156" t="s">
        <v>364</v>
      </c>
      <c r="AU436" s="156" t="s">
        <v>89</v>
      </c>
      <c r="AV436" s="12" t="s">
        <v>87</v>
      </c>
      <c r="AW436" s="12" t="s">
        <v>40</v>
      </c>
      <c r="AX436" s="12" t="s">
        <v>80</v>
      </c>
      <c r="AY436" s="156" t="s">
        <v>354</v>
      </c>
    </row>
    <row r="437" spans="2:51" s="12" customFormat="1">
      <c r="B437" s="154"/>
      <c r="D437" s="155" t="s">
        <v>364</v>
      </c>
      <c r="E437" s="156" t="s">
        <v>32</v>
      </c>
      <c r="F437" s="157" t="s">
        <v>639</v>
      </c>
      <c r="H437" s="156" t="s">
        <v>32</v>
      </c>
      <c r="I437" s="158"/>
      <c r="L437" s="154"/>
      <c r="M437" s="159"/>
      <c r="T437" s="160"/>
      <c r="AT437" s="156" t="s">
        <v>364</v>
      </c>
      <c r="AU437" s="156" t="s">
        <v>89</v>
      </c>
      <c r="AV437" s="12" t="s">
        <v>87</v>
      </c>
      <c r="AW437" s="12" t="s">
        <v>40</v>
      </c>
      <c r="AX437" s="12" t="s">
        <v>80</v>
      </c>
      <c r="AY437" s="156" t="s">
        <v>354</v>
      </c>
    </row>
    <row r="438" spans="2:51" s="12" customFormat="1">
      <c r="B438" s="154"/>
      <c r="D438" s="155" t="s">
        <v>364</v>
      </c>
      <c r="E438" s="156" t="s">
        <v>32</v>
      </c>
      <c r="F438" s="157" t="s">
        <v>462</v>
      </c>
      <c r="H438" s="156" t="s">
        <v>32</v>
      </c>
      <c r="I438" s="158"/>
      <c r="L438" s="154"/>
      <c r="M438" s="159"/>
      <c r="T438" s="160"/>
      <c r="AT438" s="156" t="s">
        <v>364</v>
      </c>
      <c r="AU438" s="156" t="s">
        <v>89</v>
      </c>
      <c r="AV438" s="12" t="s">
        <v>87</v>
      </c>
      <c r="AW438" s="12" t="s">
        <v>40</v>
      </c>
      <c r="AX438" s="12" t="s">
        <v>80</v>
      </c>
      <c r="AY438" s="156" t="s">
        <v>354</v>
      </c>
    </row>
    <row r="439" spans="2:51" s="12" customFormat="1">
      <c r="B439" s="154"/>
      <c r="D439" s="155" t="s">
        <v>364</v>
      </c>
      <c r="E439" s="156" t="s">
        <v>32</v>
      </c>
      <c r="F439" s="157" t="s">
        <v>640</v>
      </c>
      <c r="H439" s="156" t="s">
        <v>32</v>
      </c>
      <c r="I439" s="158"/>
      <c r="L439" s="154"/>
      <c r="M439" s="159"/>
      <c r="T439" s="160"/>
      <c r="AT439" s="156" t="s">
        <v>364</v>
      </c>
      <c r="AU439" s="156" t="s">
        <v>89</v>
      </c>
      <c r="AV439" s="12" t="s">
        <v>87</v>
      </c>
      <c r="AW439" s="12" t="s">
        <v>40</v>
      </c>
      <c r="AX439" s="12" t="s">
        <v>80</v>
      </c>
      <c r="AY439" s="156" t="s">
        <v>354</v>
      </c>
    </row>
    <row r="440" spans="2:51" s="12" customFormat="1">
      <c r="B440" s="154"/>
      <c r="D440" s="155" t="s">
        <v>364</v>
      </c>
      <c r="E440" s="156" t="s">
        <v>32</v>
      </c>
      <c r="F440" s="157" t="s">
        <v>464</v>
      </c>
      <c r="H440" s="156" t="s">
        <v>32</v>
      </c>
      <c r="I440" s="158"/>
      <c r="L440" s="154"/>
      <c r="M440" s="159"/>
      <c r="T440" s="160"/>
      <c r="AT440" s="156" t="s">
        <v>364</v>
      </c>
      <c r="AU440" s="156" t="s">
        <v>89</v>
      </c>
      <c r="AV440" s="12" t="s">
        <v>87</v>
      </c>
      <c r="AW440" s="12" t="s">
        <v>40</v>
      </c>
      <c r="AX440" s="12" t="s">
        <v>80</v>
      </c>
      <c r="AY440" s="156" t="s">
        <v>354</v>
      </c>
    </row>
    <row r="441" spans="2:51" s="12" customFormat="1">
      <c r="B441" s="154"/>
      <c r="D441" s="155" t="s">
        <v>364</v>
      </c>
      <c r="E441" s="156" t="s">
        <v>32</v>
      </c>
      <c r="F441" s="157" t="s">
        <v>641</v>
      </c>
      <c r="H441" s="156" t="s">
        <v>32</v>
      </c>
      <c r="I441" s="158"/>
      <c r="L441" s="154"/>
      <c r="M441" s="159"/>
      <c r="T441" s="160"/>
      <c r="AT441" s="156" t="s">
        <v>364</v>
      </c>
      <c r="AU441" s="156" t="s">
        <v>89</v>
      </c>
      <c r="AV441" s="12" t="s">
        <v>87</v>
      </c>
      <c r="AW441" s="12" t="s">
        <v>40</v>
      </c>
      <c r="AX441" s="12" t="s">
        <v>80</v>
      </c>
      <c r="AY441" s="156" t="s">
        <v>354</v>
      </c>
    </row>
    <row r="442" spans="2:51" s="13" customFormat="1">
      <c r="B442" s="161"/>
      <c r="D442" s="155" t="s">
        <v>364</v>
      </c>
      <c r="E442" s="162" t="s">
        <v>32</v>
      </c>
      <c r="F442" s="163" t="s">
        <v>312</v>
      </c>
      <c r="H442" s="164">
        <v>286.411</v>
      </c>
      <c r="I442" s="165"/>
      <c r="L442" s="161"/>
      <c r="M442" s="166"/>
      <c r="T442" s="167"/>
      <c r="AT442" s="162" t="s">
        <v>364</v>
      </c>
      <c r="AU442" s="162" t="s">
        <v>89</v>
      </c>
      <c r="AV442" s="13" t="s">
        <v>89</v>
      </c>
      <c r="AW442" s="13" t="s">
        <v>40</v>
      </c>
      <c r="AX442" s="13" t="s">
        <v>87</v>
      </c>
      <c r="AY442" s="162" t="s">
        <v>354</v>
      </c>
    </row>
    <row r="443" spans="2:51" s="1" customFormat="1">
      <c r="B443" s="34"/>
      <c r="D443" s="155" t="s">
        <v>466</v>
      </c>
      <c r="F443" s="176" t="s">
        <v>467</v>
      </c>
      <c r="L443" s="34"/>
      <c r="M443" s="153"/>
      <c r="T443" s="55"/>
      <c r="AU443" s="18" t="s">
        <v>89</v>
      </c>
    </row>
    <row r="444" spans="2:51" s="1" customFormat="1">
      <c r="B444" s="34"/>
      <c r="D444" s="155" t="s">
        <v>466</v>
      </c>
      <c r="F444" s="177" t="s">
        <v>468</v>
      </c>
      <c r="H444" s="178">
        <v>64.62</v>
      </c>
      <c r="L444" s="34"/>
      <c r="M444" s="153"/>
      <c r="T444" s="55"/>
      <c r="AU444" s="18" t="s">
        <v>89</v>
      </c>
    </row>
    <row r="445" spans="2:51" s="1" customFormat="1">
      <c r="B445" s="34"/>
      <c r="D445" s="155" t="s">
        <v>466</v>
      </c>
      <c r="F445" s="176" t="s">
        <v>469</v>
      </c>
      <c r="L445" s="34"/>
      <c r="M445" s="153"/>
      <c r="T445" s="55"/>
      <c r="AU445" s="18" t="s">
        <v>89</v>
      </c>
    </row>
    <row r="446" spans="2:51" s="1" customFormat="1">
      <c r="B446" s="34"/>
      <c r="D446" s="155" t="s">
        <v>466</v>
      </c>
      <c r="F446" s="177" t="s">
        <v>470</v>
      </c>
      <c r="H446" s="178">
        <v>23.37</v>
      </c>
      <c r="L446" s="34"/>
      <c r="M446" s="153"/>
      <c r="T446" s="55"/>
      <c r="AU446" s="18" t="s">
        <v>89</v>
      </c>
    </row>
    <row r="447" spans="2:51" s="1" customFormat="1">
      <c r="B447" s="34"/>
      <c r="D447" s="155" t="s">
        <v>466</v>
      </c>
      <c r="F447" s="176" t="s">
        <v>471</v>
      </c>
      <c r="L447" s="34"/>
      <c r="M447" s="153"/>
      <c r="T447" s="55"/>
      <c r="AU447" s="18" t="s">
        <v>89</v>
      </c>
    </row>
    <row r="448" spans="2:51" s="1" customFormat="1">
      <c r="B448" s="34"/>
      <c r="D448" s="155" t="s">
        <v>466</v>
      </c>
      <c r="F448" s="177" t="s">
        <v>472</v>
      </c>
      <c r="H448" s="178">
        <v>15.99</v>
      </c>
      <c r="L448" s="34"/>
      <c r="M448" s="153"/>
      <c r="T448" s="55"/>
      <c r="AU448" s="18" t="s">
        <v>89</v>
      </c>
    </row>
    <row r="449" spans="2:65" s="1" customFormat="1" ht="24.2" customHeight="1">
      <c r="B449" s="34"/>
      <c r="C449" s="137" t="s">
        <v>642</v>
      </c>
      <c r="D449" s="137" t="s">
        <v>356</v>
      </c>
      <c r="E449" s="138" t="s">
        <v>643</v>
      </c>
      <c r="F449" s="139" t="s">
        <v>644</v>
      </c>
      <c r="G449" s="140" t="s">
        <v>359</v>
      </c>
      <c r="H449" s="141">
        <v>572.822</v>
      </c>
      <c r="I449" s="142"/>
      <c r="J449" s="143">
        <f>ROUND(I449*H449,2)</f>
        <v>0</v>
      </c>
      <c r="K449" s="139" t="s">
        <v>360</v>
      </c>
      <c r="L449" s="34"/>
      <c r="M449" s="144" t="s">
        <v>32</v>
      </c>
      <c r="N449" s="145" t="s">
        <v>51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252</v>
      </c>
      <c r="AT449" s="148" t="s">
        <v>356</v>
      </c>
      <c r="AU449" s="148" t="s">
        <v>89</v>
      </c>
      <c r="AY449" s="18" t="s">
        <v>354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8" t="s">
        <v>87</v>
      </c>
      <c r="BK449" s="149">
        <f>ROUND(I449*H449,2)</f>
        <v>0</v>
      </c>
      <c r="BL449" s="18" t="s">
        <v>252</v>
      </c>
      <c r="BM449" s="148" t="s">
        <v>645</v>
      </c>
    </row>
    <row r="450" spans="2:65" s="1" customFormat="1">
      <c r="B450" s="34"/>
      <c r="D450" s="150" t="s">
        <v>362</v>
      </c>
      <c r="F450" s="151" t="s">
        <v>646</v>
      </c>
      <c r="I450" s="152"/>
      <c r="L450" s="34"/>
      <c r="M450" s="153"/>
      <c r="T450" s="55"/>
      <c r="AT450" s="18" t="s">
        <v>362</v>
      </c>
      <c r="AU450" s="18" t="s">
        <v>89</v>
      </c>
    </row>
    <row r="451" spans="2:65" s="12" customFormat="1">
      <c r="B451" s="154"/>
      <c r="D451" s="155" t="s">
        <v>364</v>
      </c>
      <c r="E451" s="156" t="s">
        <v>32</v>
      </c>
      <c r="F451" s="157" t="s">
        <v>365</v>
      </c>
      <c r="H451" s="156" t="s">
        <v>32</v>
      </c>
      <c r="I451" s="158"/>
      <c r="L451" s="154"/>
      <c r="M451" s="159"/>
      <c r="T451" s="160"/>
      <c r="AT451" s="156" t="s">
        <v>364</v>
      </c>
      <c r="AU451" s="156" t="s">
        <v>89</v>
      </c>
      <c r="AV451" s="12" t="s">
        <v>87</v>
      </c>
      <c r="AW451" s="12" t="s">
        <v>40</v>
      </c>
      <c r="AX451" s="12" t="s">
        <v>80</v>
      </c>
      <c r="AY451" s="156" t="s">
        <v>354</v>
      </c>
    </row>
    <row r="452" spans="2:65" s="12" customFormat="1">
      <c r="B452" s="154"/>
      <c r="D452" s="155" t="s">
        <v>364</v>
      </c>
      <c r="E452" s="156" t="s">
        <v>32</v>
      </c>
      <c r="F452" s="157" t="s">
        <v>456</v>
      </c>
      <c r="H452" s="156" t="s">
        <v>32</v>
      </c>
      <c r="I452" s="158"/>
      <c r="L452" s="154"/>
      <c r="M452" s="159"/>
      <c r="T452" s="160"/>
      <c r="AT452" s="156" t="s">
        <v>364</v>
      </c>
      <c r="AU452" s="156" t="s">
        <v>89</v>
      </c>
      <c r="AV452" s="12" t="s">
        <v>87</v>
      </c>
      <c r="AW452" s="12" t="s">
        <v>40</v>
      </c>
      <c r="AX452" s="12" t="s">
        <v>80</v>
      </c>
      <c r="AY452" s="156" t="s">
        <v>354</v>
      </c>
    </row>
    <row r="453" spans="2:65" s="12" customFormat="1">
      <c r="B453" s="154"/>
      <c r="D453" s="155" t="s">
        <v>364</v>
      </c>
      <c r="E453" s="156" t="s">
        <v>32</v>
      </c>
      <c r="F453" s="157" t="s">
        <v>457</v>
      </c>
      <c r="H453" s="156" t="s">
        <v>32</v>
      </c>
      <c r="I453" s="158"/>
      <c r="L453" s="154"/>
      <c r="M453" s="159"/>
      <c r="T453" s="160"/>
      <c r="AT453" s="156" t="s">
        <v>364</v>
      </c>
      <c r="AU453" s="156" t="s">
        <v>89</v>
      </c>
      <c r="AV453" s="12" t="s">
        <v>87</v>
      </c>
      <c r="AW453" s="12" t="s">
        <v>40</v>
      </c>
      <c r="AX453" s="12" t="s">
        <v>80</v>
      </c>
      <c r="AY453" s="156" t="s">
        <v>354</v>
      </c>
    </row>
    <row r="454" spans="2:65" s="12" customFormat="1">
      <c r="B454" s="154"/>
      <c r="D454" s="155" t="s">
        <v>364</v>
      </c>
      <c r="E454" s="156" t="s">
        <v>32</v>
      </c>
      <c r="F454" s="157" t="s">
        <v>458</v>
      </c>
      <c r="H454" s="156" t="s">
        <v>32</v>
      </c>
      <c r="I454" s="158"/>
      <c r="L454" s="154"/>
      <c r="M454" s="159"/>
      <c r="T454" s="160"/>
      <c r="AT454" s="156" t="s">
        <v>364</v>
      </c>
      <c r="AU454" s="156" t="s">
        <v>89</v>
      </c>
      <c r="AV454" s="12" t="s">
        <v>87</v>
      </c>
      <c r="AW454" s="12" t="s">
        <v>40</v>
      </c>
      <c r="AX454" s="12" t="s">
        <v>80</v>
      </c>
      <c r="AY454" s="156" t="s">
        <v>354</v>
      </c>
    </row>
    <row r="455" spans="2:65" s="12" customFormat="1">
      <c r="B455" s="154"/>
      <c r="D455" s="155" t="s">
        <v>364</v>
      </c>
      <c r="E455" s="156" t="s">
        <v>32</v>
      </c>
      <c r="F455" s="157" t="s">
        <v>459</v>
      </c>
      <c r="H455" s="156" t="s">
        <v>32</v>
      </c>
      <c r="I455" s="158"/>
      <c r="L455" s="154"/>
      <c r="M455" s="159"/>
      <c r="T455" s="160"/>
      <c r="AT455" s="156" t="s">
        <v>364</v>
      </c>
      <c r="AU455" s="156" t="s">
        <v>89</v>
      </c>
      <c r="AV455" s="12" t="s">
        <v>87</v>
      </c>
      <c r="AW455" s="12" t="s">
        <v>40</v>
      </c>
      <c r="AX455" s="12" t="s">
        <v>80</v>
      </c>
      <c r="AY455" s="156" t="s">
        <v>354</v>
      </c>
    </row>
    <row r="456" spans="2:65" s="12" customFormat="1">
      <c r="B456" s="154"/>
      <c r="D456" s="155" t="s">
        <v>364</v>
      </c>
      <c r="E456" s="156" t="s">
        <v>32</v>
      </c>
      <c r="F456" s="157" t="s">
        <v>460</v>
      </c>
      <c r="H456" s="156" t="s">
        <v>32</v>
      </c>
      <c r="I456" s="158"/>
      <c r="L456" s="154"/>
      <c r="M456" s="159"/>
      <c r="T456" s="160"/>
      <c r="AT456" s="156" t="s">
        <v>364</v>
      </c>
      <c r="AU456" s="156" t="s">
        <v>89</v>
      </c>
      <c r="AV456" s="12" t="s">
        <v>87</v>
      </c>
      <c r="AW456" s="12" t="s">
        <v>40</v>
      </c>
      <c r="AX456" s="12" t="s">
        <v>80</v>
      </c>
      <c r="AY456" s="156" t="s">
        <v>354</v>
      </c>
    </row>
    <row r="457" spans="2:65" s="12" customFormat="1">
      <c r="B457" s="154"/>
      <c r="D457" s="155" t="s">
        <v>364</v>
      </c>
      <c r="E457" s="156" t="s">
        <v>32</v>
      </c>
      <c r="F457" s="157" t="s">
        <v>639</v>
      </c>
      <c r="H457" s="156" t="s">
        <v>32</v>
      </c>
      <c r="I457" s="158"/>
      <c r="L457" s="154"/>
      <c r="M457" s="159"/>
      <c r="T457" s="160"/>
      <c r="AT457" s="156" t="s">
        <v>364</v>
      </c>
      <c r="AU457" s="156" t="s">
        <v>89</v>
      </c>
      <c r="AV457" s="12" t="s">
        <v>87</v>
      </c>
      <c r="AW457" s="12" t="s">
        <v>40</v>
      </c>
      <c r="AX457" s="12" t="s">
        <v>80</v>
      </c>
      <c r="AY457" s="156" t="s">
        <v>354</v>
      </c>
    </row>
    <row r="458" spans="2:65" s="12" customFormat="1">
      <c r="B458" s="154"/>
      <c r="D458" s="155" t="s">
        <v>364</v>
      </c>
      <c r="E458" s="156" t="s">
        <v>32</v>
      </c>
      <c r="F458" s="157" t="s">
        <v>462</v>
      </c>
      <c r="H458" s="156" t="s">
        <v>32</v>
      </c>
      <c r="I458" s="158"/>
      <c r="L458" s="154"/>
      <c r="M458" s="159"/>
      <c r="T458" s="160"/>
      <c r="AT458" s="156" t="s">
        <v>364</v>
      </c>
      <c r="AU458" s="156" t="s">
        <v>89</v>
      </c>
      <c r="AV458" s="12" t="s">
        <v>87</v>
      </c>
      <c r="AW458" s="12" t="s">
        <v>40</v>
      </c>
      <c r="AX458" s="12" t="s">
        <v>80</v>
      </c>
      <c r="AY458" s="156" t="s">
        <v>354</v>
      </c>
    </row>
    <row r="459" spans="2:65" s="12" customFormat="1">
      <c r="B459" s="154"/>
      <c r="D459" s="155" t="s">
        <v>364</v>
      </c>
      <c r="E459" s="156" t="s">
        <v>32</v>
      </c>
      <c r="F459" s="157" t="s">
        <v>640</v>
      </c>
      <c r="H459" s="156" t="s">
        <v>32</v>
      </c>
      <c r="I459" s="158"/>
      <c r="L459" s="154"/>
      <c r="M459" s="159"/>
      <c r="T459" s="160"/>
      <c r="AT459" s="156" t="s">
        <v>364</v>
      </c>
      <c r="AU459" s="156" t="s">
        <v>89</v>
      </c>
      <c r="AV459" s="12" t="s">
        <v>87</v>
      </c>
      <c r="AW459" s="12" t="s">
        <v>40</v>
      </c>
      <c r="AX459" s="12" t="s">
        <v>80</v>
      </c>
      <c r="AY459" s="156" t="s">
        <v>354</v>
      </c>
    </row>
    <row r="460" spans="2:65" s="12" customFormat="1">
      <c r="B460" s="154"/>
      <c r="D460" s="155" t="s">
        <v>364</v>
      </c>
      <c r="E460" s="156" t="s">
        <v>32</v>
      </c>
      <c r="F460" s="157" t="s">
        <v>464</v>
      </c>
      <c r="H460" s="156" t="s">
        <v>32</v>
      </c>
      <c r="I460" s="158"/>
      <c r="L460" s="154"/>
      <c r="M460" s="159"/>
      <c r="T460" s="160"/>
      <c r="AT460" s="156" t="s">
        <v>364</v>
      </c>
      <c r="AU460" s="156" t="s">
        <v>89</v>
      </c>
      <c r="AV460" s="12" t="s">
        <v>87</v>
      </c>
      <c r="AW460" s="12" t="s">
        <v>40</v>
      </c>
      <c r="AX460" s="12" t="s">
        <v>80</v>
      </c>
      <c r="AY460" s="156" t="s">
        <v>354</v>
      </c>
    </row>
    <row r="461" spans="2:65" s="12" customFormat="1">
      <c r="B461" s="154"/>
      <c r="D461" s="155" t="s">
        <v>364</v>
      </c>
      <c r="E461" s="156" t="s">
        <v>32</v>
      </c>
      <c r="F461" s="157" t="s">
        <v>641</v>
      </c>
      <c r="H461" s="156" t="s">
        <v>32</v>
      </c>
      <c r="I461" s="158"/>
      <c r="L461" s="154"/>
      <c r="M461" s="159"/>
      <c r="T461" s="160"/>
      <c r="AT461" s="156" t="s">
        <v>364</v>
      </c>
      <c r="AU461" s="156" t="s">
        <v>89</v>
      </c>
      <c r="AV461" s="12" t="s">
        <v>87</v>
      </c>
      <c r="AW461" s="12" t="s">
        <v>40</v>
      </c>
      <c r="AX461" s="12" t="s">
        <v>80</v>
      </c>
      <c r="AY461" s="156" t="s">
        <v>354</v>
      </c>
    </row>
    <row r="462" spans="2:65" s="13" customFormat="1">
      <c r="B462" s="161"/>
      <c r="D462" s="155" t="s">
        <v>364</v>
      </c>
      <c r="E462" s="162" t="s">
        <v>32</v>
      </c>
      <c r="F462" s="163" t="s">
        <v>312</v>
      </c>
      <c r="H462" s="164">
        <v>286.411</v>
      </c>
      <c r="I462" s="165"/>
      <c r="L462" s="161"/>
      <c r="M462" s="166"/>
      <c r="T462" s="167"/>
      <c r="AT462" s="162" t="s">
        <v>364</v>
      </c>
      <c r="AU462" s="162" t="s">
        <v>89</v>
      </c>
      <c r="AV462" s="13" t="s">
        <v>89</v>
      </c>
      <c r="AW462" s="13" t="s">
        <v>40</v>
      </c>
      <c r="AX462" s="13" t="s">
        <v>87</v>
      </c>
      <c r="AY462" s="162" t="s">
        <v>354</v>
      </c>
    </row>
    <row r="463" spans="2:65" s="1" customFormat="1">
      <c r="B463" s="34"/>
      <c r="D463" s="155" t="s">
        <v>466</v>
      </c>
      <c r="F463" s="176" t="s">
        <v>467</v>
      </c>
      <c r="L463" s="34"/>
      <c r="M463" s="153"/>
      <c r="T463" s="55"/>
      <c r="AU463" s="18" t="s">
        <v>89</v>
      </c>
    </row>
    <row r="464" spans="2:65" s="1" customFormat="1">
      <c r="B464" s="34"/>
      <c r="D464" s="155" t="s">
        <v>466</v>
      </c>
      <c r="F464" s="177" t="s">
        <v>468</v>
      </c>
      <c r="H464" s="178">
        <v>64.62</v>
      </c>
      <c r="L464" s="34"/>
      <c r="M464" s="153"/>
      <c r="T464" s="55"/>
      <c r="AU464" s="18" t="s">
        <v>89</v>
      </c>
    </row>
    <row r="465" spans="2:65" s="1" customFormat="1">
      <c r="B465" s="34"/>
      <c r="D465" s="155" t="s">
        <v>466</v>
      </c>
      <c r="F465" s="176" t="s">
        <v>469</v>
      </c>
      <c r="L465" s="34"/>
      <c r="M465" s="153"/>
      <c r="T465" s="55"/>
      <c r="AU465" s="18" t="s">
        <v>89</v>
      </c>
    </row>
    <row r="466" spans="2:65" s="1" customFormat="1">
      <c r="B466" s="34"/>
      <c r="D466" s="155" t="s">
        <v>466</v>
      </c>
      <c r="F466" s="177" t="s">
        <v>470</v>
      </c>
      <c r="H466" s="178">
        <v>23.37</v>
      </c>
      <c r="L466" s="34"/>
      <c r="M466" s="153"/>
      <c r="T466" s="55"/>
      <c r="AU466" s="18" t="s">
        <v>89</v>
      </c>
    </row>
    <row r="467" spans="2:65" s="1" customFormat="1">
      <c r="B467" s="34"/>
      <c r="D467" s="155" t="s">
        <v>466</v>
      </c>
      <c r="F467" s="176" t="s">
        <v>471</v>
      </c>
      <c r="L467" s="34"/>
      <c r="M467" s="153"/>
      <c r="T467" s="55"/>
      <c r="AU467" s="18" t="s">
        <v>89</v>
      </c>
    </row>
    <row r="468" spans="2:65" s="1" customFormat="1">
      <c r="B468" s="34"/>
      <c r="D468" s="155" t="s">
        <v>466</v>
      </c>
      <c r="F468" s="177" t="s">
        <v>472</v>
      </c>
      <c r="H468" s="178">
        <v>15.99</v>
      </c>
      <c r="L468" s="34"/>
      <c r="M468" s="153"/>
      <c r="T468" s="55"/>
      <c r="AU468" s="18" t="s">
        <v>89</v>
      </c>
    </row>
    <row r="469" spans="2:65" s="13" customFormat="1">
      <c r="B469" s="161"/>
      <c r="D469" s="155" t="s">
        <v>364</v>
      </c>
      <c r="F469" s="163" t="s">
        <v>647</v>
      </c>
      <c r="H469" s="164">
        <v>572.822</v>
      </c>
      <c r="I469" s="165"/>
      <c r="L469" s="161"/>
      <c r="M469" s="166"/>
      <c r="T469" s="167"/>
      <c r="AT469" s="162" t="s">
        <v>364</v>
      </c>
      <c r="AU469" s="162" t="s">
        <v>89</v>
      </c>
      <c r="AV469" s="13" t="s">
        <v>89</v>
      </c>
      <c r="AW469" s="13" t="s">
        <v>4</v>
      </c>
      <c r="AX469" s="13" t="s">
        <v>87</v>
      </c>
      <c r="AY469" s="162" t="s">
        <v>354</v>
      </c>
    </row>
    <row r="470" spans="2:65" s="1" customFormat="1" ht="37.9" customHeight="1">
      <c r="B470" s="34"/>
      <c r="C470" s="137" t="s">
        <v>648</v>
      </c>
      <c r="D470" s="137" t="s">
        <v>356</v>
      </c>
      <c r="E470" s="138" t="s">
        <v>649</v>
      </c>
      <c r="F470" s="139" t="s">
        <v>650</v>
      </c>
      <c r="G470" s="140" t="s">
        <v>359</v>
      </c>
      <c r="H470" s="141">
        <v>3.78</v>
      </c>
      <c r="I470" s="142"/>
      <c r="J470" s="143">
        <f>ROUND(I470*H470,2)</f>
        <v>0</v>
      </c>
      <c r="K470" s="139" t="s">
        <v>360</v>
      </c>
      <c r="L470" s="34"/>
      <c r="M470" s="144" t="s">
        <v>32</v>
      </c>
      <c r="N470" s="145" t="s">
        <v>51</v>
      </c>
      <c r="P470" s="146">
        <f>O470*H470</f>
        <v>0</v>
      </c>
      <c r="Q470" s="146">
        <v>0</v>
      </c>
      <c r="R470" s="146">
        <f>Q470*H470</f>
        <v>0</v>
      </c>
      <c r="S470" s="146">
        <v>7.5999999999999998E-2</v>
      </c>
      <c r="T470" s="147">
        <f>S470*H470</f>
        <v>0.28727999999999998</v>
      </c>
      <c r="AR470" s="148" t="s">
        <v>252</v>
      </c>
      <c r="AT470" s="148" t="s">
        <v>356</v>
      </c>
      <c r="AU470" s="148" t="s">
        <v>89</v>
      </c>
      <c r="AY470" s="18" t="s">
        <v>354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8" t="s">
        <v>87</v>
      </c>
      <c r="BK470" s="149">
        <f>ROUND(I470*H470,2)</f>
        <v>0</v>
      </c>
      <c r="BL470" s="18" t="s">
        <v>252</v>
      </c>
      <c r="BM470" s="148" t="s">
        <v>651</v>
      </c>
    </row>
    <row r="471" spans="2:65" s="1" customFormat="1">
      <c r="B471" s="34"/>
      <c r="D471" s="150" t="s">
        <v>362</v>
      </c>
      <c r="F471" s="151" t="s">
        <v>652</v>
      </c>
      <c r="I471" s="152"/>
      <c r="L471" s="34"/>
      <c r="M471" s="153"/>
      <c r="T471" s="55"/>
      <c r="AT471" s="18" t="s">
        <v>362</v>
      </c>
      <c r="AU471" s="18" t="s">
        <v>89</v>
      </c>
    </row>
    <row r="472" spans="2:65" s="12" customFormat="1">
      <c r="B472" s="154"/>
      <c r="D472" s="155" t="s">
        <v>364</v>
      </c>
      <c r="E472" s="156" t="s">
        <v>32</v>
      </c>
      <c r="F472" s="157" t="s">
        <v>365</v>
      </c>
      <c r="H472" s="156" t="s">
        <v>32</v>
      </c>
      <c r="I472" s="158"/>
      <c r="L472" s="154"/>
      <c r="M472" s="159"/>
      <c r="T472" s="160"/>
      <c r="AT472" s="156" t="s">
        <v>364</v>
      </c>
      <c r="AU472" s="156" t="s">
        <v>89</v>
      </c>
      <c r="AV472" s="12" t="s">
        <v>87</v>
      </c>
      <c r="AW472" s="12" t="s">
        <v>40</v>
      </c>
      <c r="AX472" s="12" t="s">
        <v>80</v>
      </c>
      <c r="AY472" s="156" t="s">
        <v>354</v>
      </c>
    </row>
    <row r="473" spans="2:65" s="12" customFormat="1">
      <c r="B473" s="154"/>
      <c r="D473" s="155" t="s">
        <v>364</v>
      </c>
      <c r="E473" s="156" t="s">
        <v>32</v>
      </c>
      <c r="F473" s="157" t="s">
        <v>456</v>
      </c>
      <c r="H473" s="156" t="s">
        <v>32</v>
      </c>
      <c r="I473" s="158"/>
      <c r="L473" s="154"/>
      <c r="M473" s="159"/>
      <c r="T473" s="160"/>
      <c r="AT473" s="156" t="s">
        <v>364</v>
      </c>
      <c r="AU473" s="156" t="s">
        <v>89</v>
      </c>
      <c r="AV473" s="12" t="s">
        <v>87</v>
      </c>
      <c r="AW473" s="12" t="s">
        <v>40</v>
      </c>
      <c r="AX473" s="12" t="s">
        <v>80</v>
      </c>
      <c r="AY473" s="156" t="s">
        <v>354</v>
      </c>
    </row>
    <row r="474" spans="2:65" s="12" customFormat="1">
      <c r="B474" s="154"/>
      <c r="D474" s="155" t="s">
        <v>364</v>
      </c>
      <c r="E474" s="156" t="s">
        <v>32</v>
      </c>
      <c r="F474" s="157" t="s">
        <v>653</v>
      </c>
      <c r="H474" s="156" t="s">
        <v>32</v>
      </c>
      <c r="I474" s="158"/>
      <c r="L474" s="154"/>
      <c r="M474" s="159"/>
      <c r="T474" s="160"/>
      <c r="AT474" s="156" t="s">
        <v>364</v>
      </c>
      <c r="AU474" s="156" t="s">
        <v>89</v>
      </c>
      <c r="AV474" s="12" t="s">
        <v>87</v>
      </c>
      <c r="AW474" s="12" t="s">
        <v>40</v>
      </c>
      <c r="AX474" s="12" t="s">
        <v>80</v>
      </c>
      <c r="AY474" s="156" t="s">
        <v>354</v>
      </c>
    </row>
    <row r="475" spans="2:65" s="12" customFormat="1">
      <c r="B475" s="154"/>
      <c r="D475" s="155" t="s">
        <v>364</v>
      </c>
      <c r="E475" s="156" t="s">
        <v>32</v>
      </c>
      <c r="F475" s="157" t="s">
        <v>654</v>
      </c>
      <c r="H475" s="156" t="s">
        <v>32</v>
      </c>
      <c r="I475" s="158"/>
      <c r="L475" s="154"/>
      <c r="M475" s="159"/>
      <c r="T475" s="160"/>
      <c r="AT475" s="156" t="s">
        <v>364</v>
      </c>
      <c r="AU475" s="156" t="s">
        <v>89</v>
      </c>
      <c r="AV475" s="12" t="s">
        <v>87</v>
      </c>
      <c r="AW475" s="12" t="s">
        <v>40</v>
      </c>
      <c r="AX475" s="12" t="s">
        <v>80</v>
      </c>
      <c r="AY475" s="156" t="s">
        <v>354</v>
      </c>
    </row>
    <row r="476" spans="2:65" s="13" customFormat="1">
      <c r="B476" s="161"/>
      <c r="D476" s="155" t="s">
        <v>364</v>
      </c>
      <c r="E476" s="162" t="s">
        <v>32</v>
      </c>
      <c r="F476" s="163" t="s">
        <v>235</v>
      </c>
      <c r="H476" s="164">
        <v>3.78</v>
      </c>
      <c r="I476" s="165"/>
      <c r="L476" s="161"/>
      <c r="M476" s="166"/>
      <c r="T476" s="167"/>
      <c r="AT476" s="162" t="s">
        <v>364</v>
      </c>
      <c r="AU476" s="162" t="s">
        <v>89</v>
      </c>
      <c r="AV476" s="13" t="s">
        <v>89</v>
      </c>
      <c r="AW476" s="13" t="s">
        <v>40</v>
      </c>
      <c r="AX476" s="13" t="s">
        <v>87</v>
      </c>
      <c r="AY476" s="162" t="s">
        <v>354</v>
      </c>
    </row>
    <row r="477" spans="2:65" s="1" customFormat="1" ht="37.9" customHeight="1">
      <c r="B477" s="34"/>
      <c r="C477" s="137" t="s">
        <v>655</v>
      </c>
      <c r="D477" s="137" t="s">
        <v>356</v>
      </c>
      <c r="E477" s="138" t="s">
        <v>656</v>
      </c>
      <c r="F477" s="139" t="s">
        <v>657</v>
      </c>
      <c r="G477" s="140" t="s">
        <v>359</v>
      </c>
      <c r="H477" s="141">
        <v>5.7130000000000001</v>
      </c>
      <c r="I477" s="142"/>
      <c r="J477" s="143">
        <f>ROUND(I477*H477,2)</f>
        <v>0</v>
      </c>
      <c r="K477" s="139" t="s">
        <v>360</v>
      </c>
      <c r="L477" s="34"/>
      <c r="M477" s="144" t="s">
        <v>32</v>
      </c>
      <c r="N477" s="145" t="s">
        <v>51</v>
      </c>
      <c r="P477" s="146">
        <f>O477*H477</f>
        <v>0</v>
      </c>
      <c r="Q477" s="146">
        <v>0</v>
      </c>
      <c r="R477" s="146">
        <f>Q477*H477</f>
        <v>0</v>
      </c>
      <c r="S477" s="146">
        <v>6.3E-2</v>
      </c>
      <c r="T477" s="147">
        <f>S477*H477</f>
        <v>0.35991899999999999</v>
      </c>
      <c r="AR477" s="148" t="s">
        <v>252</v>
      </c>
      <c r="AT477" s="148" t="s">
        <v>356</v>
      </c>
      <c r="AU477" s="148" t="s">
        <v>89</v>
      </c>
      <c r="AY477" s="18" t="s">
        <v>354</v>
      </c>
      <c r="BE477" s="149">
        <f>IF(N477="základní",J477,0)</f>
        <v>0</v>
      </c>
      <c r="BF477" s="149">
        <f>IF(N477="snížená",J477,0)</f>
        <v>0</v>
      </c>
      <c r="BG477" s="149">
        <f>IF(N477="zákl. přenesená",J477,0)</f>
        <v>0</v>
      </c>
      <c r="BH477" s="149">
        <f>IF(N477="sníž. přenesená",J477,0)</f>
        <v>0</v>
      </c>
      <c r="BI477" s="149">
        <f>IF(N477="nulová",J477,0)</f>
        <v>0</v>
      </c>
      <c r="BJ477" s="18" t="s">
        <v>87</v>
      </c>
      <c r="BK477" s="149">
        <f>ROUND(I477*H477,2)</f>
        <v>0</v>
      </c>
      <c r="BL477" s="18" t="s">
        <v>252</v>
      </c>
      <c r="BM477" s="148" t="s">
        <v>658</v>
      </c>
    </row>
    <row r="478" spans="2:65" s="1" customFormat="1">
      <c r="B478" s="34"/>
      <c r="D478" s="150" t="s">
        <v>362</v>
      </c>
      <c r="F478" s="151" t="s">
        <v>659</v>
      </c>
      <c r="I478" s="152"/>
      <c r="L478" s="34"/>
      <c r="M478" s="153"/>
      <c r="T478" s="55"/>
      <c r="AT478" s="18" t="s">
        <v>362</v>
      </c>
      <c r="AU478" s="18" t="s">
        <v>89</v>
      </c>
    </row>
    <row r="479" spans="2:65" s="12" customFormat="1">
      <c r="B479" s="154"/>
      <c r="D479" s="155" t="s">
        <v>364</v>
      </c>
      <c r="E479" s="156" t="s">
        <v>32</v>
      </c>
      <c r="F479" s="157" t="s">
        <v>365</v>
      </c>
      <c r="H479" s="156" t="s">
        <v>32</v>
      </c>
      <c r="I479" s="158"/>
      <c r="L479" s="154"/>
      <c r="M479" s="159"/>
      <c r="T479" s="160"/>
      <c r="AT479" s="156" t="s">
        <v>364</v>
      </c>
      <c r="AU479" s="156" t="s">
        <v>89</v>
      </c>
      <c r="AV479" s="12" t="s">
        <v>87</v>
      </c>
      <c r="AW479" s="12" t="s">
        <v>40</v>
      </c>
      <c r="AX479" s="12" t="s">
        <v>80</v>
      </c>
      <c r="AY479" s="156" t="s">
        <v>354</v>
      </c>
    </row>
    <row r="480" spans="2:65" s="12" customFormat="1">
      <c r="B480" s="154"/>
      <c r="D480" s="155" t="s">
        <v>364</v>
      </c>
      <c r="E480" s="156" t="s">
        <v>32</v>
      </c>
      <c r="F480" s="157" t="s">
        <v>456</v>
      </c>
      <c r="H480" s="156" t="s">
        <v>32</v>
      </c>
      <c r="I480" s="158"/>
      <c r="L480" s="154"/>
      <c r="M480" s="159"/>
      <c r="T480" s="160"/>
      <c r="AT480" s="156" t="s">
        <v>364</v>
      </c>
      <c r="AU480" s="156" t="s">
        <v>89</v>
      </c>
      <c r="AV480" s="12" t="s">
        <v>87</v>
      </c>
      <c r="AW480" s="12" t="s">
        <v>40</v>
      </c>
      <c r="AX480" s="12" t="s">
        <v>80</v>
      </c>
      <c r="AY480" s="156" t="s">
        <v>354</v>
      </c>
    </row>
    <row r="481" spans="2:65" s="12" customFormat="1">
      <c r="B481" s="154"/>
      <c r="D481" s="155" t="s">
        <v>364</v>
      </c>
      <c r="E481" s="156" t="s">
        <v>32</v>
      </c>
      <c r="F481" s="157" t="s">
        <v>660</v>
      </c>
      <c r="H481" s="156" t="s">
        <v>32</v>
      </c>
      <c r="I481" s="158"/>
      <c r="L481" s="154"/>
      <c r="M481" s="159"/>
      <c r="T481" s="160"/>
      <c r="AT481" s="156" t="s">
        <v>364</v>
      </c>
      <c r="AU481" s="156" t="s">
        <v>89</v>
      </c>
      <c r="AV481" s="12" t="s">
        <v>87</v>
      </c>
      <c r="AW481" s="12" t="s">
        <v>40</v>
      </c>
      <c r="AX481" s="12" t="s">
        <v>80</v>
      </c>
      <c r="AY481" s="156" t="s">
        <v>354</v>
      </c>
    </row>
    <row r="482" spans="2:65" s="12" customFormat="1">
      <c r="B482" s="154"/>
      <c r="D482" s="155" t="s">
        <v>364</v>
      </c>
      <c r="E482" s="156" t="s">
        <v>32</v>
      </c>
      <c r="F482" s="157" t="s">
        <v>661</v>
      </c>
      <c r="H482" s="156" t="s">
        <v>32</v>
      </c>
      <c r="I482" s="158"/>
      <c r="L482" s="154"/>
      <c r="M482" s="159"/>
      <c r="T482" s="160"/>
      <c r="AT482" s="156" t="s">
        <v>364</v>
      </c>
      <c r="AU482" s="156" t="s">
        <v>89</v>
      </c>
      <c r="AV482" s="12" t="s">
        <v>87</v>
      </c>
      <c r="AW482" s="12" t="s">
        <v>40</v>
      </c>
      <c r="AX482" s="12" t="s">
        <v>80</v>
      </c>
      <c r="AY482" s="156" t="s">
        <v>354</v>
      </c>
    </row>
    <row r="483" spans="2:65" s="13" customFormat="1">
      <c r="B483" s="161"/>
      <c r="D483" s="155" t="s">
        <v>364</v>
      </c>
      <c r="E483" s="162" t="s">
        <v>32</v>
      </c>
      <c r="F483" s="163" t="s">
        <v>238</v>
      </c>
      <c r="H483" s="164">
        <v>5.7130000000000001</v>
      </c>
      <c r="I483" s="165"/>
      <c r="L483" s="161"/>
      <c r="M483" s="166"/>
      <c r="T483" s="167"/>
      <c r="AT483" s="162" t="s">
        <v>364</v>
      </c>
      <c r="AU483" s="162" t="s">
        <v>89</v>
      </c>
      <c r="AV483" s="13" t="s">
        <v>89</v>
      </c>
      <c r="AW483" s="13" t="s">
        <v>40</v>
      </c>
      <c r="AX483" s="13" t="s">
        <v>87</v>
      </c>
      <c r="AY483" s="162" t="s">
        <v>354</v>
      </c>
    </row>
    <row r="484" spans="2:65" s="1" customFormat="1" ht="24.2" customHeight="1">
      <c r="B484" s="34"/>
      <c r="C484" s="137" t="s">
        <v>662</v>
      </c>
      <c r="D484" s="137" t="s">
        <v>356</v>
      </c>
      <c r="E484" s="138" t="s">
        <v>663</v>
      </c>
      <c r="F484" s="139" t="s">
        <v>664</v>
      </c>
      <c r="G484" s="140" t="s">
        <v>512</v>
      </c>
      <c r="H484" s="141">
        <v>108</v>
      </c>
      <c r="I484" s="142"/>
      <c r="J484" s="143">
        <f>ROUND(I484*H484,2)</f>
        <v>0</v>
      </c>
      <c r="K484" s="139" t="s">
        <v>360</v>
      </c>
      <c r="L484" s="34"/>
      <c r="M484" s="144" t="s">
        <v>32</v>
      </c>
      <c r="N484" s="145" t="s">
        <v>51</v>
      </c>
      <c r="P484" s="146">
        <f>O484*H484</f>
        <v>0</v>
      </c>
      <c r="Q484" s="146">
        <v>0</v>
      </c>
      <c r="R484" s="146">
        <f>Q484*H484</f>
        <v>0</v>
      </c>
      <c r="S484" s="146">
        <v>5.6999999999999998E-4</v>
      </c>
      <c r="T484" s="147">
        <f>S484*H484</f>
        <v>6.1559999999999997E-2</v>
      </c>
      <c r="AR484" s="148" t="s">
        <v>252</v>
      </c>
      <c r="AT484" s="148" t="s">
        <v>356</v>
      </c>
      <c r="AU484" s="148" t="s">
        <v>89</v>
      </c>
      <c r="AY484" s="18" t="s">
        <v>354</v>
      </c>
      <c r="BE484" s="149">
        <f>IF(N484="základní",J484,0)</f>
        <v>0</v>
      </c>
      <c r="BF484" s="149">
        <f>IF(N484="snížená",J484,0)</f>
        <v>0</v>
      </c>
      <c r="BG484" s="149">
        <f>IF(N484="zákl. přenesená",J484,0)</f>
        <v>0</v>
      </c>
      <c r="BH484" s="149">
        <f>IF(N484="sníž. přenesená",J484,0)</f>
        <v>0</v>
      </c>
      <c r="BI484" s="149">
        <f>IF(N484="nulová",J484,0)</f>
        <v>0</v>
      </c>
      <c r="BJ484" s="18" t="s">
        <v>87</v>
      </c>
      <c r="BK484" s="149">
        <f>ROUND(I484*H484,2)</f>
        <v>0</v>
      </c>
      <c r="BL484" s="18" t="s">
        <v>252</v>
      </c>
      <c r="BM484" s="148" t="s">
        <v>665</v>
      </c>
    </row>
    <row r="485" spans="2:65" s="1" customFormat="1">
      <c r="B485" s="34"/>
      <c r="D485" s="150" t="s">
        <v>362</v>
      </c>
      <c r="F485" s="151" t="s">
        <v>666</v>
      </c>
      <c r="I485" s="152"/>
      <c r="L485" s="34"/>
      <c r="M485" s="153"/>
      <c r="T485" s="55"/>
      <c r="AT485" s="18" t="s">
        <v>362</v>
      </c>
      <c r="AU485" s="18" t="s">
        <v>89</v>
      </c>
    </row>
    <row r="486" spans="2:65" s="12" customFormat="1">
      <c r="B486" s="154"/>
      <c r="D486" s="155" t="s">
        <v>364</v>
      </c>
      <c r="E486" s="156" t="s">
        <v>32</v>
      </c>
      <c r="F486" s="157" t="s">
        <v>667</v>
      </c>
      <c r="H486" s="156" t="s">
        <v>32</v>
      </c>
      <c r="I486" s="158"/>
      <c r="L486" s="154"/>
      <c r="M486" s="159"/>
      <c r="T486" s="160"/>
      <c r="AT486" s="156" t="s">
        <v>364</v>
      </c>
      <c r="AU486" s="156" t="s">
        <v>89</v>
      </c>
      <c r="AV486" s="12" t="s">
        <v>87</v>
      </c>
      <c r="AW486" s="12" t="s">
        <v>40</v>
      </c>
      <c r="AX486" s="12" t="s">
        <v>80</v>
      </c>
      <c r="AY486" s="156" t="s">
        <v>354</v>
      </c>
    </row>
    <row r="487" spans="2:65" s="13" customFormat="1">
      <c r="B487" s="161"/>
      <c r="D487" s="155" t="s">
        <v>364</v>
      </c>
      <c r="E487" s="162" t="s">
        <v>32</v>
      </c>
      <c r="F487" s="163" t="s">
        <v>668</v>
      </c>
      <c r="H487" s="164">
        <v>4</v>
      </c>
      <c r="I487" s="165"/>
      <c r="L487" s="161"/>
      <c r="M487" s="166"/>
      <c r="T487" s="167"/>
      <c r="AT487" s="162" t="s">
        <v>364</v>
      </c>
      <c r="AU487" s="162" t="s">
        <v>89</v>
      </c>
      <c r="AV487" s="13" t="s">
        <v>89</v>
      </c>
      <c r="AW487" s="13" t="s">
        <v>40</v>
      </c>
      <c r="AX487" s="13" t="s">
        <v>80</v>
      </c>
      <c r="AY487" s="162" t="s">
        <v>354</v>
      </c>
    </row>
    <row r="488" spans="2:65" s="12" customFormat="1">
      <c r="B488" s="154"/>
      <c r="D488" s="155" t="s">
        <v>364</v>
      </c>
      <c r="E488" s="156" t="s">
        <v>32</v>
      </c>
      <c r="F488" s="157" t="s">
        <v>669</v>
      </c>
      <c r="H488" s="156" t="s">
        <v>32</v>
      </c>
      <c r="I488" s="158"/>
      <c r="L488" s="154"/>
      <c r="M488" s="159"/>
      <c r="T488" s="160"/>
      <c r="AT488" s="156" t="s">
        <v>364</v>
      </c>
      <c r="AU488" s="156" t="s">
        <v>89</v>
      </c>
      <c r="AV488" s="12" t="s">
        <v>87</v>
      </c>
      <c r="AW488" s="12" t="s">
        <v>40</v>
      </c>
      <c r="AX488" s="12" t="s">
        <v>80</v>
      </c>
      <c r="AY488" s="156" t="s">
        <v>354</v>
      </c>
    </row>
    <row r="489" spans="2:65" s="13" customFormat="1">
      <c r="B489" s="161"/>
      <c r="D489" s="155" t="s">
        <v>364</v>
      </c>
      <c r="E489" s="162" t="s">
        <v>32</v>
      </c>
      <c r="F489" s="163" t="s">
        <v>670</v>
      </c>
      <c r="H489" s="164">
        <v>96</v>
      </c>
      <c r="I489" s="165"/>
      <c r="L489" s="161"/>
      <c r="M489" s="166"/>
      <c r="T489" s="167"/>
      <c r="AT489" s="162" t="s">
        <v>364</v>
      </c>
      <c r="AU489" s="162" t="s">
        <v>89</v>
      </c>
      <c r="AV489" s="13" t="s">
        <v>89</v>
      </c>
      <c r="AW489" s="13" t="s">
        <v>40</v>
      </c>
      <c r="AX489" s="13" t="s">
        <v>80</v>
      </c>
      <c r="AY489" s="162" t="s">
        <v>354</v>
      </c>
    </row>
    <row r="490" spans="2:65" s="12" customFormat="1">
      <c r="B490" s="154"/>
      <c r="D490" s="155" t="s">
        <v>364</v>
      </c>
      <c r="E490" s="156" t="s">
        <v>32</v>
      </c>
      <c r="F490" s="157" t="s">
        <v>671</v>
      </c>
      <c r="H490" s="156" t="s">
        <v>32</v>
      </c>
      <c r="I490" s="158"/>
      <c r="L490" s="154"/>
      <c r="M490" s="159"/>
      <c r="T490" s="160"/>
      <c r="AT490" s="156" t="s">
        <v>364</v>
      </c>
      <c r="AU490" s="156" t="s">
        <v>89</v>
      </c>
      <c r="AV490" s="12" t="s">
        <v>87</v>
      </c>
      <c r="AW490" s="12" t="s">
        <v>40</v>
      </c>
      <c r="AX490" s="12" t="s">
        <v>80</v>
      </c>
      <c r="AY490" s="156" t="s">
        <v>354</v>
      </c>
    </row>
    <row r="491" spans="2:65" s="13" customFormat="1">
      <c r="B491" s="161"/>
      <c r="D491" s="155" t="s">
        <v>364</v>
      </c>
      <c r="E491" s="162" t="s">
        <v>32</v>
      </c>
      <c r="F491" s="163" t="s">
        <v>672</v>
      </c>
      <c r="H491" s="164">
        <v>8</v>
      </c>
      <c r="I491" s="165"/>
      <c r="L491" s="161"/>
      <c r="M491" s="166"/>
      <c r="T491" s="167"/>
      <c r="AT491" s="162" t="s">
        <v>364</v>
      </c>
      <c r="AU491" s="162" t="s">
        <v>89</v>
      </c>
      <c r="AV491" s="13" t="s">
        <v>89</v>
      </c>
      <c r="AW491" s="13" t="s">
        <v>40</v>
      </c>
      <c r="AX491" s="13" t="s">
        <v>80</v>
      </c>
      <c r="AY491" s="162" t="s">
        <v>354</v>
      </c>
    </row>
    <row r="492" spans="2:65" s="14" customFormat="1">
      <c r="B492" s="169"/>
      <c r="D492" s="155" t="s">
        <v>364</v>
      </c>
      <c r="E492" s="170" t="s">
        <v>32</v>
      </c>
      <c r="F492" s="171" t="s">
        <v>388</v>
      </c>
      <c r="H492" s="172">
        <v>108</v>
      </c>
      <c r="I492" s="173"/>
      <c r="L492" s="169"/>
      <c r="M492" s="174"/>
      <c r="T492" s="175"/>
      <c r="AT492" s="170" t="s">
        <v>364</v>
      </c>
      <c r="AU492" s="170" t="s">
        <v>89</v>
      </c>
      <c r="AV492" s="14" t="s">
        <v>252</v>
      </c>
      <c r="AW492" s="14" t="s">
        <v>40</v>
      </c>
      <c r="AX492" s="14" t="s">
        <v>87</v>
      </c>
      <c r="AY492" s="170" t="s">
        <v>354</v>
      </c>
    </row>
    <row r="493" spans="2:65" s="1" customFormat="1" ht="24.2" customHeight="1">
      <c r="B493" s="34"/>
      <c r="C493" s="137" t="s">
        <v>673</v>
      </c>
      <c r="D493" s="137" t="s">
        <v>356</v>
      </c>
      <c r="E493" s="138" t="s">
        <v>674</v>
      </c>
      <c r="F493" s="139" t="s">
        <v>675</v>
      </c>
      <c r="G493" s="140" t="s">
        <v>476</v>
      </c>
      <c r="H493" s="141">
        <v>5622</v>
      </c>
      <c r="I493" s="142"/>
      <c r="J493" s="143">
        <f>ROUND(I493*H493,2)</f>
        <v>0</v>
      </c>
      <c r="K493" s="139" t="s">
        <v>360</v>
      </c>
      <c r="L493" s="34"/>
      <c r="M493" s="144" t="s">
        <v>32</v>
      </c>
      <c r="N493" s="145" t="s">
        <v>51</v>
      </c>
      <c r="P493" s="146">
        <f>O493*H493</f>
        <v>0</v>
      </c>
      <c r="Q493" s="146">
        <v>1.0000000000000001E-5</v>
      </c>
      <c r="R493" s="146">
        <f>Q493*H493</f>
        <v>5.6220000000000006E-2</v>
      </c>
      <c r="S493" s="146">
        <v>2E-3</v>
      </c>
      <c r="T493" s="147">
        <f>S493*H493</f>
        <v>11.244</v>
      </c>
      <c r="AR493" s="148" t="s">
        <v>252</v>
      </c>
      <c r="AT493" s="148" t="s">
        <v>356</v>
      </c>
      <c r="AU493" s="148" t="s">
        <v>89</v>
      </c>
      <c r="AY493" s="18" t="s">
        <v>354</v>
      </c>
      <c r="BE493" s="149">
        <f>IF(N493="základní",J493,0)</f>
        <v>0</v>
      </c>
      <c r="BF493" s="149">
        <f>IF(N493="snížená",J493,0)</f>
        <v>0</v>
      </c>
      <c r="BG493" s="149">
        <f>IF(N493="zákl. přenesená",J493,0)</f>
        <v>0</v>
      </c>
      <c r="BH493" s="149">
        <f>IF(N493="sníž. přenesená",J493,0)</f>
        <v>0</v>
      </c>
      <c r="BI493" s="149">
        <f>IF(N493="nulová",J493,0)</f>
        <v>0</v>
      </c>
      <c r="BJ493" s="18" t="s">
        <v>87</v>
      </c>
      <c r="BK493" s="149">
        <f>ROUND(I493*H493,2)</f>
        <v>0</v>
      </c>
      <c r="BL493" s="18" t="s">
        <v>252</v>
      </c>
      <c r="BM493" s="148" t="s">
        <v>676</v>
      </c>
    </row>
    <row r="494" spans="2:65" s="1" customFormat="1">
      <c r="B494" s="34"/>
      <c r="D494" s="150" t="s">
        <v>362</v>
      </c>
      <c r="F494" s="151" t="s">
        <v>677</v>
      </c>
      <c r="I494" s="152"/>
      <c r="L494" s="34"/>
      <c r="M494" s="153"/>
      <c r="T494" s="55"/>
      <c r="AT494" s="18" t="s">
        <v>362</v>
      </c>
      <c r="AU494" s="18" t="s">
        <v>89</v>
      </c>
    </row>
    <row r="495" spans="2:65" s="12" customFormat="1">
      <c r="B495" s="154"/>
      <c r="D495" s="155" t="s">
        <v>364</v>
      </c>
      <c r="E495" s="156" t="s">
        <v>32</v>
      </c>
      <c r="F495" s="157" t="s">
        <v>678</v>
      </c>
      <c r="H495" s="156" t="s">
        <v>32</v>
      </c>
      <c r="I495" s="158"/>
      <c r="L495" s="154"/>
      <c r="M495" s="159"/>
      <c r="T495" s="160"/>
      <c r="AT495" s="156" t="s">
        <v>364</v>
      </c>
      <c r="AU495" s="156" t="s">
        <v>89</v>
      </c>
      <c r="AV495" s="12" t="s">
        <v>87</v>
      </c>
      <c r="AW495" s="12" t="s">
        <v>40</v>
      </c>
      <c r="AX495" s="12" t="s">
        <v>80</v>
      </c>
      <c r="AY495" s="156" t="s">
        <v>354</v>
      </c>
    </row>
    <row r="496" spans="2:65" s="12" customFormat="1">
      <c r="B496" s="154"/>
      <c r="D496" s="155" t="s">
        <v>364</v>
      </c>
      <c r="E496" s="156" t="s">
        <v>32</v>
      </c>
      <c r="F496" s="157" t="s">
        <v>398</v>
      </c>
      <c r="H496" s="156" t="s">
        <v>32</v>
      </c>
      <c r="I496" s="158"/>
      <c r="L496" s="154"/>
      <c r="M496" s="159"/>
      <c r="T496" s="160"/>
      <c r="AT496" s="156" t="s">
        <v>364</v>
      </c>
      <c r="AU496" s="156" t="s">
        <v>89</v>
      </c>
      <c r="AV496" s="12" t="s">
        <v>87</v>
      </c>
      <c r="AW496" s="12" t="s">
        <v>40</v>
      </c>
      <c r="AX496" s="12" t="s">
        <v>80</v>
      </c>
      <c r="AY496" s="156" t="s">
        <v>354</v>
      </c>
    </row>
    <row r="497" spans="2:51" s="13" customFormat="1">
      <c r="B497" s="161"/>
      <c r="D497" s="155" t="s">
        <v>364</v>
      </c>
      <c r="E497" s="162" t="s">
        <v>32</v>
      </c>
      <c r="F497" s="163" t="s">
        <v>679</v>
      </c>
      <c r="H497" s="164">
        <v>90</v>
      </c>
      <c r="I497" s="165"/>
      <c r="L497" s="161"/>
      <c r="M497" s="166"/>
      <c r="T497" s="167"/>
      <c r="AT497" s="162" t="s">
        <v>364</v>
      </c>
      <c r="AU497" s="162" t="s">
        <v>89</v>
      </c>
      <c r="AV497" s="13" t="s">
        <v>89</v>
      </c>
      <c r="AW497" s="13" t="s">
        <v>40</v>
      </c>
      <c r="AX497" s="13" t="s">
        <v>80</v>
      </c>
      <c r="AY497" s="162" t="s">
        <v>354</v>
      </c>
    </row>
    <row r="498" spans="2:51" s="12" customFormat="1">
      <c r="B498" s="154"/>
      <c r="D498" s="155" t="s">
        <v>364</v>
      </c>
      <c r="E498" s="156" t="s">
        <v>32</v>
      </c>
      <c r="F498" s="157" t="s">
        <v>400</v>
      </c>
      <c r="H498" s="156" t="s">
        <v>32</v>
      </c>
      <c r="I498" s="158"/>
      <c r="L498" s="154"/>
      <c r="M498" s="159"/>
      <c r="T498" s="160"/>
      <c r="AT498" s="156" t="s">
        <v>364</v>
      </c>
      <c r="AU498" s="156" t="s">
        <v>89</v>
      </c>
      <c r="AV498" s="12" t="s">
        <v>87</v>
      </c>
      <c r="AW498" s="12" t="s">
        <v>40</v>
      </c>
      <c r="AX498" s="12" t="s">
        <v>80</v>
      </c>
      <c r="AY498" s="156" t="s">
        <v>354</v>
      </c>
    </row>
    <row r="499" spans="2:51" s="13" customFormat="1">
      <c r="B499" s="161"/>
      <c r="D499" s="155" t="s">
        <v>364</v>
      </c>
      <c r="E499" s="162" t="s">
        <v>32</v>
      </c>
      <c r="F499" s="163" t="s">
        <v>679</v>
      </c>
      <c r="H499" s="164">
        <v>90</v>
      </c>
      <c r="I499" s="165"/>
      <c r="L499" s="161"/>
      <c r="M499" s="166"/>
      <c r="T499" s="167"/>
      <c r="AT499" s="162" t="s">
        <v>364</v>
      </c>
      <c r="AU499" s="162" t="s">
        <v>89</v>
      </c>
      <c r="AV499" s="13" t="s">
        <v>89</v>
      </c>
      <c r="AW499" s="13" t="s">
        <v>40</v>
      </c>
      <c r="AX499" s="13" t="s">
        <v>80</v>
      </c>
      <c r="AY499" s="162" t="s">
        <v>354</v>
      </c>
    </row>
    <row r="500" spans="2:51" s="12" customFormat="1">
      <c r="B500" s="154"/>
      <c r="D500" s="155" t="s">
        <v>364</v>
      </c>
      <c r="E500" s="156" t="s">
        <v>32</v>
      </c>
      <c r="F500" s="157" t="s">
        <v>401</v>
      </c>
      <c r="H500" s="156" t="s">
        <v>32</v>
      </c>
      <c r="I500" s="158"/>
      <c r="L500" s="154"/>
      <c r="M500" s="159"/>
      <c r="T500" s="160"/>
      <c r="AT500" s="156" t="s">
        <v>364</v>
      </c>
      <c r="AU500" s="156" t="s">
        <v>89</v>
      </c>
      <c r="AV500" s="12" t="s">
        <v>87</v>
      </c>
      <c r="AW500" s="12" t="s">
        <v>40</v>
      </c>
      <c r="AX500" s="12" t="s">
        <v>80</v>
      </c>
      <c r="AY500" s="156" t="s">
        <v>354</v>
      </c>
    </row>
    <row r="501" spans="2:51" s="13" customFormat="1">
      <c r="B501" s="161"/>
      <c r="D501" s="155" t="s">
        <v>364</v>
      </c>
      <c r="E501" s="162" t="s">
        <v>32</v>
      </c>
      <c r="F501" s="163" t="s">
        <v>680</v>
      </c>
      <c r="H501" s="164">
        <v>2376</v>
      </c>
      <c r="I501" s="165"/>
      <c r="L501" s="161"/>
      <c r="M501" s="166"/>
      <c r="T501" s="167"/>
      <c r="AT501" s="162" t="s">
        <v>364</v>
      </c>
      <c r="AU501" s="162" t="s">
        <v>89</v>
      </c>
      <c r="AV501" s="13" t="s">
        <v>89</v>
      </c>
      <c r="AW501" s="13" t="s">
        <v>40</v>
      </c>
      <c r="AX501" s="13" t="s">
        <v>80</v>
      </c>
      <c r="AY501" s="162" t="s">
        <v>354</v>
      </c>
    </row>
    <row r="502" spans="2:51" s="12" customFormat="1">
      <c r="B502" s="154"/>
      <c r="D502" s="155" t="s">
        <v>364</v>
      </c>
      <c r="E502" s="156" t="s">
        <v>32</v>
      </c>
      <c r="F502" s="157" t="s">
        <v>403</v>
      </c>
      <c r="H502" s="156" t="s">
        <v>32</v>
      </c>
      <c r="I502" s="158"/>
      <c r="L502" s="154"/>
      <c r="M502" s="159"/>
      <c r="T502" s="160"/>
      <c r="AT502" s="156" t="s">
        <v>364</v>
      </c>
      <c r="AU502" s="156" t="s">
        <v>89</v>
      </c>
      <c r="AV502" s="12" t="s">
        <v>87</v>
      </c>
      <c r="AW502" s="12" t="s">
        <v>40</v>
      </c>
      <c r="AX502" s="12" t="s">
        <v>80</v>
      </c>
      <c r="AY502" s="156" t="s">
        <v>354</v>
      </c>
    </row>
    <row r="503" spans="2:51" s="13" customFormat="1">
      <c r="B503" s="161"/>
      <c r="D503" s="155" t="s">
        <v>364</v>
      </c>
      <c r="E503" s="162" t="s">
        <v>32</v>
      </c>
      <c r="F503" s="163" t="s">
        <v>681</v>
      </c>
      <c r="H503" s="164">
        <v>177</v>
      </c>
      <c r="I503" s="165"/>
      <c r="L503" s="161"/>
      <c r="M503" s="166"/>
      <c r="T503" s="167"/>
      <c r="AT503" s="162" t="s">
        <v>364</v>
      </c>
      <c r="AU503" s="162" t="s">
        <v>89</v>
      </c>
      <c r="AV503" s="13" t="s">
        <v>89</v>
      </c>
      <c r="AW503" s="13" t="s">
        <v>40</v>
      </c>
      <c r="AX503" s="13" t="s">
        <v>80</v>
      </c>
      <c r="AY503" s="162" t="s">
        <v>354</v>
      </c>
    </row>
    <row r="504" spans="2:51" s="12" customFormat="1">
      <c r="B504" s="154"/>
      <c r="D504" s="155" t="s">
        <v>364</v>
      </c>
      <c r="E504" s="156" t="s">
        <v>32</v>
      </c>
      <c r="F504" s="157" t="s">
        <v>405</v>
      </c>
      <c r="H504" s="156" t="s">
        <v>32</v>
      </c>
      <c r="I504" s="158"/>
      <c r="L504" s="154"/>
      <c r="M504" s="159"/>
      <c r="T504" s="160"/>
      <c r="AT504" s="156" t="s">
        <v>364</v>
      </c>
      <c r="AU504" s="156" t="s">
        <v>89</v>
      </c>
      <c r="AV504" s="12" t="s">
        <v>87</v>
      </c>
      <c r="AW504" s="12" t="s">
        <v>40</v>
      </c>
      <c r="AX504" s="12" t="s">
        <v>80</v>
      </c>
      <c r="AY504" s="156" t="s">
        <v>354</v>
      </c>
    </row>
    <row r="505" spans="2:51" s="13" customFormat="1">
      <c r="B505" s="161"/>
      <c r="D505" s="155" t="s">
        <v>364</v>
      </c>
      <c r="E505" s="162" t="s">
        <v>32</v>
      </c>
      <c r="F505" s="163" t="s">
        <v>682</v>
      </c>
      <c r="H505" s="164">
        <v>312</v>
      </c>
      <c r="I505" s="165"/>
      <c r="L505" s="161"/>
      <c r="M505" s="166"/>
      <c r="T505" s="167"/>
      <c r="AT505" s="162" t="s">
        <v>364</v>
      </c>
      <c r="AU505" s="162" t="s">
        <v>89</v>
      </c>
      <c r="AV505" s="13" t="s">
        <v>89</v>
      </c>
      <c r="AW505" s="13" t="s">
        <v>40</v>
      </c>
      <c r="AX505" s="13" t="s">
        <v>80</v>
      </c>
      <c r="AY505" s="162" t="s">
        <v>354</v>
      </c>
    </row>
    <row r="506" spans="2:51" s="12" customFormat="1">
      <c r="B506" s="154"/>
      <c r="D506" s="155" t="s">
        <v>364</v>
      </c>
      <c r="E506" s="156" t="s">
        <v>32</v>
      </c>
      <c r="F506" s="157" t="s">
        <v>407</v>
      </c>
      <c r="H506" s="156" t="s">
        <v>32</v>
      </c>
      <c r="I506" s="158"/>
      <c r="L506" s="154"/>
      <c r="M506" s="159"/>
      <c r="T506" s="160"/>
      <c r="AT506" s="156" t="s">
        <v>364</v>
      </c>
      <c r="AU506" s="156" t="s">
        <v>89</v>
      </c>
      <c r="AV506" s="12" t="s">
        <v>87</v>
      </c>
      <c r="AW506" s="12" t="s">
        <v>40</v>
      </c>
      <c r="AX506" s="12" t="s">
        <v>80</v>
      </c>
      <c r="AY506" s="156" t="s">
        <v>354</v>
      </c>
    </row>
    <row r="507" spans="2:51" s="13" customFormat="1">
      <c r="B507" s="161"/>
      <c r="D507" s="155" t="s">
        <v>364</v>
      </c>
      <c r="E507" s="162" t="s">
        <v>32</v>
      </c>
      <c r="F507" s="163" t="s">
        <v>680</v>
      </c>
      <c r="H507" s="164">
        <v>2376</v>
      </c>
      <c r="I507" s="165"/>
      <c r="L507" s="161"/>
      <c r="M507" s="166"/>
      <c r="T507" s="167"/>
      <c r="AT507" s="162" t="s">
        <v>364</v>
      </c>
      <c r="AU507" s="162" t="s">
        <v>89</v>
      </c>
      <c r="AV507" s="13" t="s">
        <v>89</v>
      </c>
      <c r="AW507" s="13" t="s">
        <v>40</v>
      </c>
      <c r="AX507" s="13" t="s">
        <v>80</v>
      </c>
      <c r="AY507" s="162" t="s">
        <v>354</v>
      </c>
    </row>
    <row r="508" spans="2:51" s="12" customFormat="1">
      <c r="B508" s="154"/>
      <c r="D508" s="155" t="s">
        <v>364</v>
      </c>
      <c r="E508" s="156" t="s">
        <v>32</v>
      </c>
      <c r="F508" s="157" t="s">
        <v>408</v>
      </c>
      <c r="H508" s="156" t="s">
        <v>32</v>
      </c>
      <c r="I508" s="158"/>
      <c r="L508" s="154"/>
      <c r="M508" s="159"/>
      <c r="T508" s="160"/>
      <c r="AT508" s="156" t="s">
        <v>364</v>
      </c>
      <c r="AU508" s="156" t="s">
        <v>89</v>
      </c>
      <c r="AV508" s="12" t="s">
        <v>87</v>
      </c>
      <c r="AW508" s="12" t="s">
        <v>40</v>
      </c>
      <c r="AX508" s="12" t="s">
        <v>80</v>
      </c>
      <c r="AY508" s="156" t="s">
        <v>354</v>
      </c>
    </row>
    <row r="509" spans="2:51" s="13" customFormat="1">
      <c r="B509" s="161"/>
      <c r="D509" s="155" t="s">
        <v>364</v>
      </c>
      <c r="E509" s="162" t="s">
        <v>32</v>
      </c>
      <c r="F509" s="163" t="s">
        <v>683</v>
      </c>
      <c r="H509" s="164">
        <v>111</v>
      </c>
      <c r="I509" s="165"/>
      <c r="L509" s="161"/>
      <c r="M509" s="166"/>
      <c r="T509" s="167"/>
      <c r="AT509" s="162" t="s">
        <v>364</v>
      </c>
      <c r="AU509" s="162" t="s">
        <v>89</v>
      </c>
      <c r="AV509" s="13" t="s">
        <v>89</v>
      </c>
      <c r="AW509" s="13" t="s">
        <v>40</v>
      </c>
      <c r="AX509" s="13" t="s">
        <v>80</v>
      </c>
      <c r="AY509" s="162" t="s">
        <v>354</v>
      </c>
    </row>
    <row r="510" spans="2:51" s="12" customFormat="1">
      <c r="B510" s="154"/>
      <c r="D510" s="155" t="s">
        <v>364</v>
      </c>
      <c r="E510" s="156" t="s">
        <v>32</v>
      </c>
      <c r="F510" s="157" t="s">
        <v>410</v>
      </c>
      <c r="H510" s="156" t="s">
        <v>32</v>
      </c>
      <c r="I510" s="158"/>
      <c r="L510" s="154"/>
      <c r="M510" s="159"/>
      <c r="T510" s="160"/>
      <c r="AT510" s="156" t="s">
        <v>364</v>
      </c>
      <c r="AU510" s="156" t="s">
        <v>89</v>
      </c>
      <c r="AV510" s="12" t="s">
        <v>87</v>
      </c>
      <c r="AW510" s="12" t="s">
        <v>40</v>
      </c>
      <c r="AX510" s="12" t="s">
        <v>80</v>
      </c>
      <c r="AY510" s="156" t="s">
        <v>354</v>
      </c>
    </row>
    <row r="511" spans="2:51" s="13" customFormat="1">
      <c r="B511" s="161"/>
      <c r="D511" s="155" t="s">
        <v>364</v>
      </c>
      <c r="E511" s="162" t="s">
        <v>32</v>
      </c>
      <c r="F511" s="163" t="s">
        <v>679</v>
      </c>
      <c r="H511" s="164">
        <v>90</v>
      </c>
      <c r="I511" s="165"/>
      <c r="L511" s="161"/>
      <c r="M511" s="166"/>
      <c r="T511" s="167"/>
      <c r="AT511" s="162" t="s">
        <v>364</v>
      </c>
      <c r="AU511" s="162" t="s">
        <v>89</v>
      </c>
      <c r="AV511" s="13" t="s">
        <v>89</v>
      </c>
      <c r="AW511" s="13" t="s">
        <v>40</v>
      </c>
      <c r="AX511" s="13" t="s">
        <v>80</v>
      </c>
      <c r="AY511" s="162" t="s">
        <v>354</v>
      </c>
    </row>
    <row r="512" spans="2:51" s="14" customFormat="1">
      <c r="B512" s="169"/>
      <c r="D512" s="155" t="s">
        <v>364</v>
      </c>
      <c r="E512" s="170" t="s">
        <v>32</v>
      </c>
      <c r="F512" s="171" t="s">
        <v>388</v>
      </c>
      <c r="H512" s="172">
        <v>5622</v>
      </c>
      <c r="I512" s="173"/>
      <c r="L512" s="169"/>
      <c r="M512" s="174"/>
      <c r="T512" s="175"/>
      <c r="AT512" s="170" t="s">
        <v>364</v>
      </c>
      <c r="AU512" s="170" t="s">
        <v>89</v>
      </c>
      <c r="AV512" s="14" t="s">
        <v>252</v>
      </c>
      <c r="AW512" s="14" t="s">
        <v>40</v>
      </c>
      <c r="AX512" s="14" t="s">
        <v>87</v>
      </c>
      <c r="AY512" s="170" t="s">
        <v>354</v>
      </c>
    </row>
    <row r="513" spans="2:65" s="1" customFormat="1" ht="24.2" customHeight="1">
      <c r="B513" s="34"/>
      <c r="C513" s="137" t="s">
        <v>684</v>
      </c>
      <c r="D513" s="137" t="s">
        <v>356</v>
      </c>
      <c r="E513" s="138" t="s">
        <v>685</v>
      </c>
      <c r="F513" s="139" t="s">
        <v>686</v>
      </c>
      <c r="G513" s="140" t="s">
        <v>476</v>
      </c>
      <c r="H513" s="141">
        <v>3748</v>
      </c>
      <c r="I513" s="142"/>
      <c r="J513" s="143">
        <f>ROUND(I513*H513,2)</f>
        <v>0</v>
      </c>
      <c r="K513" s="139" t="s">
        <v>360</v>
      </c>
      <c r="L513" s="34"/>
      <c r="M513" s="144" t="s">
        <v>32</v>
      </c>
      <c r="N513" s="145" t="s">
        <v>51</v>
      </c>
      <c r="P513" s="146">
        <f>O513*H513</f>
        <v>0</v>
      </c>
      <c r="Q513" s="146">
        <v>5.0000000000000002E-5</v>
      </c>
      <c r="R513" s="146">
        <f>Q513*H513</f>
        <v>0.18740000000000001</v>
      </c>
      <c r="S513" s="146">
        <v>3.0000000000000001E-3</v>
      </c>
      <c r="T513" s="147">
        <f>S513*H513</f>
        <v>11.244</v>
      </c>
      <c r="AR513" s="148" t="s">
        <v>252</v>
      </c>
      <c r="AT513" s="148" t="s">
        <v>356</v>
      </c>
      <c r="AU513" s="148" t="s">
        <v>89</v>
      </c>
      <c r="AY513" s="18" t="s">
        <v>354</v>
      </c>
      <c r="BE513" s="149">
        <f>IF(N513="základní",J513,0)</f>
        <v>0</v>
      </c>
      <c r="BF513" s="149">
        <f>IF(N513="snížená",J513,0)</f>
        <v>0</v>
      </c>
      <c r="BG513" s="149">
        <f>IF(N513="zákl. přenesená",J513,0)</f>
        <v>0</v>
      </c>
      <c r="BH513" s="149">
        <f>IF(N513="sníž. přenesená",J513,0)</f>
        <v>0</v>
      </c>
      <c r="BI513" s="149">
        <f>IF(N513="nulová",J513,0)</f>
        <v>0</v>
      </c>
      <c r="BJ513" s="18" t="s">
        <v>87</v>
      </c>
      <c r="BK513" s="149">
        <f>ROUND(I513*H513,2)</f>
        <v>0</v>
      </c>
      <c r="BL513" s="18" t="s">
        <v>252</v>
      </c>
      <c r="BM513" s="148" t="s">
        <v>687</v>
      </c>
    </row>
    <row r="514" spans="2:65" s="1" customFormat="1">
      <c r="B514" s="34"/>
      <c r="D514" s="150" t="s">
        <v>362</v>
      </c>
      <c r="F514" s="151" t="s">
        <v>688</v>
      </c>
      <c r="I514" s="152"/>
      <c r="L514" s="34"/>
      <c r="M514" s="153"/>
      <c r="T514" s="55"/>
      <c r="AT514" s="18" t="s">
        <v>362</v>
      </c>
      <c r="AU514" s="18" t="s">
        <v>89</v>
      </c>
    </row>
    <row r="515" spans="2:65" s="12" customFormat="1">
      <c r="B515" s="154"/>
      <c r="D515" s="155" t="s">
        <v>364</v>
      </c>
      <c r="E515" s="156" t="s">
        <v>32</v>
      </c>
      <c r="F515" s="157" t="s">
        <v>678</v>
      </c>
      <c r="H515" s="156" t="s">
        <v>32</v>
      </c>
      <c r="I515" s="158"/>
      <c r="L515" s="154"/>
      <c r="M515" s="159"/>
      <c r="T515" s="160"/>
      <c r="AT515" s="156" t="s">
        <v>364</v>
      </c>
      <c r="AU515" s="156" t="s">
        <v>89</v>
      </c>
      <c r="AV515" s="12" t="s">
        <v>87</v>
      </c>
      <c r="AW515" s="12" t="s">
        <v>40</v>
      </c>
      <c r="AX515" s="12" t="s">
        <v>80</v>
      </c>
      <c r="AY515" s="156" t="s">
        <v>354</v>
      </c>
    </row>
    <row r="516" spans="2:65" s="12" customFormat="1">
      <c r="B516" s="154"/>
      <c r="D516" s="155" t="s">
        <v>364</v>
      </c>
      <c r="E516" s="156" t="s">
        <v>32</v>
      </c>
      <c r="F516" s="157" t="s">
        <v>398</v>
      </c>
      <c r="H516" s="156" t="s">
        <v>32</v>
      </c>
      <c r="I516" s="158"/>
      <c r="L516" s="154"/>
      <c r="M516" s="159"/>
      <c r="T516" s="160"/>
      <c r="AT516" s="156" t="s">
        <v>364</v>
      </c>
      <c r="AU516" s="156" t="s">
        <v>89</v>
      </c>
      <c r="AV516" s="12" t="s">
        <v>87</v>
      </c>
      <c r="AW516" s="12" t="s">
        <v>40</v>
      </c>
      <c r="AX516" s="12" t="s">
        <v>80</v>
      </c>
      <c r="AY516" s="156" t="s">
        <v>354</v>
      </c>
    </row>
    <row r="517" spans="2:65" s="13" customFormat="1">
      <c r="B517" s="161"/>
      <c r="D517" s="155" t="s">
        <v>364</v>
      </c>
      <c r="E517" s="162" t="s">
        <v>32</v>
      </c>
      <c r="F517" s="163" t="s">
        <v>689</v>
      </c>
      <c r="H517" s="164">
        <v>60</v>
      </c>
      <c r="I517" s="165"/>
      <c r="L517" s="161"/>
      <c r="M517" s="166"/>
      <c r="T517" s="167"/>
      <c r="AT517" s="162" t="s">
        <v>364</v>
      </c>
      <c r="AU517" s="162" t="s">
        <v>89</v>
      </c>
      <c r="AV517" s="13" t="s">
        <v>89</v>
      </c>
      <c r="AW517" s="13" t="s">
        <v>40</v>
      </c>
      <c r="AX517" s="13" t="s">
        <v>80</v>
      </c>
      <c r="AY517" s="162" t="s">
        <v>354</v>
      </c>
    </row>
    <row r="518" spans="2:65" s="12" customFormat="1">
      <c r="B518" s="154"/>
      <c r="D518" s="155" t="s">
        <v>364</v>
      </c>
      <c r="E518" s="156" t="s">
        <v>32</v>
      </c>
      <c r="F518" s="157" t="s">
        <v>400</v>
      </c>
      <c r="H518" s="156" t="s">
        <v>32</v>
      </c>
      <c r="I518" s="158"/>
      <c r="L518" s="154"/>
      <c r="M518" s="159"/>
      <c r="T518" s="160"/>
      <c r="AT518" s="156" t="s">
        <v>364</v>
      </c>
      <c r="AU518" s="156" t="s">
        <v>89</v>
      </c>
      <c r="AV518" s="12" t="s">
        <v>87</v>
      </c>
      <c r="AW518" s="12" t="s">
        <v>40</v>
      </c>
      <c r="AX518" s="12" t="s">
        <v>80</v>
      </c>
      <c r="AY518" s="156" t="s">
        <v>354</v>
      </c>
    </row>
    <row r="519" spans="2:65" s="13" customFormat="1">
      <c r="B519" s="161"/>
      <c r="D519" s="155" t="s">
        <v>364</v>
      </c>
      <c r="E519" s="162" t="s">
        <v>32</v>
      </c>
      <c r="F519" s="163" t="s">
        <v>689</v>
      </c>
      <c r="H519" s="164">
        <v>60</v>
      </c>
      <c r="I519" s="165"/>
      <c r="L519" s="161"/>
      <c r="M519" s="166"/>
      <c r="T519" s="167"/>
      <c r="AT519" s="162" t="s">
        <v>364</v>
      </c>
      <c r="AU519" s="162" t="s">
        <v>89</v>
      </c>
      <c r="AV519" s="13" t="s">
        <v>89</v>
      </c>
      <c r="AW519" s="13" t="s">
        <v>40</v>
      </c>
      <c r="AX519" s="13" t="s">
        <v>80</v>
      </c>
      <c r="AY519" s="162" t="s">
        <v>354</v>
      </c>
    </row>
    <row r="520" spans="2:65" s="12" customFormat="1">
      <c r="B520" s="154"/>
      <c r="D520" s="155" t="s">
        <v>364</v>
      </c>
      <c r="E520" s="156" t="s">
        <v>32</v>
      </c>
      <c r="F520" s="157" t="s">
        <v>401</v>
      </c>
      <c r="H520" s="156" t="s">
        <v>32</v>
      </c>
      <c r="I520" s="158"/>
      <c r="L520" s="154"/>
      <c r="M520" s="159"/>
      <c r="T520" s="160"/>
      <c r="AT520" s="156" t="s">
        <v>364</v>
      </c>
      <c r="AU520" s="156" t="s">
        <v>89</v>
      </c>
      <c r="AV520" s="12" t="s">
        <v>87</v>
      </c>
      <c r="AW520" s="12" t="s">
        <v>40</v>
      </c>
      <c r="AX520" s="12" t="s">
        <v>80</v>
      </c>
      <c r="AY520" s="156" t="s">
        <v>354</v>
      </c>
    </row>
    <row r="521" spans="2:65" s="13" customFormat="1">
      <c r="B521" s="161"/>
      <c r="D521" s="155" t="s">
        <v>364</v>
      </c>
      <c r="E521" s="162" t="s">
        <v>32</v>
      </c>
      <c r="F521" s="163" t="s">
        <v>690</v>
      </c>
      <c r="H521" s="164">
        <v>1584</v>
      </c>
      <c r="I521" s="165"/>
      <c r="L521" s="161"/>
      <c r="M521" s="166"/>
      <c r="T521" s="167"/>
      <c r="AT521" s="162" t="s">
        <v>364</v>
      </c>
      <c r="AU521" s="162" t="s">
        <v>89</v>
      </c>
      <c r="AV521" s="13" t="s">
        <v>89</v>
      </c>
      <c r="AW521" s="13" t="s">
        <v>40</v>
      </c>
      <c r="AX521" s="13" t="s">
        <v>80</v>
      </c>
      <c r="AY521" s="162" t="s">
        <v>354</v>
      </c>
    </row>
    <row r="522" spans="2:65" s="12" customFormat="1">
      <c r="B522" s="154"/>
      <c r="D522" s="155" t="s">
        <v>364</v>
      </c>
      <c r="E522" s="156" t="s">
        <v>32</v>
      </c>
      <c r="F522" s="157" t="s">
        <v>403</v>
      </c>
      <c r="H522" s="156" t="s">
        <v>32</v>
      </c>
      <c r="I522" s="158"/>
      <c r="L522" s="154"/>
      <c r="M522" s="159"/>
      <c r="T522" s="160"/>
      <c r="AT522" s="156" t="s">
        <v>364</v>
      </c>
      <c r="AU522" s="156" t="s">
        <v>89</v>
      </c>
      <c r="AV522" s="12" t="s">
        <v>87</v>
      </c>
      <c r="AW522" s="12" t="s">
        <v>40</v>
      </c>
      <c r="AX522" s="12" t="s">
        <v>80</v>
      </c>
      <c r="AY522" s="156" t="s">
        <v>354</v>
      </c>
    </row>
    <row r="523" spans="2:65" s="13" customFormat="1">
      <c r="B523" s="161"/>
      <c r="D523" s="155" t="s">
        <v>364</v>
      </c>
      <c r="E523" s="162" t="s">
        <v>32</v>
      </c>
      <c r="F523" s="163" t="s">
        <v>691</v>
      </c>
      <c r="H523" s="164">
        <v>118</v>
      </c>
      <c r="I523" s="165"/>
      <c r="L523" s="161"/>
      <c r="M523" s="166"/>
      <c r="T523" s="167"/>
      <c r="AT523" s="162" t="s">
        <v>364</v>
      </c>
      <c r="AU523" s="162" t="s">
        <v>89</v>
      </c>
      <c r="AV523" s="13" t="s">
        <v>89</v>
      </c>
      <c r="AW523" s="13" t="s">
        <v>40</v>
      </c>
      <c r="AX523" s="13" t="s">
        <v>80</v>
      </c>
      <c r="AY523" s="162" t="s">
        <v>354</v>
      </c>
    </row>
    <row r="524" spans="2:65" s="12" customFormat="1">
      <c r="B524" s="154"/>
      <c r="D524" s="155" t="s">
        <v>364</v>
      </c>
      <c r="E524" s="156" t="s">
        <v>32</v>
      </c>
      <c r="F524" s="157" t="s">
        <v>405</v>
      </c>
      <c r="H524" s="156" t="s">
        <v>32</v>
      </c>
      <c r="I524" s="158"/>
      <c r="L524" s="154"/>
      <c r="M524" s="159"/>
      <c r="T524" s="160"/>
      <c r="AT524" s="156" t="s">
        <v>364</v>
      </c>
      <c r="AU524" s="156" t="s">
        <v>89</v>
      </c>
      <c r="AV524" s="12" t="s">
        <v>87</v>
      </c>
      <c r="AW524" s="12" t="s">
        <v>40</v>
      </c>
      <c r="AX524" s="12" t="s">
        <v>80</v>
      </c>
      <c r="AY524" s="156" t="s">
        <v>354</v>
      </c>
    </row>
    <row r="525" spans="2:65" s="13" customFormat="1">
      <c r="B525" s="161"/>
      <c r="D525" s="155" t="s">
        <v>364</v>
      </c>
      <c r="E525" s="162" t="s">
        <v>32</v>
      </c>
      <c r="F525" s="163" t="s">
        <v>692</v>
      </c>
      <c r="H525" s="164">
        <v>208</v>
      </c>
      <c r="I525" s="165"/>
      <c r="L525" s="161"/>
      <c r="M525" s="166"/>
      <c r="T525" s="167"/>
      <c r="AT525" s="162" t="s">
        <v>364</v>
      </c>
      <c r="AU525" s="162" t="s">
        <v>89</v>
      </c>
      <c r="AV525" s="13" t="s">
        <v>89</v>
      </c>
      <c r="AW525" s="13" t="s">
        <v>40</v>
      </c>
      <c r="AX525" s="13" t="s">
        <v>80</v>
      </c>
      <c r="AY525" s="162" t="s">
        <v>354</v>
      </c>
    </row>
    <row r="526" spans="2:65" s="12" customFormat="1">
      <c r="B526" s="154"/>
      <c r="D526" s="155" t="s">
        <v>364</v>
      </c>
      <c r="E526" s="156" t="s">
        <v>32</v>
      </c>
      <c r="F526" s="157" t="s">
        <v>407</v>
      </c>
      <c r="H526" s="156" t="s">
        <v>32</v>
      </c>
      <c r="I526" s="158"/>
      <c r="L526" s="154"/>
      <c r="M526" s="159"/>
      <c r="T526" s="160"/>
      <c r="AT526" s="156" t="s">
        <v>364</v>
      </c>
      <c r="AU526" s="156" t="s">
        <v>89</v>
      </c>
      <c r="AV526" s="12" t="s">
        <v>87</v>
      </c>
      <c r="AW526" s="12" t="s">
        <v>40</v>
      </c>
      <c r="AX526" s="12" t="s">
        <v>80</v>
      </c>
      <c r="AY526" s="156" t="s">
        <v>354</v>
      </c>
    </row>
    <row r="527" spans="2:65" s="13" customFormat="1">
      <c r="B527" s="161"/>
      <c r="D527" s="155" t="s">
        <v>364</v>
      </c>
      <c r="E527" s="162" t="s">
        <v>32</v>
      </c>
      <c r="F527" s="163" t="s">
        <v>690</v>
      </c>
      <c r="H527" s="164">
        <v>1584</v>
      </c>
      <c r="I527" s="165"/>
      <c r="L527" s="161"/>
      <c r="M527" s="166"/>
      <c r="T527" s="167"/>
      <c r="AT527" s="162" t="s">
        <v>364</v>
      </c>
      <c r="AU527" s="162" t="s">
        <v>89</v>
      </c>
      <c r="AV527" s="13" t="s">
        <v>89</v>
      </c>
      <c r="AW527" s="13" t="s">
        <v>40</v>
      </c>
      <c r="AX527" s="13" t="s">
        <v>80</v>
      </c>
      <c r="AY527" s="162" t="s">
        <v>354</v>
      </c>
    </row>
    <row r="528" spans="2:65" s="12" customFormat="1">
      <c r="B528" s="154"/>
      <c r="D528" s="155" t="s">
        <v>364</v>
      </c>
      <c r="E528" s="156" t="s">
        <v>32</v>
      </c>
      <c r="F528" s="157" t="s">
        <v>408</v>
      </c>
      <c r="H528" s="156" t="s">
        <v>32</v>
      </c>
      <c r="I528" s="158"/>
      <c r="L528" s="154"/>
      <c r="M528" s="159"/>
      <c r="T528" s="160"/>
      <c r="AT528" s="156" t="s">
        <v>364</v>
      </c>
      <c r="AU528" s="156" t="s">
        <v>89</v>
      </c>
      <c r="AV528" s="12" t="s">
        <v>87</v>
      </c>
      <c r="AW528" s="12" t="s">
        <v>40</v>
      </c>
      <c r="AX528" s="12" t="s">
        <v>80</v>
      </c>
      <c r="AY528" s="156" t="s">
        <v>354</v>
      </c>
    </row>
    <row r="529" spans="2:65" s="13" customFormat="1">
      <c r="B529" s="161"/>
      <c r="D529" s="155" t="s">
        <v>364</v>
      </c>
      <c r="E529" s="162" t="s">
        <v>32</v>
      </c>
      <c r="F529" s="163" t="s">
        <v>693</v>
      </c>
      <c r="H529" s="164">
        <v>74</v>
      </c>
      <c r="I529" s="165"/>
      <c r="L529" s="161"/>
      <c r="M529" s="166"/>
      <c r="T529" s="167"/>
      <c r="AT529" s="162" t="s">
        <v>364</v>
      </c>
      <c r="AU529" s="162" t="s">
        <v>89</v>
      </c>
      <c r="AV529" s="13" t="s">
        <v>89</v>
      </c>
      <c r="AW529" s="13" t="s">
        <v>40</v>
      </c>
      <c r="AX529" s="13" t="s">
        <v>80</v>
      </c>
      <c r="AY529" s="162" t="s">
        <v>354</v>
      </c>
    </row>
    <row r="530" spans="2:65" s="12" customFormat="1">
      <c r="B530" s="154"/>
      <c r="D530" s="155" t="s">
        <v>364</v>
      </c>
      <c r="E530" s="156" t="s">
        <v>32</v>
      </c>
      <c r="F530" s="157" t="s">
        <v>410</v>
      </c>
      <c r="H530" s="156" t="s">
        <v>32</v>
      </c>
      <c r="I530" s="158"/>
      <c r="L530" s="154"/>
      <c r="M530" s="159"/>
      <c r="T530" s="160"/>
      <c r="AT530" s="156" t="s">
        <v>364</v>
      </c>
      <c r="AU530" s="156" t="s">
        <v>89</v>
      </c>
      <c r="AV530" s="12" t="s">
        <v>87</v>
      </c>
      <c r="AW530" s="12" t="s">
        <v>40</v>
      </c>
      <c r="AX530" s="12" t="s">
        <v>80</v>
      </c>
      <c r="AY530" s="156" t="s">
        <v>354</v>
      </c>
    </row>
    <row r="531" spans="2:65" s="13" customFormat="1">
      <c r="B531" s="161"/>
      <c r="D531" s="155" t="s">
        <v>364</v>
      </c>
      <c r="E531" s="162" t="s">
        <v>32</v>
      </c>
      <c r="F531" s="163" t="s">
        <v>689</v>
      </c>
      <c r="H531" s="164">
        <v>60</v>
      </c>
      <c r="I531" s="165"/>
      <c r="L531" s="161"/>
      <c r="M531" s="166"/>
      <c r="T531" s="167"/>
      <c r="AT531" s="162" t="s">
        <v>364</v>
      </c>
      <c r="AU531" s="162" t="s">
        <v>89</v>
      </c>
      <c r="AV531" s="13" t="s">
        <v>89</v>
      </c>
      <c r="AW531" s="13" t="s">
        <v>40</v>
      </c>
      <c r="AX531" s="13" t="s">
        <v>80</v>
      </c>
      <c r="AY531" s="162" t="s">
        <v>354</v>
      </c>
    </row>
    <row r="532" spans="2:65" s="14" customFormat="1">
      <c r="B532" s="169"/>
      <c r="D532" s="155" t="s">
        <v>364</v>
      </c>
      <c r="E532" s="170" t="s">
        <v>32</v>
      </c>
      <c r="F532" s="171" t="s">
        <v>388</v>
      </c>
      <c r="H532" s="172">
        <v>3748</v>
      </c>
      <c r="I532" s="173"/>
      <c r="L532" s="169"/>
      <c r="M532" s="174"/>
      <c r="T532" s="175"/>
      <c r="AT532" s="170" t="s">
        <v>364</v>
      </c>
      <c r="AU532" s="170" t="s">
        <v>89</v>
      </c>
      <c r="AV532" s="14" t="s">
        <v>252</v>
      </c>
      <c r="AW532" s="14" t="s">
        <v>40</v>
      </c>
      <c r="AX532" s="14" t="s">
        <v>87</v>
      </c>
      <c r="AY532" s="170" t="s">
        <v>354</v>
      </c>
    </row>
    <row r="533" spans="2:65" s="1" customFormat="1" ht="33" customHeight="1">
      <c r="B533" s="34"/>
      <c r="C533" s="137" t="s">
        <v>694</v>
      </c>
      <c r="D533" s="137" t="s">
        <v>356</v>
      </c>
      <c r="E533" s="138" t="s">
        <v>695</v>
      </c>
      <c r="F533" s="139" t="s">
        <v>696</v>
      </c>
      <c r="G533" s="140" t="s">
        <v>359</v>
      </c>
      <c r="H533" s="141">
        <v>241.79</v>
      </c>
      <c r="I533" s="142"/>
      <c r="J533" s="143">
        <f>ROUND(I533*H533,2)</f>
        <v>0</v>
      </c>
      <c r="K533" s="139" t="s">
        <v>360</v>
      </c>
      <c r="L533" s="34"/>
      <c r="M533" s="144" t="s">
        <v>32</v>
      </c>
      <c r="N533" s="145" t="s">
        <v>51</v>
      </c>
      <c r="P533" s="146">
        <f>O533*H533</f>
        <v>0</v>
      </c>
      <c r="Q533" s="146">
        <v>0</v>
      </c>
      <c r="R533" s="146">
        <f>Q533*H533</f>
        <v>0</v>
      </c>
      <c r="S533" s="146">
        <v>4.0000000000000001E-3</v>
      </c>
      <c r="T533" s="147">
        <f>S533*H533</f>
        <v>0.96716000000000002</v>
      </c>
      <c r="AR533" s="148" t="s">
        <v>252</v>
      </c>
      <c r="AT533" s="148" t="s">
        <v>356</v>
      </c>
      <c r="AU533" s="148" t="s">
        <v>89</v>
      </c>
      <c r="AY533" s="18" t="s">
        <v>354</v>
      </c>
      <c r="BE533" s="149">
        <f>IF(N533="základní",J533,0)</f>
        <v>0</v>
      </c>
      <c r="BF533" s="149">
        <f>IF(N533="snížená",J533,0)</f>
        <v>0</v>
      </c>
      <c r="BG533" s="149">
        <f>IF(N533="zákl. přenesená",J533,0)</f>
        <v>0</v>
      </c>
      <c r="BH533" s="149">
        <f>IF(N533="sníž. přenesená",J533,0)</f>
        <v>0</v>
      </c>
      <c r="BI533" s="149">
        <f>IF(N533="nulová",J533,0)</f>
        <v>0</v>
      </c>
      <c r="BJ533" s="18" t="s">
        <v>87</v>
      </c>
      <c r="BK533" s="149">
        <f>ROUND(I533*H533,2)</f>
        <v>0</v>
      </c>
      <c r="BL533" s="18" t="s">
        <v>252</v>
      </c>
      <c r="BM533" s="148" t="s">
        <v>697</v>
      </c>
    </row>
    <row r="534" spans="2:65" s="1" customFormat="1">
      <c r="B534" s="34"/>
      <c r="D534" s="150" t="s">
        <v>362</v>
      </c>
      <c r="F534" s="151" t="s">
        <v>698</v>
      </c>
      <c r="I534" s="152"/>
      <c r="L534" s="34"/>
      <c r="M534" s="153"/>
      <c r="T534" s="55"/>
      <c r="AT534" s="18" t="s">
        <v>362</v>
      </c>
      <c r="AU534" s="18" t="s">
        <v>89</v>
      </c>
    </row>
    <row r="535" spans="2:65" s="12" customFormat="1">
      <c r="B535" s="154"/>
      <c r="D535" s="155" t="s">
        <v>364</v>
      </c>
      <c r="E535" s="156" t="s">
        <v>32</v>
      </c>
      <c r="F535" s="157" t="s">
        <v>365</v>
      </c>
      <c r="H535" s="156" t="s">
        <v>32</v>
      </c>
      <c r="I535" s="158"/>
      <c r="L535" s="154"/>
      <c r="M535" s="159"/>
      <c r="T535" s="160"/>
      <c r="AT535" s="156" t="s">
        <v>364</v>
      </c>
      <c r="AU535" s="156" t="s">
        <v>89</v>
      </c>
      <c r="AV535" s="12" t="s">
        <v>87</v>
      </c>
      <c r="AW535" s="12" t="s">
        <v>40</v>
      </c>
      <c r="AX535" s="12" t="s">
        <v>80</v>
      </c>
      <c r="AY535" s="156" t="s">
        <v>354</v>
      </c>
    </row>
    <row r="536" spans="2:65" s="12" customFormat="1">
      <c r="B536" s="154"/>
      <c r="D536" s="155" t="s">
        <v>364</v>
      </c>
      <c r="E536" s="156" t="s">
        <v>32</v>
      </c>
      <c r="F536" s="157" t="s">
        <v>366</v>
      </c>
      <c r="H536" s="156" t="s">
        <v>32</v>
      </c>
      <c r="I536" s="158"/>
      <c r="L536" s="154"/>
      <c r="M536" s="159"/>
      <c r="T536" s="160"/>
      <c r="AT536" s="156" t="s">
        <v>364</v>
      </c>
      <c r="AU536" s="156" t="s">
        <v>89</v>
      </c>
      <c r="AV536" s="12" t="s">
        <v>87</v>
      </c>
      <c r="AW536" s="12" t="s">
        <v>40</v>
      </c>
      <c r="AX536" s="12" t="s">
        <v>80</v>
      </c>
      <c r="AY536" s="156" t="s">
        <v>354</v>
      </c>
    </row>
    <row r="537" spans="2:65" s="12" customFormat="1">
      <c r="B537" s="154"/>
      <c r="D537" s="155" t="s">
        <v>364</v>
      </c>
      <c r="E537" s="156" t="s">
        <v>32</v>
      </c>
      <c r="F537" s="157" t="s">
        <v>367</v>
      </c>
      <c r="H537" s="156" t="s">
        <v>32</v>
      </c>
      <c r="I537" s="158"/>
      <c r="L537" s="154"/>
      <c r="M537" s="159"/>
      <c r="T537" s="160"/>
      <c r="AT537" s="156" t="s">
        <v>364</v>
      </c>
      <c r="AU537" s="156" t="s">
        <v>89</v>
      </c>
      <c r="AV537" s="12" t="s">
        <v>87</v>
      </c>
      <c r="AW537" s="12" t="s">
        <v>40</v>
      </c>
      <c r="AX537" s="12" t="s">
        <v>80</v>
      </c>
      <c r="AY537" s="156" t="s">
        <v>354</v>
      </c>
    </row>
    <row r="538" spans="2:65" s="12" customFormat="1">
      <c r="B538" s="154"/>
      <c r="D538" s="155" t="s">
        <v>364</v>
      </c>
      <c r="E538" s="156" t="s">
        <v>32</v>
      </c>
      <c r="F538" s="157" t="s">
        <v>368</v>
      </c>
      <c r="H538" s="156" t="s">
        <v>32</v>
      </c>
      <c r="I538" s="158"/>
      <c r="L538" s="154"/>
      <c r="M538" s="159"/>
      <c r="T538" s="160"/>
      <c r="AT538" s="156" t="s">
        <v>364</v>
      </c>
      <c r="AU538" s="156" t="s">
        <v>89</v>
      </c>
      <c r="AV538" s="12" t="s">
        <v>87</v>
      </c>
      <c r="AW538" s="12" t="s">
        <v>40</v>
      </c>
      <c r="AX538" s="12" t="s">
        <v>80</v>
      </c>
      <c r="AY538" s="156" t="s">
        <v>354</v>
      </c>
    </row>
    <row r="539" spans="2:65" s="12" customFormat="1">
      <c r="B539" s="154"/>
      <c r="D539" s="155" t="s">
        <v>364</v>
      </c>
      <c r="E539" s="156" t="s">
        <v>32</v>
      </c>
      <c r="F539" s="157" t="s">
        <v>369</v>
      </c>
      <c r="H539" s="156" t="s">
        <v>32</v>
      </c>
      <c r="I539" s="158"/>
      <c r="L539" s="154"/>
      <c r="M539" s="159"/>
      <c r="T539" s="160"/>
      <c r="AT539" s="156" t="s">
        <v>364</v>
      </c>
      <c r="AU539" s="156" t="s">
        <v>89</v>
      </c>
      <c r="AV539" s="12" t="s">
        <v>87</v>
      </c>
      <c r="AW539" s="12" t="s">
        <v>40</v>
      </c>
      <c r="AX539" s="12" t="s">
        <v>80</v>
      </c>
      <c r="AY539" s="156" t="s">
        <v>354</v>
      </c>
    </row>
    <row r="540" spans="2:65" s="12" customFormat="1">
      <c r="B540" s="154"/>
      <c r="D540" s="155" t="s">
        <v>364</v>
      </c>
      <c r="E540" s="156" t="s">
        <v>32</v>
      </c>
      <c r="F540" s="157" t="s">
        <v>370</v>
      </c>
      <c r="H540" s="156" t="s">
        <v>32</v>
      </c>
      <c r="I540" s="158"/>
      <c r="L540" s="154"/>
      <c r="M540" s="159"/>
      <c r="T540" s="160"/>
      <c r="AT540" s="156" t="s">
        <v>364</v>
      </c>
      <c r="AU540" s="156" t="s">
        <v>89</v>
      </c>
      <c r="AV540" s="12" t="s">
        <v>87</v>
      </c>
      <c r="AW540" s="12" t="s">
        <v>40</v>
      </c>
      <c r="AX540" s="12" t="s">
        <v>80</v>
      </c>
      <c r="AY540" s="156" t="s">
        <v>354</v>
      </c>
    </row>
    <row r="541" spans="2:65" s="13" customFormat="1">
      <c r="B541" s="161"/>
      <c r="D541" s="155" t="s">
        <v>364</v>
      </c>
      <c r="E541" s="162" t="s">
        <v>32</v>
      </c>
      <c r="F541" s="163" t="s">
        <v>232</v>
      </c>
      <c r="H541" s="164">
        <v>241.79</v>
      </c>
      <c r="I541" s="165"/>
      <c r="L541" s="161"/>
      <c r="M541" s="166"/>
      <c r="T541" s="167"/>
      <c r="AT541" s="162" t="s">
        <v>364</v>
      </c>
      <c r="AU541" s="162" t="s">
        <v>89</v>
      </c>
      <c r="AV541" s="13" t="s">
        <v>89</v>
      </c>
      <c r="AW541" s="13" t="s">
        <v>40</v>
      </c>
      <c r="AX541" s="13" t="s">
        <v>87</v>
      </c>
      <c r="AY541" s="162" t="s">
        <v>354</v>
      </c>
    </row>
    <row r="542" spans="2:65" s="1" customFormat="1" ht="37.9" customHeight="1">
      <c r="B542" s="34"/>
      <c r="C542" s="137" t="s">
        <v>699</v>
      </c>
      <c r="D542" s="137" t="s">
        <v>356</v>
      </c>
      <c r="E542" s="138" t="s">
        <v>700</v>
      </c>
      <c r="F542" s="139" t="s">
        <v>701</v>
      </c>
      <c r="G542" s="140" t="s">
        <v>359</v>
      </c>
      <c r="H542" s="141">
        <v>303.09899999999999</v>
      </c>
      <c r="I542" s="142"/>
      <c r="J542" s="143">
        <f>ROUND(I542*H542,2)</f>
        <v>0</v>
      </c>
      <c r="K542" s="139" t="s">
        <v>360</v>
      </c>
      <c r="L542" s="34"/>
      <c r="M542" s="144" t="s">
        <v>32</v>
      </c>
      <c r="N542" s="145" t="s">
        <v>51</v>
      </c>
      <c r="P542" s="146">
        <f>O542*H542</f>
        <v>0</v>
      </c>
      <c r="Q542" s="146">
        <v>0</v>
      </c>
      <c r="R542" s="146">
        <f>Q542*H542</f>
        <v>0</v>
      </c>
      <c r="S542" s="146">
        <v>0.01</v>
      </c>
      <c r="T542" s="147">
        <f>S542*H542</f>
        <v>3.0309900000000001</v>
      </c>
      <c r="AR542" s="148" t="s">
        <v>252</v>
      </c>
      <c r="AT542" s="148" t="s">
        <v>356</v>
      </c>
      <c r="AU542" s="148" t="s">
        <v>89</v>
      </c>
      <c r="AY542" s="18" t="s">
        <v>354</v>
      </c>
      <c r="BE542" s="149">
        <f>IF(N542="základní",J542,0)</f>
        <v>0</v>
      </c>
      <c r="BF542" s="149">
        <f>IF(N542="snížená",J542,0)</f>
        <v>0</v>
      </c>
      <c r="BG542" s="149">
        <f>IF(N542="zákl. přenesená",J542,0)</f>
        <v>0</v>
      </c>
      <c r="BH542" s="149">
        <f>IF(N542="sníž. přenesená",J542,0)</f>
        <v>0</v>
      </c>
      <c r="BI542" s="149">
        <f>IF(N542="nulová",J542,0)</f>
        <v>0</v>
      </c>
      <c r="BJ542" s="18" t="s">
        <v>87</v>
      </c>
      <c r="BK542" s="149">
        <f>ROUND(I542*H542,2)</f>
        <v>0</v>
      </c>
      <c r="BL542" s="18" t="s">
        <v>252</v>
      </c>
      <c r="BM542" s="148" t="s">
        <v>702</v>
      </c>
    </row>
    <row r="543" spans="2:65" s="1" customFormat="1">
      <c r="B543" s="34"/>
      <c r="D543" s="150" t="s">
        <v>362</v>
      </c>
      <c r="F543" s="151" t="s">
        <v>703</v>
      </c>
      <c r="I543" s="152"/>
      <c r="L543" s="34"/>
      <c r="M543" s="153"/>
      <c r="T543" s="55"/>
      <c r="AT543" s="18" t="s">
        <v>362</v>
      </c>
      <c r="AU543" s="18" t="s">
        <v>89</v>
      </c>
    </row>
    <row r="544" spans="2:65" s="12" customFormat="1">
      <c r="B544" s="154"/>
      <c r="D544" s="155" t="s">
        <v>364</v>
      </c>
      <c r="E544" s="156" t="s">
        <v>32</v>
      </c>
      <c r="F544" s="157" t="s">
        <v>366</v>
      </c>
      <c r="H544" s="156" t="s">
        <v>32</v>
      </c>
      <c r="I544" s="158"/>
      <c r="L544" s="154"/>
      <c r="M544" s="159"/>
      <c r="T544" s="160"/>
      <c r="AT544" s="156" t="s">
        <v>364</v>
      </c>
      <c r="AU544" s="156" t="s">
        <v>89</v>
      </c>
      <c r="AV544" s="12" t="s">
        <v>87</v>
      </c>
      <c r="AW544" s="12" t="s">
        <v>40</v>
      </c>
      <c r="AX544" s="12" t="s">
        <v>80</v>
      </c>
      <c r="AY544" s="156" t="s">
        <v>354</v>
      </c>
    </row>
    <row r="545" spans="2:65" s="12" customFormat="1">
      <c r="B545" s="154"/>
      <c r="D545" s="155" t="s">
        <v>364</v>
      </c>
      <c r="E545" s="156" t="s">
        <v>32</v>
      </c>
      <c r="F545" s="157" t="s">
        <v>379</v>
      </c>
      <c r="H545" s="156" t="s">
        <v>32</v>
      </c>
      <c r="I545" s="158"/>
      <c r="L545" s="154"/>
      <c r="M545" s="159"/>
      <c r="T545" s="160"/>
      <c r="AT545" s="156" t="s">
        <v>364</v>
      </c>
      <c r="AU545" s="156" t="s">
        <v>89</v>
      </c>
      <c r="AV545" s="12" t="s">
        <v>87</v>
      </c>
      <c r="AW545" s="12" t="s">
        <v>40</v>
      </c>
      <c r="AX545" s="12" t="s">
        <v>80</v>
      </c>
      <c r="AY545" s="156" t="s">
        <v>354</v>
      </c>
    </row>
    <row r="546" spans="2:65" s="12" customFormat="1">
      <c r="B546" s="154"/>
      <c r="D546" s="155" t="s">
        <v>364</v>
      </c>
      <c r="E546" s="156" t="s">
        <v>32</v>
      </c>
      <c r="F546" s="157" t="s">
        <v>704</v>
      </c>
      <c r="H546" s="156" t="s">
        <v>32</v>
      </c>
      <c r="I546" s="158"/>
      <c r="L546" s="154"/>
      <c r="M546" s="159"/>
      <c r="T546" s="160"/>
      <c r="AT546" s="156" t="s">
        <v>364</v>
      </c>
      <c r="AU546" s="156" t="s">
        <v>89</v>
      </c>
      <c r="AV546" s="12" t="s">
        <v>87</v>
      </c>
      <c r="AW546" s="12" t="s">
        <v>40</v>
      </c>
      <c r="AX546" s="12" t="s">
        <v>80</v>
      </c>
      <c r="AY546" s="156" t="s">
        <v>354</v>
      </c>
    </row>
    <row r="547" spans="2:65" s="13" customFormat="1">
      <c r="B547" s="161"/>
      <c r="D547" s="155" t="s">
        <v>364</v>
      </c>
      <c r="E547" s="162" t="s">
        <v>32</v>
      </c>
      <c r="F547" s="163" t="s">
        <v>386</v>
      </c>
      <c r="H547" s="164">
        <v>129.6</v>
      </c>
      <c r="I547" s="165"/>
      <c r="L547" s="161"/>
      <c r="M547" s="166"/>
      <c r="T547" s="167"/>
      <c r="AT547" s="162" t="s">
        <v>364</v>
      </c>
      <c r="AU547" s="162" t="s">
        <v>89</v>
      </c>
      <c r="AV547" s="13" t="s">
        <v>89</v>
      </c>
      <c r="AW547" s="13" t="s">
        <v>40</v>
      </c>
      <c r="AX547" s="13" t="s">
        <v>80</v>
      </c>
      <c r="AY547" s="162" t="s">
        <v>354</v>
      </c>
    </row>
    <row r="548" spans="2:65" s="13" customFormat="1">
      <c r="B548" s="161"/>
      <c r="D548" s="155" t="s">
        <v>364</v>
      </c>
      <c r="E548" s="162" t="s">
        <v>32</v>
      </c>
      <c r="F548" s="163" t="s">
        <v>387</v>
      </c>
      <c r="H548" s="164">
        <v>173.499</v>
      </c>
      <c r="I548" s="165"/>
      <c r="L548" s="161"/>
      <c r="M548" s="166"/>
      <c r="T548" s="167"/>
      <c r="AT548" s="162" t="s">
        <v>364</v>
      </c>
      <c r="AU548" s="162" t="s">
        <v>89</v>
      </c>
      <c r="AV548" s="13" t="s">
        <v>89</v>
      </c>
      <c r="AW548" s="13" t="s">
        <v>40</v>
      </c>
      <c r="AX548" s="13" t="s">
        <v>80</v>
      </c>
      <c r="AY548" s="162" t="s">
        <v>354</v>
      </c>
    </row>
    <row r="549" spans="2:65" s="14" customFormat="1">
      <c r="B549" s="169"/>
      <c r="D549" s="155" t="s">
        <v>364</v>
      </c>
      <c r="E549" s="170" t="s">
        <v>32</v>
      </c>
      <c r="F549" s="171" t="s">
        <v>388</v>
      </c>
      <c r="H549" s="172">
        <v>303.09899999999999</v>
      </c>
      <c r="I549" s="173"/>
      <c r="L549" s="169"/>
      <c r="M549" s="174"/>
      <c r="T549" s="175"/>
      <c r="AT549" s="170" t="s">
        <v>364</v>
      </c>
      <c r="AU549" s="170" t="s">
        <v>89</v>
      </c>
      <c r="AV549" s="14" t="s">
        <v>252</v>
      </c>
      <c r="AW549" s="14" t="s">
        <v>40</v>
      </c>
      <c r="AX549" s="14" t="s">
        <v>87</v>
      </c>
      <c r="AY549" s="170" t="s">
        <v>354</v>
      </c>
    </row>
    <row r="550" spans="2:65" s="1" customFormat="1" ht="33" customHeight="1">
      <c r="B550" s="34"/>
      <c r="C550" s="137" t="s">
        <v>705</v>
      </c>
      <c r="D550" s="137" t="s">
        <v>356</v>
      </c>
      <c r="E550" s="138" t="s">
        <v>706</v>
      </c>
      <c r="F550" s="139" t="s">
        <v>707</v>
      </c>
      <c r="G550" s="140" t="s">
        <v>359</v>
      </c>
      <c r="H550" s="141">
        <v>303.09899999999999</v>
      </c>
      <c r="I550" s="142"/>
      <c r="J550" s="143">
        <f>ROUND(I550*H550,2)</f>
        <v>0</v>
      </c>
      <c r="K550" s="139" t="s">
        <v>360</v>
      </c>
      <c r="L550" s="34"/>
      <c r="M550" s="144" t="s">
        <v>32</v>
      </c>
      <c r="N550" s="145" t="s">
        <v>51</v>
      </c>
      <c r="P550" s="146">
        <f>O550*H550</f>
        <v>0</v>
      </c>
      <c r="Q550" s="146">
        <v>0</v>
      </c>
      <c r="R550" s="146">
        <f>Q550*H550</f>
        <v>0</v>
      </c>
      <c r="S550" s="146">
        <v>2.5999999999999999E-3</v>
      </c>
      <c r="T550" s="147">
        <f>S550*H550</f>
        <v>0.78805739999999991</v>
      </c>
      <c r="AR550" s="148" t="s">
        <v>252</v>
      </c>
      <c r="AT550" s="148" t="s">
        <v>356</v>
      </c>
      <c r="AU550" s="148" t="s">
        <v>89</v>
      </c>
      <c r="AY550" s="18" t="s">
        <v>354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8" t="s">
        <v>87</v>
      </c>
      <c r="BK550" s="149">
        <f>ROUND(I550*H550,2)</f>
        <v>0</v>
      </c>
      <c r="BL550" s="18" t="s">
        <v>252</v>
      </c>
      <c r="BM550" s="148" t="s">
        <v>708</v>
      </c>
    </row>
    <row r="551" spans="2:65" s="1" customFormat="1">
      <c r="B551" s="34"/>
      <c r="D551" s="150" t="s">
        <v>362</v>
      </c>
      <c r="F551" s="151" t="s">
        <v>709</v>
      </c>
      <c r="I551" s="152"/>
      <c r="L551" s="34"/>
      <c r="M551" s="153"/>
      <c r="T551" s="55"/>
      <c r="AT551" s="18" t="s">
        <v>362</v>
      </c>
      <c r="AU551" s="18" t="s">
        <v>89</v>
      </c>
    </row>
    <row r="552" spans="2:65" s="12" customFormat="1">
      <c r="B552" s="154"/>
      <c r="D552" s="155" t="s">
        <v>364</v>
      </c>
      <c r="E552" s="156" t="s">
        <v>32</v>
      </c>
      <c r="F552" s="157" t="s">
        <v>366</v>
      </c>
      <c r="H552" s="156" t="s">
        <v>32</v>
      </c>
      <c r="I552" s="158"/>
      <c r="L552" s="154"/>
      <c r="M552" s="159"/>
      <c r="T552" s="160"/>
      <c r="AT552" s="156" t="s">
        <v>364</v>
      </c>
      <c r="AU552" s="156" t="s">
        <v>89</v>
      </c>
      <c r="AV552" s="12" t="s">
        <v>87</v>
      </c>
      <c r="AW552" s="12" t="s">
        <v>40</v>
      </c>
      <c r="AX552" s="12" t="s">
        <v>80</v>
      </c>
      <c r="AY552" s="156" t="s">
        <v>354</v>
      </c>
    </row>
    <row r="553" spans="2:65" s="12" customFormat="1">
      <c r="B553" s="154"/>
      <c r="D553" s="155" t="s">
        <v>364</v>
      </c>
      <c r="E553" s="156" t="s">
        <v>32</v>
      </c>
      <c r="F553" s="157" t="s">
        <v>379</v>
      </c>
      <c r="H553" s="156" t="s">
        <v>32</v>
      </c>
      <c r="I553" s="158"/>
      <c r="L553" s="154"/>
      <c r="M553" s="159"/>
      <c r="T553" s="160"/>
      <c r="AT553" s="156" t="s">
        <v>364</v>
      </c>
      <c r="AU553" s="156" t="s">
        <v>89</v>
      </c>
      <c r="AV553" s="12" t="s">
        <v>87</v>
      </c>
      <c r="AW553" s="12" t="s">
        <v>40</v>
      </c>
      <c r="AX553" s="12" t="s">
        <v>80</v>
      </c>
      <c r="AY553" s="156" t="s">
        <v>354</v>
      </c>
    </row>
    <row r="554" spans="2:65" s="12" customFormat="1">
      <c r="B554" s="154"/>
      <c r="D554" s="155" t="s">
        <v>364</v>
      </c>
      <c r="E554" s="156" t="s">
        <v>32</v>
      </c>
      <c r="F554" s="157" t="s">
        <v>704</v>
      </c>
      <c r="H554" s="156" t="s">
        <v>32</v>
      </c>
      <c r="I554" s="158"/>
      <c r="L554" s="154"/>
      <c r="M554" s="159"/>
      <c r="T554" s="160"/>
      <c r="AT554" s="156" t="s">
        <v>364</v>
      </c>
      <c r="AU554" s="156" t="s">
        <v>89</v>
      </c>
      <c r="AV554" s="12" t="s">
        <v>87</v>
      </c>
      <c r="AW554" s="12" t="s">
        <v>40</v>
      </c>
      <c r="AX554" s="12" t="s">
        <v>80</v>
      </c>
      <c r="AY554" s="156" t="s">
        <v>354</v>
      </c>
    </row>
    <row r="555" spans="2:65" s="13" customFormat="1">
      <c r="B555" s="161"/>
      <c r="D555" s="155" t="s">
        <v>364</v>
      </c>
      <c r="E555" s="162" t="s">
        <v>32</v>
      </c>
      <c r="F555" s="163" t="s">
        <v>386</v>
      </c>
      <c r="H555" s="164">
        <v>129.6</v>
      </c>
      <c r="I555" s="165"/>
      <c r="L555" s="161"/>
      <c r="M555" s="166"/>
      <c r="T555" s="167"/>
      <c r="AT555" s="162" t="s">
        <v>364</v>
      </c>
      <c r="AU555" s="162" t="s">
        <v>89</v>
      </c>
      <c r="AV555" s="13" t="s">
        <v>89</v>
      </c>
      <c r="AW555" s="13" t="s">
        <v>40</v>
      </c>
      <c r="AX555" s="13" t="s">
        <v>80</v>
      </c>
      <c r="AY555" s="162" t="s">
        <v>354</v>
      </c>
    </row>
    <row r="556" spans="2:65" s="13" customFormat="1">
      <c r="B556" s="161"/>
      <c r="D556" s="155" t="s">
        <v>364</v>
      </c>
      <c r="E556" s="162" t="s">
        <v>32</v>
      </c>
      <c r="F556" s="163" t="s">
        <v>387</v>
      </c>
      <c r="H556" s="164">
        <v>173.499</v>
      </c>
      <c r="I556" s="165"/>
      <c r="L556" s="161"/>
      <c r="M556" s="166"/>
      <c r="T556" s="167"/>
      <c r="AT556" s="162" t="s">
        <v>364</v>
      </c>
      <c r="AU556" s="162" t="s">
        <v>89</v>
      </c>
      <c r="AV556" s="13" t="s">
        <v>89</v>
      </c>
      <c r="AW556" s="13" t="s">
        <v>40</v>
      </c>
      <c r="AX556" s="13" t="s">
        <v>80</v>
      </c>
      <c r="AY556" s="162" t="s">
        <v>354</v>
      </c>
    </row>
    <row r="557" spans="2:65" s="14" customFormat="1">
      <c r="B557" s="169"/>
      <c r="D557" s="155" t="s">
        <v>364</v>
      </c>
      <c r="E557" s="170" t="s">
        <v>32</v>
      </c>
      <c r="F557" s="171" t="s">
        <v>388</v>
      </c>
      <c r="H557" s="172">
        <v>303.09899999999999</v>
      </c>
      <c r="I557" s="173"/>
      <c r="L557" s="169"/>
      <c r="M557" s="174"/>
      <c r="T557" s="175"/>
      <c r="AT557" s="170" t="s">
        <v>364</v>
      </c>
      <c r="AU557" s="170" t="s">
        <v>89</v>
      </c>
      <c r="AV557" s="14" t="s">
        <v>252</v>
      </c>
      <c r="AW557" s="14" t="s">
        <v>40</v>
      </c>
      <c r="AX557" s="14" t="s">
        <v>87</v>
      </c>
      <c r="AY557" s="170" t="s">
        <v>354</v>
      </c>
    </row>
    <row r="558" spans="2:65" s="11" customFormat="1" ht="22.9" customHeight="1">
      <c r="B558" s="125"/>
      <c r="D558" s="126" t="s">
        <v>79</v>
      </c>
      <c r="E558" s="135" t="s">
        <v>710</v>
      </c>
      <c r="F558" s="135" t="s">
        <v>711</v>
      </c>
      <c r="I558" s="128"/>
      <c r="J558" s="136">
        <f>BK558</f>
        <v>0</v>
      </c>
      <c r="L558" s="125"/>
      <c r="M558" s="130"/>
      <c r="P558" s="131">
        <f>SUM(P559:P610)</f>
        <v>0</v>
      </c>
      <c r="R558" s="131">
        <f>SUM(R559:R610)</f>
        <v>0</v>
      </c>
      <c r="T558" s="132">
        <f>SUM(T559:T610)</f>
        <v>0</v>
      </c>
      <c r="AR558" s="126" t="s">
        <v>87</v>
      </c>
      <c r="AT558" s="133" t="s">
        <v>79</v>
      </c>
      <c r="AU558" s="133" t="s">
        <v>87</v>
      </c>
      <c r="AY558" s="126" t="s">
        <v>354</v>
      </c>
      <c r="BK558" s="134">
        <f>SUM(BK559:BK610)</f>
        <v>0</v>
      </c>
    </row>
    <row r="559" spans="2:65" s="1" customFormat="1" ht="37.9" customHeight="1">
      <c r="B559" s="34"/>
      <c r="C559" s="137" t="s">
        <v>712</v>
      </c>
      <c r="D559" s="137" t="s">
        <v>356</v>
      </c>
      <c r="E559" s="138" t="s">
        <v>713</v>
      </c>
      <c r="F559" s="139" t="s">
        <v>714</v>
      </c>
      <c r="G559" s="140" t="s">
        <v>715</v>
      </c>
      <c r="H559" s="141">
        <v>42.04</v>
      </c>
      <c r="I559" s="142"/>
      <c r="J559" s="143">
        <f>ROUND(I559*H559,2)</f>
        <v>0</v>
      </c>
      <c r="K559" s="139" t="s">
        <v>360</v>
      </c>
      <c r="L559" s="34"/>
      <c r="M559" s="144" t="s">
        <v>32</v>
      </c>
      <c r="N559" s="145" t="s">
        <v>51</v>
      </c>
      <c r="P559" s="146">
        <f>O559*H559</f>
        <v>0</v>
      </c>
      <c r="Q559" s="146">
        <v>0</v>
      </c>
      <c r="R559" s="146">
        <f>Q559*H559</f>
        <v>0</v>
      </c>
      <c r="S559" s="146">
        <v>0</v>
      </c>
      <c r="T559" s="147">
        <f>S559*H559</f>
        <v>0</v>
      </c>
      <c r="AR559" s="148" t="s">
        <v>252</v>
      </c>
      <c r="AT559" s="148" t="s">
        <v>356</v>
      </c>
      <c r="AU559" s="148" t="s">
        <v>89</v>
      </c>
      <c r="AY559" s="18" t="s">
        <v>354</v>
      </c>
      <c r="BE559" s="149">
        <f>IF(N559="základní",J559,0)</f>
        <v>0</v>
      </c>
      <c r="BF559" s="149">
        <f>IF(N559="snížená",J559,0)</f>
        <v>0</v>
      </c>
      <c r="BG559" s="149">
        <f>IF(N559="zákl. přenesená",J559,0)</f>
        <v>0</v>
      </c>
      <c r="BH559" s="149">
        <f>IF(N559="sníž. přenesená",J559,0)</f>
        <v>0</v>
      </c>
      <c r="BI559" s="149">
        <f>IF(N559="nulová",J559,0)</f>
        <v>0</v>
      </c>
      <c r="BJ559" s="18" t="s">
        <v>87</v>
      </c>
      <c r="BK559" s="149">
        <f>ROUND(I559*H559,2)</f>
        <v>0</v>
      </c>
      <c r="BL559" s="18" t="s">
        <v>252</v>
      </c>
      <c r="BM559" s="148" t="s">
        <v>716</v>
      </c>
    </row>
    <row r="560" spans="2:65" s="1" customFormat="1">
      <c r="B560" s="34"/>
      <c r="D560" s="150" t="s">
        <v>362</v>
      </c>
      <c r="F560" s="151" t="s">
        <v>717</v>
      </c>
      <c r="I560" s="152"/>
      <c r="L560" s="34"/>
      <c r="M560" s="153"/>
      <c r="T560" s="55"/>
      <c r="AT560" s="18" t="s">
        <v>362</v>
      </c>
      <c r="AU560" s="18" t="s">
        <v>89</v>
      </c>
    </row>
    <row r="561" spans="2:65" s="1" customFormat="1" ht="33" customHeight="1">
      <c r="B561" s="34"/>
      <c r="C561" s="137" t="s">
        <v>718</v>
      </c>
      <c r="D561" s="137" t="s">
        <v>356</v>
      </c>
      <c r="E561" s="138" t="s">
        <v>719</v>
      </c>
      <c r="F561" s="139" t="s">
        <v>720</v>
      </c>
      <c r="G561" s="140" t="s">
        <v>715</v>
      </c>
      <c r="H561" s="141">
        <v>42.04</v>
      </c>
      <c r="I561" s="142"/>
      <c r="J561" s="143">
        <f>ROUND(I561*H561,2)</f>
        <v>0</v>
      </c>
      <c r="K561" s="139" t="s">
        <v>360</v>
      </c>
      <c r="L561" s="34"/>
      <c r="M561" s="144" t="s">
        <v>32</v>
      </c>
      <c r="N561" s="145" t="s">
        <v>51</v>
      </c>
      <c r="P561" s="146">
        <f>O561*H561</f>
        <v>0</v>
      </c>
      <c r="Q561" s="146">
        <v>0</v>
      </c>
      <c r="R561" s="146">
        <f>Q561*H561</f>
        <v>0</v>
      </c>
      <c r="S561" s="146">
        <v>0</v>
      </c>
      <c r="T561" s="147">
        <f>S561*H561</f>
        <v>0</v>
      </c>
      <c r="AR561" s="148" t="s">
        <v>252</v>
      </c>
      <c r="AT561" s="148" t="s">
        <v>356</v>
      </c>
      <c r="AU561" s="148" t="s">
        <v>89</v>
      </c>
      <c r="AY561" s="18" t="s">
        <v>354</v>
      </c>
      <c r="BE561" s="149">
        <f>IF(N561="základní",J561,0)</f>
        <v>0</v>
      </c>
      <c r="BF561" s="149">
        <f>IF(N561="snížená",J561,0)</f>
        <v>0</v>
      </c>
      <c r="BG561" s="149">
        <f>IF(N561="zákl. přenesená",J561,0)</f>
        <v>0</v>
      </c>
      <c r="BH561" s="149">
        <f>IF(N561="sníž. přenesená",J561,0)</f>
        <v>0</v>
      </c>
      <c r="BI561" s="149">
        <f>IF(N561="nulová",J561,0)</f>
        <v>0</v>
      </c>
      <c r="BJ561" s="18" t="s">
        <v>87</v>
      </c>
      <c r="BK561" s="149">
        <f>ROUND(I561*H561,2)</f>
        <v>0</v>
      </c>
      <c r="BL561" s="18" t="s">
        <v>252</v>
      </c>
      <c r="BM561" s="148" t="s">
        <v>721</v>
      </c>
    </row>
    <row r="562" spans="2:65" s="1" customFormat="1">
      <c r="B562" s="34"/>
      <c r="D562" s="150" t="s">
        <v>362</v>
      </c>
      <c r="F562" s="151" t="s">
        <v>722</v>
      </c>
      <c r="I562" s="152"/>
      <c r="L562" s="34"/>
      <c r="M562" s="153"/>
      <c r="T562" s="55"/>
      <c r="AT562" s="18" t="s">
        <v>362</v>
      </c>
      <c r="AU562" s="18" t="s">
        <v>89</v>
      </c>
    </row>
    <row r="563" spans="2:65" s="1" customFormat="1" ht="44.25" customHeight="1">
      <c r="B563" s="34"/>
      <c r="C563" s="137" t="s">
        <v>723</v>
      </c>
      <c r="D563" s="137" t="s">
        <v>356</v>
      </c>
      <c r="E563" s="138" t="s">
        <v>724</v>
      </c>
      <c r="F563" s="139" t="s">
        <v>725</v>
      </c>
      <c r="G563" s="140" t="s">
        <v>715</v>
      </c>
      <c r="H563" s="141">
        <v>1219.1600000000001</v>
      </c>
      <c r="I563" s="142"/>
      <c r="J563" s="143">
        <f>ROUND(I563*H563,2)</f>
        <v>0</v>
      </c>
      <c r="K563" s="139" t="s">
        <v>360</v>
      </c>
      <c r="L563" s="34"/>
      <c r="M563" s="144" t="s">
        <v>32</v>
      </c>
      <c r="N563" s="145" t="s">
        <v>51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252</v>
      </c>
      <c r="AT563" s="148" t="s">
        <v>356</v>
      </c>
      <c r="AU563" s="148" t="s">
        <v>89</v>
      </c>
      <c r="AY563" s="18" t="s">
        <v>354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8" t="s">
        <v>87</v>
      </c>
      <c r="BK563" s="149">
        <f>ROUND(I563*H563,2)</f>
        <v>0</v>
      </c>
      <c r="BL563" s="18" t="s">
        <v>252</v>
      </c>
      <c r="BM563" s="148" t="s">
        <v>726</v>
      </c>
    </row>
    <row r="564" spans="2:65" s="1" customFormat="1">
      <c r="B564" s="34"/>
      <c r="D564" s="150" t="s">
        <v>362</v>
      </c>
      <c r="F564" s="151" t="s">
        <v>727</v>
      </c>
      <c r="I564" s="152"/>
      <c r="L564" s="34"/>
      <c r="M564" s="153"/>
      <c r="T564" s="55"/>
      <c r="AT564" s="18" t="s">
        <v>362</v>
      </c>
      <c r="AU564" s="18" t="s">
        <v>89</v>
      </c>
    </row>
    <row r="565" spans="2:65" s="13" customFormat="1">
      <c r="B565" s="161"/>
      <c r="D565" s="155" t="s">
        <v>364</v>
      </c>
      <c r="F565" s="163" t="s">
        <v>728</v>
      </c>
      <c r="H565" s="164">
        <v>1219.1600000000001</v>
      </c>
      <c r="I565" s="165"/>
      <c r="L565" s="161"/>
      <c r="M565" s="166"/>
      <c r="T565" s="167"/>
      <c r="AT565" s="162" t="s">
        <v>364</v>
      </c>
      <c r="AU565" s="162" t="s">
        <v>89</v>
      </c>
      <c r="AV565" s="13" t="s">
        <v>89</v>
      </c>
      <c r="AW565" s="13" t="s">
        <v>4</v>
      </c>
      <c r="AX565" s="13" t="s">
        <v>87</v>
      </c>
      <c r="AY565" s="162" t="s">
        <v>354</v>
      </c>
    </row>
    <row r="566" spans="2:65" s="1" customFormat="1" ht="37.9" customHeight="1">
      <c r="B566" s="34"/>
      <c r="C566" s="137" t="s">
        <v>729</v>
      </c>
      <c r="D566" s="137" t="s">
        <v>356</v>
      </c>
      <c r="E566" s="138" t="s">
        <v>730</v>
      </c>
      <c r="F566" s="139" t="s">
        <v>731</v>
      </c>
      <c r="G566" s="140" t="s">
        <v>715</v>
      </c>
      <c r="H566" s="141">
        <v>8.1039999999999992</v>
      </c>
      <c r="I566" s="142"/>
      <c r="J566" s="143">
        <f>ROUND(I566*H566,2)</f>
        <v>0</v>
      </c>
      <c r="K566" s="139" t="s">
        <v>360</v>
      </c>
      <c r="L566" s="34"/>
      <c r="M566" s="144" t="s">
        <v>32</v>
      </c>
      <c r="N566" s="145" t="s">
        <v>51</v>
      </c>
      <c r="P566" s="146">
        <f>O566*H566</f>
        <v>0</v>
      </c>
      <c r="Q566" s="146">
        <v>0</v>
      </c>
      <c r="R566" s="146">
        <f>Q566*H566</f>
        <v>0</v>
      </c>
      <c r="S566" s="146">
        <v>0</v>
      </c>
      <c r="T566" s="147">
        <f>S566*H566</f>
        <v>0</v>
      </c>
      <c r="AR566" s="148" t="s">
        <v>252</v>
      </c>
      <c r="AT566" s="148" t="s">
        <v>356</v>
      </c>
      <c r="AU566" s="148" t="s">
        <v>89</v>
      </c>
      <c r="AY566" s="18" t="s">
        <v>354</v>
      </c>
      <c r="BE566" s="149">
        <f>IF(N566="základní",J566,0)</f>
        <v>0</v>
      </c>
      <c r="BF566" s="149">
        <f>IF(N566="snížená",J566,0)</f>
        <v>0</v>
      </c>
      <c r="BG566" s="149">
        <f>IF(N566="zákl. přenesená",J566,0)</f>
        <v>0</v>
      </c>
      <c r="BH566" s="149">
        <f>IF(N566="sníž. přenesená",J566,0)</f>
        <v>0</v>
      </c>
      <c r="BI566" s="149">
        <f>IF(N566="nulová",J566,0)</f>
        <v>0</v>
      </c>
      <c r="BJ566" s="18" t="s">
        <v>87</v>
      </c>
      <c r="BK566" s="149">
        <f>ROUND(I566*H566,2)</f>
        <v>0</v>
      </c>
      <c r="BL566" s="18" t="s">
        <v>252</v>
      </c>
      <c r="BM566" s="148" t="s">
        <v>732</v>
      </c>
    </row>
    <row r="567" spans="2:65" s="1" customFormat="1">
      <c r="B567" s="34"/>
      <c r="D567" s="150" t="s">
        <v>362</v>
      </c>
      <c r="F567" s="151" t="s">
        <v>733</v>
      </c>
      <c r="I567" s="152"/>
      <c r="L567" s="34"/>
      <c r="M567" s="153"/>
      <c r="T567" s="55"/>
      <c r="AT567" s="18" t="s">
        <v>362</v>
      </c>
      <c r="AU567" s="18" t="s">
        <v>89</v>
      </c>
    </row>
    <row r="568" spans="2:65" s="12" customFormat="1">
      <c r="B568" s="154"/>
      <c r="D568" s="155" t="s">
        <v>364</v>
      </c>
      <c r="E568" s="156" t="s">
        <v>32</v>
      </c>
      <c r="F568" s="157" t="s">
        <v>734</v>
      </c>
      <c r="H568" s="156" t="s">
        <v>32</v>
      </c>
      <c r="I568" s="158"/>
      <c r="L568" s="154"/>
      <c r="M568" s="159"/>
      <c r="T568" s="160"/>
      <c r="AT568" s="156" t="s">
        <v>364</v>
      </c>
      <c r="AU568" s="156" t="s">
        <v>89</v>
      </c>
      <c r="AV568" s="12" t="s">
        <v>87</v>
      </c>
      <c r="AW568" s="12" t="s">
        <v>40</v>
      </c>
      <c r="AX568" s="12" t="s">
        <v>80</v>
      </c>
      <c r="AY568" s="156" t="s">
        <v>354</v>
      </c>
    </row>
    <row r="569" spans="2:65" s="13" customFormat="1">
      <c r="B569" s="161"/>
      <c r="D569" s="155" t="s">
        <v>364</v>
      </c>
      <c r="E569" s="162" t="s">
        <v>32</v>
      </c>
      <c r="F569" s="163" t="s">
        <v>735</v>
      </c>
      <c r="H569" s="164">
        <v>0.64700000000000002</v>
      </c>
      <c r="I569" s="165"/>
      <c r="L569" s="161"/>
      <c r="M569" s="166"/>
      <c r="T569" s="167"/>
      <c r="AT569" s="162" t="s">
        <v>364</v>
      </c>
      <c r="AU569" s="162" t="s">
        <v>89</v>
      </c>
      <c r="AV569" s="13" t="s">
        <v>89</v>
      </c>
      <c r="AW569" s="13" t="s">
        <v>40</v>
      </c>
      <c r="AX569" s="13" t="s">
        <v>80</v>
      </c>
      <c r="AY569" s="162" t="s">
        <v>354</v>
      </c>
    </row>
    <row r="570" spans="2:65" s="12" customFormat="1">
      <c r="B570" s="154"/>
      <c r="D570" s="155" t="s">
        <v>364</v>
      </c>
      <c r="E570" s="156" t="s">
        <v>32</v>
      </c>
      <c r="F570" s="157" t="s">
        <v>736</v>
      </c>
      <c r="H570" s="156" t="s">
        <v>32</v>
      </c>
      <c r="I570" s="158"/>
      <c r="L570" s="154"/>
      <c r="M570" s="159"/>
      <c r="T570" s="160"/>
      <c r="AT570" s="156" t="s">
        <v>364</v>
      </c>
      <c r="AU570" s="156" t="s">
        <v>89</v>
      </c>
      <c r="AV570" s="12" t="s">
        <v>87</v>
      </c>
      <c r="AW570" s="12" t="s">
        <v>40</v>
      </c>
      <c r="AX570" s="12" t="s">
        <v>80</v>
      </c>
      <c r="AY570" s="156" t="s">
        <v>354</v>
      </c>
    </row>
    <row r="571" spans="2:65" s="13" customFormat="1">
      <c r="B571" s="161"/>
      <c r="D571" s="155" t="s">
        <v>364</v>
      </c>
      <c r="E571" s="162" t="s">
        <v>32</v>
      </c>
      <c r="F571" s="163" t="s">
        <v>737</v>
      </c>
      <c r="H571" s="164">
        <v>6.87</v>
      </c>
      <c r="I571" s="165"/>
      <c r="L571" s="161"/>
      <c r="M571" s="166"/>
      <c r="T571" s="167"/>
      <c r="AT571" s="162" t="s">
        <v>364</v>
      </c>
      <c r="AU571" s="162" t="s">
        <v>89</v>
      </c>
      <c r="AV571" s="13" t="s">
        <v>89</v>
      </c>
      <c r="AW571" s="13" t="s">
        <v>40</v>
      </c>
      <c r="AX571" s="13" t="s">
        <v>80</v>
      </c>
      <c r="AY571" s="162" t="s">
        <v>354</v>
      </c>
    </row>
    <row r="572" spans="2:65" s="12" customFormat="1">
      <c r="B572" s="154"/>
      <c r="D572" s="155" t="s">
        <v>364</v>
      </c>
      <c r="E572" s="156" t="s">
        <v>32</v>
      </c>
      <c r="F572" s="157" t="s">
        <v>738</v>
      </c>
      <c r="H572" s="156" t="s">
        <v>32</v>
      </c>
      <c r="I572" s="158"/>
      <c r="L572" s="154"/>
      <c r="M572" s="159"/>
      <c r="T572" s="160"/>
      <c r="AT572" s="156" t="s">
        <v>364</v>
      </c>
      <c r="AU572" s="156" t="s">
        <v>89</v>
      </c>
      <c r="AV572" s="12" t="s">
        <v>87</v>
      </c>
      <c r="AW572" s="12" t="s">
        <v>40</v>
      </c>
      <c r="AX572" s="12" t="s">
        <v>80</v>
      </c>
      <c r="AY572" s="156" t="s">
        <v>354</v>
      </c>
    </row>
    <row r="573" spans="2:65" s="13" customFormat="1">
      <c r="B573" s="161"/>
      <c r="D573" s="155" t="s">
        <v>364</v>
      </c>
      <c r="E573" s="162" t="s">
        <v>32</v>
      </c>
      <c r="F573" s="163" t="s">
        <v>739</v>
      </c>
      <c r="H573" s="164">
        <v>0.58699999999999997</v>
      </c>
      <c r="I573" s="165"/>
      <c r="L573" s="161"/>
      <c r="M573" s="166"/>
      <c r="T573" s="167"/>
      <c r="AT573" s="162" t="s">
        <v>364</v>
      </c>
      <c r="AU573" s="162" t="s">
        <v>89</v>
      </c>
      <c r="AV573" s="13" t="s">
        <v>89</v>
      </c>
      <c r="AW573" s="13" t="s">
        <v>40</v>
      </c>
      <c r="AX573" s="13" t="s">
        <v>80</v>
      </c>
      <c r="AY573" s="162" t="s">
        <v>354</v>
      </c>
    </row>
    <row r="574" spans="2:65" s="14" customFormat="1">
      <c r="B574" s="169"/>
      <c r="D574" s="155" t="s">
        <v>364</v>
      </c>
      <c r="E574" s="170" t="s">
        <v>32</v>
      </c>
      <c r="F574" s="171" t="s">
        <v>388</v>
      </c>
      <c r="H574" s="172">
        <v>8.1039999999999992</v>
      </c>
      <c r="I574" s="173"/>
      <c r="L574" s="169"/>
      <c r="M574" s="174"/>
      <c r="T574" s="175"/>
      <c r="AT574" s="170" t="s">
        <v>364</v>
      </c>
      <c r="AU574" s="170" t="s">
        <v>89</v>
      </c>
      <c r="AV574" s="14" t="s">
        <v>252</v>
      </c>
      <c r="AW574" s="14" t="s">
        <v>40</v>
      </c>
      <c r="AX574" s="14" t="s">
        <v>87</v>
      </c>
      <c r="AY574" s="170" t="s">
        <v>354</v>
      </c>
    </row>
    <row r="575" spans="2:65" s="1" customFormat="1" ht="37.9" customHeight="1">
      <c r="B575" s="34"/>
      <c r="C575" s="137" t="s">
        <v>740</v>
      </c>
      <c r="D575" s="137" t="s">
        <v>356</v>
      </c>
      <c r="E575" s="138" t="s">
        <v>741</v>
      </c>
      <c r="F575" s="139" t="s">
        <v>742</v>
      </c>
      <c r="G575" s="140" t="s">
        <v>715</v>
      </c>
      <c r="H575" s="141">
        <v>1.363</v>
      </c>
      <c r="I575" s="142"/>
      <c r="J575" s="143">
        <f>ROUND(I575*H575,2)</f>
        <v>0</v>
      </c>
      <c r="K575" s="139" t="s">
        <v>360</v>
      </c>
      <c r="L575" s="34"/>
      <c r="M575" s="144" t="s">
        <v>32</v>
      </c>
      <c r="N575" s="145" t="s">
        <v>51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AR575" s="148" t="s">
        <v>252</v>
      </c>
      <c r="AT575" s="148" t="s">
        <v>356</v>
      </c>
      <c r="AU575" s="148" t="s">
        <v>89</v>
      </c>
      <c r="AY575" s="18" t="s">
        <v>354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8" t="s">
        <v>87</v>
      </c>
      <c r="BK575" s="149">
        <f>ROUND(I575*H575,2)</f>
        <v>0</v>
      </c>
      <c r="BL575" s="18" t="s">
        <v>252</v>
      </c>
      <c r="BM575" s="148" t="s">
        <v>743</v>
      </c>
    </row>
    <row r="576" spans="2:65" s="1" customFormat="1">
      <c r="B576" s="34"/>
      <c r="D576" s="150" t="s">
        <v>362</v>
      </c>
      <c r="F576" s="151" t="s">
        <v>744</v>
      </c>
      <c r="I576" s="152"/>
      <c r="L576" s="34"/>
      <c r="M576" s="153"/>
      <c r="T576" s="55"/>
      <c r="AT576" s="18" t="s">
        <v>362</v>
      </c>
      <c r="AU576" s="18" t="s">
        <v>89</v>
      </c>
    </row>
    <row r="577" spans="2:65" s="12" customFormat="1">
      <c r="B577" s="154"/>
      <c r="D577" s="155" t="s">
        <v>364</v>
      </c>
      <c r="E577" s="156" t="s">
        <v>32</v>
      </c>
      <c r="F577" s="157" t="s">
        <v>745</v>
      </c>
      <c r="H577" s="156" t="s">
        <v>32</v>
      </c>
      <c r="I577" s="158"/>
      <c r="L577" s="154"/>
      <c r="M577" s="159"/>
      <c r="T577" s="160"/>
      <c r="AT577" s="156" t="s">
        <v>364</v>
      </c>
      <c r="AU577" s="156" t="s">
        <v>89</v>
      </c>
      <c r="AV577" s="12" t="s">
        <v>87</v>
      </c>
      <c r="AW577" s="12" t="s">
        <v>40</v>
      </c>
      <c r="AX577" s="12" t="s">
        <v>80</v>
      </c>
      <c r="AY577" s="156" t="s">
        <v>354</v>
      </c>
    </row>
    <row r="578" spans="2:65" s="13" customFormat="1">
      <c r="B578" s="161"/>
      <c r="D578" s="155" t="s">
        <v>364</v>
      </c>
      <c r="E578" s="162" t="s">
        <v>32</v>
      </c>
      <c r="F578" s="163" t="s">
        <v>746</v>
      </c>
      <c r="H578" s="164">
        <v>0.74099999999999999</v>
      </c>
      <c r="I578" s="165"/>
      <c r="L578" s="161"/>
      <c r="M578" s="166"/>
      <c r="T578" s="167"/>
      <c r="AT578" s="162" t="s">
        <v>364</v>
      </c>
      <c r="AU578" s="162" t="s">
        <v>89</v>
      </c>
      <c r="AV578" s="13" t="s">
        <v>89</v>
      </c>
      <c r="AW578" s="13" t="s">
        <v>40</v>
      </c>
      <c r="AX578" s="13" t="s">
        <v>80</v>
      </c>
      <c r="AY578" s="162" t="s">
        <v>354</v>
      </c>
    </row>
    <row r="579" spans="2:65" s="12" customFormat="1">
      <c r="B579" s="154"/>
      <c r="D579" s="155" t="s">
        <v>364</v>
      </c>
      <c r="E579" s="156" t="s">
        <v>32</v>
      </c>
      <c r="F579" s="157" t="s">
        <v>747</v>
      </c>
      <c r="H579" s="156" t="s">
        <v>32</v>
      </c>
      <c r="I579" s="158"/>
      <c r="L579" s="154"/>
      <c r="M579" s="159"/>
      <c r="T579" s="160"/>
      <c r="AT579" s="156" t="s">
        <v>364</v>
      </c>
      <c r="AU579" s="156" t="s">
        <v>89</v>
      </c>
      <c r="AV579" s="12" t="s">
        <v>87</v>
      </c>
      <c r="AW579" s="12" t="s">
        <v>40</v>
      </c>
      <c r="AX579" s="12" t="s">
        <v>80</v>
      </c>
      <c r="AY579" s="156" t="s">
        <v>354</v>
      </c>
    </row>
    <row r="580" spans="2:65" s="13" customFormat="1">
      <c r="B580" s="161"/>
      <c r="D580" s="155" t="s">
        <v>364</v>
      </c>
      <c r="E580" s="162" t="s">
        <v>32</v>
      </c>
      <c r="F580" s="163" t="s">
        <v>748</v>
      </c>
      <c r="H580" s="164">
        <v>0.57599999999999996</v>
      </c>
      <c r="I580" s="165"/>
      <c r="L580" s="161"/>
      <c r="M580" s="166"/>
      <c r="T580" s="167"/>
      <c r="AT580" s="162" t="s">
        <v>364</v>
      </c>
      <c r="AU580" s="162" t="s">
        <v>89</v>
      </c>
      <c r="AV580" s="13" t="s">
        <v>89</v>
      </c>
      <c r="AW580" s="13" t="s">
        <v>40</v>
      </c>
      <c r="AX580" s="13" t="s">
        <v>80</v>
      </c>
      <c r="AY580" s="162" t="s">
        <v>354</v>
      </c>
    </row>
    <row r="581" spans="2:65" s="12" customFormat="1">
      <c r="B581" s="154"/>
      <c r="D581" s="155" t="s">
        <v>364</v>
      </c>
      <c r="E581" s="156" t="s">
        <v>32</v>
      </c>
      <c r="F581" s="157" t="s">
        <v>749</v>
      </c>
      <c r="H581" s="156" t="s">
        <v>32</v>
      </c>
      <c r="I581" s="158"/>
      <c r="L581" s="154"/>
      <c r="M581" s="159"/>
      <c r="T581" s="160"/>
      <c r="AT581" s="156" t="s">
        <v>364</v>
      </c>
      <c r="AU581" s="156" t="s">
        <v>89</v>
      </c>
      <c r="AV581" s="12" t="s">
        <v>87</v>
      </c>
      <c r="AW581" s="12" t="s">
        <v>40</v>
      </c>
      <c r="AX581" s="12" t="s">
        <v>80</v>
      </c>
      <c r="AY581" s="156" t="s">
        <v>354</v>
      </c>
    </row>
    <row r="582" spans="2:65" s="13" customFormat="1">
      <c r="B582" s="161"/>
      <c r="D582" s="155" t="s">
        <v>364</v>
      </c>
      <c r="E582" s="162" t="s">
        <v>32</v>
      </c>
      <c r="F582" s="163" t="s">
        <v>750</v>
      </c>
      <c r="H582" s="164">
        <v>4.5999999999999999E-2</v>
      </c>
      <c r="I582" s="165"/>
      <c r="L582" s="161"/>
      <c r="M582" s="166"/>
      <c r="T582" s="167"/>
      <c r="AT582" s="162" t="s">
        <v>364</v>
      </c>
      <c r="AU582" s="162" t="s">
        <v>89</v>
      </c>
      <c r="AV582" s="13" t="s">
        <v>89</v>
      </c>
      <c r="AW582" s="13" t="s">
        <v>40</v>
      </c>
      <c r="AX582" s="13" t="s">
        <v>80</v>
      </c>
      <c r="AY582" s="162" t="s">
        <v>354</v>
      </c>
    </row>
    <row r="583" spans="2:65" s="14" customFormat="1">
      <c r="B583" s="169"/>
      <c r="D583" s="155" t="s">
        <v>364</v>
      </c>
      <c r="E583" s="170" t="s">
        <v>32</v>
      </c>
      <c r="F583" s="171" t="s">
        <v>388</v>
      </c>
      <c r="H583" s="172">
        <v>1.363</v>
      </c>
      <c r="I583" s="173"/>
      <c r="L583" s="169"/>
      <c r="M583" s="174"/>
      <c r="T583" s="175"/>
      <c r="AT583" s="170" t="s">
        <v>364</v>
      </c>
      <c r="AU583" s="170" t="s">
        <v>89</v>
      </c>
      <c r="AV583" s="14" t="s">
        <v>252</v>
      </c>
      <c r="AW583" s="14" t="s">
        <v>40</v>
      </c>
      <c r="AX583" s="14" t="s">
        <v>87</v>
      </c>
      <c r="AY583" s="170" t="s">
        <v>354</v>
      </c>
    </row>
    <row r="584" spans="2:65" s="1" customFormat="1" ht="44.25" customHeight="1">
      <c r="B584" s="34"/>
      <c r="C584" s="137" t="s">
        <v>751</v>
      </c>
      <c r="D584" s="137" t="s">
        <v>356</v>
      </c>
      <c r="E584" s="138" t="s">
        <v>752</v>
      </c>
      <c r="F584" s="139" t="s">
        <v>753</v>
      </c>
      <c r="G584" s="140" t="s">
        <v>715</v>
      </c>
      <c r="H584" s="141">
        <v>1.5669999999999999</v>
      </c>
      <c r="I584" s="142"/>
      <c r="J584" s="143">
        <f>ROUND(I584*H584,2)</f>
        <v>0</v>
      </c>
      <c r="K584" s="139" t="s">
        <v>360</v>
      </c>
      <c r="L584" s="34"/>
      <c r="M584" s="144" t="s">
        <v>32</v>
      </c>
      <c r="N584" s="145" t="s">
        <v>51</v>
      </c>
      <c r="P584" s="146">
        <f>O584*H584</f>
        <v>0</v>
      </c>
      <c r="Q584" s="146">
        <v>0</v>
      </c>
      <c r="R584" s="146">
        <f>Q584*H584</f>
        <v>0</v>
      </c>
      <c r="S584" s="146">
        <v>0</v>
      </c>
      <c r="T584" s="147">
        <f>S584*H584</f>
        <v>0</v>
      </c>
      <c r="AR584" s="148" t="s">
        <v>252</v>
      </c>
      <c r="AT584" s="148" t="s">
        <v>356</v>
      </c>
      <c r="AU584" s="148" t="s">
        <v>89</v>
      </c>
      <c r="AY584" s="18" t="s">
        <v>354</v>
      </c>
      <c r="BE584" s="149">
        <f>IF(N584="základní",J584,0)</f>
        <v>0</v>
      </c>
      <c r="BF584" s="149">
        <f>IF(N584="snížená",J584,0)</f>
        <v>0</v>
      </c>
      <c r="BG584" s="149">
        <f>IF(N584="zákl. přenesená",J584,0)</f>
        <v>0</v>
      </c>
      <c r="BH584" s="149">
        <f>IF(N584="sníž. přenesená",J584,0)</f>
        <v>0</v>
      </c>
      <c r="BI584" s="149">
        <f>IF(N584="nulová",J584,0)</f>
        <v>0</v>
      </c>
      <c r="BJ584" s="18" t="s">
        <v>87</v>
      </c>
      <c r="BK584" s="149">
        <f>ROUND(I584*H584,2)</f>
        <v>0</v>
      </c>
      <c r="BL584" s="18" t="s">
        <v>252</v>
      </c>
      <c r="BM584" s="148" t="s">
        <v>754</v>
      </c>
    </row>
    <row r="585" spans="2:65" s="1" customFormat="1">
      <c r="B585" s="34"/>
      <c r="D585" s="150" t="s">
        <v>362</v>
      </c>
      <c r="F585" s="151" t="s">
        <v>755</v>
      </c>
      <c r="I585" s="152"/>
      <c r="L585" s="34"/>
      <c r="M585" s="153"/>
      <c r="T585" s="55"/>
      <c r="AT585" s="18" t="s">
        <v>362</v>
      </c>
      <c r="AU585" s="18" t="s">
        <v>89</v>
      </c>
    </row>
    <row r="586" spans="2:65" s="12" customFormat="1">
      <c r="B586" s="154"/>
      <c r="D586" s="155" t="s">
        <v>364</v>
      </c>
      <c r="E586" s="156" t="s">
        <v>32</v>
      </c>
      <c r="F586" s="157" t="s">
        <v>756</v>
      </c>
      <c r="H586" s="156" t="s">
        <v>32</v>
      </c>
      <c r="I586" s="158"/>
      <c r="L586" s="154"/>
      <c r="M586" s="159"/>
      <c r="T586" s="160"/>
      <c r="AT586" s="156" t="s">
        <v>364</v>
      </c>
      <c r="AU586" s="156" t="s">
        <v>89</v>
      </c>
      <c r="AV586" s="12" t="s">
        <v>87</v>
      </c>
      <c r="AW586" s="12" t="s">
        <v>40</v>
      </c>
      <c r="AX586" s="12" t="s">
        <v>80</v>
      </c>
      <c r="AY586" s="156" t="s">
        <v>354</v>
      </c>
    </row>
    <row r="587" spans="2:65" s="13" customFormat="1">
      <c r="B587" s="161"/>
      <c r="D587" s="155" t="s">
        <v>364</v>
      </c>
      <c r="E587" s="162" t="s">
        <v>32</v>
      </c>
      <c r="F587" s="163" t="s">
        <v>757</v>
      </c>
      <c r="H587" s="164">
        <v>0.14399999999999999</v>
      </c>
      <c r="I587" s="165"/>
      <c r="L587" s="161"/>
      <c r="M587" s="166"/>
      <c r="T587" s="167"/>
      <c r="AT587" s="162" t="s">
        <v>364</v>
      </c>
      <c r="AU587" s="162" t="s">
        <v>89</v>
      </c>
      <c r="AV587" s="13" t="s">
        <v>89</v>
      </c>
      <c r="AW587" s="13" t="s">
        <v>40</v>
      </c>
      <c r="AX587" s="13" t="s">
        <v>80</v>
      </c>
      <c r="AY587" s="162" t="s">
        <v>354</v>
      </c>
    </row>
    <row r="588" spans="2:65" s="12" customFormat="1">
      <c r="B588" s="154"/>
      <c r="D588" s="155" t="s">
        <v>364</v>
      </c>
      <c r="E588" s="156" t="s">
        <v>32</v>
      </c>
      <c r="F588" s="157" t="s">
        <v>758</v>
      </c>
      <c r="H588" s="156" t="s">
        <v>32</v>
      </c>
      <c r="I588" s="158"/>
      <c r="L588" s="154"/>
      <c r="M588" s="159"/>
      <c r="T588" s="160"/>
      <c r="AT588" s="156" t="s">
        <v>364</v>
      </c>
      <c r="AU588" s="156" t="s">
        <v>89</v>
      </c>
      <c r="AV588" s="12" t="s">
        <v>87</v>
      </c>
      <c r="AW588" s="12" t="s">
        <v>40</v>
      </c>
      <c r="AX588" s="12" t="s">
        <v>80</v>
      </c>
      <c r="AY588" s="156" t="s">
        <v>354</v>
      </c>
    </row>
    <row r="589" spans="2:65" s="13" customFormat="1">
      <c r="B589" s="161"/>
      <c r="D589" s="155" t="s">
        <v>364</v>
      </c>
      <c r="E589" s="162" t="s">
        <v>32</v>
      </c>
      <c r="F589" s="163" t="s">
        <v>759</v>
      </c>
      <c r="H589" s="164">
        <v>1.423</v>
      </c>
      <c r="I589" s="165"/>
      <c r="L589" s="161"/>
      <c r="M589" s="166"/>
      <c r="T589" s="167"/>
      <c r="AT589" s="162" t="s">
        <v>364</v>
      </c>
      <c r="AU589" s="162" t="s">
        <v>89</v>
      </c>
      <c r="AV589" s="13" t="s">
        <v>89</v>
      </c>
      <c r="AW589" s="13" t="s">
        <v>40</v>
      </c>
      <c r="AX589" s="13" t="s">
        <v>80</v>
      </c>
      <c r="AY589" s="162" t="s">
        <v>354</v>
      </c>
    </row>
    <row r="590" spans="2:65" s="14" customFormat="1">
      <c r="B590" s="169"/>
      <c r="D590" s="155" t="s">
        <v>364</v>
      </c>
      <c r="E590" s="170" t="s">
        <v>32</v>
      </c>
      <c r="F590" s="171" t="s">
        <v>388</v>
      </c>
      <c r="H590" s="172">
        <v>1.5669999999999999</v>
      </c>
      <c r="I590" s="173"/>
      <c r="L590" s="169"/>
      <c r="M590" s="174"/>
      <c r="T590" s="175"/>
      <c r="AT590" s="170" t="s">
        <v>364</v>
      </c>
      <c r="AU590" s="170" t="s">
        <v>89</v>
      </c>
      <c r="AV590" s="14" t="s">
        <v>252</v>
      </c>
      <c r="AW590" s="14" t="s">
        <v>40</v>
      </c>
      <c r="AX590" s="14" t="s">
        <v>87</v>
      </c>
      <c r="AY590" s="170" t="s">
        <v>354</v>
      </c>
    </row>
    <row r="591" spans="2:65" s="1" customFormat="1" ht="44.25" customHeight="1">
      <c r="B591" s="34"/>
      <c r="C591" s="137" t="s">
        <v>760</v>
      </c>
      <c r="D591" s="137" t="s">
        <v>356</v>
      </c>
      <c r="E591" s="138" t="s">
        <v>761</v>
      </c>
      <c r="F591" s="139" t="s">
        <v>762</v>
      </c>
      <c r="G591" s="140" t="s">
        <v>715</v>
      </c>
      <c r="H591" s="141">
        <v>2.2509999999999999</v>
      </c>
      <c r="I591" s="142"/>
      <c r="J591" s="143">
        <f>ROUND(I591*H591,2)</f>
        <v>0</v>
      </c>
      <c r="K591" s="139" t="s">
        <v>360</v>
      </c>
      <c r="L591" s="34"/>
      <c r="M591" s="144" t="s">
        <v>32</v>
      </c>
      <c r="N591" s="145" t="s">
        <v>51</v>
      </c>
      <c r="P591" s="146">
        <f>O591*H591</f>
        <v>0</v>
      </c>
      <c r="Q591" s="146">
        <v>0</v>
      </c>
      <c r="R591" s="146">
        <f>Q591*H591</f>
        <v>0</v>
      </c>
      <c r="S591" s="146">
        <v>0</v>
      </c>
      <c r="T591" s="147">
        <f>S591*H591</f>
        <v>0</v>
      </c>
      <c r="AR591" s="148" t="s">
        <v>252</v>
      </c>
      <c r="AT591" s="148" t="s">
        <v>356</v>
      </c>
      <c r="AU591" s="148" t="s">
        <v>89</v>
      </c>
      <c r="AY591" s="18" t="s">
        <v>354</v>
      </c>
      <c r="BE591" s="149">
        <f>IF(N591="základní",J591,0)</f>
        <v>0</v>
      </c>
      <c r="BF591" s="149">
        <f>IF(N591="snížená",J591,0)</f>
        <v>0</v>
      </c>
      <c r="BG591" s="149">
        <f>IF(N591="zákl. přenesená",J591,0)</f>
        <v>0</v>
      </c>
      <c r="BH591" s="149">
        <f>IF(N591="sníž. přenesená",J591,0)</f>
        <v>0</v>
      </c>
      <c r="BI591" s="149">
        <f>IF(N591="nulová",J591,0)</f>
        <v>0</v>
      </c>
      <c r="BJ591" s="18" t="s">
        <v>87</v>
      </c>
      <c r="BK591" s="149">
        <f>ROUND(I591*H591,2)</f>
        <v>0</v>
      </c>
      <c r="BL591" s="18" t="s">
        <v>252</v>
      </c>
      <c r="BM591" s="148" t="s">
        <v>763</v>
      </c>
    </row>
    <row r="592" spans="2:65" s="1" customFormat="1">
      <c r="B592" s="34"/>
      <c r="D592" s="150" t="s">
        <v>362</v>
      </c>
      <c r="F592" s="151" t="s">
        <v>764</v>
      </c>
      <c r="I592" s="152"/>
      <c r="L592" s="34"/>
      <c r="M592" s="153"/>
      <c r="T592" s="55"/>
      <c r="AT592" s="18" t="s">
        <v>362</v>
      </c>
      <c r="AU592" s="18" t="s">
        <v>89</v>
      </c>
    </row>
    <row r="593" spans="2:65" s="12" customFormat="1">
      <c r="B593" s="154"/>
      <c r="D593" s="155" t="s">
        <v>364</v>
      </c>
      <c r="E593" s="156" t="s">
        <v>32</v>
      </c>
      <c r="F593" s="157" t="s">
        <v>765</v>
      </c>
      <c r="H593" s="156" t="s">
        <v>32</v>
      </c>
      <c r="I593" s="158"/>
      <c r="L593" s="154"/>
      <c r="M593" s="159"/>
      <c r="T593" s="160"/>
      <c r="AT593" s="156" t="s">
        <v>364</v>
      </c>
      <c r="AU593" s="156" t="s">
        <v>89</v>
      </c>
      <c r="AV593" s="12" t="s">
        <v>87</v>
      </c>
      <c r="AW593" s="12" t="s">
        <v>40</v>
      </c>
      <c r="AX593" s="12" t="s">
        <v>80</v>
      </c>
      <c r="AY593" s="156" t="s">
        <v>354</v>
      </c>
    </row>
    <row r="594" spans="2:65" s="13" customFormat="1">
      <c r="B594" s="161"/>
      <c r="D594" s="155" t="s">
        <v>364</v>
      </c>
      <c r="E594" s="162" t="s">
        <v>32</v>
      </c>
      <c r="F594" s="163" t="s">
        <v>766</v>
      </c>
      <c r="H594" s="164">
        <v>0.91800000000000004</v>
      </c>
      <c r="I594" s="165"/>
      <c r="L594" s="161"/>
      <c r="M594" s="166"/>
      <c r="T594" s="167"/>
      <c r="AT594" s="162" t="s">
        <v>364</v>
      </c>
      <c r="AU594" s="162" t="s">
        <v>89</v>
      </c>
      <c r="AV594" s="13" t="s">
        <v>89</v>
      </c>
      <c r="AW594" s="13" t="s">
        <v>40</v>
      </c>
      <c r="AX594" s="13" t="s">
        <v>80</v>
      </c>
      <c r="AY594" s="162" t="s">
        <v>354</v>
      </c>
    </row>
    <row r="595" spans="2:65" s="12" customFormat="1">
      <c r="B595" s="154"/>
      <c r="D595" s="155" t="s">
        <v>364</v>
      </c>
      <c r="E595" s="156" t="s">
        <v>32</v>
      </c>
      <c r="F595" s="157" t="s">
        <v>767</v>
      </c>
      <c r="H595" s="156" t="s">
        <v>32</v>
      </c>
      <c r="I595" s="158"/>
      <c r="L595" s="154"/>
      <c r="M595" s="159"/>
      <c r="T595" s="160"/>
      <c r="AT595" s="156" t="s">
        <v>364</v>
      </c>
      <c r="AU595" s="156" t="s">
        <v>89</v>
      </c>
      <c r="AV595" s="12" t="s">
        <v>87</v>
      </c>
      <c r="AW595" s="12" t="s">
        <v>40</v>
      </c>
      <c r="AX595" s="12" t="s">
        <v>80</v>
      </c>
      <c r="AY595" s="156" t="s">
        <v>354</v>
      </c>
    </row>
    <row r="596" spans="2:65" s="13" customFormat="1">
      <c r="B596" s="161"/>
      <c r="D596" s="155" t="s">
        <v>364</v>
      </c>
      <c r="E596" s="162" t="s">
        <v>32</v>
      </c>
      <c r="F596" s="163" t="s">
        <v>768</v>
      </c>
      <c r="H596" s="164">
        <v>1.2589999999999999</v>
      </c>
      <c r="I596" s="165"/>
      <c r="L596" s="161"/>
      <c r="M596" s="166"/>
      <c r="T596" s="167"/>
      <c r="AT596" s="162" t="s">
        <v>364</v>
      </c>
      <c r="AU596" s="162" t="s">
        <v>89</v>
      </c>
      <c r="AV596" s="13" t="s">
        <v>89</v>
      </c>
      <c r="AW596" s="13" t="s">
        <v>40</v>
      </c>
      <c r="AX596" s="13" t="s">
        <v>80</v>
      </c>
      <c r="AY596" s="162" t="s">
        <v>354</v>
      </c>
    </row>
    <row r="597" spans="2:65" s="12" customFormat="1">
      <c r="B597" s="154"/>
      <c r="D597" s="155" t="s">
        <v>364</v>
      </c>
      <c r="E597" s="156" t="s">
        <v>32</v>
      </c>
      <c r="F597" s="157" t="s">
        <v>769</v>
      </c>
      <c r="H597" s="156" t="s">
        <v>32</v>
      </c>
      <c r="I597" s="158"/>
      <c r="L597" s="154"/>
      <c r="M597" s="159"/>
      <c r="T597" s="160"/>
      <c r="AT597" s="156" t="s">
        <v>364</v>
      </c>
      <c r="AU597" s="156" t="s">
        <v>89</v>
      </c>
      <c r="AV597" s="12" t="s">
        <v>87</v>
      </c>
      <c r="AW597" s="12" t="s">
        <v>40</v>
      </c>
      <c r="AX597" s="12" t="s">
        <v>80</v>
      </c>
      <c r="AY597" s="156" t="s">
        <v>354</v>
      </c>
    </row>
    <row r="598" spans="2:65" s="13" customFormat="1">
      <c r="B598" s="161"/>
      <c r="D598" s="155" t="s">
        <v>364</v>
      </c>
      <c r="E598" s="162" t="s">
        <v>32</v>
      </c>
      <c r="F598" s="163" t="s">
        <v>770</v>
      </c>
      <c r="H598" s="164">
        <v>7.3999999999999996E-2</v>
      </c>
      <c r="I598" s="165"/>
      <c r="L598" s="161"/>
      <c r="M598" s="166"/>
      <c r="T598" s="167"/>
      <c r="AT598" s="162" t="s">
        <v>364</v>
      </c>
      <c r="AU598" s="162" t="s">
        <v>89</v>
      </c>
      <c r="AV598" s="13" t="s">
        <v>89</v>
      </c>
      <c r="AW598" s="13" t="s">
        <v>40</v>
      </c>
      <c r="AX598" s="13" t="s">
        <v>80</v>
      </c>
      <c r="AY598" s="162" t="s">
        <v>354</v>
      </c>
    </row>
    <row r="599" spans="2:65" s="14" customFormat="1">
      <c r="B599" s="169"/>
      <c r="D599" s="155" t="s">
        <v>364</v>
      </c>
      <c r="E599" s="170" t="s">
        <v>32</v>
      </c>
      <c r="F599" s="171" t="s">
        <v>388</v>
      </c>
      <c r="H599" s="172">
        <v>2.2509999999999999</v>
      </c>
      <c r="I599" s="173"/>
      <c r="L599" s="169"/>
      <c r="M599" s="174"/>
      <c r="T599" s="175"/>
      <c r="AT599" s="170" t="s">
        <v>364</v>
      </c>
      <c r="AU599" s="170" t="s">
        <v>89</v>
      </c>
      <c r="AV599" s="14" t="s">
        <v>252</v>
      </c>
      <c r="AW599" s="14" t="s">
        <v>40</v>
      </c>
      <c r="AX599" s="14" t="s">
        <v>87</v>
      </c>
      <c r="AY599" s="170" t="s">
        <v>354</v>
      </c>
    </row>
    <row r="600" spans="2:65" s="1" customFormat="1" ht="49.15" customHeight="1">
      <c r="B600" s="34"/>
      <c r="C600" s="137" t="s">
        <v>771</v>
      </c>
      <c r="D600" s="137" t="s">
        <v>356</v>
      </c>
      <c r="E600" s="138" t="s">
        <v>772</v>
      </c>
      <c r="F600" s="139" t="s">
        <v>773</v>
      </c>
      <c r="G600" s="140" t="s">
        <v>715</v>
      </c>
      <c r="H600" s="141">
        <v>28.736999999999998</v>
      </c>
      <c r="I600" s="142"/>
      <c r="J600" s="143">
        <f>ROUND(I600*H600,2)</f>
        <v>0</v>
      </c>
      <c r="K600" s="139" t="s">
        <v>360</v>
      </c>
      <c r="L600" s="34"/>
      <c r="M600" s="144" t="s">
        <v>32</v>
      </c>
      <c r="N600" s="145" t="s">
        <v>51</v>
      </c>
      <c r="P600" s="146">
        <f>O600*H600</f>
        <v>0</v>
      </c>
      <c r="Q600" s="146">
        <v>0</v>
      </c>
      <c r="R600" s="146">
        <f>Q600*H600</f>
        <v>0</v>
      </c>
      <c r="S600" s="146">
        <v>0</v>
      </c>
      <c r="T600" s="147">
        <f>S600*H600</f>
        <v>0</v>
      </c>
      <c r="AR600" s="148" t="s">
        <v>252</v>
      </c>
      <c r="AT600" s="148" t="s">
        <v>356</v>
      </c>
      <c r="AU600" s="148" t="s">
        <v>89</v>
      </c>
      <c r="AY600" s="18" t="s">
        <v>354</v>
      </c>
      <c r="BE600" s="149">
        <f>IF(N600="základní",J600,0)</f>
        <v>0</v>
      </c>
      <c r="BF600" s="149">
        <f>IF(N600="snížená",J600,0)</f>
        <v>0</v>
      </c>
      <c r="BG600" s="149">
        <f>IF(N600="zákl. přenesená",J600,0)</f>
        <v>0</v>
      </c>
      <c r="BH600" s="149">
        <f>IF(N600="sníž. přenesená",J600,0)</f>
        <v>0</v>
      </c>
      <c r="BI600" s="149">
        <f>IF(N600="nulová",J600,0)</f>
        <v>0</v>
      </c>
      <c r="BJ600" s="18" t="s">
        <v>87</v>
      </c>
      <c r="BK600" s="149">
        <f>ROUND(I600*H600,2)</f>
        <v>0</v>
      </c>
      <c r="BL600" s="18" t="s">
        <v>252</v>
      </c>
      <c r="BM600" s="148" t="s">
        <v>774</v>
      </c>
    </row>
    <row r="601" spans="2:65" s="1" customFormat="1">
      <c r="B601" s="34"/>
      <c r="D601" s="150" t="s">
        <v>362</v>
      </c>
      <c r="F601" s="151" t="s">
        <v>775</v>
      </c>
      <c r="I601" s="152"/>
      <c r="L601" s="34"/>
      <c r="M601" s="153"/>
      <c r="T601" s="55"/>
      <c r="AT601" s="18" t="s">
        <v>362</v>
      </c>
      <c r="AU601" s="18" t="s">
        <v>89</v>
      </c>
    </row>
    <row r="602" spans="2:65" s="12" customFormat="1">
      <c r="B602" s="154"/>
      <c r="D602" s="155" t="s">
        <v>364</v>
      </c>
      <c r="E602" s="156" t="s">
        <v>32</v>
      </c>
      <c r="F602" s="157" t="s">
        <v>776</v>
      </c>
      <c r="H602" s="156" t="s">
        <v>32</v>
      </c>
      <c r="I602" s="158"/>
      <c r="L602" s="154"/>
      <c r="M602" s="159"/>
      <c r="T602" s="160"/>
      <c r="AT602" s="156" t="s">
        <v>364</v>
      </c>
      <c r="AU602" s="156" t="s">
        <v>89</v>
      </c>
      <c r="AV602" s="12" t="s">
        <v>87</v>
      </c>
      <c r="AW602" s="12" t="s">
        <v>40</v>
      </c>
      <c r="AX602" s="12" t="s">
        <v>80</v>
      </c>
      <c r="AY602" s="156" t="s">
        <v>354</v>
      </c>
    </row>
    <row r="603" spans="2:65" s="13" customFormat="1">
      <c r="B603" s="161"/>
      <c r="D603" s="155" t="s">
        <v>364</v>
      </c>
      <c r="E603" s="162" t="s">
        <v>32</v>
      </c>
      <c r="F603" s="163" t="s">
        <v>777</v>
      </c>
      <c r="H603" s="164">
        <v>16.091999999999999</v>
      </c>
      <c r="I603" s="165"/>
      <c r="L603" s="161"/>
      <c r="M603" s="166"/>
      <c r="T603" s="167"/>
      <c r="AT603" s="162" t="s">
        <v>364</v>
      </c>
      <c r="AU603" s="162" t="s">
        <v>89</v>
      </c>
      <c r="AV603" s="13" t="s">
        <v>89</v>
      </c>
      <c r="AW603" s="13" t="s">
        <v>40</v>
      </c>
      <c r="AX603" s="13" t="s">
        <v>80</v>
      </c>
      <c r="AY603" s="162" t="s">
        <v>354</v>
      </c>
    </row>
    <row r="604" spans="2:65" s="12" customFormat="1">
      <c r="B604" s="154"/>
      <c r="D604" s="155" t="s">
        <v>364</v>
      </c>
      <c r="E604" s="156" t="s">
        <v>32</v>
      </c>
      <c r="F604" s="157" t="s">
        <v>778</v>
      </c>
      <c r="H604" s="156" t="s">
        <v>32</v>
      </c>
      <c r="I604" s="158"/>
      <c r="L604" s="154"/>
      <c r="M604" s="159"/>
      <c r="T604" s="160"/>
      <c r="AT604" s="156" t="s">
        <v>364</v>
      </c>
      <c r="AU604" s="156" t="s">
        <v>89</v>
      </c>
      <c r="AV604" s="12" t="s">
        <v>87</v>
      </c>
      <c r="AW604" s="12" t="s">
        <v>40</v>
      </c>
      <c r="AX604" s="12" t="s">
        <v>80</v>
      </c>
      <c r="AY604" s="156" t="s">
        <v>354</v>
      </c>
    </row>
    <row r="605" spans="2:65" s="13" customFormat="1">
      <c r="B605" s="161"/>
      <c r="D605" s="155" t="s">
        <v>364</v>
      </c>
      <c r="E605" s="162" t="s">
        <v>32</v>
      </c>
      <c r="F605" s="163" t="s">
        <v>779</v>
      </c>
      <c r="H605" s="164">
        <v>0.60899999999999999</v>
      </c>
      <c r="I605" s="165"/>
      <c r="L605" s="161"/>
      <c r="M605" s="166"/>
      <c r="T605" s="167"/>
      <c r="AT605" s="162" t="s">
        <v>364</v>
      </c>
      <c r="AU605" s="162" t="s">
        <v>89</v>
      </c>
      <c r="AV605" s="13" t="s">
        <v>89</v>
      </c>
      <c r="AW605" s="13" t="s">
        <v>40</v>
      </c>
      <c r="AX605" s="13" t="s">
        <v>80</v>
      </c>
      <c r="AY605" s="162" t="s">
        <v>354</v>
      </c>
    </row>
    <row r="606" spans="2:65" s="12" customFormat="1">
      <c r="B606" s="154"/>
      <c r="D606" s="155" t="s">
        <v>364</v>
      </c>
      <c r="E606" s="156" t="s">
        <v>32</v>
      </c>
      <c r="F606" s="157" t="s">
        <v>780</v>
      </c>
      <c r="H606" s="156" t="s">
        <v>32</v>
      </c>
      <c r="I606" s="158"/>
      <c r="L606" s="154"/>
      <c r="M606" s="159"/>
      <c r="T606" s="160"/>
      <c r="AT606" s="156" t="s">
        <v>364</v>
      </c>
      <c r="AU606" s="156" t="s">
        <v>89</v>
      </c>
      <c r="AV606" s="12" t="s">
        <v>87</v>
      </c>
      <c r="AW606" s="12" t="s">
        <v>40</v>
      </c>
      <c r="AX606" s="12" t="s">
        <v>80</v>
      </c>
      <c r="AY606" s="156" t="s">
        <v>354</v>
      </c>
    </row>
    <row r="607" spans="2:65" s="13" customFormat="1">
      <c r="B607" s="161"/>
      <c r="D607" s="155" t="s">
        <v>364</v>
      </c>
      <c r="E607" s="162" t="s">
        <v>32</v>
      </c>
      <c r="F607" s="163" t="s">
        <v>781</v>
      </c>
      <c r="H607" s="164">
        <v>9.5000000000000001E-2</v>
      </c>
      <c r="I607" s="165"/>
      <c r="L607" s="161"/>
      <c r="M607" s="166"/>
      <c r="T607" s="167"/>
      <c r="AT607" s="162" t="s">
        <v>364</v>
      </c>
      <c r="AU607" s="162" t="s">
        <v>89</v>
      </c>
      <c r="AV607" s="13" t="s">
        <v>89</v>
      </c>
      <c r="AW607" s="13" t="s">
        <v>40</v>
      </c>
      <c r="AX607" s="13" t="s">
        <v>80</v>
      </c>
      <c r="AY607" s="162" t="s">
        <v>354</v>
      </c>
    </row>
    <row r="608" spans="2:65" s="12" customFormat="1">
      <c r="B608" s="154"/>
      <c r="D608" s="155" t="s">
        <v>364</v>
      </c>
      <c r="E608" s="156" t="s">
        <v>32</v>
      </c>
      <c r="F608" s="157" t="s">
        <v>782</v>
      </c>
      <c r="H608" s="156" t="s">
        <v>32</v>
      </c>
      <c r="I608" s="158"/>
      <c r="L608" s="154"/>
      <c r="M608" s="159"/>
      <c r="T608" s="160"/>
      <c r="AT608" s="156" t="s">
        <v>364</v>
      </c>
      <c r="AU608" s="156" t="s">
        <v>89</v>
      </c>
      <c r="AV608" s="12" t="s">
        <v>87</v>
      </c>
      <c r="AW608" s="12" t="s">
        <v>40</v>
      </c>
      <c r="AX608" s="12" t="s">
        <v>80</v>
      </c>
      <c r="AY608" s="156" t="s">
        <v>354</v>
      </c>
    </row>
    <row r="609" spans="2:65" s="13" customFormat="1">
      <c r="B609" s="161"/>
      <c r="D609" s="155" t="s">
        <v>364</v>
      </c>
      <c r="E609" s="162" t="s">
        <v>32</v>
      </c>
      <c r="F609" s="163" t="s">
        <v>783</v>
      </c>
      <c r="H609" s="164">
        <v>11.941000000000001</v>
      </c>
      <c r="I609" s="165"/>
      <c r="L609" s="161"/>
      <c r="M609" s="166"/>
      <c r="T609" s="167"/>
      <c r="AT609" s="162" t="s">
        <v>364</v>
      </c>
      <c r="AU609" s="162" t="s">
        <v>89</v>
      </c>
      <c r="AV609" s="13" t="s">
        <v>89</v>
      </c>
      <c r="AW609" s="13" t="s">
        <v>40</v>
      </c>
      <c r="AX609" s="13" t="s">
        <v>80</v>
      </c>
      <c r="AY609" s="162" t="s">
        <v>354</v>
      </c>
    </row>
    <row r="610" spans="2:65" s="14" customFormat="1">
      <c r="B610" s="169"/>
      <c r="D610" s="155" t="s">
        <v>364</v>
      </c>
      <c r="E610" s="170" t="s">
        <v>32</v>
      </c>
      <c r="F610" s="171" t="s">
        <v>388</v>
      </c>
      <c r="H610" s="172">
        <v>28.736999999999998</v>
      </c>
      <c r="I610" s="173"/>
      <c r="L610" s="169"/>
      <c r="M610" s="174"/>
      <c r="T610" s="175"/>
      <c r="AT610" s="170" t="s">
        <v>364</v>
      </c>
      <c r="AU610" s="170" t="s">
        <v>89</v>
      </c>
      <c r="AV610" s="14" t="s">
        <v>252</v>
      </c>
      <c r="AW610" s="14" t="s">
        <v>40</v>
      </c>
      <c r="AX610" s="14" t="s">
        <v>87</v>
      </c>
      <c r="AY610" s="170" t="s">
        <v>354</v>
      </c>
    </row>
    <row r="611" spans="2:65" s="11" customFormat="1" ht="22.9" customHeight="1">
      <c r="B611" s="125"/>
      <c r="D611" s="126" t="s">
        <v>79</v>
      </c>
      <c r="E611" s="135" t="s">
        <v>784</v>
      </c>
      <c r="F611" s="135" t="s">
        <v>785</v>
      </c>
      <c r="I611" s="128"/>
      <c r="J611" s="136">
        <f>BK611</f>
        <v>0</v>
      </c>
      <c r="L611" s="125"/>
      <c r="M611" s="130"/>
      <c r="P611" s="131">
        <f>SUM(P612:P613)</f>
        <v>0</v>
      </c>
      <c r="R611" s="131">
        <f>SUM(R612:R613)</f>
        <v>0</v>
      </c>
      <c r="T611" s="132">
        <f>SUM(T612:T613)</f>
        <v>0</v>
      </c>
      <c r="AR611" s="126" t="s">
        <v>87</v>
      </c>
      <c r="AT611" s="133" t="s">
        <v>79</v>
      </c>
      <c r="AU611" s="133" t="s">
        <v>87</v>
      </c>
      <c r="AY611" s="126" t="s">
        <v>354</v>
      </c>
      <c r="BK611" s="134">
        <f>SUM(BK612:BK613)</f>
        <v>0</v>
      </c>
    </row>
    <row r="612" spans="2:65" s="1" customFormat="1" ht="55.5" customHeight="1">
      <c r="B612" s="34"/>
      <c r="C612" s="137" t="s">
        <v>786</v>
      </c>
      <c r="D612" s="137" t="s">
        <v>356</v>
      </c>
      <c r="E612" s="138" t="s">
        <v>787</v>
      </c>
      <c r="F612" s="139" t="s">
        <v>788</v>
      </c>
      <c r="G612" s="140" t="s">
        <v>715</v>
      </c>
      <c r="H612" s="141">
        <v>40.548000000000002</v>
      </c>
      <c r="I612" s="142"/>
      <c r="J612" s="143">
        <f>ROUND(I612*H612,2)</f>
        <v>0</v>
      </c>
      <c r="K612" s="139" t="s">
        <v>360</v>
      </c>
      <c r="L612" s="34"/>
      <c r="M612" s="144" t="s">
        <v>32</v>
      </c>
      <c r="N612" s="145" t="s">
        <v>51</v>
      </c>
      <c r="P612" s="146">
        <f>O612*H612</f>
        <v>0</v>
      </c>
      <c r="Q612" s="146">
        <v>0</v>
      </c>
      <c r="R612" s="146">
        <f>Q612*H612</f>
        <v>0</v>
      </c>
      <c r="S612" s="146">
        <v>0</v>
      </c>
      <c r="T612" s="147">
        <f>S612*H612</f>
        <v>0</v>
      </c>
      <c r="AR612" s="148" t="s">
        <v>252</v>
      </c>
      <c r="AT612" s="148" t="s">
        <v>356</v>
      </c>
      <c r="AU612" s="148" t="s">
        <v>89</v>
      </c>
      <c r="AY612" s="18" t="s">
        <v>354</v>
      </c>
      <c r="BE612" s="149">
        <f>IF(N612="základní",J612,0)</f>
        <v>0</v>
      </c>
      <c r="BF612" s="149">
        <f>IF(N612="snížená",J612,0)</f>
        <v>0</v>
      </c>
      <c r="BG612" s="149">
        <f>IF(N612="zákl. přenesená",J612,0)</f>
        <v>0</v>
      </c>
      <c r="BH612" s="149">
        <f>IF(N612="sníž. přenesená",J612,0)</f>
        <v>0</v>
      </c>
      <c r="BI612" s="149">
        <f>IF(N612="nulová",J612,0)</f>
        <v>0</v>
      </c>
      <c r="BJ612" s="18" t="s">
        <v>87</v>
      </c>
      <c r="BK612" s="149">
        <f>ROUND(I612*H612,2)</f>
        <v>0</v>
      </c>
      <c r="BL612" s="18" t="s">
        <v>252</v>
      </c>
      <c r="BM612" s="148" t="s">
        <v>789</v>
      </c>
    </row>
    <row r="613" spans="2:65" s="1" customFormat="1">
      <c r="B613" s="34"/>
      <c r="D613" s="150" t="s">
        <v>362</v>
      </c>
      <c r="F613" s="151" t="s">
        <v>790</v>
      </c>
      <c r="I613" s="152"/>
      <c r="L613" s="34"/>
      <c r="M613" s="153"/>
      <c r="T613" s="55"/>
      <c r="AT613" s="18" t="s">
        <v>362</v>
      </c>
      <c r="AU613" s="18" t="s">
        <v>89</v>
      </c>
    </row>
    <row r="614" spans="2:65" s="11" customFormat="1" ht="25.9" customHeight="1">
      <c r="B614" s="125"/>
      <c r="D614" s="126" t="s">
        <v>79</v>
      </c>
      <c r="E614" s="127" t="s">
        <v>791</v>
      </c>
      <c r="F614" s="127" t="s">
        <v>792</v>
      </c>
      <c r="I614" s="128"/>
      <c r="J614" s="129">
        <f>BK614</f>
        <v>0</v>
      </c>
      <c r="L614" s="125"/>
      <c r="M614" s="130"/>
      <c r="P614" s="131">
        <f>P615+P758+P860+P888+P908+P1238+P1267+P1501</f>
        <v>0</v>
      </c>
      <c r="R614" s="131">
        <f>R615+R758+R860+R888+R908+R1238+R1267+R1501</f>
        <v>8.4757544800000009</v>
      </c>
      <c r="T614" s="132">
        <f>T615+T758+T860+T888+T908+T1238+T1267+T1501</f>
        <v>5.6571365399999998</v>
      </c>
      <c r="AR614" s="126" t="s">
        <v>89</v>
      </c>
      <c r="AT614" s="133" t="s">
        <v>79</v>
      </c>
      <c r="AU614" s="133" t="s">
        <v>80</v>
      </c>
      <c r="AY614" s="126" t="s">
        <v>354</v>
      </c>
      <c r="BK614" s="134">
        <f>BK615+BK758+BK860+BK888+BK908+BK1238+BK1267+BK1501</f>
        <v>0</v>
      </c>
    </row>
    <row r="615" spans="2:65" s="11" customFormat="1" ht="22.9" customHeight="1">
      <c r="B615" s="125"/>
      <c r="D615" s="126" t="s">
        <v>79</v>
      </c>
      <c r="E615" s="135" t="s">
        <v>793</v>
      </c>
      <c r="F615" s="135" t="s">
        <v>794</v>
      </c>
      <c r="I615" s="128"/>
      <c r="J615" s="136">
        <f>BK615</f>
        <v>0</v>
      </c>
      <c r="L615" s="125"/>
      <c r="M615" s="130"/>
      <c r="P615" s="131">
        <f>SUM(P616:P757)</f>
        <v>0</v>
      </c>
      <c r="R615" s="131">
        <f>SUM(R616:R757)</f>
        <v>3.13518791</v>
      </c>
      <c r="T615" s="132">
        <f>SUM(T616:T757)</f>
        <v>2.89634926</v>
      </c>
      <c r="AR615" s="126" t="s">
        <v>89</v>
      </c>
      <c r="AT615" s="133" t="s">
        <v>79</v>
      </c>
      <c r="AU615" s="133" t="s">
        <v>87</v>
      </c>
      <c r="AY615" s="126" t="s">
        <v>354</v>
      </c>
      <c r="BK615" s="134">
        <f>SUM(BK616:BK757)</f>
        <v>0</v>
      </c>
    </row>
    <row r="616" spans="2:65" s="1" customFormat="1" ht="21.75" customHeight="1">
      <c r="B616" s="34"/>
      <c r="C616" s="137" t="s">
        <v>795</v>
      </c>
      <c r="D616" s="137" t="s">
        <v>356</v>
      </c>
      <c r="E616" s="138" t="s">
        <v>796</v>
      </c>
      <c r="F616" s="139" t="s">
        <v>797</v>
      </c>
      <c r="G616" s="140" t="s">
        <v>359</v>
      </c>
      <c r="H616" s="141">
        <v>93.643000000000001</v>
      </c>
      <c r="I616" s="142"/>
      <c r="J616" s="143">
        <f>ROUND(I616*H616,2)</f>
        <v>0</v>
      </c>
      <c r="K616" s="139" t="s">
        <v>360</v>
      </c>
      <c r="L616" s="34"/>
      <c r="M616" s="144" t="s">
        <v>32</v>
      </c>
      <c r="N616" s="145" t="s">
        <v>51</v>
      </c>
      <c r="P616" s="146">
        <f>O616*H616</f>
        <v>0</v>
      </c>
      <c r="Q616" s="146">
        <v>0</v>
      </c>
      <c r="R616" s="146">
        <f>Q616*H616</f>
        <v>0</v>
      </c>
      <c r="S616" s="146">
        <v>5.0200000000000002E-3</v>
      </c>
      <c r="T616" s="147">
        <f>S616*H616</f>
        <v>0.47008786000000002</v>
      </c>
      <c r="AR616" s="148" t="s">
        <v>504</v>
      </c>
      <c r="AT616" s="148" t="s">
        <v>356</v>
      </c>
      <c r="AU616" s="148" t="s">
        <v>89</v>
      </c>
      <c r="AY616" s="18" t="s">
        <v>354</v>
      </c>
      <c r="BE616" s="149">
        <f>IF(N616="základní",J616,0)</f>
        <v>0</v>
      </c>
      <c r="BF616" s="149">
        <f>IF(N616="snížená",J616,0)</f>
        <v>0</v>
      </c>
      <c r="BG616" s="149">
        <f>IF(N616="zákl. přenesená",J616,0)</f>
        <v>0</v>
      </c>
      <c r="BH616" s="149">
        <f>IF(N616="sníž. přenesená",J616,0)</f>
        <v>0</v>
      </c>
      <c r="BI616" s="149">
        <f>IF(N616="nulová",J616,0)</f>
        <v>0</v>
      </c>
      <c r="BJ616" s="18" t="s">
        <v>87</v>
      </c>
      <c r="BK616" s="149">
        <f>ROUND(I616*H616,2)</f>
        <v>0</v>
      </c>
      <c r="BL616" s="18" t="s">
        <v>504</v>
      </c>
      <c r="BM616" s="148" t="s">
        <v>798</v>
      </c>
    </row>
    <row r="617" spans="2:65" s="1" customFormat="1">
      <c r="B617" s="34"/>
      <c r="D617" s="150" t="s">
        <v>362</v>
      </c>
      <c r="F617" s="151" t="s">
        <v>799</v>
      </c>
      <c r="I617" s="152"/>
      <c r="L617" s="34"/>
      <c r="M617" s="153"/>
      <c r="T617" s="55"/>
      <c r="AT617" s="18" t="s">
        <v>362</v>
      </c>
      <c r="AU617" s="18" t="s">
        <v>89</v>
      </c>
    </row>
    <row r="618" spans="2:65" s="12" customFormat="1">
      <c r="B618" s="154"/>
      <c r="D618" s="155" t="s">
        <v>364</v>
      </c>
      <c r="E618" s="156" t="s">
        <v>32</v>
      </c>
      <c r="F618" s="157" t="s">
        <v>365</v>
      </c>
      <c r="H618" s="156" t="s">
        <v>32</v>
      </c>
      <c r="I618" s="158"/>
      <c r="L618" s="154"/>
      <c r="M618" s="159"/>
      <c r="T618" s="160"/>
      <c r="AT618" s="156" t="s">
        <v>364</v>
      </c>
      <c r="AU618" s="156" t="s">
        <v>89</v>
      </c>
      <c r="AV618" s="12" t="s">
        <v>87</v>
      </c>
      <c r="AW618" s="12" t="s">
        <v>40</v>
      </c>
      <c r="AX618" s="12" t="s">
        <v>80</v>
      </c>
      <c r="AY618" s="156" t="s">
        <v>354</v>
      </c>
    </row>
    <row r="619" spans="2:65" s="12" customFormat="1">
      <c r="B619" s="154"/>
      <c r="D619" s="155" t="s">
        <v>364</v>
      </c>
      <c r="E619" s="156" t="s">
        <v>32</v>
      </c>
      <c r="F619" s="157" t="s">
        <v>456</v>
      </c>
      <c r="H619" s="156" t="s">
        <v>32</v>
      </c>
      <c r="I619" s="158"/>
      <c r="L619" s="154"/>
      <c r="M619" s="159"/>
      <c r="T619" s="160"/>
      <c r="AT619" s="156" t="s">
        <v>364</v>
      </c>
      <c r="AU619" s="156" t="s">
        <v>89</v>
      </c>
      <c r="AV619" s="12" t="s">
        <v>87</v>
      </c>
      <c r="AW619" s="12" t="s">
        <v>40</v>
      </c>
      <c r="AX619" s="12" t="s">
        <v>80</v>
      </c>
      <c r="AY619" s="156" t="s">
        <v>354</v>
      </c>
    </row>
    <row r="620" spans="2:65" s="12" customFormat="1">
      <c r="B620" s="154"/>
      <c r="D620" s="155" t="s">
        <v>364</v>
      </c>
      <c r="E620" s="156" t="s">
        <v>32</v>
      </c>
      <c r="F620" s="157" t="s">
        <v>800</v>
      </c>
      <c r="H620" s="156" t="s">
        <v>32</v>
      </c>
      <c r="I620" s="158"/>
      <c r="L620" s="154"/>
      <c r="M620" s="159"/>
      <c r="T620" s="160"/>
      <c r="AT620" s="156" t="s">
        <v>364</v>
      </c>
      <c r="AU620" s="156" t="s">
        <v>89</v>
      </c>
      <c r="AV620" s="12" t="s">
        <v>87</v>
      </c>
      <c r="AW620" s="12" t="s">
        <v>40</v>
      </c>
      <c r="AX620" s="12" t="s">
        <v>80</v>
      </c>
      <c r="AY620" s="156" t="s">
        <v>354</v>
      </c>
    </row>
    <row r="621" spans="2:65" s="12" customFormat="1">
      <c r="B621" s="154"/>
      <c r="D621" s="155" t="s">
        <v>364</v>
      </c>
      <c r="E621" s="156" t="s">
        <v>32</v>
      </c>
      <c r="F621" s="157" t="s">
        <v>801</v>
      </c>
      <c r="H621" s="156" t="s">
        <v>32</v>
      </c>
      <c r="I621" s="158"/>
      <c r="L621" s="154"/>
      <c r="M621" s="159"/>
      <c r="T621" s="160"/>
      <c r="AT621" s="156" t="s">
        <v>364</v>
      </c>
      <c r="AU621" s="156" t="s">
        <v>89</v>
      </c>
      <c r="AV621" s="12" t="s">
        <v>87</v>
      </c>
      <c r="AW621" s="12" t="s">
        <v>40</v>
      </c>
      <c r="AX621" s="12" t="s">
        <v>80</v>
      </c>
      <c r="AY621" s="156" t="s">
        <v>354</v>
      </c>
    </row>
    <row r="622" spans="2:65" s="12" customFormat="1">
      <c r="B622" s="154"/>
      <c r="D622" s="155" t="s">
        <v>364</v>
      </c>
      <c r="E622" s="156" t="s">
        <v>32</v>
      </c>
      <c r="F622" s="157" t="s">
        <v>802</v>
      </c>
      <c r="H622" s="156" t="s">
        <v>32</v>
      </c>
      <c r="I622" s="158"/>
      <c r="L622" s="154"/>
      <c r="M622" s="159"/>
      <c r="T622" s="160"/>
      <c r="AT622" s="156" t="s">
        <v>364</v>
      </c>
      <c r="AU622" s="156" t="s">
        <v>89</v>
      </c>
      <c r="AV622" s="12" t="s">
        <v>87</v>
      </c>
      <c r="AW622" s="12" t="s">
        <v>40</v>
      </c>
      <c r="AX622" s="12" t="s">
        <v>80</v>
      </c>
      <c r="AY622" s="156" t="s">
        <v>354</v>
      </c>
    </row>
    <row r="623" spans="2:65" s="12" customFormat="1">
      <c r="B623" s="154"/>
      <c r="D623" s="155" t="s">
        <v>364</v>
      </c>
      <c r="E623" s="156" t="s">
        <v>32</v>
      </c>
      <c r="F623" s="157" t="s">
        <v>803</v>
      </c>
      <c r="H623" s="156" t="s">
        <v>32</v>
      </c>
      <c r="I623" s="158"/>
      <c r="L623" s="154"/>
      <c r="M623" s="159"/>
      <c r="T623" s="160"/>
      <c r="AT623" s="156" t="s">
        <v>364</v>
      </c>
      <c r="AU623" s="156" t="s">
        <v>89</v>
      </c>
      <c r="AV623" s="12" t="s">
        <v>87</v>
      </c>
      <c r="AW623" s="12" t="s">
        <v>40</v>
      </c>
      <c r="AX623" s="12" t="s">
        <v>80</v>
      </c>
      <c r="AY623" s="156" t="s">
        <v>354</v>
      </c>
    </row>
    <row r="624" spans="2:65" s="12" customFormat="1">
      <c r="B624" s="154"/>
      <c r="D624" s="155" t="s">
        <v>364</v>
      </c>
      <c r="E624" s="156" t="s">
        <v>32</v>
      </c>
      <c r="F624" s="157" t="s">
        <v>804</v>
      </c>
      <c r="H624" s="156" t="s">
        <v>32</v>
      </c>
      <c r="I624" s="158"/>
      <c r="L624" s="154"/>
      <c r="M624" s="159"/>
      <c r="T624" s="160"/>
      <c r="AT624" s="156" t="s">
        <v>364</v>
      </c>
      <c r="AU624" s="156" t="s">
        <v>89</v>
      </c>
      <c r="AV624" s="12" t="s">
        <v>87</v>
      </c>
      <c r="AW624" s="12" t="s">
        <v>40</v>
      </c>
      <c r="AX624" s="12" t="s">
        <v>80</v>
      </c>
      <c r="AY624" s="156" t="s">
        <v>354</v>
      </c>
    </row>
    <row r="625" spans="2:65" s="12" customFormat="1">
      <c r="B625" s="154"/>
      <c r="D625" s="155" t="s">
        <v>364</v>
      </c>
      <c r="E625" s="156" t="s">
        <v>32</v>
      </c>
      <c r="F625" s="157" t="s">
        <v>430</v>
      </c>
      <c r="H625" s="156" t="s">
        <v>32</v>
      </c>
      <c r="I625" s="158"/>
      <c r="L625" s="154"/>
      <c r="M625" s="159"/>
      <c r="T625" s="160"/>
      <c r="AT625" s="156" t="s">
        <v>364</v>
      </c>
      <c r="AU625" s="156" t="s">
        <v>89</v>
      </c>
      <c r="AV625" s="12" t="s">
        <v>87</v>
      </c>
      <c r="AW625" s="12" t="s">
        <v>40</v>
      </c>
      <c r="AX625" s="12" t="s">
        <v>80</v>
      </c>
      <c r="AY625" s="156" t="s">
        <v>354</v>
      </c>
    </row>
    <row r="626" spans="2:65" s="12" customFormat="1">
      <c r="B626" s="154"/>
      <c r="D626" s="155" t="s">
        <v>364</v>
      </c>
      <c r="E626" s="156" t="s">
        <v>32</v>
      </c>
      <c r="F626" s="157" t="s">
        <v>805</v>
      </c>
      <c r="H626" s="156" t="s">
        <v>32</v>
      </c>
      <c r="I626" s="158"/>
      <c r="L626" s="154"/>
      <c r="M626" s="159"/>
      <c r="T626" s="160"/>
      <c r="AT626" s="156" t="s">
        <v>364</v>
      </c>
      <c r="AU626" s="156" t="s">
        <v>89</v>
      </c>
      <c r="AV626" s="12" t="s">
        <v>87</v>
      </c>
      <c r="AW626" s="12" t="s">
        <v>40</v>
      </c>
      <c r="AX626" s="12" t="s">
        <v>80</v>
      </c>
      <c r="AY626" s="156" t="s">
        <v>354</v>
      </c>
    </row>
    <row r="627" spans="2:65" s="12" customFormat="1">
      <c r="B627" s="154"/>
      <c r="D627" s="155" t="s">
        <v>364</v>
      </c>
      <c r="E627" s="156" t="s">
        <v>32</v>
      </c>
      <c r="F627" s="157" t="s">
        <v>806</v>
      </c>
      <c r="H627" s="156" t="s">
        <v>32</v>
      </c>
      <c r="I627" s="158"/>
      <c r="L627" s="154"/>
      <c r="M627" s="159"/>
      <c r="T627" s="160"/>
      <c r="AT627" s="156" t="s">
        <v>364</v>
      </c>
      <c r="AU627" s="156" t="s">
        <v>89</v>
      </c>
      <c r="AV627" s="12" t="s">
        <v>87</v>
      </c>
      <c r="AW627" s="12" t="s">
        <v>40</v>
      </c>
      <c r="AX627" s="12" t="s">
        <v>80</v>
      </c>
      <c r="AY627" s="156" t="s">
        <v>354</v>
      </c>
    </row>
    <row r="628" spans="2:65" s="13" customFormat="1">
      <c r="B628" s="161"/>
      <c r="D628" s="155" t="s">
        <v>364</v>
      </c>
      <c r="E628" s="163" t="s">
        <v>32</v>
      </c>
      <c r="F628" s="168" t="s">
        <v>114</v>
      </c>
      <c r="H628" s="164">
        <v>93.643000000000001</v>
      </c>
      <c r="I628" s="165"/>
      <c r="L628" s="161"/>
      <c r="M628" s="166"/>
      <c r="T628" s="167"/>
      <c r="AT628" s="162" t="s">
        <v>364</v>
      </c>
      <c r="AU628" s="162" t="s">
        <v>89</v>
      </c>
      <c r="AV628" s="13" t="s">
        <v>89</v>
      </c>
      <c r="AW628" s="13" t="s">
        <v>40</v>
      </c>
      <c r="AX628" s="13" t="s">
        <v>87</v>
      </c>
      <c r="AY628" s="162" t="s">
        <v>354</v>
      </c>
    </row>
    <row r="629" spans="2:65" s="1" customFormat="1" ht="16.5" customHeight="1">
      <c r="B629" s="34"/>
      <c r="C629" s="137" t="s">
        <v>807</v>
      </c>
      <c r="D629" s="137" t="s">
        <v>356</v>
      </c>
      <c r="E629" s="138" t="s">
        <v>808</v>
      </c>
      <c r="F629" s="139" t="s">
        <v>809</v>
      </c>
      <c r="G629" s="140" t="s">
        <v>476</v>
      </c>
      <c r="H629" s="141">
        <v>85.215000000000003</v>
      </c>
      <c r="I629" s="142"/>
      <c r="J629" s="143">
        <f>ROUND(I629*H629,2)</f>
        <v>0</v>
      </c>
      <c r="K629" s="139" t="s">
        <v>360</v>
      </c>
      <c r="L629" s="34"/>
      <c r="M629" s="144" t="s">
        <v>32</v>
      </c>
      <c r="N629" s="145" t="s">
        <v>51</v>
      </c>
      <c r="P629" s="146">
        <f>O629*H629</f>
        <v>0</v>
      </c>
      <c r="Q629" s="146">
        <v>0</v>
      </c>
      <c r="R629" s="146">
        <f>Q629*H629</f>
        <v>0</v>
      </c>
      <c r="S629" s="146">
        <v>1.24E-3</v>
      </c>
      <c r="T629" s="147">
        <f>S629*H629</f>
        <v>0.1056666</v>
      </c>
      <c r="AR629" s="148" t="s">
        <v>504</v>
      </c>
      <c r="AT629" s="148" t="s">
        <v>356</v>
      </c>
      <c r="AU629" s="148" t="s">
        <v>89</v>
      </c>
      <c r="AY629" s="18" t="s">
        <v>354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8" t="s">
        <v>87</v>
      </c>
      <c r="BK629" s="149">
        <f>ROUND(I629*H629,2)</f>
        <v>0</v>
      </c>
      <c r="BL629" s="18" t="s">
        <v>504</v>
      </c>
      <c r="BM629" s="148" t="s">
        <v>810</v>
      </c>
    </row>
    <row r="630" spans="2:65" s="1" customFormat="1">
      <c r="B630" s="34"/>
      <c r="D630" s="150" t="s">
        <v>362</v>
      </c>
      <c r="F630" s="151" t="s">
        <v>811</v>
      </c>
      <c r="I630" s="152"/>
      <c r="L630" s="34"/>
      <c r="M630" s="153"/>
      <c r="T630" s="55"/>
      <c r="AT630" s="18" t="s">
        <v>362</v>
      </c>
      <c r="AU630" s="18" t="s">
        <v>89</v>
      </c>
    </row>
    <row r="631" spans="2:65" s="12" customFormat="1">
      <c r="B631" s="154"/>
      <c r="D631" s="155" t="s">
        <v>364</v>
      </c>
      <c r="E631" s="156" t="s">
        <v>32</v>
      </c>
      <c r="F631" s="157" t="s">
        <v>812</v>
      </c>
      <c r="H631" s="156" t="s">
        <v>32</v>
      </c>
      <c r="I631" s="158"/>
      <c r="L631" s="154"/>
      <c r="M631" s="159"/>
      <c r="T631" s="160"/>
      <c r="AT631" s="156" t="s">
        <v>364</v>
      </c>
      <c r="AU631" s="156" t="s">
        <v>89</v>
      </c>
      <c r="AV631" s="12" t="s">
        <v>87</v>
      </c>
      <c r="AW631" s="12" t="s">
        <v>40</v>
      </c>
      <c r="AX631" s="12" t="s">
        <v>80</v>
      </c>
      <c r="AY631" s="156" t="s">
        <v>354</v>
      </c>
    </row>
    <row r="632" spans="2:65" s="13" customFormat="1">
      <c r="B632" s="161"/>
      <c r="D632" s="155" t="s">
        <v>364</v>
      </c>
      <c r="E632" s="162" t="s">
        <v>32</v>
      </c>
      <c r="F632" s="163" t="s">
        <v>813</v>
      </c>
      <c r="H632" s="164">
        <v>85.215000000000003</v>
      </c>
      <c r="I632" s="165"/>
      <c r="L632" s="161"/>
      <c r="M632" s="166"/>
      <c r="T632" s="167"/>
      <c r="AT632" s="162" t="s">
        <v>364</v>
      </c>
      <c r="AU632" s="162" t="s">
        <v>89</v>
      </c>
      <c r="AV632" s="13" t="s">
        <v>89</v>
      </c>
      <c r="AW632" s="13" t="s">
        <v>40</v>
      </c>
      <c r="AX632" s="13" t="s">
        <v>87</v>
      </c>
      <c r="AY632" s="162" t="s">
        <v>354</v>
      </c>
    </row>
    <row r="633" spans="2:65" s="1" customFormat="1" ht="33" customHeight="1">
      <c r="B633" s="34"/>
      <c r="C633" s="137" t="s">
        <v>814</v>
      </c>
      <c r="D633" s="137" t="s">
        <v>356</v>
      </c>
      <c r="E633" s="138" t="s">
        <v>815</v>
      </c>
      <c r="F633" s="139" t="s">
        <v>816</v>
      </c>
      <c r="G633" s="140" t="s">
        <v>359</v>
      </c>
      <c r="H633" s="141">
        <v>31.036999999999999</v>
      </c>
      <c r="I633" s="142"/>
      <c r="J633" s="143">
        <f>ROUND(I633*H633,2)</f>
        <v>0</v>
      </c>
      <c r="K633" s="139" t="s">
        <v>360</v>
      </c>
      <c r="L633" s="34"/>
      <c r="M633" s="144" t="s">
        <v>32</v>
      </c>
      <c r="N633" s="145" t="s">
        <v>51</v>
      </c>
      <c r="P633" s="146">
        <f>O633*H633</f>
        <v>0</v>
      </c>
      <c r="Q633" s="146">
        <v>0</v>
      </c>
      <c r="R633" s="146">
        <f>Q633*H633</f>
        <v>0</v>
      </c>
      <c r="S633" s="146">
        <v>3.0000000000000001E-3</v>
      </c>
      <c r="T633" s="147">
        <f>S633*H633</f>
        <v>9.3110999999999999E-2</v>
      </c>
      <c r="AR633" s="148" t="s">
        <v>504</v>
      </c>
      <c r="AT633" s="148" t="s">
        <v>356</v>
      </c>
      <c r="AU633" s="148" t="s">
        <v>89</v>
      </c>
      <c r="AY633" s="18" t="s">
        <v>354</v>
      </c>
      <c r="BE633" s="149">
        <f>IF(N633="základní",J633,0)</f>
        <v>0</v>
      </c>
      <c r="BF633" s="149">
        <f>IF(N633="snížená",J633,0)</f>
        <v>0</v>
      </c>
      <c r="BG633" s="149">
        <f>IF(N633="zákl. přenesená",J633,0)</f>
        <v>0</v>
      </c>
      <c r="BH633" s="149">
        <f>IF(N633="sníž. přenesená",J633,0)</f>
        <v>0</v>
      </c>
      <c r="BI633" s="149">
        <f>IF(N633="nulová",J633,0)</f>
        <v>0</v>
      </c>
      <c r="BJ633" s="18" t="s">
        <v>87</v>
      </c>
      <c r="BK633" s="149">
        <f>ROUND(I633*H633,2)</f>
        <v>0</v>
      </c>
      <c r="BL633" s="18" t="s">
        <v>504</v>
      </c>
      <c r="BM633" s="148" t="s">
        <v>817</v>
      </c>
    </row>
    <row r="634" spans="2:65" s="1" customFormat="1">
      <c r="B634" s="34"/>
      <c r="D634" s="150" t="s">
        <v>362</v>
      </c>
      <c r="F634" s="151" t="s">
        <v>818</v>
      </c>
      <c r="I634" s="152"/>
      <c r="L634" s="34"/>
      <c r="M634" s="153"/>
      <c r="T634" s="55"/>
      <c r="AT634" s="18" t="s">
        <v>362</v>
      </c>
      <c r="AU634" s="18" t="s">
        <v>89</v>
      </c>
    </row>
    <row r="635" spans="2:65" s="12" customFormat="1">
      <c r="B635" s="154"/>
      <c r="D635" s="155" t="s">
        <v>364</v>
      </c>
      <c r="E635" s="156" t="s">
        <v>32</v>
      </c>
      <c r="F635" s="157" t="s">
        <v>365</v>
      </c>
      <c r="H635" s="156" t="s">
        <v>32</v>
      </c>
      <c r="I635" s="158"/>
      <c r="L635" s="154"/>
      <c r="M635" s="159"/>
      <c r="T635" s="160"/>
      <c r="AT635" s="156" t="s">
        <v>364</v>
      </c>
      <c r="AU635" s="156" t="s">
        <v>89</v>
      </c>
      <c r="AV635" s="12" t="s">
        <v>87</v>
      </c>
      <c r="AW635" s="12" t="s">
        <v>40</v>
      </c>
      <c r="AX635" s="12" t="s">
        <v>80</v>
      </c>
      <c r="AY635" s="156" t="s">
        <v>354</v>
      </c>
    </row>
    <row r="636" spans="2:65" s="12" customFormat="1">
      <c r="B636" s="154"/>
      <c r="D636" s="155" t="s">
        <v>364</v>
      </c>
      <c r="E636" s="156" t="s">
        <v>32</v>
      </c>
      <c r="F636" s="157" t="s">
        <v>456</v>
      </c>
      <c r="H636" s="156" t="s">
        <v>32</v>
      </c>
      <c r="I636" s="158"/>
      <c r="L636" s="154"/>
      <c r="M636" s="159"/>
      <c r="T636" s="160"/>
      <c r="AT636" s="156" t="s">
        <v>364</v>
      </c>
      <c r="AU636" s="156" t="s">
        <v>89</v>
      </c>
      <c r="AV636" s="12" t="s">
        <v>87</v>
      </c>
      <c r="AW636" s="12" t="s">
        <v>40</v>
      </c>
      <c r="AX636" s="12" t="s">
        <v>80</v>
      </c>
      <c r="AY636" s="156" t="s">
        <v>354</v>
      </c>
    </row>
    <row r="637" spans="2:65" s="12" customFormat="1">
      <c r="B637" s="154"/>
      <c r="D637" s="155" t="s">
        <v>364</v>
      </c>
      <c r="E637" s="156" t="s">
        <v>32</v>
      </c>
      <c r="F637" s="157" t="s">
        <v>800</v>
      </c>
      <c r="H637" s="156" t="s">
        <v>32</v>
      </c>
      <c r="I637" s="158"/>
      <c r="L637" s="154"/>
      <c r="M637" s="159"/>
      <c r="T637" s="160"/>
      <c r="AT637" s="156" t="s">
        <v>364</v>
      </c>
      <c r="AU637" s="156" t="s">
        <v>89</v>
      </c>
      <c r="AV637" s="12" t="s">
        <v>87</v>
      </c>
      <c r="AW637" s="12" t="s">
        <v>40</v>
      </c>
      <c r="AX637" s="12" t="s">
        <v>80</v>
      </c>
      <c r="AY637" s="156" t="s">
        <v>354</v>
      </c>
    </row>
    <row r="638" spans="2:65" s="12" customFormat="1">
      <c r="B638" s="154"/>
      <c r="D638" s="155" t="s">
        <v>364</v>
      </c>
      <c r="E638" s="156" t="s">
        <v>32</v>
      </c>
      <c r="F638" s="157" t="s">
        <v>819</v>
      </c>
      <c r="H638" s="156" t="s">
        <v>32</v>
      </c>
      <c r="I638" s="158"/>
      <c r="L638" s="154"/>
      <c r="M638" s="159"/>
      <c r="T638" s="160"/>
      <c r="AT638" s="156" t="s">
        <v>364</v>
      </c>
      <c r="AU638" s="156" t="s">
        <v>89</v>
      </c>
      <c r="AV638" s="12" t="s">
        <v>87</v>
      </c>
      <c r="AW638" s="12" t="s">
        <v>40</v>
      </c>
      <c r="AX638" s="12" t="s">
        <v>80</v>
      </c>
      <c r="AY638" s="156" t="s">
        <v>354</v>
      </c>
    </row>
    <row r="639" spans="2:65" s="12" customFormat="1">
      <c r="B639" s="154"/>
      <c r="D639" s="155" t="s">
        <v>364</v>
      </c>
      <c r="E639" s="156" t="s">
        <v>32</v>
      </c>
      <c r="F639" s="157" t="s">
        <v>820</v>
      </c>
      <c r="H639" s="156" t="s">
        <v>32</v>
      </c>
      <c r="I639" s="158"/>
      <c r="L639" s="154"/>
      <c r="M639" s="159"/>
      <c r="T639" s="160"/>
      <c r="AT639" s="156" t="s">
        <v>364</v>
      </c>
      <c r="AU639" s="156" t="s">
        <v>89</v>
      </c>
      <c r="AV639" s="12" t="s">
        <v>87</v>
      </c>
      <c r="AW639" s="12" t="s">
        <v>40</v>
      </c>
      <c r="AX639" s="12" t="s">
        <v>80</v>
      </c>
      <c r="AY639" s="156" t="s">
        <v>354</v>
      </c>
    </row>
    <row r="640" spans="2:65" s="12" customFormat="1">
      <c r="B640" s="154"/>
      <c r="D640" s="155" t="s">
        <v>364</v>
      </c>
      <c r="E640" s="156" t="s">
        <v>32</v>
      </c>
      <c r="F640" s="157" t="s">
        <v>821</v>
      </c>
      <c r="H640" s="156" t="s">
        <v>32</v>
      </c>
      <c r="I640" s="158"/>
      <c r="L640" s="154"/>
      <c r="M640" s="159"/>
      <c r="T640" s="160"/>
      <c r="AT640" s="156" t="s">
        <v>364</v>
      </c>
      <c r="AU640" s="156" t="s">
        <v>89</v>
      </c>
      <c r="AV640" s="12" t="s">
        <v>87</v>
      </c>
      <c r="AW640" s="12" t="s">
        <v>40</v>
      </c>
      <c r="AX640" s="12" t="s">
        <v>80</v>
      </c>
      <c r="AY640" s="156" t="s">
        <v>354</v>
      </c>
    </row>
    <row r="641" spans="2:65" s="12" customFormat="1">
      <c r="B641" s="154"/>
      <c r="D641" s="155" t="s">
        <v>364</v>
      </c>
      <c r="E641" s="156" t="s">
        <v>32</v>
      </c>
      <c r="F641" s="157" t="s">
        <v>822</v>
      </c>
      <c r="H641" s="156" t="s">
        <v>32</v>
      </c>
      <c r="I641" s="158"/>
      <c r="L641" s="154"/>
      <c r="M641" s="159"/>
      <c r="T641" s="160"/>
      <c r="AT641" s="156" t="s">
        <v>364</v>
      </c>
      <c r="AU641" s="156" t="s">
        <v>89</v>
      </c>
      <c r="AV641" s="12" t="s">
        <v>87</v>
      </c>
      <c r="AW641" s="12" t="s">
        <v>40</v>
      </c>
      <c r="AX641" s="12" t="s">
        <v>80</v>
      </c>
      <c r="AY641" s="156" t="s">
        <v>354</v>
      </c>
    </row>
    <row r="642" spans="2:65" s="12" customFormat="1">
      <c r="B642" s="154"/>
      <c r="D642" s="155" t="s">
        <v>364</v>
      </c>
      <c r="E642" s="156" t="s">
        <v>32</v>
      </c>
      <c r="F642" s="157" t="s">
        <v>431</v>
      </c>
      <c r="H642" s="156" t="s">
        <v>32</v>
      </c>
      <c r="I642" s="158"/>
      <c r="L642" s="154"/>
      <c r="M642" s="159"/>
      <c r="T642" s="160"/>
      <c r="AT642" s="156" t="s">
        <v>364</v>
      </c>
      <c r="AU642" s="156" t="s">
        <v>89</v>
      </c>
      <c r="AV642" s="12" t="s">
        <v>87</v>
      </c>
      <c r="AW642" s="12" t="s">
        <v>40</v>
      </c>
      <c r="AX642" s="12" t="s">
        <v>80</v>
      </c>
      <c r="AY642" s="156" t="s">
        <v>354</v>
      </c>
    </row>
    <row r="643" spans="2:65" s="13" customFormat="1">
      <c r="B643" s="161"/>
      <c r="D643" s="155" t="s">
        <v>364</v>
      </c>
      <c r="E643" s="163" t="s">
        <v>32</v>
      </c>
      <c r="F643" s="168" t="s">
        <v>117</v>
      </c>
      <c r="H643" s="164">
        <v>31.036999999999999</v>
      </c>
      <c r="I643" s="165"/>
      <c r="L643" s="161"/>
      <c r="M643" s="166"/>
      <c r="T643" s="167"/>
      <c r="AT643" s="162" t="s">
        <v>364</v>
      </c>
      <c r="AU643" s="162" t="s">
        <v>89</v>
      </c>
      <c r="AV643" s="13" t="s">
        <v>89</v>
      </c>
      <c r="AW643" s="13" t="s">
        <v>40</v>
      </c>
      <c r="AX643" s="13" t="s">
        <v>87</v>
      </c>
      <c r="AY643" s="162" t="s">
        <v>354</v>
      </c>
    </row>
    <row r="644" spans="2:65" s="1" customFormat="1" ht="24.2" customHeight="1">
      <c r="B644" s="34"/>
      <c r="C644" s="137" t="s">
        <v>823</v>
      </c>
      <c r="D644" s="137" t="s">
        <v>356</v>
      </c>
      <c r="E644" s="138" t="s">
        <v>824</v>
      </c>
      <c r="F644" s="139" t="s">
        <v>825</v>
      </c>
      <c r="G644" s="140" t="s">
        <v>359</v>
      </c>
      <c r="H644" s="141">
        <v>16.88</v>
      </c>
      <c r="I644" s="142"/>
      <c r="J644" s="143">
        <f>ROUND(I644*H644,2)</f>
        <v>0</v>
      </c>
      <c r="K644" s="139" t="s">
        <v>360</v>
      </c>
      <c r="L644" s="34"/>
      <c r="M644" s="144" t="s">
        <v>32</v>
      </c>
      <c r="N644" s="145" t="s">
        <v>51</v>
      </c>
      <c r="P644" s="146">
        <f>O644*H644</f>
        <v>0</v>
      </c>
      <c r="Q644" s="146">
        <v>0</v>
      </c>
      <c r="R644" s="146">
        <f>Q644*H644</f>
        <v>0</v>
      </c>
      <c r="S644" s="146">
        <v>3.0000000000000001E-3</v>
      </c>
      <c r="T644" s="147">
        <f>S644*H644</f>
        <v>5.0639999999999998E-2</v>
      </c>
      <c r="AR644" s="148" t="s">
        <v>504</v>
      </c>
      <c r="AT644" s="148" t="s">
        <v>356</v>
      </c>
      <c r="AU644" s="148" t="s">
        <v>89</v>
      </c>
      <c r="AY644" s="18" t="s">
        <v>354</v>
      </c>
      <c r="BE644" s="149">
        <f>IF(N644="základní",J644,0)</f>
        <v>0</v>
      </c>
      <c r="BF644" s="149">
        <f>IF(N644="snížená",J644,0)</f>
        <v>0</v>
      </c>
      <c r="BG644" s="149">
        <f>IF(N644="zákl. přenesená",J644,0)</f>
        <v>0</v>
      </c>
      <c r="BH644" s="149">
        <f>IF(N644="sníž. přenesená",J644,0)</f>
        <v>0</v>
      </c>
      <c r="BI644" s="149">
        <f>IF(N644="nulová",J644,0)</f>
        <v>0</v>
      </c>
      <c r="BJ644" s="18" t="s">
        <v>87</v>
      </c>
      <c r="BK644" s="149">
        <f>ROUND(I644*H644,2)</f>
        <v>0</v>
      </c>
      <c r="BL644" s="18" t="s">
        <v>504</v>
      </c>
      <c r="BM644" s="148" t="s">
        <v>826</v>
      </c>
    </row>
    <row r="645" spans="2:65" s="1" customFormat="1">
      <c r="B645" s="34"/>
      <c r="D645" s="150" t="s">
        <v>362</v>
      </c>
      <c r="F645" s="151" t="s">
        <v>827</v>
      </c>
      <c r="I645" s="152"/>
      <c r="L645" s="34"/>
      <c r="M645" s="153"/>
      <c r="T645" s="55"/>
      <c r="AT645" s="18" t="s">
        <v>362</v>
      </c>
      <c r="AU645" s="18" t="s">
        <v>89</v>
      </c>
    </row>
    <row r="646" spans="2:65" s="12" customFormat="1">
      <c r="B646" s="154"/>
      <c r="D646" s="155" t="s">
        <v>364</v>
      </c>
      <c r="E646" s="156" t="s">
        <v>32</v>
      </c>
      <c r="F646" s="157" t="s">
        <v>365</v>
      </c>
      <c r="H646" s="156" t="s">
        <v>32</v>
      </c>
      <c r="I646" s="158"/>
      <c r="L646" s="154"/>
      <c r="M646" s="159"/>
      <c r="T646" s="160"/>
      <c r="AT646" s="156" t="s">
        <v>364</v>
      </c>
      <c r="AU646" s="156" t="s">
        <v>89</v>
      </c>
      <c r="AV646" s="12" t="s">
        <v>87</v>
      </c>
      <c r="AW646" s="12" t="s">
        <v>40</v>
      </c>
      <c r="AX646" s="12" t="s">
        <v>80</v>
      </c>
      <c r="AY646" s="156" t="s">
        <v>354</v>
      </c>
    </row>
    <row r="647" spans="2:65" s="12" customFormat="1">
      <c r="B647" s="154"/>
      <c r="D647" s="155" t="s">
        <v>364</v>
      </c>
      <c r="E647" s="156" t="s">
        <v>32</v>
      </c>
      <c r="F647" s="157" t="s">
        <v>456</v>
      </c>
      <c r="H647" s="156" t="s">
        <v>32</v>
      </c>
      <c r="I647" s="158"/>
      <c r="L647" s="154"/>
      <c r="M647" s="159"/>
      <c r="T647" s="160"/>
      <c r="AT647" s="156" t="s">
        <v>364</v>
      </c>
      <c r="AU647" s="156" t="s">
        <v>89</v>
      </c>
      <c r="AV647" s="12" t="s">
        <v>87</v>
      </c>
      <c r="AW647" s="12" t="s">
        <v>40</v>
      </c>
      <c r="AX647" s="12" t="s">
        <v>80</v>
      </c>
      <c r="AY647" s="156" t="s">
        <v>354</v>
      </c>
    </row>
    <row r="648" spans="2:65" s="12" customFormat="1">
      <c r="B648" s="154"/>
      <c r="D648" s="155" t="s">
        <v>364</v>
      </c>
      <c r="E648" s="156" t="s">
        <v>32</v>
      </c>
      <c r="F648" s="157" t="s">
        <v>800</v>
      </c>
      <c r="H648" s="156" t="s">
        <v>32</v>
      </c>
      <c r="I648" s="158"/>
      <c r="L648" s="154"/>
      <c r="M648" s="159"/>
      <c r="T648" s="160"/>
      <c r="AT648" s="156" t="s">
        <v>364</v>
      </c>
      <c r="AU648" s="156" t="s">
        <v>89</v>
      </c>
      <c r="AV648" s="12" t="s">
        <v>87</v>
      </c>
      <c r="AW648" s="12" t="s">
        <v>40</v>
      </c>
      <c r="AX648" s="12" t="s">
        <v>80</v>
      </c>
      <c r="AY648" s="156" t="s">
        <v>354</v>
      </c>
    </row>
    <row r="649" spans="2:65" s="12" customFormat="1">
      <c r="B649" s="154"/>
      <c r="D649" s="155" t="s">
        <v>364</v>
      </c>
      <c r="E649" s="156" t="s">
        <v>32</v>
      </c>
      <c r="F649" s="157" t="s">
        <v>801</v>
      </c>
      <c r="H649" s="156" t="s">
        <v>32</v>
      </c>
      <c r="I649" s="158"/>
      <c r="L649" s="154"/>
      <c r="M649" s="159"/>
      <c r="T649" s="160"/>
      <c r="AT649" s="156" t="s">
        <v>364</v>
      </c>
      <c r="AU649" s="156" t="s">
        <v>89</v>
      </c>
      <c r="AV649" s="12" t="s">
        <v>87</v>
      </c>
      <c r="AW649" s="12" t="s">
        <v>40</v>
      </c>
      <c r="AX649" s="12" t="s">
        <v>80</v>
      </c>
      <c r="AY649" s="156" t="s">
        <v>354</v>
      </c>
    </row>
    <row r="650" spans="2:65" s="12" customFormat="1">
      <c r="B650" s="154"/>
      <c r="D650" s="155" t="s">
        <v>364</v>
      </c>
      <c r="E650" s="156" t="s">
        <v>32</v>
      </c>
      <c r="F650" s="157" t="s">
        <v>828</v>
      </c>
      <c r="H650" s="156" t="s">
        <v>32</v>
      </c>
      <c r="I650" s="158"/>
      <c r="L650" s="154"/>
      <c r="M650" s="159"/>
      <c r="T650" s="160"/>
      <c r="AT650" s="156" t="s">
        <v>364</v>
      </c>
      <c r="AU650" s="156" t="s">
        <v>89</v>
      </c>
      <c r="AV650" s="12" t="s">
        <v>87</v>
      </c>
      <c r="AW650" s="12" t="s">
        <v>40</v>
      </c>
      <c r="AX650" s="12" t="s">
        <v>80</v>
      </c>
      <c r="AY650" s="156" t="s">
        <v>354</v>
      </c>
    </row>
    <row r="651" spans="2:65" s="12" customFormat="1">
      <c r="B651" s="154"/>
      <c r="D651" s="155" t="s">
        <v>364</v>
      </c>
      <c r="E651" s="156" t="s">
        <v>32</v>
      </c>
      <c r="F651" s="157" t="s">
        <v>829</v>
      </c>
      <c r="H651" s="156" t="s">
        <v>32</v>
      </c>
      <c r="I651" s="158"/>
      <c r="L651" s="154"/>
      <c r="M651" s="159"/>
      <c r="T651" s="160"/>
      <c r="AT651" s="156" t="s">
        <v>364</v>
      </c>
      <c r="AU651" s="156" t="s">
        <v>89</v>
      </c>
      <c r="AV651" s="12" t="s">
        <v>87</v>
      </c>
      <c r="AW651" s="12" t="s">
        <v>40</v>
      </c>
      <c r="AX651" s="12" t="s">
        <v>80</v>
      </c>
      <c r="AY651" s="156" t="s">
        <v>354</v>
      </c>
    </row>
    <row r="652" spans="2:65" s="13" customFormat="1">
      <c r="B652" s="161"/>
      <c r="D652" s="155" t="s">
        <v>364</v>
      </c>
      <c r="E652" s="163" t="s">
        <v>32</v>
      </c>
      <c r="F652" s="168" t="s">
        <v>120</v>
      </c>
      <c r="H652" s="164">
        <v>16.88</v>
      </c>
      <c r="I652" s="165"/>
      <c r="L652" s="161"/>
      <c r="M652" s="166"/>
      <c r="T652" s="167"/>
      <c r="AT652" s="162" t="s">
        <v>364</v>
      </c>
      <c r="AU652" s="162" t="s">
        <v>89</v>
      </c>
      <c r="AV652" s="13" t="s">
        <v>89</v>
      </c>
      <c r="AW652" s="13" t="s">
        <v>40</v>
      </c>
      <c r="AX652" s="13" t="s">
        <v>87</v>
      </c>
      <c r="AY652" s="162" t="s">
        <v>354</v>
      </c>
    </row>
    <row r="653" spans="2:65" s="1" customFormat="1" ht="33" customHeight="1">
      <c r="B653" s="34"/>
      <c r="C653" s="137" t="s">
        <v>830</v>
      </c>
      <c r="D653" s="137" t="s">
        <v>356</v>
      </c>
      <c r="E653" s="138" t="s">
        <v>831</v>
      </c>
      <c r="F653" s="139" t="s">
        <v>832</v>
      </c>
      <c r="G653" s="140" t="s">
        <v>359</v>
      </c>
      <c r="H653" s="141">
        <v>129.6</v>
      </c>
      <c r="I653" s="142"/>
      <c r="J653" s="143">
        <f>ROUND(I653*H653,2)</f>
        <v>0</v>
      </c>
      <c r="K653" s="139" t="s">
        <v>360</v>
      </c>
      <c r="L653" s="34"/>
      <c r="M653" s="144" t="s">
        <v>32</v>
      </c>
      <c r="N653" s="145" t="s">
        <v>51</v>
      </c>
      <c r="P653" s="146">
        <f>O653*H653</f>
        <v>0</v>
      </c>
      <c r="Q653" s="146">
        <v>2.9999999999999997E-4</v>
      </c>
      <c r="R653" s="146">
        <f>Q653*H653</f>
        <v>3.8879999999999998E-2</v>
      </c>
      <c r="S653" s="146">
        <v>0</v>
      </c>
      <c r="T653" s="147">
        <f>S653*H653</f>
        <v>0</v>
      </c>
      <c r="AR653" s="148" t="s">
        <v>504</v>
      </c>
      <c r="AT653" s="148" t="s">
        <v>356</v>
      </c>
      <c r="AU653" s="148" t="s">
        <v>89</v>
      </c>
      <c r="AY653" s="18" t="s">
        <v>354</v>
      </c>
      <c r="BE653" s="149">
        <f>IF(N653="základní",J653,0)</f>
        <v>0</v>
      </c>
      <c r="BF653" s="149">
        <f>IF(N653="snížená",J653,0)</f>
        <v>0</v>
      </c>
      <c r="BG653" s="149">
        <f>IF(N653="zákl. přenesená",J653,0)</f>
        <v>0</v>
      </c>
      <c r="BH653" s="149">
        <f>IF(N653="sníž. přenesená",J653,0)</f>
        <v>0</v>
      </c>
      <c r="BI653" s="149">
        <f>IF(N653="nulová",J653,0)</f>
        <v>0</v>
      </c>
      <c r="BJ653" s="18" t="s">
        <v>87</v>
      </c>
      <c r="BK653" s="149">
        <f>ROUND(I653*H653,2)</f>
        <v>0</v>
      </c>
      <c r="BL653" s="18" t="s">
        <v>504</v>
      </c>
      <c r="BM653" s="148" t="s">
        <v>833</v>
      </c>
    </row>
    <row r="654" spans="2:65" s="1" customFormat="1">
      <c r="B654" s="34"/>
      <c r="D654" s="150" t="s">
        <v>362</v>
      </c>
      <c r="F654" s="151" t="s">
        <v>834</v>
      </c>
      <c r="I654" s="152"/>
      <c r="L654" s="34"/>
      <c r="M654" s="153"/>
      <c r="T654" s="55"/>
      <c r="AT654" s="18" t="s">
        <v>362</v>
      </c>
      <c r="AU654" s="18" t="s">
        <v>89</v>
      </c>
    </row>
    <row r="655" spans="2:65" s="12" customFormat="1">
      <c r="B655" s="154"/>
      <c r="D655" s="155" t="s">
        <v>364</v>
      </c>
      <c r="E655" s="156" t="s">
        <v>32</v>
      </c>
      <c r="F655" s="157" t="s">
        <v>365</v>
      </c>
      <c r="H655" s="156" t="s">
        <v>32</v>
      </c>
      <c r="I655" s="158"/>
      <c r="L655" s="154"/>
      <c r="M655" s="159"/>
      <c r="T655" s="160"/>
      <c r="AT655" s="156" t="s">
        <v>364</v>
      </c>
      <c r="AU655" s="156" t="s">
        <v>89</v>
      </c>
      <c r="AV655" s="12" t="s">
        <v>87</v>
      </c>
      <c r="AW655" s="12" t="s">
        <v>40</v>
      </c>
      <c r="AX655" s="12" t="s">
        <v>80</v>
      </c>
      <c r="AY655" s="156" t="s">
        <v>354</v>
      </c>
    </row>
    <row r="656" spans="2:65" s="12" customFormat="1">
      <c r="B656" s="154"/>
      <c r="D656" s="155" t="s">
        <v>364</v>
      </c>
      <c r="E656" s="156" t="s">
        <v>32</v>
      </c>
      <c r="F656" s="157" t="s">
        <v>366</v>
      </c>
      <c r="H656" s="156" t="s">
        <v>32</v>
      </c>
      <c r="I656" s="158"/>
      <c r="L656" s="154"/>
      <c r="M656" s="159"/>
      <c r="T656" s="160"/>
      <c r="AT656" s="156" t="s">
        <v>364</v>
      </c>
      <c r="AU656" s="156" t="s">
        <v>89</v>
      </c>
      <c r="AV656" s="12" t="s">
        <v>87</v>
      </c>
      <c r="AW656" s="12" t="s">
        <v>40</v>
      </c>
      <c r="AX656" s="12" t="s">
        <v>80</v>
      </c>
      <c r="AY656" s="156" t="s">
        <v>354</v>
      </c>
    </row>
    <row r="657" spans="2:65" s="12" customFormat="1">
      <c r="B657" s="154"/>
      <c r="D657" s="155" t="s">
        <v>364</v>
      </c>
      <c r="E657" s="156" t="s">
        <v>32</v>
      </c>
      <c r="F657" s="157" t="s">
        <v>379</v>
      </c>
      <c r="H657" s="156" t="s">
        <v>32</v>
      </c>
      <c r="I657" s="158"/>
      <c r="L657" s="154"/>
      <c r="M657" s="159"/>
      <c r="T657" s="160"/>
      <c r="AT657" s="156" t="s">
        <v>364</v>
      </c>
      <c r="AU657" s="156" t="s">
        <v>89</v>
      </c>
      <c r="AV657" s="12" t="s">
        <v>87</v>
      </c>
      <c r="AW657" s="12" t="s">
        <v>40</v>
      </c>
      <c r="AX657" s="12" t="s">
        <v>80</v>
      </c>
      <c r="AY657" s="156" t="s">
        <v>354</v>
      </c>
    </row>
    <row r="658" spans="2:65" s="12" customFormat="1">
      <c r="B658" s="154"/>
      <c r="D658" s="155" t="s">
        <v>364</v>
      </c>
      <c r="E658" s="156" t="s">
        <v>32</v>
      </c>
      <c r="F658" s="157" t="s">
        <v>835</v>
      </c>
      <c r="H658" s="156" t="s">
        <v>32</v>
      </c>
      <c r="I658" s="158"/>
      <c r="L658" s="154"/>
      <c r="M658" s="159"/>
      <c r="T658" s="160"/>
      <c r="AT658" s="156" t="s">
        <v>364</v>
      </c>
      <c r="AU658" s="156" t="s">
        <v>89</v>
      </c>
      <c r="AV658" s="12" t="s">
        <v>87</v>
      </c>
      <c r="AW658" s="12" t="s">
        <v>40</v>
      </c>
      <c r="AX658" s="12" t="s">
        <v>80</v>
      </c>
      <c r="AY658" s="156" t="s">
        <v>354</v>
      </c>
    </row>
    <row r="659" spans="2:65" s="12" customFormat="1">
      <c r="B659" s="154"/>
      <c r="D659" s="155" t="s">
        <v>364</v>
      </c>
      <c r="E659" s="156" t="s">
        <v>32</v>
      </c>
      <c r="F659" s="157" t="s">
        <v>836</v>
      </c>
      <c r="H659" s="156" t="s">
        <v>32</v>
      </c>
      <c r="I659" s="158"/>
      <c r="L659" s="154"/>
      <c r="M659" s="159"/>
      <c r="T659" s="160"/>
      <c r="AT659" s="156" t="s">
        <v>364</v>
      </c>
      <c r="AU659" s="156" t="s">
        <v>89</v>
      </c>
      <c r="AV659" s="12" t="s">
        <v>87</v>
      </c>
      <c r="AW659" s="12" t="s">
        <v>40</v>
      </c>
      <c r="AX659" s="12" t="s">
        <v>80</v>
      </c>
      <c r="AY659" s="156" t="s">
        <v>354</v>
      </c>
    </row>
    <row r="660" spans="2:65" s="12" customFormat="1">
      <c r="B660" s="154"/>
      <c r="D660" s="155" t="s">
        <v>364</v>
      </c>
      <c r="E660" s="156" t="s">
        <v>32</v>
      </c>
      <c r="F660" s="157" t="s">
        <v>803</v>
      </c>
      <c r="H660" s="156" t="s">
        <v>32</v>
      </c>
      <c r="I660" s="158"/>
      <c r="L660" s="154"/>
      <c r="M660" s="159"/>
      <c r="T660" s="160"/>
      <c r="AT660" s="156" t="s">
        <v>364</v>
      </c>
      <c r="AU660" s="156" t="s">
        <v>89</v>
      </c>
      <c r="AV660" s="12" t="s">
        <v>87</v>
      </c>
      <c r="AW660" s="12" t="s">
        <v>40</v>
      </c>
      <c r="AX660" s="12" t="s">
        <v>80</v>
      </c>
      <c r="AY660" s="156" t="s">
        <v>354</v>
      </c>
    </row>
    <row r="661" spans="2:65" s="12" customFormat="1">
      <c r="B661" s="154"/>
      <c r="D661" s="155" t="s">
        <v>364</v>
      </c>
      <c r="E661" s="156" t="s">
        <v>32</v>
      </c>
      <c r="F661" s="157" t="s">
        <v>837</v>
      </c>
      <c r="H661" s="156" t="s">
        <v>32</v>
      </c>
      <c r="I661" s="158"/>
      <c r="L661" s="154"/>
      <c r="M661" s="159"/>
      <c r="T661" s="160"/>
      <c r="AT661" s="156" t="s">
        <v>364</v>
      </c>
      <c r="AU661" s="156" t="s">
        <v>89</v>
      </c>
      <c r="AV661" s="12" t="s">
        <v>87</v>
      </c>
      <c r="AW661" s="12" t="s">
        <v>40</v>
      </c>
      <c r="AX661" s="12" t="s">
        <v>80</v>
      </c>
      <c r="AY661" s="156" t="s">
        <v>354</v>
      </c>
    </row>
    <row r="662" spans="2:65" s="12" customFormat="1">
      <c r="B662" s="154"/>
      <c r="D662" s="155" t="s">
        <v>364</v>
      </c>
      <c r="E662" s="156" t="s">
        <v>32</v>
      </c>
      <c r="F662" s="157" t="s">
        <v>821</v>
      </c>
      <c r="H662" s="156" t="s">
        <v>32</v>
      </c>
      <c r="I662" s="158"/>
      <c r="L662" s="154"/>
      <c r="M662" s="159"/>
      <c r="T662" s="160"/>
      <c r="AT662" s="156" t="s">
        <v>364</v>
      </c>
      <c r="AU662" s="156" t="s">
        <v>89</v>
      </c>
      <c r="AV662" s="12" t="s">
        <v>87</v>
      </c>
      <c r="AW662" s="12" t="s">
        <v>40</v>
      </c>
      <c r="AX662" s="12" t="s">
        <v>80</v>
      </c>
      <c r="AY662" s="156" t="s">
        <v>354</v>
      </c>
    </row>
    <row r="663" spans="2:65" s="12" customFormat="1">
      <c r="B663" s="154"/>
      <c r="D663" s="155" t="s">
        <v>364</v>
      </c>
      <c r="E663" s="156" t="s">
        <v>32</v>
      </c>
      <c r="F663" s="157" t="s">
        <v>429</v>
      </c>
      <c r="H663" s="156" t="s">
        <v>32</v>
      </c>
      <c r="I663" s="158"/>
      <c r="L663" s="154"/>
      <c r="M663" s="159"/>
      <c r="T663" s="160"/>
      <c r="AT663" s="156" t="s">
        <v>364</v>
      </c>
      <c r="AU663" s="156" t="s">
        <v>89</v>
      </c>
      <c r="AV663" s="12" t="s">
        <v>87</v>
      </c>
      <c r="AW663" s="12" t="s">
        <v>40</v>
      </c>
      <c r="AX663" s="12" t="s">
        <v>80</v>
      </c>
      <c r="AY663" s="156" t="s">
        <v>354</v>
      </c>
    </row>
    <row r="664" spans="2:65" s="12" customFormat="1">
      <c r="B664" s="154"/>
      <c r="D664" s="155" t="s">
        <v>364</v>
      </c>
      <c r="E664" s="156" t="s">
        <v>32</v>
      </c>
      <c r="F664" s="157" t="s">
        <v>430</v>
      </c>
      <c r="H664" s="156" t="s">
        <v>32</v>
      </c>
      <c r="I664" s="158"/>
      <c r="L664" s="154"/>
      <c r="M664" s="159"/>
      <c r="T664" s="160"/>
      <c r="AT664" s="156" t="s">
        <v>364</v>
      </c>
      <c r="AU664" s="156" t="s">
        <v>89</v>
      </c>
      <c r="AV664" s="12" t="s">
        <v>87</v>
      </c>
      <c r="AW664" s="12" t="s">
        <v>40</v>
      </c>
      <c r="AX664" s="12" t="s">
        <v>80</v>
      </c>
      <c r="AY664" s="156" t="s">
        <v>354</v>
      </c>
    </row>
    <row r="665" spans="2:65" s="12" customFormat="1">
      <c r="B665" s="154"/>
      <c r="D665" s="155" t="s">
        <v>364</v>
      </c>
      <c r="E665" s="156" t="s">
        <v>32</v>
      </c>
      <c r="F665" s="157" t="s">
        <v>431</v>
      </c>
      <c r="H665" s="156" t="s">
        <v>32</v>
      </c>
      <c r="I665" s="158"/>
      <c r="L665" s="154"/>
      <c r="M665" s="159"/>
      <c r="T665" s="160"/>
      <c r="AT665" s="156" t="s">
        <v>364</v>
      </c>
      <c r="AU665" s="156" t="s">
        <v>89</v>
      </c>
      <c r="AV665" s="12" t="s">
        <v>87</v>
      </c>
      <c r="AW665" s="12" t="s">
        <v>40</v>
      </c>
      <c r="AX665" s="12" t="s">
        <v>80</v>
      </c>
      <c r="AY665" s="156" t="s">
        <v>354</v>
      </c>
    </row>
    <row r="666" spans="2:65" s="13" customFormat="1">
      <c r="B666" s="161"/>
      <c r="D666" s="155" t="s">
        <v>364</v>
      </c>
      <c r="E666" s="163" t="s">
        <v>32</v>
      </c>
      <c r="F666" s="168" t="s">
        <v>197</v>
      </c>
      <c r="H666" s="164">
        <v>129.6</v>
      </c>
      <c r="I666" s="165"/>
      <c r="L666" s="161"/>
      <c r="M666" s="166"/>
      <c r="T666" s="167"/>
      <c r="AT666" s="162" t="s">
        <v>364</v>
      </c>
      <c r="AU666" s="162" t="s">
        <v>89</v>
      </c>
      <c r="AV666" s="13" t="s">
        <v>89</v>
      </c>
      <c r="AW666" s="13" t="s">
        <v>40</v>
      </c>
      <c r="AX666" s="13" t="s">
        <v>87</v>
      </c>
      <c r="AY666" s="162" t="s">
        <v>354</v>
      </c>
    </row>
    <row r="667" spans="2:65" s="1" customFormat="1" ht="37.9" customHeight="1">
      <c r="B667" s="34"/>
      <c r="C667" s="179" t="s">
        <v>838</v>
      </c>
      <c r="D667" s="179" t="s">
        <v>517</v>
      </c>
      <c r="E667" s="180" t="s">
        <v>839</v>
      </c>
      <c r="F667" s="181" t="s">
        <v>840</v>
      </c>
      <c r="G667" s="182" t="s">
        <v>359</v>
      </c>
      <c r="H667" s="183">
        <v>139.96799999999999</v>
      </c>
      <c r="I667" s="184"/>
      <c r="J667" s="185">
        <f>ROUND(I667*H667,2)</f>
        <v>0</v>
      </c>
      <c r="K667" s="181" t="s">
        <v>360</v>
      </c>
      <c r="L667" s="186"/>
      <c r="M667" s="187" t="s">
        <v>32</v>
      </c>
      <c r="N667" s="188" t="s">
        <v>51</v>
      </c>
      <c r="P667" s="146">
        <f>O667*H667</f>
        <v>0</v>
      </c>
      <c r="Q667" s="146">
        <v>9.0299999999999998E-3</v>
      </c>
      <c r="R667" s="146">
        <f>Q667*H667</f>
        <v>1.26391104</v>
      </c>
      <c r="S667" s="146">
        <v>0</v>
      </c>
      <c r="T667" s="147">
        <f>S667*H667</f>
        <v>0</v>
      </c>
      <c r="AR667" s="148" t="s">
        <v>594</v>
      </c>
      <c r="AT667" s="148" t="s">
        <v>517</v>
      </c>
      <c r="AU667" s="148" t="s">
        <v>89</v>
      </c>
      <c r="AY667" s="18" t="s">
        <v>354</v>
      </c>
      <c r="BE667" s="149">
        <f>IF(N667="základní",J667,0)</f>
        <v>0</v>
      </c>
      <c r="BF667" s="149">
        <f>IF(N667="snížená",J667,0)</f>
        <v>0</v>
      </c>
      <c r="BG667" s="149">
        <f>IF(N667="zákl. přenesená",J667,0)</f>
        <v>0</v>
      </c>
      <c r="BH667" s="149">
        <f>IF(N667="sníž. přenesená",J667,0)</f>
        <v>0</v>
      </c>
      <c r="BI667" s="149">
        <f>IF(N667="nulová",J667,0)</f>
        <v>0</v>
      </c>
      <c r="BJ667" s="18" t="s">
        <v>87</v>
      </c>
      <c r="BK667" s="149">
        <f>ROUND(I667*H667,2)</f>
        <v>0</v>
      </c>
      <c r="BL667" s="18" t="s">
        <v>504</v>
      </c>
      <c r="BM667" s="148" t="s">
        <v>841</v>
      </c>
    </row>
    <row r="668" spans="2:65" s="13" customFormat="1">
      <c r="B668" s="161"/>
      <c r="D668" s="155" t="s">
        <v>364</v>
      </c>
      <c r="F668" s="163" t="s">
        <v>842</v>
      </c>
      <c r="H668" s="164">
        <v>139.96799999999999</v>
      </c>
      <c r="I668" s="165"/>
      <c r="L668" s="161"/>
      <c r="M668" s="166"/>
      <c r="T668" s="167"/>
      <c r="AT668" s="162" t="s">
        <v>364</v>
      </c>
      <c r="AU668" s="162" t="s">
        <v>89</v>
      </c>
      <c r="AV668" s="13" t="s">
        <v>89</v>
      </c>
      <c r="AW668" s="13" t="s">
        <v>4</v>
      </c>
      <c r="AX668" s="13" t="s">
        <v>87</v>
      </c>
      <c r="AY668" s="162" t="s">
        <v>354</v>
      </c>
    </row>
    <row r="669" spans="2:65" s="1" customFormat="1" ht="24.2" customHeight="1">
      <c r="B669" s="34"/>
      <c r="C669" s="137" t="s">
        <v>843</v>
      </c>
      <c r="D669" s="137" t="s">
        <v>356</v>
      </c>
      <c r="E669" s="138" t="s">
        <v>844</v>
      </c>
      <c r="F669" s="139" t="s">
        <v>845</v>
      </c>
      <c r="G669" s="140" t="s">
        <v>476</v>
      </c>
      <c r="H669" s="141">
        <v>32.700000000000003</v>
      </c>
      <c r="I669" s="142"/>
      <c r="J669" s="143">
        <f>ROUND(I669*H669,2)</f>
        <v>0</v>
      </c>
      <c r="K669" s="139" t="s">
        <v>360</v>
      </c>
      <c r="L669" s="34"/>
      <c r="M669" s="144" t="s">
        <v>32</v>
      </c>
      <c r="N669" s="145" t="s">
        <v>51</v>
      </c>
      <c r="P669" s="146">
        <f>O669*H669</f>
        <v>0</v>
      </c>
      <c r="Q669" s="146">
        <v>6.0000000000000002E-5</v>
      </c>
      <c r="R669" s="146">
        <f>Q669*H669</f>
        <v>1.9620000000000002E-3</v>
      </c>
      <c r="S669" s="146">
        <v>0</v>
      </c>
      <c r="T669" s="147">
        <f>S669*H669</f>
        <v>0</v>
      </c>
      <c r="AR669" s="148" t="s">
        <v>504</v>
      </c>
      <c r="AT669" s="148" t="s">
        <v>356</v>
      </c>
      <c r="AU669" s="148" t="s">
        <v>89</v>
      </c>
      <c r="AY669" s="18" t="s">
        <v>354</v>
      </c>
      <c r="BE669" s="149">
        <f>IF(N669="základní",J669,0)</f>
        <v>0</v>
      </c>
      <c r="BF669" s="149">
        <f>IF(N669="snížená",J669,0)</f>
        <v>0</v>
      </c>
      <c r="BG669" s="149">
        <f>IF(N669="zákl. přenesená",J669,0)</f>
        <v>0</v>
      </c>
      <c r="BH669" s="149">
        <f>IF(N669="sníž. přenesená",J669,0)</f>
        <v>0</v>
      </c>
      <c r="BI669" s="149">
        <f>IF(N669="nulová",J669,0)</f>
        <v>0</v>
      </c>
      <c r="BJ669" s="18" t="s">
        <v>87</v>
      </c>
      <c r="BK669" s="149">
        <f>ROUND(I669*H669,2)</f>
        <v>0</v>
      </c>
      <c r="BL669" s="18" t="s">
        <v>504</v>
      </c>
      <c r="BM669" s="148" t="s">
        <v>846</v>
      </c>
    </row>
    <row r="670" spans="2:65" s="1" customFormat="1">
      <c r="B670" s="34"/>
      <c r="D670" s="150" t="s">
        <v>362</v>
      </c>
      <c r="F670" s="151" t="s">
        <v>847</v>
      </c>
      <c r="I670" s="152"/>
      <c r="L670" s="34"/>
      <c r="M670" s="153"/>
      <c r="T670" s="55"/>
      <c r="AT670" s="18" t="s">
        <v>362</v>
      </c>
      <c r="AU670" s="18" t="s">
        <v>89</v>
      </c>
    </row>
    <row r="671" spans="2:65" s="12" customFormat="1">
      <c r="B671" s="154"/>
      <c r="D671" s="155" t="s">
        <v>364</v>
      </c>
      <c r="E671" s="156" t="s">
        <v>32</v>
      </c>
      <c r="F671" s="157" t="s">
        <v>365</v>
      </c>
      <c r="H671" s="156" t="s">
        <v>32</v>
      </c>
      <c r="I671" s="158"/>
      <c r="L671" s="154"/>
      <c r="M671" s="159"/>
      <c r="T671" s="160"/>
      <c r="AT671" s="156" t="s">
        <v>364</v>
      </c>
      <c r="AU671" s="156" t="s">
        <v>89</v>
      </c>
      <c r="AV671" s="12" t="s">
        <v>87</v>
      </c>
      <c r="AW671" s="12" t="s">
        <v>40</v>
      </c>
      <c r="AX671" s="12" t="s">
        <v>80</v>
      </c>
      <c r="AY671" s="156" t="s">
        <v>354</v>
      </c>
    </row>
    <row r="672" spans="2:65" s="12" customFormat="1">
      <c r="B672" s="154"/>
      <c r="D672" s="155" t="s">
        <v>364</v>
      </c>
      <c r="E672" s="156" t="s">
        <v>32</v>
      </c>
      <c r="F672" s="157" t="s">
        <v>366</v>
      </c>
      <c r="H672" s="156" t="s">
        <v>32</v>
      </c>
      <c r="I672" s="158"/>
      <c r="L672" s="154"/>
      <c r="M672" s="159"/>
      <c r="T672" s="160"/>
      <c r="AT672" s="156" t="s">
        <v>364</v>
      </c>
      <c r="AU672" s="156" t="s">
        <v>89</v>
      </c>
      <c r="AV672" s="12" t="s">
        <v>87</v>
      </c>
      <c r="AW672" s="12" t="s">
        <v>40</v>
      </c>
      <c r="AX672" s="12" t="s">
        <v>80</v>
      </c>
      <c r="AY672" s="156" t="s">
        <v>354</v>
      </c>
    </row>
    <row r="673" spans="2:65" s="12" customFormat="1">
      <c r="B673" s="154"/>
      <c r="D673" s="155" t="s">
        <v>364</v>
      </c>
      <c r="E673" s="156" t="s">
        <v>32</v>
      </c>
      <c r="F673" s="157" t="s">
        <v>379</v>
      </c>
      <c r="H673" s="156" t="s">
        <v>32</v>
      </c>
      <c r="I673" s="158"/>
      <c r="L673" s="154"/>
      <c r="M673" s="159"/>
      <c r="T673" s="160"/>
      <c r="AT673" s="156" t="s">
        <v>364</v>
      </c>
      <c r="AU673" s="156" t="s">
        <v>89</v>
      </c>
      <c r="AV673" s="12" t="s">
        <v>87</v>
      </c>
      <c r="AW673" s="12" t="s">
        <v>40</v>
      </c>
      <c r="AX673" s="12" t="s">
        <v>80</v>
      </c>
      <c r="AY673" s="156" t="s">
        <v>354</v>
      </c>
    </row>
    <row r="674" spans="2:65" s="12" customFormat="1">
      <c r="B674" s="154"/>
      <c r="D674" s="155" t="s">
        <v>364</v>
      </c>
      <c r="E674" s="156" t="s">
        <v>32</v>
      </c>
      <c r="F674" s="157" t="s">
        <v>848</v>
      </c>
      <c r="H674" s="156" t="s">
        <v>32</v>
      </c>
      <c r="I674" s="158"/>
      <c r="L674" s="154"/>
      <c r="M674" s="159"/>
      <c r="T674" s="160"/>
      <c r="AT674" s="156" t="s">
        <v>364</v>
      </c>
      <c r="AU674" s="156" t="s">
        <v>89</v>
      </c>
      <c r="AV674" s="12" t="s">
        <v>87</v>
      </c>
      <c r="AW674" s="12" t="s">
        <v>40</v>
      </c>
      <c r="AX674" s="12" t="s">
        <v>80</v>
      </c>
      <c r="AY674" s="156" t="s">
        <v>354</v>
      </c>
    </row>
    <row r="675" spans="2:65" s="13" customFormat="1">
      <c r="B675" s="161"/>
      <c r="D675" s="155" t="s">
        <v>364</v>
      </c>
      <c r="E675" s="163" t="s">
        <v>32</v>
      </c>
      <c r="F675" s="168" t="s">
        <v>200</v>
      </c>
      <c r="H675" s="164">
        <v>32.700000000000003</v>
      </c>
      <c r="I675" s="165"/>
      <c r="L675" s="161"/>
      <c r="M675" s="166"/>
      <c r="T675" s="167"/>
      <c r="AT675" s="162" t="s">
        <v>364</v>
      </c>
      <c r="AU675" s="162" t="s">
        <v>89</v>
      </c>
      <c r="AV675" s="13" t="s">
        <v>89</v>
      </c>
      <c r="AW675" s="13" t="s">
        <v>40</v>
      </c>
      <c r="AX675" s="13" t="s">
        <v>87</v>
      </c>
      <c r="AY675" s="162" t="s">
        <v>354</v>
      </c>
    </row>
    <row r="676" spans="2:65" s="1" customFormat="1" ht="21.75" customHeight="1">
      <c r="B676" s="34"/>
      <c r="C676" s="179" t="s">
        <v>849</v>
      </c>
      <c r="D676" s="179" t="s">
        <v>517</v>
      </c>
      <c r="E676" s="180" t="s">
        <v>850</v>
      </c>
      <c r="F676" s="181" t="s">
        <v>851</v>
      </c>
      <c r="G676" s="182" t="s">
        <v>476</v>
      </c>
      <c r="H676" s="183">
        <v>35.316000000000003</v>
      </c>
      <c r="I676" s="184"/>
      <c r="J676" s="185">
        <f>ROUND(I676*H676,2)</f>
        <v>0</v>
      </c>
      <c r="K676" s="181" t="s">
        <v>360</v>
      </c>
      <c r="L676" s="186"/>
      <c r="M676" s="187" t="s">
        <v>32</v>
      </c>
      <c r="N676" s="188" t="s">
        <v>51</v>
      </c>
      <c r="P676" s="146">
        <f>O676*H676</f>
        <v>0</v>
      </c>
      <c r="Q676" s="146">
        <v>1E-3</v>
      </c>
      <c r="R676" s="146">
        <f>Q676*H676</f>
        <v>3.5316E-2</v>
      </c>
      <c r="S676" s="146">
        <v>0</v>
      </c>
      <c r="T676" s="147">
        <f>S676*H676</f>
        <v>0</v>
      </c>
      <c r="AR676" s="148" t="s">
        <v>594</v>
      </c>
      <c r="AT676" s="148" t="s">
        <v>517</v>
      </c>
      <c r="AU676" s="148" t="s">
        <v>89</v>
      </c>
      <c r="AY676" s="18" t="s">
        <v>354</v>
      </c>
      <c r="BE676" s="149">
        <f>IF(N676="základní",J676,0)</f>
        <v>0</v>
      </c>
      <c r="BF676" s="149">
        <f>IF(N676="snížená",J676,0)</f>
        <v>0</v>
      </c>
      <c r="BG676" s="149">
        <f>IF(N676="zákl. přenesená",J676,0)</f>
        <v>0</v>
      </c>
      <c r="BH676" s="149">
        <f>IF(N676="sníž. přenesená",J676,0)</f>
        <v>0</v>
      </c>
      <c r="BI676" s="149">
        <f>IF(N676="nulová",J676,0)</f>
        <v>0</v>
      </c>
      <c r="BJ676" s="18" t="s">
        <v>87</v>
      </c>
      <c r="BK676" s="149">
        <f>ROUND(I676*H676,2)</f>
        <v>0</v>
      </c>
      <c r="BL676" s="18" t="s">
        <v>504</v>
      </c>
      <c r="BM676" s="148" t="s">
        <v>852</v>
      </c>
    </row>
    <row r="677" spans="2:65" s="13" customFormat="1">
      <c r="B677" s="161"/>
      <c r="D677" s="155" t="s">
        <v>364</v>
      </c>
      <c r="F677" s="163" t="s">
        <v>853</v>
      </c>
      <c r="H677" s="164">
        <v>35.316000000000003</v>
      </c>
      <c r="I677" s="165"/>
      <c r="L677" s="161"/>
      <c r="M677" s="166"/>
      <c r="T677" s="167"/>
      <c r="AT677" s="162" t="s">
        <v>364</v>
      </c>
      <c r="AU677" s="162" t="s">
        <v>89</v>
      </c>
      <c r="AV677" s="13" t="s">
        <v>89</v>
      </c>
      <c r="AW677" s="13" t="s">
        <v>4</v>
      </c>
      <c r="AX677" s="13" t="s">
        <v>87</v>
      </c>
      <c r="AY677" s="162" t="s">
        <v>354</v>
      </c>
    </row>
    <row r="678" spans="2:65" s="1" customFormat="1" ht="24.2" customHeight="1">
      <c r="B678" s="34"/>
      <c r="C678" s="137" t="s">
        <v>854</v>
      </c>
      <c r="D678" s="137" t="s">
        <v>356</v>
      </c>
      <c r="E678" s="138" t="s">
        <v>855</v>
      </c>
      <c r="F678" s="139" t="s">
        <v>856</v>
      </c>
      <c r="G678" s="140" t="s">
        <v>359</v>
      </c>
      <c r="H678" s="141">
        <v>213</v>
      </c>
      <c r="I678" s="142"/>
      <c r="J678" s="143">
        <f>ROUND(I678*H678,2)</f>
        <v>0</v>
      </c>
      <c r="K678" s="139" t="s">
        <v>360</v>
      </c>
      <c r="L678" s="34"/>
      <c r="M678" s="144" t="s">
        <v>32</v>
      </c>
      <c r="N678" s="145" t="s">
        <v>51</v>
      </c>
      <c r="P678" s="146">
        <f>O678*H678</f>
        <v>0</v>
      </c>
      <c r="Q678" s="146">
        <v>0</v>
      </c>
      <c r="R678" s="146">
        <f>Q678*H678</f>
        <v>0</v>
      </c>
      <c r="S678" s="146">
        <v>5.9100000000000003E-3</v>
      </c>
      <c r="T678" s="147">
        <f>S678*H678</f>
        <v>1.2588300000000001</v>
      </c>
      <c r="AR678" s="148" t="s">
        <v>504</v>
      </c>
      <c r="AT678" s="148" t="s">
        <v>356</v>
      </c>
      <c r="AU678" s="148" t="s">
        <v>89</v>
      </c>
      <c r="AY678" s="18" t="s">
        <v>354</v>
      </c>
      <c r="BE678" s="149">
        <f>IF(N678="základní",J678,0)</f>
        <v>0</v>
      </c>
      <c r="BF678" s="149">
        <f>IF(N678="snížená",J678,0)</f>
        <v>0</v>
      </c>
      <c r="BG678" s="149">
        <f>IF(N678="zákl. přenesená",J678,0)</f>
        <v>0</v>
      </c>
      <c r="BH678" s="149">
        <f>IF(N678="sníž. přenesená",J678,0)</f>
        <v>0</v>
      </c>
      <c r="BI678" s="149">
        <f>IF(N678="nulová",J678,0)</f>
        <v>0</v>
      </c>
      <c r="BJ678" s="18" t="s">
        <v>87</v>
      </c>
      <c r="BK678" s="149">
        <f>ROUND(I678*H678,2)</f>
        <v>0</v>
      </c>
      <c r="BL678" s="18" t="s">
        <v>504</v>
      </c>
      <c r="BM678" s="148" t="s">
        <v>857</v>
      </c>
    </row>
    <row r="679" spans="2:65" s="1" customFormat="1">
      <c r="B679" s="34"/>
      <c r="D679" s="150" t="s">
        <v>362</v>
      </c>
      <c r="F679" s="151" t="s">
        <v>858</v>
      </c>
      <c r="I679" s="152"/>
      <c r="L679" s="34"/>
      <c r="M679" s="153"/>
      <c r="T679" s="55"/>
      <c r="AT679" s="18" t="s">
        <v>362</v>
      </c>
      <c r="AU679" s="18" t="s">
        <v>89</v>
      </c>
    </row>
    <row r="680" spans="2:65" s="12" customFormat="1">
      <c r="B680" s="154"/>
      <c r="D680" s="155" t="s">
        <v>364</v>
      </c>
      <c r="E680" s="156" t="s">
        <v>32</v>
      </c>
      <c r="F680" s="157" t="s">
        <v>365</v>
      </c>
      <c r="H680" s="156" t="s">
        <v>32</v>
      </c>
      <c r="I680" s="158"/>
      <c r="L680" s="154"/>
      <c r="M680" s="159"/>
      <c r="T680" s="160"/>
      <c r="AT680" s="156" t="s">
        <v>364</v>
      </c>
      <c r="AU680" s="156" t="s">
        <v>89</v>
      </c>
      <c r="AV680" s="12" t="s">
        <v>87</v>
      </c>
      <c r="AW680" s="12" t="s">
        <v>40</v>
      </c>
      <c r="AX680" s="12" t="s">
        <v>80</v>
      </c>
      <c r="AY680" s="156" t="s">
        <v>354</v>
      </c>
    </row>
    <row r="681" spans="2:65" s="12" customFormat="1">
      <c r="B681" s="154"/>
      <c r="D681" s="155" t="s">
        <v>364</v>
      </c>
      <c r="E681" s="156" t="s">
        <v>32</v>
      </c>
      <c r="F681" s="157" t="s">
        <v>456</v>
      </c>
      <c r="H681" s="156" t="s">
        <v>32</v>
      </c>
      <c r="I681" s="158"/>
      <c r="L681" s="154"/>
      <c r="M681" s="159"/>
      <c r="T681" s="160"/>
      <c r="AT681" s="156" t="s">
        <v>364</v>
      </c>
      <c r="AU681" s="156" t="s">
        <v>89</v>
      </c>
      <c r="AV681" s="12" t="s">
        <v>87</v>
      </c>
      <c r="AW681" s="12" t="s">
        <v>40</v>
      </c>
      <c r="AX681" s="12" t="s">
        <v>80</v>
      </c>
      <c r="AY681" s="156" t="s">
        <v>354</v>
      </c>
    </row>
    <row r="682" spans="2:65" s="12" customFormat="1">
      <c r="B682" s="154"/>
      <c r="D682" s="155" t="s">
        <v>364</v>
      </c>
      <c r="E682" s="156" t="s">
        <v>32</v>
      </c>
      <c r="F682" s="157" t="s">
        <v>800</v>
      </c>
      <c r="H682" s="156" t="s">
        <v>32</v>
      </c>
      <c r="I682" s="158"/>
      <c r="L682" s="154"/>
      <c r="M682" s="159"/>
      <c r="T682" s="160"/>
      <c r="AT682" s="156" t="s">
        <v>364</v>
      </c>
      <c r="AU682" s="156" t="s">
        <v>89</v>
      </c>
      <c r="AV682" s="12" t="s">
        <v>87</v>
      </c>
      <c r="AW682" s="12" t="s">
        <v>40</v>
      </c>
      <c r="AX682" s="12" t="s">
        <v>80</v>
      </c>
      <c r="AY682" s="156" t="s">
        <v>354</v>
      </c>
    </row>
    <row r="683" spans="2:65" s="12" customFormat="1">
      <c r="B683" s="154"/>
      <c r="D683" s="155" t="s">
        <v>364</v>
      </c>
      <c r="E683" s="156" t="s">
        <v>32</v>
      </c>
      <c r="F683" s="157" t="s">
        <v>859</v>
      </c>
      <c r="H683" s="156" t="s">
        <v>32</v>
      </c>
      <c r="I683" s="158"/>
      <c r="L683" s="154"/>
      <c r="M683" s="159"/>
      <c r="T683" s="160"/>
      <c r="AT683" s="156" t="s">
        <v>364</v>
      </c>
      <c r="AU683" s="156" t="s">
        <v>89</v>
      </c>
      <c r="AV683" s="12" t="s">
        <v>87</v>
      </c>
      <c r="AW683" s="12" t="s">
        <v>40</v>
      </c>
      <c r="AX683" s="12" t="s">
        <v>80</v>
      </c>
      <c r="AY683" s="156" t="s">
        <v>354</v>
      </c>
    </row>
    <row r="684" spans="2:65" s="12" customFormat="1">
      <c r="B684" s="154"/>
      <c r="D684" s="155" t="s">
        <v>364</v>
      </c>
      <c r="E684" s="156" t="s">
        <v>32</v>
      </c>
      <c r="F684" s="157" t="s">
        <v>860</v>
      </c>
      <c r="H684" s="156" t="s">
        <v>32</v>
      </c>
      <c r="I684" s="158"/>
      <c r="L684" s="154"/>
      <c r="M684" s="159"/>
      <c r="T684" s="160"/>
      <c r="AT684" s="156" t="s">
        <v>364</v>
      </c>
      <c r="AU684" s="156" t="s">
        <v>89</v>
      </c>
      <c r="AV684" s="12" t="s">
        <v>87</v>
      </c>
      <c r="AW684" s="12" t="s">
        <v>40</v>
      </c>
      <c r="AX684" s="12" t="s">
        <v>80</v>
      </c>
      <c r="AY684" s="156" t="s">
        <v>354</v>
      </c>
    </row>
    <row r="685" spans="2:65" s="12" customFormat="1">
      <c r="B685" s="154"/>
      <c r="D685" s="155" t="s">
        <v>364</v>
      </c>
      <c r="E685" s="156" t="s">
        <v>32</v>
      </c>
      <c r="F685" s="157" t="s">
        <v>861</v>
      </c>
      <c r="H685" s="156" t="s">
        <v>32</v>
      </c>
      <c r="I685" s="158"/>
      <c r="L685" s="154"/>
      <c r="M685" s="159"/>
      <c r="T685" s="160"/>
      <c r="AT685" s="156" t="s">
        <v>364</v>
      </c>
      <c r="AU685" s="156" t="s">
        <v>89</v>
      </c>
      <c r="AV685" s="12" t="s">
        <v>87</v>
      </c>
      <c r="AW685" s="12" t="s">
        <v>40</v>
      </c>
      <c r="AX685" s="12" t="s">
        <v>80</v>
      </c>
      <c r="AY685" s="156" t="s">
        <v>354</v>
      </c>
    </row>
    <row r="686" spans="2:65" s="12" customFormat="1">
      <c r="B686" s="154"/>
      <c r="D686" s="155" t="s">
        <v>364</v>
      </c>
      <c r="E686" s="156" t="s">
        <v>32</v>
      </c>
      <c r="F686" s="157" t="s">
        <v>862</v>
      </c>
      <c r="H686" s="156" t="s">
        <v>32</v>
      </c>
      <c r="I686" s="158"/>
      <c r="L686" s="154"/>
      <c r="M686" s="159"/>
      <c r="T686" s="160"/>
      <c r="AT686" s="156" t="s">
        <v>364</v>
      </c>
      <c r="AU686" s="156" t="s">
        <v>89</v>
      </c>
      <c r="AV686" s="12" t="s">
        <v>87</v>
      </c>
      <c r="AW686" s="12" t="s">
        <v>40</v>
      </c>
      <c r="AX686" s="12" t="s">
        <v>80</v>
      </c>
      <c r="AY686" s="156" t="s">
        <v>354</v>
      </c>
    </row>
    <row r="687" spans="2:65" s="12" customFormat="1">
      <c r="B687" s="154"/>
      <c r="D687" s="155" t="s">
        <v>364</v>
      </c>
      <c r="E687" s="156" t="s">
        <v>32</v>
      </c>
      <c r="F687" s="157" t="s">
        <v>863</v>
      </c>
      <c r="H687" s="156" t="s">
        <v>32</v>
      </c>
      <c r="I687" s="158"/>
      <c r="L687" s="154"/>
      <c r="M687" s="159"/>
      <c r="T687" s="160"/>
      <c r="AT687" s="156" t="s">
        <v>364</v>
      </c>
      <c r="AU687" s="156" t="s">
        <v>89</v>
      </c>
      <c r="AV687" s="12" t="s">
        <v>87</v>
      </c>
      <c r="AW687" s="12" t="s">
        <v>40</v>
      </c>
      <c r="AX687" s="12" t="s">
        <v>80</v>
      </c>
      <c r="AY687" s="156" t="s">
        <v>354</v>
      </c>
    </row>
    <row r="688" spans="2:65" s="12" customFormat="1">
      <c r="B688" s="154"/>
      <c r="D688" s="155" t="s">
        <v>364</v>
      </c>
      <c r="E688" s="156" t="s">
        <v>32</v>
      </c>
      <c r="F688" s="157" t="s">
        <v>864</v>
      </c>
      <c r="H688" s="156" t="s">
        <v>32</v>
      </c>
      <c r="I688" s="158"/>
      <c r="L688" s="154"/>
      <c r="M688" s="159"/>
      <c r="T688" s="160"/>
      <c r="AT688" s="156" t="s">
        <v>364</v>
      </c>
      <c r="AU688" s="156" t="s">
        <v>89</v>
      </c>
      <c r="AV688" s="12" t="s">
        <v>87</v>
      </c>
      <c r="AW688" s="12" t="s">
        <v>40</v>
      </c>
      <c r="AX688" s="12" t="s">
        <v>80</v>
      </c>
      <c r="AY688" s="156" t="s">
        <v>354</v>
      </c>
    </row>
    <row r="689" spans="2:65" s="12" customFormat="1">
      <c r="B689" s="154"/>
      <c r="D689" s="155" t="s">
        <v>364</v>
      </c>
      <c r="E689" s="156" t="s">
        <v>32</v>
      </c>
      <c r="F689" s="157" t="s">
        <v>865</v>
      </c>
      <c r="H689" s="156" t="s">
        <v>32</v>
      </c>
      <c r="I689" s="158"/>
      <c r="L689" s="154"/>
      <c r="M689" s="159"/>
      <c r="T689" s="160"/>
      <c r="AT689" s="156" t="s">
        <v>364</v>
      </c>
      <c r="AU689" s="156" t="s">
        <v>89</v>
      </c>
      <c r="AV689" s="12" t="s">
        <v>87</v>
      </c>
      <c r="AW689" s="12" t="s">
        <v>40</v>
      </c>
      <c r="AX689" s="12" t="s">
        <v>80</v>
      </c>
      <c r="AY689" s="156" t="s">
        <v>354</v>
      </c>
    </row>
    <row r="690" spans="2:65" s="13" customFormat="1">
      <c r="B690" s="161"/>
      <c r="D690" s="155" t="s">
        <v>364</v>
      </c>
      <c r="E690" s="163" t="s">
        <v>32</v>
      </c>
      <c r="F690" s="168" t="s">
        <v>123</v>
      </c>
      <c r="H690" s="164">
        <v>213</v>
      </c>
      <c r="I690" s="165"/>
      <c r="L690" s="161"/>
      <c r="M690" s="166"/>
      <c r="T690" s="167"/>
      <c r="AT690" s="162" t="s">
        <v>364</v>
      </c>
      <c r="AU690" s="162" t="s">
        <v>89</v>
      </c>
      <c r="AV690" s="13" t="s">
        <v>89</v>
      </c>
      <c r="AW690" s="13" t="s">
        <v>40</v>
      </c>
      <c r="AX690" s="13" t="s">
        <v>87</v>
      </c>
      <c r="AY690" s="162" t="s">
        <v>354</v>
      </c>
    </row>
    <row r="691" spans="2:65" s="1" customFormat="1" ht="33" customHeight="1">
      <c r="B691" s="34"/>
      <c r="C691" s="137" t="s">
        <v>866</v>
      </c>
      <c r="D691" s="137" t="s">
        <v>356</v>
      </c>
      <c r="E691" s="138" t="s">
        <v>867</v>
      </c>
      <c r="F691" s="139" t="s">
        <v>868</v>
      </c>
      <c r="G691" s="140" t="s">
        <v>359</v>
      </c>
      <c r="H691" s="141">
        <v>235.73</v>
      </c>
      <c r="I691" s="142"/>
      <c r="J691" s="143">
        <f>ROUND(I691*H691,2)</f>
        <v>0</v>
      </c>
      <c r="K691" s="139" t="s">
        <v>360</v>
      </c>
      <c r="L691" s="34"/>
      <c r="M691" s="144" t="s">
        <v>32</v>
      </c>
      <c r="N691" s="145" t="s">
        <v>51</v>
      </c>
      <c r="P691" s="146">
        <f>O691*H691</f>
        <v>0</v>
      </c>
      <c r="Q691" s="146">
        <v>1.1800000000000001E-3</v>
      </c>
      <c r="R691" s="146">
        <f>Q691*H691</f>
        <v>0.2781614</v>
      </c>
      <c r="S691" s="146">
        <v>0</v>
      </c>
      <c r="T691" s="147">
        <f>S691*H691</f>
        <v>0</v>
      </c>
      <c r="AR691" s="148" t="s">
        <v>504</v>
      </c>
      <c r="AT691" s="148" t="s">
        <v>356</v>
      </c>
      <c r="AU691" s="148" t="s">
        <v>89</v>
      </c>
      <c r="AY691" s="18" t="s">
        <v>354</v>
      </c>
      <c r="BE691" s="149">
        <f>IF(N691="základní",J691,0)</f>
        <v>0</v>
      </c>
      <c r="BF691" s="149">
        <f>IF(N691="snížená",J691,0)</f>
        <v>0</v>
      </c>
      <c r="BG691" s="149">
        <f>IF(N691="zákl. přenesená",J691,0)</f>
        <v>0</v>
      </c>
      <c r="BH691" s="149">
        <f>IF(N691="sníž. přenesená",J691,0)</f>
        <v>0</v>
      </c>
      <c r="BI691" s="149">
        <f>IF(N691="nulová",J691,0)</f>
        <v>0</v>
      </c>
      <c r="BJ691" s="18" t="s">
        <v>87</v>
      </c>
      <c r="BK691" s="149">
        <f>ROUND(I691*H691,2)</f>
        <v>0</v>
      </c>
      <c r="BL691" s="18" t="s">
        <v>504</v>
      </c>
      <c r="BM691" s="148" t="s">
        <v>869</v>
      </c>
    </row>
    <row r="692" spans="2:65" s="1" customFormat="1">
      <c r="B692" s="34"/>
      <c r="D692" s="150" t="s">
        <v>362</v>
      </c>
      <c r="F692" s="151" t="s">
        <v>870</v>
      </c>
      <c r="I692" s="152"/>
      <c r="L692" s="34"/>
      <c r="M692" s="153"/>
      <c r="T692" s="55"/>
      <c r="AT692" s="18" t="s">
        <v>362</v>
      </c>
      <c r="AU692" s="18" t="s">
        <v>89</v>
      </c>
    </row>
    <row r="693" spans="2:65" s="12" customFormat="1">
      <c r="B693" s="154"/>
      <c r="D693" s="155" t="s">
        <v>364</v>
      </c>
      <c r="E693" s="156" t="s">
        <v>32</v>
      </c>
      <c r="F693" s="157" t="s">
        <v>365</v>
      </c>
      <c r="H693" s="156" t="s">
        <v>32</v>
      </c>
      <c r="I693" s="158"/>
      <c r="L693" s="154"/>
      <c r="M693" s="159"/>
      <c r="T693" s="160"/>
      <c r="AT693" s="156" t="s">
        <v>364</v>
      </c>
      <c r="AU693" s="156" t="s">
        <v>89</v>
      </c>
      <c r="AV693" s="12" t="s">
        <v>87</v>
      </c>
      <c r="AW693" s="12" t="s">
        <v>40</v>
      </c>
      <c r="AX693" s="12" t="s">
        <v>80</v>
      </c>
      <c r="AY693" s="156" t="s">
        <v>354</v>
      </c>
    </row>
    <row r="694" spans="2:65" s="12" customFormat="1">
      <c r="B694" s="154"/>
      <c r="D694" s="155" t="s">
        <v>364</v>
      </c>
      <c r="E694" s="156" t="s">
        <v>32</v>
      </c>
      <c r="F694" s="157" t="s">
        <v>366</v>
      </c>
      <c r="H694" s="156" t="s">
        <v>32</v>
      </c>
      <c r="I694" s="158"/>
      <c r="L694" s="154"/>
      <c r="M694" s="159"/>
      <c r="T694" s="160"/>
      <c r="AT694" s="156" t="s">
        <v>364</v>
      </c>
      <c r="AU694" s="156" t="s">
        <v>89</v>
      </c>
      <c r="AV694" s="12" t="s">
        <v>87</v>
      </c>
      <c r="AW694" s="12" t="s">
        <v>40</v>
      </c>
      <c r="AX694" s="12" t="s">
        <v>80</v>
      </c>
      <c r="AY694" s="156" t="s">
        <v>354</v>
      </c>
    </row>
    <row r="695" spans="2:65" s="12" customFormat="1">
      <c r="B695" s="154"/>
      <c r="D695" s="155" t="s">
        <v>364</v>
      </c>
      <c r="E695" s="156" t="s">
        <v>32</v>
      </c>
      <c r="F695" s="157" t="s">
        <v>379</v>
      </c>
      <c r="H695" s="156" t="s">
        <v>32</v>
      </c>
      <c r="I695" s="158"/>
      <c r="L695" s="154"/>
      <c r="M695" s="159"/>
      <c r="T695" s="160"/>
      <c r="AT695" s="156" t="s">
        <v>364</v>
      </c>
      <c r="AU695" s="156" t="s">
        <v>89</v>
      </c>
      <c r="AV695" s="12" t="s">
        <v>87</v>
      </c>
      <c r="AW695" s="12" t="s">
        <v>40</v>
      </c>
      <c r="AX695" s="12" t="s">
        <v>80</v>
      </c>
      <c r="AY695" s="156" t="s">
        <v>354</v>
      </c>
    </row>
    <row r="696" spans="2:65" s="12" customFormat="1">
      <c r="B696" s="154"/>
      <c r="D696" s="155" t="s">
        <v>364</v>
      </c>
      <c r="E696" s="156" t="s">
        <v>32</v>
      </c>
      <c r="F696" s="157" t="s">
        <v>860</v>
      </c>
      <c r="H696" s="156" t="s">
        <v>32</v>
      </c>
      <c r="I696" s="158"/>
      <c r="L696" s="154"/>
      <c r="M696" s="159"/>
      <c r="T696" s="160"/>
      <c r="AT696" s="156" t="s">
        <v>364</v>
      </c>
      <c r="AU696" s="156" t="s">
        <v>89</v>
      </c>
      <c r="AV696" s="12" t="s">
        <v>87</v>
      </c>
      <c r="AW696" s="12" t="s">
        <v>40</v>
      </c>
      <c r="AX696" s="12" t="s">
        <v>80</v>
      </c>
      <c r="AY696" s="156" t="s">
        <v>354</v>
      </c>
    </row>
    <row r="697" spans="2:65" s="12" customFormat="1">
      <c r="B697" s="154"/>
      <c r="D697" s="155" t="s">
        <v>364</v>
      </c>
      <c r="E697" s="156" t="s">
        <v>32</v>
      </c>
      <c r="F697" s="157" t="s">
        <v>871</v>
      </c>
      <c r="H697" s="156" t="s">
        <v>32</v>
      </c>
      <c r="I697" s="158"/>
      <c r="L697" s="154"/>
      <c r="M697" s="159"/>
      <c r="T697" s="160"/>
      <c r="AT697" s="156" t="s">
        <v>364</v>
      </c>
      <c r="AU697" s="156" t="s">
        <v>89</v>
      </c>
      <c r="AV697" s="12" t="s">
        <v>87</v>
      </c>
      <c r="AW697" s="12" t="s">
        <v>40</v>
      </c>
      <c r="AX697" s="12" t="s">
        <v>80</v>
      </c>
      <c r="AY697" s="156" t="s">
        <v>354</v>
      </c>
    </row>
    <row r="698" spans="2:65" s="12" customFormat="1">
      <c r="B698" s="154"/>
      <c r="D698" s="155" t="s">
        <v>364</v>
      </c>
      <c r="E698" s="156" t="s">
        <v>32</v>
      </c>
      <c r="F698" s="157" t="s">
        <v>872</v>
      </c>
      <c r="H698" s="156" t="s">
        <v>32</v>
      </c>
      <c r="I698" s="158"/>
      <c r="L698" s="154"/>
      <c r="M698" s="159"/>
      <c r="T698" s="160"/>
      <c r="AT698" s="156" t="s">
        <v>364</v>
      </c>
      <c r="AU698" s="156" t="s">
        <v>89</v>
      </c>
      <c r="AV698" s="12" t="s">
        <v>87</v>
      </c>
      <c r="AW698" s="12" t="s">
        <v>40</v>
      </c>
      <c r="AX698" s="12" t="s">
        <v>80</v>
      </c>
      <c r="AY698" s="156" t="s">
        <v>354</v>
      </c>
    </row>
    <row r="699" spans="2:65" s="12" customFormat="1">
      <c r="B699" s="154"/>
      <c r="D699" s="155" t="s">
        <v>364</v>
      </c>
      <c r="E699" s="156" t="s">
        <v>32</v>
      </c>
      <c r="F699" s="157" t="s">
        <v>873</v>
      </c>
      <c r="H699" s="156" t="s">
        <v>32</v>
      </c>
      <c r="I699" s="158"/>
      <c r="L699" s="154"/>
      <c r="M699" s="159"/>
      <c r="T699" s="160"/>
      <c r="AT699" s="156" t="s">
        <v>364</v>
      </c>
      <c r="AU699" s="156" t="s">
        <v>89</v>
      </c>
      <c r="AV699" s="12" t="s">
        <v>87</v>
      </c>
      <c r="AW699" s="12" t="s">
        <v>40</v>
      </c>
      <c r="AX699" s="12" t="s">
        <v>80</v>
      </c>
      <c r="AY699" s="156" t="s">
        <v>354</v>
      </c>
    </row>
    <row r="700" spans="2:65" s="12" customFormat="1">
      <c r="B700" s="154"/>
      <c r="D700" s="155" t="s">
        <v>364</v>
      </c>
      <c r="E700" s="156" t="s">
        <v>32</v>
      </c>
      <c r="F700" s="157" t="s">
        <v>864</v>
      </c>
      <c r="H700" s="156" t="s">
        <v>32</v>
      </c>
      <c r="I700" s="158"/>
      <c r="L700" s="154"/>
      <c r="M700" s="159"/>
      <c r="T700" s="160"/>
      <c r="AT700" s="156" t="s">
        <v>364</v>
      </c>
      <c r="AU700" s="156" t="s">
        <v>89</v>
      </c>
      <c r="AV700" s="12" t="s">
        <v>87</v>
      </c>
      <c r="AW700" s="12" t="s">
        <v>40</v>
      </c>
      <c r="AX700" s="12" t="s">
        <v>80</v>
      </c>
      <c r="AY700" s="156" t="s">
        <v>354</v>
      </c>
    </row>
    <row r="701" spans="2:65" s="12" customFormat="1">
      <c r="B701" s="154"/>
      <c r="D701" s="155" t="s">
        <v>364</v>
      </c>
      <c r="E701" s="156" t="s">
        <v>32</v>
      </c>
      <c r="F701" s="157" t="s">
        <v>874</v>
      </c>
      <c r="H701" s="156" t="s">
        <v>32</v>
      </c>
      <c r="I701" s="158"/>
      <c r="L701" s="154"/>
      <c r="M701" s="159"/>
      <c r="T701" s="160"/>
      <c r="AT701" s="156" t="s">
        <v>364</v>
      </c>
      <c r="AU701" s="156" t="s">
        <v>89</v>
      </c>
      <c r="AV701" s="12" t="s">
        <v>87</v>
      </c>
      <c r="AW701" s="12" t="s">
        <v>40</v>
      </c>
      <c r="AX701" s="12" t="s">
        <v>80</v>
      </c>
      <c r="AY701" s="156" t="s">
        <v>354</v>
      </c>
    </row>
    <row r="702" spans="2:65" s="12" customFormat="1">
      <c r="B702" s="154"/>
      <c r="D702" s="155" t="s">
        <v>364</v>
      </c>
      <c r="E702" s="156" t="s">
        <v>32</v>
      </c>
      <c r="F702" s="157" t="s">
        <v>459</v>
      </c>
      <c r="H702" s="156" t="s">
        <v>32</v>
      </c>
      <c r="I702" s="158"/>
      <c r="L702" s="154"/>
      <c r="M702" s="159"/>
      <c r="T702" s="160"/>
      <c r="AT702" s="156" t="s">
        <v>364</v>
      </c>
      <c r="AU702" s="156" t="s">
        <v>89</v>
      </c>
      <c r="AV702" s="12" t="s">
        <v>87</v>
      </c>
      <c r="AW702" s="12" t="s">
        <v>40</v>
      </c>
      <c r="AX702" s="12" t="s">
        <v>80</v>
      </c>
      <c r="AY702" s="156" t="s">
        <v>354</v>
      </c>
    </row>
    <row r="703" spans="2:65" s="13" customFormat="1">
      <c r="B703" s="161"/>
      <c r="D703" s="155" t="s">
        <v>364</v>
      </c>
      <c r="E703" s="163" t="s">
        <v>32</v>
      </c>
      <c r="F703" s="168" t="s">
        <v>203</v>
      </c>
      <c r="H703" s="164">
        <v>235.73</v>
      </c>
      <c r="I703" s="165"/>
      <c r="L703" s="161"/>
      <c r="M703" s="166"/>
      <c r="T703" s="167"/>
      <c r="AT703" s="162" t="s">
        <v>364</v>
      </c>
      <c r="AU703" s="162" t="s">
        <v>89</v>
      </c>
      <c r="AV703" s="13" t="s">
        <v>89</v>
      </c>
      <c r="AW703" s="13" t="s">
        <v>40</v>
      </c>
      <c r="AX703" s="13" t="s">
        <v>87</v>
      </c>
      <c r="AY703" s="162" t="s">
        <v>354</v>
      </c>
    </row>
    <row r="704" spans="2:65" s="1" customFormat="1">
      <c r="B704" s="34"/>
      <c r="D704" s="155" t="s">
        <v>466</v>
      </c>
      <c r="F704" s="176" t="s">
        <v>471</v>
      </c>
      <c r="L704" s="34"/>
      <c r="M704" s="153"/>
      <c r="T704" s="55"/>
      <c r="AU704" s="18" t="s">
        <v>89</v>
      </c>
    </row>
    <row r="705" spans="2:65" s="1" customFormat="1">
      <c r="B705" s="34"/>
      <c r="D705" s="155" t="s">
        <v>466</v>
      </c>
      <c r="F705" s="177" t="s">
        <v>472</v>
      </c>
      <c r="H705" s="178">
        <v>15.99</v>
      </c>
      <c r="L705" s="34"/>
      <c r="M705" s="153"/>
      <c r="T705" s="55"/>
      <c r="AU705" s="18" t="s">
        <v>89</v>
      </c>
    </row>
    <row r="706" spans="2:65" s="1" customFormat="1" ht="37.9" customHeight="1">
      <c r="B706" s="34"/>
      <c r="C706" s="179" t="s">
        <v>875</v>
      </c>
      <c r="D706" s="179" t="s">
        <v>517</v>
      </c>
      <c r="E706" s="180" t="s">
        <v>876</v>
      </c>
      <c r="F706" s="181" t="s">
        <v>877</v>
      </c>
      <c r="G706" s="182" t="s">
        <v>359</v>
      </c>
      <c r="H706" s="183">
        <v>247.517</v>
      </c>
      <c r="I706" s="184"/>
      <c r="J706" s="185">
        <f>ROUND(I706*H706,2)</f>
        <v>0</v>
      </c>
      <c r="K706" s="181" t="s">
        <v>360</v>
      </c>
      <c r="L706" s="186"/>
      <c r="M706" s="187" t="s">
        <v>32</v>
      </c>
      <c r="N706" s="188" t="s">
        <v>51</v>
      </c>
      <c r="P706" s="146">
        <f>O706*H706</f>
        <v>0</v>
      </c>
      <c r="Q706" s="146">
        <v>3.0999999999999999E-3</v>
      </c>
      <c r="R706" s="146">
        <f>Q706*H706</f>
        <v>0.7673027</v>
      </c>
      <c r="S706" s="146">
        <v>0</v>
      </c>
      <c r="T706" s="147">
        <f>S706*H706</f>
        <v>0</v>
      </c>
      <c r="AR706" s="148" t="s">
        <v>594</v>
      </c>
      <c r="AT706" s="148" t="s">
        <v>517</v>
      </c>
      <c r="AU706" s="148" t="s">
        <v>89</v>
      </c>
      <c r="AY706" s="18" t="s">
        <v>354</v>
      </c>
      <c r="BE706" s="149">
        <f>IF(N706="základní",J706,0)</f>
        <v>0</v>
      </c>
      <c r="BF706" s="149">
        <f>IF(N706="snížená",J706,0)</f>
        <v>0</v>
      </c>
      <c r="BG706" s="149">
        <f>IF(N706="zákl. přenesená",J706,0)</f>
        <v>0</v>
      </c>
      <c r="BH706" s="149">
        <f>IF(N706="sníž. přenesená",J706,0)</f>
        <v>0</v>
      </c>
      <c r="BI706" s="149">
        <f>IF(N706="nulová",J706,0)</f>
        <v>0</v>
      </c>
      <c r="BJ706" s="18" t="s">
        <v>87</v>
      </c>
      <c r="BK706" s="149">
        <f>ROUND(I706*H706,2)</f>
        <v>0</v>
      </c>
      <c r="BL706" s="18" t="s">
        <v>504</v>
      </c>
      <c r="BM706" s="148" t="s">
        <v>878</v>
      </c>
    </row>
    <row r="707" spans="2:65" s="13" customFormat="1">
      <c r="B707" s="161"/>
      <c r="D707" s="155" t="s">
        <v>364</v>
      </c>
      <c r="F707" s="163" t="s">
        <v>879</v>
      </c>
      <c r="H707" s="164">
        <v>247.517</v>
      </c>
      <c r="I707" s="165"/>
      <c r="L707" s="161"/>
      <c r="M707" s="166"/>
      <c r="T707" s="167"/>
      <c r="AT707" s="162" t="s">
        <v>364</v>
      </c>
      <c r="AU707" s="162" t="s">
        <v>89</v>
      </c>
      <c r="AV707" s="13" t="s">
        <v>89</v>
      </c>
      <c r="AW707" s="13" t="s">
        <v>4</v>
      </c>
      <c r="AX707" s="13" t="s">
        <v>87</v>
      </c>
      <c r="AY707" s="162" t="s">
        <v>354</v>
      </c>
    </row>
    <row r="708" spans="2:65" s="1" customFormat="1" ht="24.2" customHeight="1">
      <c r="B708" s="34"/>
      <c r="C708" s="137" t="s">
        <v>880</v>
      </c>
      <c r="D708" s="137" t="s">
        <v>356</v>
      </c>
      <c r="E708" s="138" t="s">
        <v>881</v>
      </c>
      <c r="F708" s="139" t="s">
        <v>882</v>
      </c>
      <c r="G708" s="140" t="s">
        <v>476</v>
      </c>
      <c r="H708" s="141">
        <v>198.99700000000001</v>
      </c>
      <c r="I708" s="142"/>
      <c r="J708" s="143">
        <f>ROUND(I708*H708,2)</f>
        <v>0</v>
      </c>
      <c r="K708" s="139" t="s">
        <v>360</v>
      </c>
      <c r="L708" s="34"/>
      <c r="M708" s="144" t="s">
        <v>32</v>
      </c>
      <c r="N708" s="145" t="s">
        <v>51</v>
      </c>
      <c r="P708" s="146">
        <f>O708*H708</f>
        <v>0</v>
      </c>
      <c r="Q708" s="146">
        <v>2.0000000000000001E-4</v>
      </c>
      <c r="R708" s="146">
        <f>Q708*H708</f>
        <v>3.9799400000000006E-2</v>
      </c>
      <c r="S708" s="146">
        <v>0</v>
      </c>
      <c r="T708" s="147">
        <f>S708*H708</f>
        <v>0</v>
      </c>
      <c r="AR708" s="148" t="s">
        <v>504</v>
      </c>
      <c r="AT708" s="148" t="s">
        <v>356</v>
      </c>
      <c r="AU708" s="148" t="s">
        <v>89</v>
      </c>
      <c r="AY708" s="18" t="s">
        <v>354</v>
      </c>
      <c r="BE708" s="149">
        <f>IF(N708="základní",J708,0)</f>
        <v>0</v>
      </c>
      <c r="BF708" s="149">
        <f>IF(N708="snížená",J708,0)</f>
        <v>0</v>
      </c>
      <c r="BG708" s="149">
        <f>IF(N708="zákl. přenesená",J708,0)</f>
        <v>0</v>
      </c>
      <c r="BH708" s="149">
        <f>IF(N708="sníž. přenesená",J708,0)</f>
        <v>0</v>
      </c>
      <c r="BI708" s="149">
        <f>IF(N708="nulová",J708,0)</f>
        <v>0</v>
      </c>
      <c r="BJ708" s="18" t="s">
        <v>87</v>
      </c>
      <c r="BK708" s="149">
        <f>ROUND(I708*H708,2)</f>
        <v>0</v>
      </c>
      <c r="BL708" s="18" t="s">
        <v>504</v>
      </c>
      <c r="BM708" s="148" t="s">
        <v>883</v>
      </c>
    </row>
    <row r="709" spans="2:65" s="1" customFormat="1">
      <c r="B709" s="34"/>
      <c r="D709" s="150" t="s">
        <v>362</v>
      </c>
      <c r="F709" s="151" t="s">
        <v>884</v>
      </c>
      <c r="I709" s="152"/>
      <c r="L709" s="34"/>
      <c r="M709" s="153"/>
      <c r="T709" s="55"/>
      <c r="AT709" s="18" t="s">
        <v>362</v>
      </c>
      <c r="AU709" s="18" t="s">
        <v>89</v>
      </c>
    </row>
    <row r="710" spans="2:65" s="12" customFormat="1">
      <c r="B710" s="154"/>
      <c r="D710" s="155" t="s">
        <v>364</v>
      </c>
      <c r="E710" s="156" t="s">
        <v>32</v>
      </c>
      <c r="F710" s="157" t="s">
        <v>365</v>
      </c>
      <c r="H710" s="156" t="s">
        <v>32</v>
      </c>
      <c r="I710" s="158"/>
      <c r="L710" s="154"/>
      <c r="M710" s="159"/>
      <c r="T710" s="160"/>
      <c r="AT710" s="156" t="s">
        <v>364</v>
      </c>
      <c r="AU710" s="156" t="s">
        <v>89</v>
      </c>
      <c r="AV710" s="12" t="s">
        <v>87</v>
      </c>
      <c r="AW710" s="12" t="s">
        <v>40</v>
      </c>
      <c r="AX710" s="12" t="s">
        <v>80</v>
      </c>
      <c r="AY710" s="156" t="s">
        <v>354</v>
      </c>
    </row>
    <row r="711" spans="2:65" s="12" customFormat="1">
      <c r="B711" s="154"/>
      <c r="D711" s="155" t="s">
        <v>364</v>
      </c>
      <c r="E711" s="156" t="s">
        <v>32</v>
      </c>
      <c r="F711" s="157" t="s">
        <v>366</v>
      </c>
      <c r="H711" s="156" t="s">
        <v>32</v>
      </c>
      <c r="I711" s="158"/>
      <c r="L711" s="154"/>
      <c r="M711" s="159"/>
      <c r="T711" s="160"/>
      <c r="AT711" s="156" t="s">
        <v>364</v>
      </c>
      <c r="AU711" s="156" t="s">
        <v>89</v>
      </c>
      <c r="AV711" s="12" t="s">
        <v>87</v>
      </c>
      <c r="AW711" s="12" t="s">
        <v>40</v>
      </c>
      <c r="AX711" s="12" t="s">
        <v>80</v>
      </c>
      <c r="AY711" s="156" t="s">
        <v>354</v>
      </c>
    </row>
    <row r="712" spans="2:65" s="12" customFormat="1">
      <c r="B712" s="154"/>
      <c r="D712" s="155" t="s">
        <v>364</v>
      </c>
      <c r="E712" s="156" t="s">
        <v>32</v>
      </c>
      <c r="F712" s="157" t="s">
        <v>379</v>
      </c>
      <c r="H712" s="156" t="s">
        <v>32</v>
      </c>
      <c r="I712" s="158"/>
      <c r="L712" s="154"/>
      <c r="M712" s="159"/>
      <c r="T712" s="160"/>
      <c r="AT712" s="156" t="s">
        <v>364</v>
      </c>
      <c r="AU712" s="156" t="s">
        <v>89</v>
      </c>
      <c r="AV712" s="12" t="s">
        <v>87</v>
      </c>
      <c r="AW712" s="12" t="s">
        <v>40</v>
      </c>
      <c r="AX712" s="12" t="s">
        <v>80</v>
      </c>
      <c r="AY712" s="156" t="s">
        <v>354</v>
      </c>
    </row>
    <row r="713" spans="2:65" s="12" customFormat="1">
      <c r="B713" s="154"/>
      <c r="D713" s="155" t="s">
        <v>364</v>
      </c>
      <c r="E713" s="156" t="s">
        <v>32</v>
      </c>
      <c r="F713" s="157" t="s">
        <v>860</v>
      </c>
      <c r="H713" s="156" t="s">
        <v>32</v>
      </c>
      <c r="I713" s="158"/>
      <c r="L713" s="154"/>
      <c r="M713" s="159"/>
      <c r="T713" s="160"/>
      <c r="AT713" s="156" t="s">
        <v>364</v>
      </c>
      <c r="AU713" s="156" t="s">
        <v>89</v>
      </c>
      <c r="AV713" s="12" t="s">
        <v>87</v>
      </c>
      <c r="AW713" s="12" t="s">
        <v>40</v>
      </c>
      <c r="AX713" s="12" t="s">
        <v>80</v>
      </c>
      <c r="AY713" s="156" t="s">
        <v>354</v>
      </c>
    </row>
    <row r="714" spans="2:65" s="12" customFormat="1">
      <c r="B714" s="154"/>
      <c r="D714" s="155" t="s">
        <v>364</v>
      </c>
      <c r="E714" s="156" t="s">
        <v>32</v>
      </c>
      <c r="F714" s="157" t="s">
        <v>885</v>
      </c>
      <c r="H714" s="156" t="s">
        <v>32</v>
      </c>
      <c r="I714" s="158"/>
      <c r="L714" s="154"/>
      <c r="M714" s="159"/>
      <c r="T714" s="160"/>
      <c r="AT714" s="156" t="s">
        <v>364</v>
      </c>
      <c r="AU714" s="156" t="s">
        <v>89</v>
      </c>
      <c r="AV714" s="12" t="s">
        <v>87</v>
      </c>
      <c r="AW714" s="12" t="s">
        <v>40</v>
      </c>
      <c r="AX714" s="12" t="s">
        <v>80</v>
      </c>
      <c r="AY714" s="156" t="s">
        <v>354</v>
      </c>
    </row>
    <row r="715" spans="2:65" s="12" customFormat="1">
      <c r="B715" s="154"/>
      <c r="D715" s="155" t="s">
        <v>364</v>
      </c>
      <c r="E715" s="156" t="s">
        <v>32</v>
      </c>
      <c r="F715" s="157" t="s">
        <v>872</v>
      </c>
      <c r="H715" s="156" t="s">
        <v>32</v>
      </c>
      <c r="I715" s="158"/>
      <c r="L715" s="154"/>
      <c r="M715" s="159"/>
      <c r="T715" s="160"/>
      <c r="AT715" s="156" t="s">
        <v>364</v>
      </c>
      <c r="AU715" s="156" t="s">
        <v>89</v>
      </c>
      <c r="AV715" s="12" t="s">
        <v>87</v>
      </c>
      <c r="AW715" s="12" t="s">
        <v>40</v>
      </c>
      <c r="AX715" s="12" t="s">
        <v>80</v>
      </c>
      <c r="AY715" s="156" t="s">
        <v>354</v>
      </c>
    </row>
    <row r="716" spans="2:65" s="12" customFormat="1">
      <c r="B716" s="154"/>
      <c r="D716" s="155" t="s">
        <v>364</v>
      </c>
      <c r="E716" s="156" t="s">
        <v>32</v>
      </c>
      <c r="F716" s="157" t="s">
        <v>886</v>
      </c>
      <c r="H716" s="156" t="s">
        <v>32</v>
      </c>
      <c r="I716" s="158"/>
      <c r="L716" s="154"/>
      <c r="M716" s="159"/>
      <c r="T716" s="160"/>
      <c r="AT716" s="156" t="s">
        <v>364</v>
      </c>
      <c r="AU716" s="156" t="s">
        <v>89</v>
      </c>
      <c r="AV716" s="12" t="s">
        <v>87</v>
      </c>
      <c r="AW716" s="12" t="s">
        <v>40</v>
      </c>
      <c r="AX716" s="12" t="s">
        <v>80</v>
      </c>
      <c r="AY716" s="156" t="s">
        <v>354</v>
      </c>
    </row>
    <row r="717" spans="2:65" s="12" customFormat="1">
      <c r="B717" s="154"/>
      <c r="D717" s="155" t="s">
        <v>364</v>
      </c>
      <c r="E717" s="156" t="s">
        <v>32</v>
      </c>
      <c r="F717" s="157" t="s">
        <v>864</v>
      </c>
      <c r="H717" s="156" t="s">
        <v>32</v>
      </c>
      <c r="I717" s="158"/>
      <c r="L717" s="154"/>
      <c r="M717" s="159"/>
      <c r="T717" s="160"/>
      <c r="AT717" s="156" t="s">
        <v>364</v>
      </c>
      <c r="AU717" s="156" t="s">
        <v>89</v>
      </c>
      <c r="AV717" s="12" t="s">
        <v>87</v>
      </c>
      <c r="AW717" s="12" t="s">
        <v>40</v>
      </c>
      <c r="AX717" s="12" t="s">
        <v>80</v>
      </c>
      <c r="AY717" s="156" t="s">
        <v>354</v>
      </c>
    </row>
    <row r="718" spans="2:65" s="12" customFormat="1">
      <c r="B718" s="154"/>
      <c r="D718" s="155" t="s">
        <v>364</v>
      </c>
      <c r="E718" s="156" t="s">
        <v>32</v>
      </c>
      <c r="F718" s="157" t="s">
        <v>887</v>
      </c>
      <c r="H718" s="156" t="s">
        <v>32</v>
      </c>
      <c r="I718" s="158"/>
      <c r="L718" s="154"/>
      <c r="M718" s="159"/>
      <c r="T718" s="160"/>
      <c r="AT718" s="156" t="s">
        <v>364</v>
      </c>
      <c r="AU718" s="156" t="s">
        <v>89</v>
      </c>
      <c r="AV718" s="12" t="s">
        <v>87</v>
      </c>
      <c r="AW718" s="12" t="s">
        <v>40</v>
      </c>
      <c r="AX718" s="12" t="s">
        <v>80</v>
      </c>
      <c r="AY718" s="156" t="s">
        <v>354</v>
      </c>
    </row>
    <row r="719" spans="2:65" s="12" customFormat="1">
      <c r="B719" s="154"/>
      <c r="D719" s="155" t="s">
        <v>364</v>
      </c>
      <c r="E719" s="156" t="s">
        <v>32</v>
      </c>
      <c r="F719" s="157" t="s">
        <v>888</v>
      </c>
      <c r="H719" s="156" t="s">
        <v>32</v>
      </c>
      <c r="I719" s="158"/>
      <c r="L719" s="154"/>
      <c r="M719" s="159"/>
      <c r="T719" s="160"/>
      <c r="AT719" s="156" t="s">
        <v>364</v>
      </c>
      <c r="AU719" s="156" t="s">
        <v>89</v>
      </c>
      <c r="AV719" s="12" t="s">
        <v>87</v>
      </c>
      <c r="AW719" s="12" t="s">
        <v>40</v>
      </c>
      <c r="AX719" s="12" t="s">
        <v>80</v>
      </c>
      <c r="AY719" s="156" t="s">
        <v>354</v>
      </c>
    </row>
    <row r="720" spans="2:65" s="12" customFormat="1">
      <c r="B720" s="154"/>
      <c r="D720" s="155" t="s">
        <v>364</v>
      </c>
      <c r="E720" s="156" t="s">
        <v>32</v>
      </c>
      <c r="F720" s="157" t="s">
        <v>889</v>
      </c>
      <c r="H720" s="156" t="s">
        <v>32</v>
      </c>
      <c r="I720" s="158"/>
      <c r="L720" s="154"/>
      <c r="M720" s="159"/>
      <c r="T720" s="160"/>
      <c r="AT720" s="156" t="s">
        <v>364</v>
      </c>
      <c r="AU720" s="156" t="s">
        <v>89</v>
      </c>
      <c r="AV720" s="12" t="s">
        <v>87</v>
      </c>
      <c r="AW720" s="12" t="s">
        <v>40</v>
      </c>
      <c r="AX720" s="12" t="s">
        <v>80</v>
      </c>
      <c r="AY720" s="156" t="s">
        <v>354</v>
      </c>
    </row>
    <row r="721" spans="2:65" s="12" customFormat="1">
      <c r="B721" s="154"/>
      <c r="D721" s="155" t="s">
        <v>364</v>
      </c>
      <c r="E721" s="156" t="s">
        <v>32</v>
      </c>
      <c r="F721" s="157" t="s">
        <v>890</v>
      </c>
      <c r="H721" s="156" t="s">
        <v>32</v>
      </c>
      <c r="I721" s="158"/>
      <c r="L721" s="154"/>
      <c r="M721" s="159"/>
      <c r="T721" s="160"/>
      <c r="AT721" s="156" t="s">
        <v>364</v>
      </c>
      <c r="AU721" s="156" t="s">
        <v>89</v>
      </c>
      <c r="AV721" s="12" t="s">
        <v>87</v>
      </c>
      <c r="AW721" s="12" t="s">
        <v>40</v>
      </c>
      <c r="AX721" s="12" t="s">
        <v>80</v>
      </c>
      <c r="AY721" s="156" t="s">
        <v>354</v>
      </c>
    </row>
    <row r="722" spans="2:65" s="12" customFormat="1">
      <c r="B722" s="154"/>
      <c r="D722" s="155" t="s">
        <v>364</v>
      </c>
      <c r="E722" s="156" t="s">
        <v>32</v>
      </c>
      <c r="F722" s="157" t="s">
        <v>369</v>
      </c>
      <c r="H722" s="156" t="s">
        <v>32</v>
      </c>
      <c r="I722" s="158"/>
      <c r="L722" s="154"/>
      <c r="M722" s="159"/>
      <c r="T722" s="160"/>
      <c r="AT722" s="156" t="s">
        <v>364</v>
      </c>
      <c r="AU722" s="156" t="s">
        <v>89</v>
      </c>
      <c r="AV722" s="12" t="s">
        <v>87</v>
      </c>
      <c r="AW722" s="12" t="s">
        <v>40</v>
      </c>
      <c r="AX722" s="12" t="s">
        <v>80</v>
      </c>
      <c r="AY722" s="156" t="s">
        <v>354</v>
      </c>
    </row>
    <row r="723" spans="2:65" s="12" customFormat="1">
      <c r="B723" s="154"/>
      <c r="D723" s="155" t="s">
        <v>364</v>
      </c>
      <c r="E723" s="156" t="s">
        <v>32</v>
      </c>
      <c r="F723" s="157" t="s">
        <v>891</v>
      </c>
      <c r="H723" s="156" t="s">
        <v>32</v>
      </c>
      <c r="I723" s="158"/>
      <c r="L723" s="154"/>
      <c r="M723" s="159"/>
      <c r="T723" s="160"/>
      <c r="AT723" s="156" t="s">
        <v>364</v>
      </c>
      <c r="AU723" s="156" t="s">
        <v>89</v>
      </c>
      <c r="AV723" s="12" t="s">
        <v>87</v>
      </c>
      <c r="AW723" s="12" t="s">
        <v>40</v>
      </c>
      <c r="AX723" s="12" t="s">
        <v>80</v>
      </c>
      <c r="AY723" s="156" t="s">
        <v>354</v>
      </c>
    </row>
    <row r="724" spans="2:65" s="13" customFormat="1">
      <c r="B724" s="161"/>
      <c r="D724" s="155" t="s">
        <v>364</v>
      </c>
      <c r="E724" s="163" t="s">
        <v>32</v>
      </c>
      <c r="F724" s="168" t="s">
        <v>209</v>
      </c>
      <c r="H724" s="164">
        <v>198.99700000000001</v>
      </c>
      <c r="I724" s="165"/>
      <c r="L724" s="161"/>
      <c r="M724" s="166"/>
      <c r="T724" s="167"/>
      <c r="AT724" s="162" t="s">
        <v>364</v>
      </c>
      <c r="AU724" s="162" t="s">
        <v>89</v>
      </c>
      <c r="AV724" s="13" t="s">
        <v>89</v>
      </c>
      <c r="AW724" s="13" t="s">
        <v>40</v>
      </c>
      <c r="AX724" s="13" t="s">
        <v>87</v>
      </c>
      <c r="AY724" s="162" t="s">
        <v>354</v>
      </c>
    </row>
    <row r="725" spans="2:65" s="1" customFormat="1" ht="24.2" customHeight="1">
      <c r="B725" s="34"/>
      <c r="C725" s="179" t="s">
        <v>892</v>
      </c>
      <c r="D725" s="179" t="s">
        <v>517</v>
      </c>
      <c r="E725" s="180" t="s">
        <v>893</v>
      </c>
      <c r="F725" s="181" t="s">
        <v>894</v>
      </c>
      <c r="G725" s="182" t="s">
        <v>476</v>
      </c>
      <c r="H725" s="183">
        <v>208.947</v>
      </c>
      <c r="I725" s="184"/>
      <c r="J725" s="185">
        <f>ROUND(I725*H725,2)</f>
        <v>0</v>
      </c>
      <c r="K725" s="181" t="s">
        <v>360</v>
      </c>
      <c r="L725" s="186"/>
      <c r="M725" s="187" t="s">
        <v>32</v>
      </c>
      <c r="N725" s="188" t="s">
        <v>51</v>
      </c>
      <c r="P725" s="146">
        <f>O725*H725</f>
        <v>0</v>
      </c>
      <c r="Q725" s="146">
        <v>1.9000000000000001E-4</v>
      </c>
      <c r="R725" s="146">
        <f>Q725*H725</f>
        <v>3.9699930000000001E-2</v>
      </c>
      <c r="S725" s="146">
        <v>0</v>
      </c>
      <c r="T725" s="147">
        <f>S725*H725</f>
        <v>0</v>
      </c>
      <c r="AR725" s="148" t="s">
        <v>594</v>
      </c>
      <c r="AT725" s="148" t="s">
        <v>517</v>
      </c>
      <c r="AU725" s="148" t="s">
        <v>89</v>
      </c>
      <c r="AY725" s="18" t="s">
        <v>354</v>
      </c>
      <c r="BE725" s="149">
        <f>IF(N725="základní",J725,0)</f>
        <v>0</v>
      </c>
      <c r="BF725" s="149">
        <f>IF(N725="snížená",J725,0)</f>
        <v>0</v>
      </c>
      <c r="BG725" s="149">
        <f>IF(N725="zákl. přenesená",J725,0)</f>
        <v>0</v>
      </c>
      <c r="BH725" s="149">
        <f>IF(N725="sníž. přenesená",J725,0)</f>
        <v>0</v>
      </c>
      <c r="BI725" s="149">
        <f>IF(N725="nulová",J725,0)</f>
        <v>0</v>
      </c>
      <c r="BJ725" s="18" t="s">
        <v>87</v>
      </c>
      <c r="BK725" s="149">
        <f>ROUND(I725*H725,2)</f>
        <v>0</v>
      </c>
      <c r="BL725" s="18" t="s">
        <v>504</v>
      </c>
      <c r="BM725" s="148" t="s">
        <v>895</v>
      </c>
    </row>
    <row r="726" spans="2:65" s="13" customFormat="1">
      <c r="B726" s="161"/>
      <c r="D726" s="155" t="s">
        <v>364</v>
      </c>
      <c r="F726" s="163" t="s">
        <v>896</v>
      </c>
      <c r="H726" s="164">
        <v>208.947</v>
      </c>
      <c r="I726" s="165"/>
      <c r="L726" s="161"/>
      <c r="M726" s="166"/>
      <c r="T726" s="167"/>
      <c r="AT726" s="162" t="s">
        <v>364</v>
      </c>
      <c r="AU726" s="162" t="s">
        <v>89</v>
      </c>
      <c r="AV726" s="13" t="s">
        <v>89</v>
      </c>
      <c r="AW726" s="13" t="s">
        <v>4</v>
      </c>
      <c r="AX726" s="13" t="s">
        <v>87</v>
      </c>
      <c r="AY726" s="162" t="s">
        <v>354</v>
      </c>
    </row>
    <row r="727" spans="2:65" s="1" customFormat="1" ht="24.2" customHeight="1">
      <c r="B727" s="34"/>
      <c r="C727" s="137" t="s">
        <v>897</v>
      </c>
      <c r="D727" s="137" t="s">
        <v>356</v>
      </c>
      <c r="E727" s="138" t="s">
        <v>898</v>
      </c>
      <c r="F727" s="139" t="s">
        <v>899</v>
      </c>
      <c r="G727" s="140" t="s">
        <v>359</v>
      </c>
      <c r="H727" s="141">
        <v>13.68</v>
      </c>
      <c r="I727" s="142"/>
      <c r="J727" s="143">
        <f>ROUND(I727*H727,2)</f>
        <v>0</v>
      </c>
      <c r="K727" s="139" t="s">
        <v>360</v>
      </c>
      <c r="L727" s="34"/>
      <c r="M727" s="144" t="s">
        <v>32</v>
      </c>
      <c r="N727" s="145" t="s">
        <v>51</v>
      </c>
      <c r="P727" s="146">
        <f>O727*H727</f>
        <v>0</v>
      </c>
      <c r="Q727" s="146">
        <v>8.0999999999999996E-4</v>
      </c>
      <c r="R727" s="146">
        <f>Q727*H727</f>
        <v>1.10808E-2</v>
      </c>
      <c r="S727" s="146">
        <v>0</v>
      </c>
      <c r="T727" s="147">
        <f>S727*H727</f>
        <v>0</v>
      </c>
      <c r="AR727" s="148" t="s">
        <v>504</v>
      </c>
      <c r="AT727" s="148" t="s">
        <v>356</v>
      </c>
      <c r="AU727" s="148" t="s">
        <v>89</v>
      </c>
      <c r="AY727" s="18" t="s">
        <v>354</v>
      </c>
      <c r="BE727" s="149">
        <f>IF(N727="základní",J727,0)</f>
        <v>0</v>
      </c>
      <c r="BF727" s="149">
        <f>IF(N727="snížená",J727,0)</f>
        <v>0</v>
      </c>
      <c r="BG727" s="149">
        <f>IF(N727="zákl. přenesená",J727,0)</f>
        <v>0</v>
      </c>
      <c r="BH727" s="149">
        <f>IF(N727="sníž. přenesená",J727,0)</f>
        <v>0</v>
      </c>
      <c r="BI727" s="149">
        <f>IF(N727="nulová",J727,0)</f>
        <v>0</v>
      </c>
      <c r="BJ727" s="18" t="s">
        <v>87</v>
      </c>
      <c r="BK727" s="149">
        <f>ROUND(I727*H727,2)</f>
        <v>0</v>
      </c>
      <c r="BL727" s="18" t="s">
        <v>504</v>
      </c>
      <c r="BM727" s="148" t="s">
        <v>900</v>
      </c>
    </row>
    <row r="728" spans="2:65" s="1" customFormat="1">
      <c r="B728" s="34"/>
      <c r="D728" s="150" t="s">
        <v>362</v>
      </c>
      <c r="F728" s="151" t="s">
        <v>901</v>
      </c>
      <c r="I728" s="152"/>
      <c r="L728" s="34"/>
      <c r="M728" s="153"/>
      <c r="T728" s="55"/>
      <c r="AT728" s="18" t="s">
        <v>362</v>
      </c>
      <c r="AU728" s="18" t="s">
        <v>89</v>
      </c>
    </row>
    <row r="729" spans="2:65" s="12" customFormat="1">
      <c r="B729" s="154"/>
      <c r="D729" s="155" t="s">
        <v>364</v>
      </c>
      <c r="E729" s="156" t="s">
        <v>32</v>
      </c>
      <c r="F729" s="157" t="s">
        <v>365</v>
      </c>
      <c r="H729" s="156" t="s">
        <v>32</v>
      </c>
      <c r="I729" s="158"/>
      <c r="L729" s="154"/>
      <c r="M729" s="159"/>
      <c r="T729" s="160"/>
      <c r="AT729" s="156" t="s">
        <v>364</v>
      </c>
      <c r="AU729" s="156" t="s">
        <v>89</v>
      </c>
      <c r="AV729" s="12" t="s">
        <v>87</v>
      </c>
      <c r="AW729" s="12" t="s">
        <v>40</v>
      </c>
      <c r="AX729" s="12" t="s">
        <v>80</v>
      </c>
      <c r="AY729" s="156" t="s">
        <v>354</v>
      </c>
    </row>
    <row r="730" spans="2:65" s="12" customFormat="1">
      <c r="B730" s="154"/>
      <c r="D730" s="155" t="s">
        <v>364</v>
      </c>
      <c r="E730" s="156" t="s">
        <v>32</v>
      </c>
      <c r="F730" s="157" t="s">
        <v>366</v>
      </c>
      <c r="H730" s="156" t="s">
        <v>32</v>
      </c>
      <c r="I730" s="158"/>
      <c r="L730" s="154"/>
      <c r="M730" s="159"/>
      <c r="T730" s="160"/>
      <c r="AT730" s="156" t="s">
        <v>364</v>
      </c>
      <c r="AU730" s="156" t="s">
        <v>89</v>
      </c>
      <c r="AV730" s="12" t="s">
        <v>87</v>
      </c>
      <c r="AW730" s="12" t="s">
        <v>40</v>
      </c>
      <c r="AX730" s="12" t="s">
        <v>80</v>
      </c>
      <c r="AY730" s="156" t="s">
        <v>354</v>
      </c>
    </row>
    <row r="731" spans="2:65" s="12" customFormat="1">
      <c r="B731" s="154"/>
      <c r="D731" s="155" t="s">
        <v>364</v>
      </c>
      <c r="E731" s="156" t="s">
        <v>32</v>
      </c>
      <c r="F731" s="157" t="s">
        <v>379</v>
      </c>
      <c r="H731" s="156" t="s">
        <v>32</v>
      </c>
      <c r="I731" s="158"/>
      <c r="L731" s="154"/>
      <c r="M731" s="159"/>
      <c r="T731" s="160"/>
      <c r="AT731" s="156" t="s">
        <v>364</v>
      </c>
      <c r="AU731" s="156" t="s">
        <v>89</v>
      </c>
      <c r="AV731" s="12" t="s">
        <v>87</v>
      </c>
      <c r="AW731" s="12" t="s">
        <v>40</v>
      </c>
      <c r="AX731" s="12" t="s">
        <v>80</v>
      </c>
      <c r="AY731" s="156" t="s">
        <v>354</v>
      </c>
    </row>
    <row r="732" spans="2:65" s="12" customFormat="1">
      <c r="B732" s="154"/>
      <c r="D732" s="155" t="s">
        <v>364</v>
      </c>
      <c r="E732" s="156" t="s">
        <v>32</v>
      </c>
      <c r="F732" s="157" t="s">
        <v>902</v>
      </c>
      <c r="H732" s="156" t="s">
        <v>32</v>
      </c>
      <c r="I732" s="158"/>
      <c r="L732" s="154"/>
      <c r="M732" s="159"/>
      <c r="T732" s="160"/>
      <c r="AT732" s="156" t="s">
        <v>364</v>
      </c>
      <c r="AU732" s="156" t="s">
        <v>89</v>
      </c>
      <c r="AV732" s="12" t="s">
        <v>87</v>
      </c>
      <c r="AW732" s="12" t="s">
        <v>40</v>
      </c>
      <c r="AX732" s="12" t="s">
        <v>80</v>
      </c>
      <c r="AY732" s="156" t="s">
        <v>354</v>
      </c>
    </row>
    <row r="733" spans="2:65" s="12" customFormat="1">
      <c r="B733" s="154"/>
      <c r="D733" s="155" t="s">
        <v>364</v>
      </c>
      <c r="E733" s="156" t="s">
        <v>32</v>
      </c>
      <c r="F733" s="157" t="s">
        <v>903</v>
      </c>
      <c r="H733" s="156" t="s">
        <v>32</v>
      </c>
      <c r="I733" s="158"/>
      <c r="L733" s="154"/>
      <c r="M733" s="159"/>
      <c r="T733" s="160"/>
      <c r="AT733" s="156" t="s">
        <v>364</v>
      </c>
      <c r="AU733" s="156" t="s">
        <v>89</v>
      </c>
      <c r="AV733" s="12" t="s">
        <v>87</v>
      </c>
      <c r="AW733" s="12" t="s">
        <v>40</v>
      </c>
      <c r="AX733" s="12" t="s">
        <v>80</v>
      </c>
      <c r="AY733" s="156" t="s">
        <v>354</v>
      </c>
    </row>
    <row r="734" spans="2:65" s="12" customFormat="1">
      <c r="B734" s="154"/>
      <c r="D734" s="155" t="s">
        <v>364</v>
      </c>
      <c r="E734" s="156" t="s">
        <v>32</v>
      </c>
      <c r="F734" s="157" t="s">
        <v>904</v>
      </c>
      <c r="H734" s="156" t="s">
        <v>32</v>
      </c>
      <c r="I734" s="158"/>
      <c r="L734" s="154"/>
      <c r="M734" s="159"/>
      <c r="T734" s="160"/>
      <c r="AT734" s="156" t="s">
        <v>364</v>
      </c>
      <c r="AU734" s="156" t="s">
        <v>89</v>
      </c>
      <c r="AV734" s="12" t="s">
        <v>87</v>
      </c>
      <c r="AW734" s="12" t="s">
        <v>40</v>
      </c>
      <c r="AX734" s="12" t="s">
        <v>80</v>
      </c>
      <c r="AY734" s="156" t="s">
        <v>354</v>
      </c>
    </row>
    <row r="735" spans="2:65" s="13" customFormat="1">
      <c r="B735" s="161"/>
      <c r="D735" s="155" t="s">
        <v>364</v>
      </c>
      <c r="E735" s="163" t="s">
        <v>32</v>
      </c>
      <c r="F735" s="168" t="s">
        <v>206</v>
      </c>
      <c r="H735" s="164">
        <v>13.68</v>
      </c>
      <c r="I735" s="165"/>
      <c r="L735" s="161"/>
      <c r="M735" s="166"/>
      <c r="T735" s="167"/>
      <c r="AT735" s="162" t="s">
        <v>364</v>
      </c>
      <c r="AU735" s="162" t="s">
        <v>89</v>
      </c>
      <c r="AV735" s="13" t="s">
        <v>89</v>
      </c>
      <c r="AW735" s="13" t="s">
        <v>40</v>
      </c>
      <c r="AX735" s="13" t="s">
        <v>87</v>
      </c>
      <c r="AY735" s="162" t="s">
        <v>354</v>
      </c>
    </row>
    <row r="736" spans="2:65" s="1" customFormat="1" ht="37.9" customHeight="1">
      <c r="B736" s="34"/>
      <c r="C736" s="179" t="s">
        <v>905</v>
      </c>
      <c r="D736" s="179" t="s">
        <v>517</v>
      </c>
      <c r="E736" s="180" t="s">
        <v>876</v>
      </c>
      <c r="F736" s="181" t="s">
        <v>877</v>
      </c>
      <c r="G736" s="182" t="s">
        <v>359</v>
      </c>
      <c r="H736" s="183">
        <v>14.364000000000001</v>
      </c>
      <c r="I736" s="184"/>
      <c r="J736" s="185">
        <f>ROUND(I736*H736,2)</f>
        <v>0</v>
      </c>
      <c r="K736" s="181" t="s">
        <v>360</v>
      </c>
      <c r="L736" s="186"/>
      <c r="M736" s="187" t="s">
        <v>32</v>
      </c>
      <c r="N736" s="188" t="s">
        <v>51</v>
      </c>
      <c r="P736" s="146">
        <f>O736*H736</f>
        <v>0</v>
      </c>
      <c r="Q736" s="146">
        <v>3.0999999999999999E-3</v>
      </c>
      <c r="R736" s="146">
        <f>Q736*H736</f>
        <v>4.4528400000000003E-2</v>
      </c>
      <c r="S736" s="146">
        <v>0</v>
      </c>
      <c r="T736" s="147">
        <f>S736*H736</f>
        <v>0</v>
      </c>
      <c r="AR736" s="148" t="s">
        <v>594</v>
      </c>
      <c r="AT736" s="148" t="s">
        <v>517</v>
      </c>
      <c r="AU736" s="148" t="s">
        <v>89</v>
      </c>
      <c r="AY736" s="18" t="s">
        <v>354</v>
      </c>
      <c r="BE736" s="149">
        <f>IF(N736="základní",J736,0)</f>
        <v>0</v>
      </c>
      <c r="BF736" s="149">
        <f>IF(N736="snížená",J736,0)</f>
        <v>0</v>
      </c>
      <c r="BG736" s="149">
        <f>IF(N736="zákl. přenesená",J736,0)</f>
        <v>0</v>
      </c>
      <c r="BH736" s="149">
        <f>IF(N736="sníž. přenesená",J736,0)</f>
        <v>0</v>
      </c>
      <c r="BI736" s="149">
        <f>IF(N736="nulová",J736,0)</f>
        <v>0</v>
      </c>
      <c r="BJ736" s="18" t="s">
        <v>87</v>
      </c>
      <c r="BK736" s="149">
        <f>ROUND(I736*H736,2)</f>
        <v>0</v>
      </c>
      <c r="BL736" s="18" t="s">
        <v>504</v>
      </c>
      <c r="BM736" s="148" t="s">
        <v>906</v>
      </c>
    </row>
    <row r="737" spans="2:65" s="13" customFormat="1">
      <c r="B737" s="161"/>
      <c r="D737" s="155" t="s">
        <v>364</v>
      </c>
      <c r="F737" s="163" t="s">
        <v>907</v>
      </c>
      <c r="H737" s="164">
        <v>14.364000000000001</v>
      </c>
      <c r="I737" s="165"/>
      <c r="L737" s="161"/>
      <c r="M737" s="166"/>
      <c r="T737" s="167"/>
      <c r="AT737" s="162" t="s">
        <v>364</v>
      </c>
      <c r="AU737" s="162" t="s">
        <v>89</v>
      </c>
      <c r="AV737" s="13" t="s">
        <v>89</v>
      </c>
      <c r="AW737" s="13" t="s">
        <v>4</v>
      </c>
      <c r="AX737" s="13" t="s">
        <v>87</v>
      </c>
      <c r="AY737" s="162" t="s">
        <v>354</v>
      </c>
    </row>
    <row r="738" spans="2:65" s="1" customFormat="1" ht="24.2" customHeight="1">
      <c r="B738" s="34"/>
      <c r="C738" s="137" t="s">
        <v>908</v>
      </c>
      <c r="D738" s="137" t="s">
        <v>356</v>
      </c>
      <c r="E738" s="138" t="s">
        <v>909</v>
      </c>
      <c r="F738" s="139" t="s">
        <v>910</v>
      </c>
      <c r="G738" s="140" t="s">
        <v>359</v>
      </c>
      <c r="H738" s="141">
        <v>139.09299999999999</v>
      </c>
      <c r="I738" s="142"/>
      <c r="J738" s="143">
        <f>ROUND(I738*H738,2)</f>
        <v>0</v>
      </c>
      <c r="K738" s="139" t="s">
        <v>360</v>
      </c>
      <c r="L738" s="34"/>
      <c r="M738" s="144" t="s">
        <v>32</v>
      </c>
      <c r="N738" s="145" t="s">
        <v>51</v>
      </c>
      <c r="P738" s="146">
        <f>O738*H738</f>
        <v>0</v>
      </c>
      <c r="Q738" s="146">
        <v>0</v>
      </c>
      <c r="R738" s="146">
        <f>Q738*H738</f>
        <v>0</v>
      </c>
      <c r="S738" s="146">
        <v>6.6E-3</v>
      </c>
      <c r="T738" s="147">
        <f>S738*H738</f>
        <v>0.91801379999999988</v>
      </c>
      <c r="AR738" s="148" t="s">
        <v>504</v>
      </c>
      <c r="AT738" s="148" t="s">
        <v>356</v>
      </c>
      <c r="AU738" s="148" t="s">
        <v>89</v>
      </c>
      <c r="AY738" s="18" t="s">
        <v>354</v>
      </c>
      <c r="BE738" s="149">
        <f>IF(N738="základní",J738,0)</f>
        <v>0</v>
      </c>
      <c r="BF738" s="149">
        <f>IF(N738="snížená",J738,0)</f>
        <v>0</v>
      </c>
      <c r="BG738" s="149">
        <f>IF(N738="zákl. přenesená",J738,0)</f>
        <v>0</v>
      </c>
      <c r="BH738" s="149">
        <f>IF(N738="sníž. přenesená",J738,0)</f>
        <v>0</v>
      </c>
      <c r="BI738" s="149">
        <f>IF(N738="nulová",J738,0)</f>
        <v>0</v>
      </c>
      <c r="BJ738" s="18" t="s">
        <v>87</v>
      </c>
      <c r="BK738" s="149">
        <f>ROUND(I738*H738,2)</f>
        <v>0</v>
      </c>
      <c r="BL738" s="18" t="s">
        <v>504</v>
      </c>
      <c r="BM738" s="148" t="s">
        <v>911</v>
      </c>
    </row>
    <row r="739" spans="2:65" s="1" customFormat="1">
      <c r="B739" s="34"/>
      <c r="D739" s="150" t="s">
        <v>362</v>
      </c>
      <c r="F739" s="151" t="s">
        <v>912</v>
      </c>
      <c r="I739" s="152"/>
      <c r="L739" s="34"/>
      <c r="M739" s="153"/>
      <c r="T739" s="55"/>
      <c r="AT739" s="18" t="s">
        <v>362</v>
      </c>
      <c r="AU739" s="18" t="s">
        <v>89</v>
      </c>
    </row>
    <row r="740" spans="2:65" s="12" customFormat="1">
      <c r="B740" s="154"/>
      <c r="D740" s="155" t="s">
        <v>364</v>
      </c>
      <c r="E740" s="156" t="s">
        <v>32</v>
      </c>
      <c r="F740" s="157" t="s">
        <v>365</v>
      </c>
      <c r="H740" s="156" t="s">
        <v>32</v>
      </c>
      <c r="I740" s="158"/>
      <c r="L740" s="154"/>
      <c r="M740" s="159"/>
      <c r="T740" s="160"/>
      <c r="AT740" s="156" t="s">
        <v>364</v>
      </c>
      <c r="AU740" s="156" t="s">
        <v>89</v>
      </c>
      <c r="AV740" s="12" t="s">
        <v>87</v>
      </c>
      <c r="AW740" s="12" t="s">
        <v>40</v>
      </c>
      <c r="AX740" s="12" t="s">
        <v>80</v>
      </c>
      <c r="AY740" s="156" t="s">
        <v>354</v>
      </c>
    </row>
    <row r="741" spans="2:65" s="12" customFormat="1">
      <c r="B741" s="154"/>
      <c r="D741" s="155" t="s">
        <v>364</v>
      </c>
      <c r="E741" s="156" t="s">
        <v>32</v>
      </c>
      <c r="F741" s="157" t="s">
        <v>456</v>
      </c>
      <c r="H741" s="156" t="s">
        <v>32</v>
      </c>
      <c r="I741" s="158"/>
      <c r="L741" s="154"/>
      <c r="M741" s="159"/>
      <c r="T741" s="160"/>
      <c r="AT741" s="156" t="s">
        <v>364</v>
      </c>
      <c r="AU741" s="156" t="s">
        <v>89</v>
      </c>
      <c r="AV741" s="12" t="s">
        <v>87</v>
      </c>
      <c r="AW741" s="12" t="s">
        <v>40</v>
      </c>
      <c r="AX741" s="12" t="s">
        <v>80</v>
      </c>
      <c r="AY741" s="156" t="s">
        <v>354</v>
      </c>
    </row>
    <row r="742" spans="2:65" s="12" customFormat="1">
      <c r="B742" s="154"/>
      <c r="D742" s="155" t="s">
        <v>364</v>
      </c>
      <c r="E742" s="156" t="s">
        <v>32</v>
      </c>
      <c r="F742" s="157" t="s">
        <v>913</v>
      </c>
      <c r="H742" s="156" t="s">
        <v>32</v>
      </c>
      <c r="I742" s="158"/>
      <c r="L742" s="154"/>
      <c r="M742" s="159"/>
      <c r="T742" s="160"/>
      <c r="AT742" s="156" t="s">
        <v>364</v>
      </c>
      <c r="AU742" s="156" t="s">
        <v>89</v>
      </c>
      <c r="AV742" s="12" t="s">
        <v>87</v>
      </c>
      <c r="AW742" s="12" t="s">
        <v>40</v>
      </c>
      <c r="AX742" s="12" t="s">
        <v>80</v>
      </c>
      <c r="AY742" s="156" t="s">
        <v>354</v>
      </c>
    </row>
    <row r="743" spans="2:65" s="12" customFormat="1">
      <c r="B743" s="154"/>
      <c r="D743" s="155" t="s">
        <v>364</v>
      </c>
      <c r="E743" s="156" t="s">
        <v>32</v>
      </c>
      <c r="F743" s="157" t="s">
        <v>914</v>
      </c>
      <c r="H743" s="156" t="s">
        <v>32</v>
      </c>
      <c r="I743" s="158"/>
      <c r="L743" s="154"/>
      <c r="M743" s="159"/>
      <c r="T743" s="160"/>
      <c r="AT743" s="156" t="s">
        <v>364</v>
      </c>
      <c r="AU743" s="156" t="s">
        <v>89</v>
      </c>
      <c r="AV743" s="12" t="s">
        <v>87</v>
      </c>
      <c r="AW743" s="12" t="s">
        <v>40</v>
      </c>
      <c r="AX743" s="12" t="s">
        <v>80</v>
      </c>
      <c r="AY743" s="156" t="s">
        <v>354</v>
      </c>
    </row>
    <row r="744" spans="2:65" s="12" customFormat="1">
      <c r="B744" s="154"/>
      <c r="D744" s="155" t="s">
        <v>364</v>
      </c>
      <c r="E744" s="156" t="s">
        <v>32</v>
      </c>
      <c r="F744" s="157" t="s">
        <v>915</v>
      </c>
      <c r="H744" s="156" t="s">
        <v>32</v>
      </c>
      <c r="I744" s="158"/>
      <c r="L744" s="154"/>
      <c r="M744" s="159"/>
      <c r="T744" s="160"/>
      <c r="AT744" s="156" t="s">
        <v>364</v>
      </c>
      <c r="AU744" s="156" t="s">
        <v>89</v>
      </c>
      <c r="AV744" s="12" t="s">
        <v>87</v>
      </c>
      <c r="AW744" s="12" t="s">
        <v>40</v>
      </c>
      <c r="AX744" s="12" t="s">
        <v>80</v>
      </c>
      <c r="AY744" s="156" t="s">
        <v>354</v>
      </c>
    </row>
    <row r="745" spans="2:65" s="12" customFormat="1">
      <c r="B745" s="154"/>
      <c r="D745" s="155" t="s">
        <v>364</v>
      </c>
      <c r="E745" s="156" t="s">
        <v>32</v>
      </c>
      <c r="F745" s="157" t="s">
        <v>916</v>
      </c>
      <c r="H745" s="156" t="s">
        <v>32</v>
      </c>
      <c r="I745" s="158"/>
      <c r="L745" s="154"/>
      <c r="M745" s="159"/>
      <c r="T745" s="160"/>
      <c r="AT745" s="156" t="s">
        <v>364</v>
      </c>
      <c r="AU745" s="156" t="s">
        <v>89</v>
      </c>
      <c r="AV745" s="12" t="s">
        <v>87</v>
      </c>
      <c r="AW745" s="12" t="s">
        <v>40</v>
      </c>
      <c r="AX745" s="12" t="s">
        <v>80</v>
      </c>
      <c r="AY745" s="156" t="s">
        <v>354</v>
      </c>
    </row>
    <row r="746" spans="2:65" s="13" customFormat="1">
      <c r="B746" s="161"/>
      <c r="D746" s="155" t="s">
        <v>364</v>
      </c>
      <c r="E746" s="162" t="s">
        <v>32</v>
      </c>
      <c r="F746" s="163" t="s">
        <v>308</v>
      </c>
      <c r="H746" s="164">
        <v>139.09299999999999</v>
      </c>
      <c r="I746" s="165"/>
      <c r="L746" s="161"/>
      <c r="M746" s="166"/>
      <c r="T746" s="167"/>
      <c r="AT746" s="162" t="s">
        <v>364</v>
      </c>
      <c r="AU746" s="162" t="s">
        <v>89</v>
      </c>
      <c r="AV746" s="13" t="s">
        <v>89</v>
      </c>
      <c r="AW746" s="13" t="s">
        <v>40</v>
      </c>
      <c r="AX746" s="13" t="s">
        <v>87</v>
      </c>
      <c r="AY746" s="162" t="s">
        <v>354</v>
      </c>
    </row>
    <row r="747" spans="2:65" s="1" customFormat="1" ht="33" customHeight="1">
      <c r="B747" s="34"/>
      <c r="C747" s="137" t="s">
        <v>917</v>
      </c>
      <c r="D747" s="137" t="s">
        <v>356</v>
      </c>
      <c r="E747" s="138" t="s">
        <v>918</v>
      </c>
      <c r="F747" s="139" t="s">
        <v>919</v>
      </c>
      <c r="G747" s="140" t="s">
        <v>359</v>
      </c>
      <c r="H747" s="141">
        <v>249.41</v>
      </c>
      <c r="I747" s="142"/>
      <c r="J747" s="143">
        <f>ROUND(I747*H747,2)</f>
        <v>0</v>
      </c>
      <c r="K747" s="139" t="s">
        <v>360</v>
      </c>
      <c r="L747" s="34"/>
      <c r="M747" s="144" t="s">
        <v>32</v>
      </c>
      <c r="N747" s="145" t="s">
        <v>51</v>
      </c>
      <c r="P747" s="146">
        <f>O747*H747</f>
        <v>0</v>
      </c>
      <c r="Q747" s="146">
        <v>0</v>
      </c>
      <c r="R747" s="146">
        <f>Q747*H747</f>
        <v>0</v>
      </c>
      <c r="S747" s="146">
        <v>0</v>
      </c>
      <c r="T747" s="147">
        <f>S747*H747</f>
        <v>0</v>
      </c>
      <c r="AR747" s="148" t="s">
        <v>504</v>
      </c>
      <c r="AT747" s="148" t="s">
        <v>356</v>
      </c>
      <c r="AU747" s="148" t="s">
        <v>89</v>
      </c>
      <c r="AY747" s="18" t="s">
        <v>354</v>
      </c>
      <c r="BE747" s="149">
        <f>IF(N747="základní",J747,0)</f>
        <v>0</v>
      </c>
      <c r="BF747" s="149">
        <f>IF(N747="snížená",J747,0)</f>
        <v>0</v>
      </c>
      <c r="BG747" s="149">
        <f>IF(N747="zákl. přenesená",J747,0)</f>
        <v>0</v>
      </c>
      <c r="BH747" s="149">
        <f>IF(N747="sníž. přenesená",J747,0)</f>
        <v>0</v>
      </c>
      <c r="BI747" s="149">
        <f>IF(N747="nulová",J747,0)</f>
        <v>0</v>
      </c>
      <c r="BJ747" s="18" t="s">
        <v>87</v>
      </c>
      <c r="BK747" s="149">
        <f>ROUND(I747*H747,2)</f>
        <v>0</v>
      </c>
      <c r="BL747" s="18" t="s">
        <v>504</v>
      </c>
      <c r="BM747" s="148" t="s">
        <v>920</v>
      </c>
    </row>
    <row r="748" spans="2:65" s="1" customFormat="1">
      <c r="B748" s="34"/>
      <c r="D748" s="150" t="s">
        <v>362</v>
      </c>
      <c r="F748" s="151" t="s">
        <v>921</v>
      </c>
      <c r="I748" s="152"/>
      <c r="L748" s="34"/>
      <c r="M748" s="153"/>
      <c r="T748" s="55"/>
      <c r="AT748" s="18" t="s">
        <v>362</v>
      </c>
      <c r="AU748" s="18" t="s">
        <v>89</v>
      </c>
    </row>
    <row r="749" spans="2:65" s="13" customFormat="1">
      <c r="B749" s="161"/>
      <c r="D749" s="155" t="s">
        <v>364</v>
      </c>
      <c r="E749" s="162" t="s">
        <v>32</v>
      </c>
      <c r="F749" s="163" t="s">
        <v>922</v>
      </c>
      <c r="H749" s="164">
        <v>235.73</v>
      </c>
      <c r="I749" s="165"/>
      <c r="L749" s="161"/>
      <c r="M749" s="166"/>
      <c r="T749" s="167"/>
      <c r="AT749" s="162" t="s">
        <v>364</v>
      </c>
      <c r="AU749" s="162" t="s">
        <v>89</v>
      </c>
      <c r="AV749" s="13" t="s">
        <v>89</v>
      </c>
      <c r="AW749" s="13" t="s">
        <v>40</v>
      </c>
      <c r="AX749" s="13" t="s">
        <v>80</v>
      </c>
      <c r="AY749" s="162" t="s">
        <v>354</v>
      </c>
    </row>
    <row r="750" spans="2:65" s="13" customFormat="1">
      <c r="B750" s="161"/>
      <c r="D750" s="155" t="s">
        <v>364</v>
      </c>
      <c r="E750" s="162" t="s">
        <v>32</v>
      </c>
      <c r="F750" s="163" t="s">
        <v>923</v>
      </c>
      <c r="H750" s="164">
        <v>13.68</v>
      </c>
      <c r="I750" s="165"/>
      <c r="L750" s="161"/>
      <c r="M750" s="166"/>
      <c r="T750" s="167"/>
      <c r="AT750" s="162" t="s">
        <v>364</v>
      </c>
      <c r="AU750" s="162" t="s">
        <v>89</v>
      </c>
      <c r="AV750" s="13" t="s">
        <v>89</v>
      </c>
      <c r="AW750" s="13" t="s">
        <v>40</v>
      </c>
      <c r="AX750" s="13" t="s">
        <v>80</v>
      </c>
      <c r="AY750" s="162" t="s">
        <v>354</v>
      </c>
    </row>
    <row r="751" spans="2:65" s="14" customFormat="1">
      <c r="B751" s="169"/>
      <c r="D751" s="155" t="s">
        <v>364</v>
      </c>
      <c r="E751" s="170" t="s">
        <v>32</v>
      </c>
      <c r="F751" s="171" t="s">
        <v>388</v>
      </c>
      <c r="H751" s="172">
        <v>249.41</v>
      </c>
      <c r="I751" s="173"/>
      <c r="L751" s="169"/>
      <c r="M751" s="174"/>
      <c r="T751" s="175"/>
      <c r="AT751" s="170" t="s">
        <v>364</v>
      </c>
      <c r="AU751" s="170" t="s">
        <v>89</v>
      </c>
      <c r="AV751" s="14" t="s">
        <v>252</v>
      </c>
      <c r="AW751" s="14" t="s">
        <v>40</v>
      </c>
      <c r="AX751" s="14" t="s">
        <v>87</v>
      </c>
      <c r="AY751" s="170" t="s">
        <v>354</v>
      </c>
    </row>
    <row r="752" spans="2:65" s="1" customFormat="1" ht="24.2" customHeight="1">
      <c r="B752" s="34"/>
      <c r="C752" s="179" t="s">
        <v>924</v>
      </c>
      <c r="D752" s="179" t="s">
        <v>517</v>
      </c>
      <c r="E752" s="180" t="s">
        <v>925</v>
      </c>
      <c r="F752" s="181" t="s">
        <v>926</v>
      </c>
      <c r="G752" s="182" t="s">
        <v>359</v>
      </c>
      <c r="H752" s="183">
        <v>274.351</v>
      </c>
      <c r="I752" s="184"/>
      <c r="J752" s="185">
        <f>ROUND(I752*H752,2)</f>
        <v>0</v>
      </c>
      <c r="K752" s="181" t="s">
        <v>360</v>
      </c>
      <c r="L752" s="186"/>
      <c r="M752" s="187" t="s">
        <v>32</v>
      </c>
      <c r="N752" s="188" t="s">
        <v>51</v>
      </c>
      <c r="P752" s="146">
        <f>O752*H752</f>
        <v>0</v>
      </c>
      <c r="Q752" s="146">
        <v>2.2399999999999998E-3</v>
      </c>
      <c r="R752" s="146">
        <f>Q752*H752</f>
        <v>0.61454623999999991</v>
      </c>
      <c r="S752" s="146">
        <v>0</v>
      </c>
      <c r="T752" s="147">
        <f>S752*H752</f>
        <v>0</v>
      </c>
      <c r="AR752" s="148" t="s">
        <v>594</v>
      </c>
      <c r="AT752" s="148" t="s">
        <v>517</v>
      </c>
      <c r="AU752" s="148" t="s">
        <v>89</v>
      </c>
      <c r="AY752" s="18" t="s">
        <v>354</v>
      </c>
      <c r="BE752" s="149">
        <f>IF(N752="základní",J752,0)</f>
        <v>0</v>
      </c>
      <c r="BF752" s="149">
        <f>IF(N752="snížená",J752,0)</f>
        <v>0</v>
      </c>
      <c r="BG752" s="149">
        <f>IF(N752="zákl. přenesená",J752,0)</f>
        <v>0</v>
      </c>
      <c r="BH752" s="149">
        <f>IF(N752="sníž. přenesená",J752,0)</f>
        <v>0</v>
      </c>
      <c r="BI752" s="149">
        <f>IF(N752="nulová",J752,0)</f>
        <v>0</v>
      </c>
      <c r="BJ752" s="18" t="s">
        <v>87</v>
      </c>
      <c r="BK752" s="149">
        <f>ROUND(I752*H752,2)</f>
        <v>0</v>
      </c>
      <c r="BL752" s="18" t="s">
        <v>504</v>
      </c>
      <c r="BM752" s="148" t="s">
        <v>927</v>
      </c>
    </row>
    <row r="753" spans="2:65" s="13" customFormat="1">
      <c r="B753" s="161"/>
      <c r="D753" s="155" t="s">
        <v>364</v>
      </c>
      <c r="F753" s="163" t="s">
        <v>928</v>
      </c>
      <c r="H753" s="164">
        <v>274.351</v>
      </c>
      <c r="I753" s="165"/>
      <c r="L753" s="161"/>
      <c r="M753" s="166"/>
      <c r="T753" s="167"/>
      <c r="AT753" s="162" t="s">
        <v>364</v>
      </c>
      <c r="AU753" s="162" t="s">
        <v>89</v>
      </c>
      <c r="AV753" s="13" t="s">
        <v>89</v>
      </c>
      <c r="AW753" s="13" t="s">
        <v>4</v>
      </c>
      <c r="AX753" s="13" t="s">
        <v>87</v>
      </c>
      <c r="AY753" s="162" t="s">
        <v>354</v>
      </c>
    </row>
    <row r="754" spans="2:65" s="1" customFormat="1" ht="55.5" customHeight="1">
      <c r="B754" s="34"/>
      <c r="C754" s="137" t="s">
        <v>929</v>
      </c>
      <c r="D754" s="137" t="s">
        <v>356</v>
      </c>
      <c r="E754" s="138" t="s">
        <v>930</v>
      </c>
      <c r="F754" s="139" t="s">
        <v>931</v>
      </c>
      <c r="G754" s="140" t="s">
        <v>715</v>
      </c>
      <c r="H754" s="141">
        <v>3.1349999999999998</v>
      </c>
      <c r="I754" s="142"/>
      <c r="J754" s="143">
        <f>ROUND(I754*H754,2)</f>
        <v>0</v>
      </c>
      <c r="K754" s="139" t="s">
        <v>360</v>
      </c>
      <c r="L754" s="34"/>
      <c r="M754" s="144" t="s">
        <v>32</v>
      </c>
      <c r="N754" s="145" t="s">
        <v>51</v>
      </c>
      <c r="P754" s="146">
        <f>O754*H754</f>
        <v>0</v>
      </c>
      <c r="Q754" s="146">
        <v>0</v>
      </c>
      <c r="R754" s="146">
        <f>Q754*H754</f>
        <v>0</v>
      </c>
      <c r="S754" s="146">
        <v>0</v>
      </c>
      <c r="T754" s="147">
        <f>S754*H754</f>
        <v>0</v>
      </c>
      <c r="AR754" s="148" t="s">
        <v>504</v>
      </c>
      <c r="AT754" s="148" t="s">
        <v>356</v>
      </c>
      <c r="AU754" s="148" t="s">
        <v>89</v>
      </c>
      <c r="AY754" s="18" t="s">
        <v>354</v>
      </c>
      <c r="BE754" s="149">
        <f>IF(N754="základní",J754,0)</f>
        <v>0</v>
      </c>
      <c r="BF754" s="149">
        <f>IF(N754="snížená",J754,0)</f>
        <v>0</v>
      </c>
      <c r="BG754" s="149">
        <f>IF(N754="zákl. přenesená",J754,0)</f>
        <v>0</v>
      </c>
      <c r="BH754" s="149">
        <f>IF(N754="sníž. přenesená",J754,0)</f>
        <v>0</v>
      </c>
      <c r="BI754" s="149">
        <f>IF(N754="nulová",J754,0)</f>
        <v>0</v>
      </c>
      <c r="BJ754" s="18" t="s">
        <v>87</v>
      </c>
      <c r="BK754" s="149">
        <f>ROUND(I754*H754,2)</f>
        <v>0</v>
      </c>
      <c r="BL754" s="18" t="s">
        <v>504</v>
      </c>
      <c r="BM754" s="148" t="s">
        <v>932</v>
      </c>
    </row>
    <row r="755" spans="2:65" s="1" customFormat="1">
      <c r="B755" s="34"/>
      <c r="D755" s="150" t="s">
        <v>362</v>
      </c>
      <c r="F755" s="151" t="s">
        <v>933</v>
      </c>
      <c r="I755" s="152"/>
      <c r="L755" s="34"/>
      <c r="M755" s="153"/>
      <c r="T755" s="55"/>
      <c r="AT755" s="18" t="s">
        <v>362</v>
      </c>
      <c r="AU755" s="18" t="s">
        <v>89</v>
      </c>
    </row>
    <row r="756" spans="2:65" s="1" customFormat="1" ht="76.349999999999994" customHeight="1">
      <c r="B756" s="34"/>
      <c r="C756" s="137" t="s">
        <v>934</v>
      </c>
      <c r="D756" s="137" t="s">
        <v>356</v>
      </c>
      <c r="E756" s="138" t="s">
        <v>935</v>
      </c>
      <c r="F756" s="139" t="s">
        <v>936</v>
      </c>
      <c r="G756" s="140" t="s">
        <v>715</v>
      </c>
      <c r="H756" s="141">
        <v>3.1349999999999998</v>
      </c>
      <c r="I756" s="142"/>
      <c r="J756" s="143">
        <f>ROUND(I756*H756,2)</f>
        <v>0</v>
      </c>
      <c r="K756" s="139" t="s">
        <v>360</v>
      </c>
      <c r="L756" s="34"/>
      <c r="M756" s="144" t="s">
        <v>32</v>
      </c>
      <c r="N756" s="145" t="s">
        <v>51</v>
      </c>
      <c r="P756" s="146">
        <f>O756*H756</f>
        <v>0</v>
      </c>
      <c r="Q756" s="146">
        <v>0</v>
      </c>
      <c r="R756" s="146">
        <f>Q756*H756</f>
        <v>0</v>
      </c>
      <c r="S756" s="146">
        <v>0</v>
      </c>
      <c r="T756" s="147">
        <f>S756*H756</f>
        <v>0</v>
      </c>
      <c r="AR756" s="148" t="s">
        <v>504</v>
      </c>
      <c r="AT756" s="148" t="s">
        <v>356</v>
      </c>
      <c r="AU756" s="148" t="s">
        <v>89</v>
      </c>
      <c r="AY756" s="18" t="s">
        <v>354</v>
      </c>
      <c r="BE756" s="149">
        <f>IF(N756="základní",J756,0)</f>
        <v>0</v>
      </c>
      <c r="BF756" s="149">
        <f>IF(N756="snížená",J756,0)</f>
        <v>0</v>
      </c>
      <c r="BG756" s="149">
        <f>IF(N756="zákl. přenesená",J756,0)</f>
        <v>0</v>
      </c>
      <c r="BH756" s="149">
        <f>IF(N756="sníž. přenesená",J756,0)</f>
        <v>0</v>
      </c>
      <c r="BI756" s="149">
        <f>IF(N756="nulová",J756,0)</f>
        <v>0</v>
      </c>
      <c r="BJ756" s="18" t="s">
        <v>87</v>
      </c>
      <c r="BK756" s="149">
        <f>ROUND(I756*H756,2)</f>
        <v>0</v>
      </c>
      <c r="BL756" s="18" t="s">
        <v>504</v>
      </c>
      <c r="BM756" s="148" t="s">
        <v>937</v>
      </c>
    </row>
    <row r="757" spans="2:65" s="1" customFormat="1">
      <c r="B757" s="34"/>
      <c r="D757" s="150" t="s">
        <v>362</v>
      </c>
      <c r="F757" s="151" t="s">
        <v>938</v>
      </c>
      <c r="I757" s="152"/>
      <c r="L757" s="34"/>
      <c r="M757" s="153"/>
      <c r="T757" s="55"/>
      <c r="AT757" s="18" t="s">
        <v>362</v>
      </c>
      <c r="AU757" s="18" t="s">
        <v>89</v>
      </c>
    </row>
    <row r="758" spans="2:65" s="11" customFormat="1" ht="22.9" customHeight="1">
      <c r="B758" s="125"/>
      <c r="D758" s="126" t="s">
        <v>79</v>
      </c>
      <c r="E758" s="135" t="s">
        <v>939</v>
      </c>
      <c r="F758" s="135" t="s">
        <v>940</v>
      </c>
      <c r="I758" s="128"/>
      <c r="J758" s="136">
        <f>BK758</f>
        <v>0</v>
      </c>
      <c r="L758" s="125"/>
      <c r="M758" s="130"/>
      <c r="P758" s="131">
        <f>SUM(P759:P859)</f>
        <v>0</v>
      </c>
      <c r="R758" s="131">
        <f>SUM(R759:R859)</f>
        <v>0.17196</v>
      </c>
      <c r="T758" s="132">
        <f>SUM(T759:T859)</f>
        <v>4.6142130000000003E-2</v>
      </c>
      <c r="AR758" s="126" t="s">
        <v>89</v>
      </c>
      <c r="AT758" s="133" t="s">
        <v>79</v>
      </c>
      <c r="AU758" s="133" t="s">
        <v>87</v>
      </c>
      <c r="AY758" s="126" t="s">
        <v>354</v>
      </c>
      <c r="BK758" s="134">
        <f>SUM(BK759:BK859)</f>
        <v>0</v>
      </c>
    </row>
    <row r="759" spans="2:65" s="1" customFormat="1" ht="37.9" customHeight="1">
      <c r="B759" s="34"/>
      <c r="C759" s="137" t="s">
        <v>941</v>
      </c>
      <c r="D759" s="137" t="s">
        <v>356</v>
      </c>
      <c r="E759" s="138" t="s">
        <v>942</v>
      </c>
      <c r="F759" s="139" t="s">
        <v>943</v>
      </c>
      <c r="G759" s="140" t="s">
        <v>476</v>
      </c>
      <c r="H759" s="141">
        <v>23.504000000000001</v>
      </c>
      <c r="I759" s="142"/>
      <c r="J759" s="143">
        <f>ROUND(I759*H759,2)</f>
        <v>0</v>
      </c>
      <c r="K759" s="139" t="s">
        <v>360</v>
      </c>
      <c r="L759" s="34"/>
      <c r="M759" s="144" t="s">
        <v>32</v>
      </c>
      <c r="N759" s="145" t="s">
        <v>51</v>
      </c>
      <c r="P759" s="146">
        <f>O759*H759</f>
        <v>0</v>
      </c>
      <c r="Q759" s="146">
        <v>0</v>
      </c>
      <c r="R759" s="146">
        <f>Q759*H759</f>
        <v>0</v>
      </c>
      <c r="S759" s="146">
        <v>0</v>
      </c>
      <c r="T759" s="147">
        <f>S759*H759</f>
        <v>0</v>
      </c>
      <c r="AR759" s="148" t="s">
        <v>504</v>
      </c>
      <c r="AT759" s="148" t="s">
        <v>356</v>
      </c>
      <c r="AU759" s="148" t="s">
        <v>89</v>
      </c>
      <c r="AY759" s="18" t="s">
        <v>354</v>
      </c>
      <c r="BE759" s="149">
        <f>IF(N759="základní",J759,0)</f>
        <v>0</v>
      </c>
      <c r="BF759" s="149">
        <f>IF(N759="snížená",J759,0)</f>
        <v>0</v>
      </c>
      <c r="BG759" s="149">
        <f>IF(N759="zákl. přenesená",J759,0)</f>
        <v>0</v>
      </c>
      <c r="BH759" s="149">
        <f>IF(N759="sníž. přenesená",J759,0)</f>
        <v>0</v>
      </c>
      <c r="BI759" s="149">
        <f>IF(N759="nulová",J759,0)</f>
        <v>0</v>
      </c>
      <c r="BJ759" s="18" t="s">
        <v>87</v>
      </c>
      <c r="BK759" s="149">
        <f>ROUND(I759*H759,2)</f>
        <v>0</v>
      </c>
      <c r="BL759" s="18" t="s">
        <v>504</v>
      </c>
      <c r="BM759" s="148" t="s">
        <v>944</v>
      </c>
    </row>
    <row r="760" spans="2:65" s="1" customFormat="1">
      <c r="B760" s="34"/>
      <c r="D760" s="150" t="s">
        <v>362</v>
      </c>
      <c r="F760" s="151" t="s">
        <v>945</v>
      </c>
      <c r="I760" s="152"/>
      <c r="L760" s="34"/>
      <c r="M760" s="153"/>
      <c r="T760" s="55"/>
      <c r="AT760" s="18" t="s">
        <v>362</v>
      </c>
      <c r="AU760" s="18" t="s">
        <v>89</v>
      </c>
    </row>
    <row r="761" spans="2:65" s="12" customFormat="1">
      <c r="B761" s="154"/>
      <c r="D761" s="155" t="s">
        <v>364</v>
      </c>
      <c r="E761" s="156" t="s">
        <v>32</v>
      </c>
      <c r="F761" s="157" t="s">
        <v>365</v>
      </c>
      <c r="H761" s="156" t="s">
        <v>32</v>
      </c>
      <c r="I761" s="158"/>
      <c r="L761" s="154"/>
      <c r="M761" s="159"/>
      <c r="T761" s="160"/>
      <c r="AT761" s="156" t="s">
        <v>364</v>
      </c>
      <c r="AU761" s="156" t="s">
        <v>89</v>
      </c>
      <c r="AV761" s="12" t="s">
        <v>87</v>
      </c>
      <c r="AW761" s="12" t="s">
        <v>40</v>
      </c>
      <c r="AX761" s="12" t="s">
        <v>80</v>
      </c>
      <c r="AY761" s="156" t="s">
        <v>354</v>
      </c>
    </row>
    <row r="762" spans="2:65" s="12" customFormat="1">
      <c r="B762" s="154"/>
      <c r="D762" s="155" t="s">
        <v>364</v>
      </c>
      <c r="E762" s="156" t="s">
        <v>32</v>
      </c>
      <c r="F762" s="157" t="s">
        <v>379</v>
      </c>
      <c r="H762" s="156" t="s">
        <v>32</v>
      </c>
      <c r="I762" s="158"/>
      <c r="L762" s="154"/>
      <c r="M762" s="159"/>
      <c r="T762" s="160"/>
      <c r="AT762" s="156" t="s">
        <v>364</v>
      </c>
      <c r="AU762" s="156" t="s">
        <v>89</v>
      </c>
      <c r="AV762" s="12" t="s">
        <v>87</v>
      </c>
      <c r="AW762" s="12" t="s">
        <v>40</v>
      </c>
      <c r="AX762" s="12" t="s">
        <v>80</v>
      </c>
      <c r="AY762" s="156" t="s">
        <v>354</v>
      </c>
    </row>
    <row r="763" spans="2:65" s="12" customFormat="1">
      <c r="B763" s="154"/>
      <c r="D763" s="155" t="s">
        <v>364</v>
      </c>
      <c r="E763" s="156" t="s">
        <v>32</v>
      </c>
      <c r="F763" s="157" t="s">
        <v>946</v>
      </c>
      <c r="H763" s="156" t="s">
        <v>32</v>
      </c>
      <c r="I763" s="158"/>
      <c r="L763" s="154"/>
      <c r="M763" s="159"/>
      <c r="T763" s="160"/>
      <c r="AT763" s="156" t="s">
        <v>364</v>
      </c>
      <c r="AU763" s="156" t="s">
        <v>89</v>
      </c>
      <c r="AV763" s="12" t="s">
        <v>87</v>
      </c>
      <c r="AW763" s="12" t="s">
        <v>40</v>
      </c>
      <c r="AX763" s="12" t="s">
        <v>80</v>
      </c>
      <c r="AY763" s="156" t="s">
        <v>354</v>
      </c>
    </row>
    <row r="764" spans="2:65" s="12" customFormat="1">
      <c r="B764" s="154"/>
      <c r="D764" s="155" t="s">
        <v>364</v>
      </c>
      <c r="E764" s="156" t="s">
        <v>32</v>
      </c>
      <c r="F764" s="157" t="s">
        <v>947</v>
      </c>
      <c r="H764" s="156" t="s">
        <v>32</v>
      </c>
      <c r="I764" s="158"/>
      <c r="L764" s="154"/>
      <c r="M764" s="159"/>
      <c r="T764" s="160"/>
      <c r="AT764" s="156" t="s">
        <v>364</v>
      </c>
      <c r="AU764" s="156" t="s">
        <v>89</v>
      </c>
      <c r="AV764" s="12" t="s">
        <v>87</v>
      </c>
      <c r="AW764" s="12" t="s">
        <v>40</v>
      </c>
      <c r="AX764" s="12" t="s">
        <v>80</v>
      </c>
      <c r="AY764" s="156" t="s">
        <v>354</v>
      </c>
    </row>
    <row r="765" spans="2:65" s="13" customFormat="1">
      <c r="B765" s="161"/>
      <c r="D765" s="155" t="s">
        <v>364</v>
      </c>
      <c r="E765" s="163" t="s">
        <v>32</v>
      </c>
      <c r="F765" s="168" t="s">
        <v>335</v>
      </c>
      <c r="H765" s="164">
        <v>23.504000000000001</v>
      </c>
      <c r="I765" s="165"/>
      <c r="L765" s="161"/>
      <c r="M765" s="166"/>
      <c r="T765" s="167"/>
      <c r="AT765" s="162" t="s">
        <v>364</v>
      </c>
      <c r="AU765" s="162" t="s">
        <v>89</v>
      </c>
      <c r="AV765" s="13" t="s">
        <v>89</v>
      </c>
      <c r="AW765" s="13" t="s">
        <v>40</v>
      </c>
      <c r="AX765" s="13" t="s">
        <v>87</v>
      </c>
      <c r="AY765" s="162" t="s">
        <v>354</v>
      </c>
    </row>
    <row r="766" spans="2:65" s="1" customFormat="1" ht="16.5" customHeight="1">
      <c r="B766" s="34"/>
      <c r="C766" s="179" t="s">
        <v>948</v>
      </c>
      <c r="D766" s="179" t="s">
        <v>517</v>
      </c>
      <c r="E766" s="180" t="s">
        <v>949</v>
      </c>
      <c r="F766" s="181" t="s">
        <v>950</v>
      </c>
      <c r="G766" s="182" t="s">
        <v>476</v>
      </c>
      <c r="H766" s="183">
        <v>25.853999999999999</v>
      </c>
      <c r="I766" s="184"/>
      <c r="J766" s="185">
        <f>ROUND(I766*H766,2)</f>
        <v>0</v>
      </c>
      <c r="K766" s="181" t="s">
        <v>360</v>
      </c>
      <c r="L766" s="186"/>
      <c r="M766" s="187" t="s">
        <v>32</v>
      </c>
      <c r="N766" s="188" t="s">
        <v>51</v>
      </c>
      <c r="P766" s="146">
        <f>O766*H766</f>
        <v>0</v>
      </c>
      <c r="Q766" s="146">
        <v>0</v>
      </c>
      <c r="R766" s="146">
        <f>Q766*H766</f>
        <v>0</v>
      </c>
      <c r="S766" s="146">
        <v>0</v>
      </c>
      <c r="T766" s="147">
        <f>S766*H766</f>
        <v>0</v>
      </c>
      <c r="AR766" s="148" t="s">
        <v>594</v>
      </c>
      <c r="AT766" s="148" t="s">
        <v>517</v>
      </c>
      <c r="AU766" s="148" t="s">
        <v>89</v>
      </c>
      <c r="AY766" s="18" t="s">
        <v>354</v>
      </c>
      <c r="BE766" s="149">
        <f>IF(N766="základní",J766,0)</f>
        <v>0</v>
      </c>
      <c r="BF766" s="149">
        <f>IF(N766="snížená",J766,0)</f>
        <v>0</v>
      </c>
      <c r="BG766" s="149">
        <f>IF(N766="zákl. přenesená",J766,0)</f>
        <v>0</v>
      </c>
      <c r="BH766" s="149">
        <f>IF(N766="sníž. přenesená",J766,0)</f>
        <v>0</v>
      </c>
      <c r="BI766" s="149">
        <f>IF(N766="nulová",J766,0)</f>
        <v>0</v>
      </c>
      <c r="BJ766" s="18" t="s">
        <v>87</v>
      </c>
      <c r="BK766" s="149">
        <f>ROUND(I766*H766,2)</f>
        <v>0</v>
      </c>
      <c r="BL766" s="18" t="s">
        <v>504</v>
      </c>
      <c r="BM766" s="148" t="s">
        <v>951</v>
      </c>
    </row>
    <row r="767" spans="2:65" s="13" customFormat="1">
      <c r="B767" s="161"/>
      <c r="D767" s="155" t="s">
        <v>364</v>
      </c>
      <c r="F767" s="163" t="s">
        <v>952</v>
      </c>
      <c r="H767" s="164">
        <v>25.853999999999999</v>
      </c>
      <c r="I767" s="165"/>
      <c r="L767" s="161"/>
      <c r="M767" s="166"/>
      <c r="T767" s="167"/>
      <c r="AT767" s="162" t="s">
        <v>364</v>
      </c>
      <c r="AU767" s="162" t="s">
        <v>89</v>
      </c>
      <c r="AV767" s="13" t="s">
        <v>89</v>
      </c>
      <c r="AW767" s="13" t="s">
        <v>4</v>
      </c>
      <c r="AX767" s="13" t="s">
        <v>87</v>
      </c>
      <c r="AY767" s="162" t="s">
        <v>354</v>
      </c>
    </row>
    <row r="768" spans="2:65" s="1" customFormat="1" ht="24.2" customHeight="1">
      <c r="B768" s="34"/>
      <c r="C768" s="137" t="s">
        <v>953</v>
      </c>
      <c r="D768" s="137" t="s">
        <v>356</v>
      </c>
      <c r="E768" s="138" t="s">
        <v>954</v>
      </c>
      <c r="F768" s="139" t="s">
        <v>955</v>
      </c>
      <c r="G768" s="140" t="s">
        <v>476</v>
      </c>
      <c r="H768" s="141">
        <v>23.481999999999999</v>
      </c>
      <c r="I768" s="142"/>
      <c r="J768" s="143">
        <f>ROUND(I768*H768,2)</f>
        <v>0</v>
      </c>
      <c r="K768" s="139" t="s">
        <v>360</v>
      </c>
      <c r="L768" s="34"/>
      <c r="M768" s="144" t="s">
        <v>32</v>
      </c>
      <c r="N768" s="145" t="s">
        <v>51</v>
      </c>
      <c r="P768" s="146">
        <f>O768*H768</f>
        <v>0</v>
      </c>
      <c r="Q768" s="146">
        <v>0</v>
      </c>
      <c r="R768" s="146">
        <f>Q768*H768</f>
        <v>0</v>
      </c>
      <c r="S768" s="146">
        <v>1.9650000000000002E-3</v>
      </c>
      <c r="T768" s="147">
        <f>S768*H768</f>
        <v>4.6142130000000003E-2</v>
      </c>
      <c r="AR768" s="148" t="s">
        <v>504</v>
      </c>
      <c r="AT768" s="148" t="s">
        <v>356</v>
      </c>
      <c r="AU768" s="148" t="s">
        <v>89</v>
      </c>
      <c r="AY768" s="18" t="s">
        <v>354</v>
      </c>
      <c r="BE768" s="149">
        <f>IF(N768="základní",J768,0)</f>
        <v>0</v>
      </c>
      <c r="BF768" s="149">
        <f>IF(N768="snížená",J768,0)</f>
        <v>0</v>
      </c>
      <c r="BG768" s="149">
        <f>IF(N768="zákl. přenesená",J768,0)</f>
        <v>0</v>
      </c>
      <c r="BH768" s="149">
        <f>IF(N768="sníž. přenesená",J768,0)</f>
        <v>0</v>
      </c>
      <c r="BI768" s="149">
        <f>IF(N768="nulová",J768,0)</f>
        <v>0</v>
      </c>
      <c r="BJ768" s="18" t="s">
        <v>87</v>
      </c>
      <c r="BK768" s="149">
        <f>ROUND(I768*H768,2)</f>
        <v>0</v>
      </c>
      <c r="BL768" s="18" t="s">
        <v>504</v>
      </c>
      <c r="BM768" s="148" t="s">
        <v>956</v>
      </c>
    </row>
    <row r="769" spans="2:65" s="1" customFormat="1">
      <c r="B769" s="34"/>
      <c r="D769" s="150" t="s">
        <v>362</v>
      </c>
      <c r="F769" s="151" t="s">
        <v>957</v>
      </c>
      <c r="I769" s="152"/>
      <c r="L769" s="34"/>
      <c r="M769" s="153"/>
      <c r="T769" s="55"/>
      <c r="AT769" s="18" t="s">
        <v>362</v>
      </c>
      <c r="AU769" s="18" t="s">
        <v>89</v>
      </c>
    </row>
    <row r="770" spans="2:65" s="12" customFormat="1">
      <c r="B770" s="154"/>
      <c r="D770" s="155" t="s">
        <v>364</v>
      </c>
      <c r="E770" s="156" t="s">
        <v>32</v>
      </c>
      <c r="F770" s="157" t="s">
        <v>365</v>
      </c>
      <c r="H770" s="156" t="s">
        <v>32</v>
      </c>
      <c r="I770" s="158"/>
      <c r="L770" s="154"/>
      <c r="M770" s="159"/>
      <c r="T770" s="160"/>
      <c r="AT770" s="156" t="s">
        <v>364</v>
      </c>
      <c r="AU770" s="156" t="s">
        <v>89</v>
      </c>
      <c r="AV770" s="12" t="s">
        <v>87</v>
      </c>
      <c r="AW770" s="12" t="s">
        <v>40</v>
      </c>
      <c r="AX770" s="12" t="s">
        <v>80</v>
      </c>
      <c r="AY770" s="156" t="s">
        <v>354</v>
      </c>
    </row>
    <row r="771" spans="2:65" s="12" customFormat="1">
      <c r="B771" s="154"/>
      <c r="D771" s="155" t="s">
        <v>364</v>
      </c>
      <c r="E771" s="156" t="s">
        <v>32</v>
      </c>
      <c r="F771" s="157" t="s">
        <v>800</v>
      </c>
      <c r="H771" s="156" t="s">
        <v>32</v>
      </c>
      <c r="I771" s="158"/>
      <c r="L771" s="154"/>
      <c r="M771" s="159"/>
      <c r="T771" s="160"/>
      <c r="AT771" s="156" t="s">
        <v>364</v>
      </c>
      <c r="AU771" s="156" t="s">
        <v>89</v>
      </c>
      <c r="AV771" s="12" t="s">
        <v>87</v>
      </c>
      <c r="AW771" s="12" t="s">
        <v>40</v>
      </c>
      <c r="AX771" s="12" t="s">
        <v>80</v>
      </c>
      <c r="AY771" s="156" t="s">
        <v>354</v>
      </c>
    </row>
    <row r="772" spans="2:65" s="12" customFormat="1">
      <c r="B772" s="154"/>
      <c r="D772" s="155" t="s">
        <v>364</v>
      </c>
      <c r="E772" s="156" t="s">
        <v>32</v>
      </c>
      <c r="F772" s="157" t="s">
        <v>958</v>
      </c>
      <c r="H772" s="156" t="s">
        <v>32</v>
      </c>
      <c r="I772" s="158"/>
      <c r="L772" s="154"/>
      <c r="M772" s="159"/>
      <c r="T772" s="160"/>
      <c r="AT772" s="156" t="s">
        <v>364</v>
      </c>
      <c r="AU772" s="156" t="s">
        <v>89</v>
      </c>
      <c r="AV772" s="12" t="s">
        <v>87</v>
      </c>
      <c r="AW772" s="12" t="s">
        <v>40</v>
      </c>
      <c r="AX772" s="12" t="s">
        <v>80</v>
      </c>
      <c r="AY772" s="156" t="s">
        <v>354</v>
      </c>
    </row>
    <row r="773" spans="2:65" s="12" customFormat="1">
      <c r="B773" s="154"/>
      <c r="D773" s="155" t="s">
        <v>364</v>
      </c>
      <c r="E773" s="156" t="s">
        <v>32</v>
      </c>
      <c r="F773" s="157" t="s">
        <v>959</v>
      </c>
      <c r="H773" s="156" t="s">
        <v>32</v>
      </c>
      <c r="I773" s="158"/>
      <c r="L773" s="154"/>
      <c r="M773" s="159"/>
      <c r="T773" s="160"/>
      <c r="AT773" s="156" t="s">
        <v>364</v>
      </c>
      <c r="AU773" s="156" t="s">
        <v>89</v>
      </c>
      <c r="AV773" s="12" t="s">
        <v>87</v>
      </c>
      <c r="AW773" s="12" t="s">
        <v>40</v>
      </c>
      <c r="AX773" s="12" t="s">
        <v>80</v>
      </c>
      <c r="AY773" s="156" t="s">
        <v>354</v>
      </c>
    </row>
    <row r="774" spans="2:65" s="13" customFormat="1">
      <c r="B774" s="161"/>
      <c r="D774" s="155" t="s">
        <v>364</v>
      </c>
      <c r="E774" s="163" t="s">
        <v>32</v>
      </c>
      <c r="F774" s="168" t="s">
        <v>107</v>
      </c>
      <c r="H774" s="164">
        <v>23.481999999999999</v>
      </c>
      <c r="I774" s="165"/>
      <c r="L774" s="161"/>
      <c r="M774" s="166"/>
      <c r="T774" s="167"/>
      <c r="AT774" s="162" t="s">
        <v>364</v>
      </c>
      <c r="AU774" s="162" t="s">
        <v>89</v>
      </c>
      <c r="AV774" s="13" t="s">
        <v>89</v>
      </c>
      <c r="AW774" s="13" t="s">
        <v>40</v>
      </c>
      <c r="AX774" s="13" t="s">
        <v>87</v>
      </c>
      <c r="AY774" s="162" t="s">
        <v>354</v>
      </c>
    </row>
    <row r="775" spans="2:65" s="1" customFormat="1" ht="37.9" customHeight="1">
      <c r="B775" s="34"/>
      <c r="C775" s="137" t="s">
        <v>329</v>
      </c>
      <c r="D775" s="137" t="s">
        <v>356</v>
      </c>
      <c r="E775" s="138" t="s">
        <v>960</v>
      </c>
      <c r="F775" s="139" t="s">
        <v>961</v>
      </c>
      <c r="G775" s="140" t="s">
        <v>512</v>
      </c>
      <c r="H775" s="141">
        <v>2</v>
      </c>
      <c r="I775" s="142"/>
      <c r="J775" s="143">
        <f>ROUND(I775*H775,2)</f>
        <v>0</v>
      </c>
      <c r="K775" s="139" t="s">
        <v>360</v>
      </c>
      <c r="L775" s="34"/>
      <c r="M775" s="144" t="s">
        <v>32</v>
      </c>
      <c r="N775" s="145" t="s">
        <v>51</v>
      </c>
      <c r="P775" s="146">
        <f>O775*H775</f>
        <v>0</v>
      </c>
      <c r="Q775" s="146">
        <v>0</v>
      </c>
      <c r="R775" s="146">
        <f>Q775*H775</f>
        <v>0</v>
      </c>
      <c r="S775" s="146">
        <v>0</v>
      </c>
      <c r="T775" s="147">
        <f>S775*H775</f>
        <v>0</v>
      </c>
      <c r="AR775" s="148" t="s">
        <v>504</v>
      </c>
      <c r="AT775" s="148" t="s">
        <v>356</v>
      </c>
      <c r="AU775" s="148" t="s">
        <v>89</v>
      </c>
      <c r="AY775" s="18" t="s">
        <v>354</v>
      </c>
      <c r="BE775" s="149">
        <f>IF(N775="základní",J775,0)</f>
        <v>0</v>
      </c>
      <c r="BF775" s="149">
        <f>IF(N775="snížená",J775,0)</f>
        <v>0</v>
      </c>
      <c r="BG775" s="149">
        <f>IF(N775="zákl. přenesená",J775,0)</f>
        <v>0</v>
      </c>
      <c r="BH775" s="149">
        <f>IF(N775="sníž. přenesená",J775,0)</f>
        <v>0</v>
      </c>
      <c r="BI775" s="149">
        <f>IF(N775="nulová",J775,0)</f>
        <v>0</v>
      </c>
      <c r="BJ775" s="18" t="s">
        <v>87</v>
      </c>
      <c r="BK775" s="149">
        <f>ROUND(I775*H775,2)</f>
        <v>0</v>
      </c>
      <c r="BL775" s="18" t="s">
        <v>504</v>
      </c>
      <c r="BM775" s="148" t="s">
        <v>962</v>
      </c>
    </row>
    <row r="776" spans="2:65" s="1" customFormat="1">
      <c r="B776" s="34"/>
      <c r="D776" s="150" t="s">
        <v>362</v>
      </c>
      <c r="F776" s="151" t="s">
        <v>963</v>
      </c>
      <c r="I776" s="152"/>
      <c r="L776" s="34"/>
      <c r="M776" s="153"/>
      <c r="T776" s="55"/>
      <c r="AT776" s="18" t="s">
        <v>362</v>
      </c>
      <c r="AU776" s="18" t="s">
        <v>89</v>
      </c>
    </row>
    <row r="777" spans="2:65" s="12" customFormat="1">
      <c r="B777" s="154"/>
      <c r="D777" s="155" t="s">
        <v>364</v>
      </c>
      <c r="E777" s="156" t="s">
        <v>32</v>
      </c>
      <c r="F777" s="157" t="s">
        <v>365</v>
      </c>
      <c r="H777" s="156" t="s">
        <v>32</v>
      </c>
      <c r="I777" s="158"/>
      <c r="L777" s="154"/>
      <c r="M777" s="159"/>
      <c r="T777" s="160"/>
      <c r="AT777" s="156" t="s">
        <v>364</v>
      </c>
      <c r="AU777" s="156" t="s">
        <v>89</v>
      </c>
      <c r="AV777" s="12" t="s">
        <v>87</v>
      </c>
      <c r="AW777" s="12" t="s">
        <v>40</v>
      </c>
      <c r="AX777" s="12" t="s">
        <v>80</v>
      </c>
      <c r="AY777" s="156" t="s">
        <v>354</v>
      </c>
    </row>
    <row r="778" spans="2:65" s="12" customFormat="1">
      <c r="B778" s="154"/>
      <c r="D778" s="155" t="s">
        <v>364</v>
      </c>
      <c r="E778" s="156" t="s">
        <v>32</v>
      </c>
      <c r="F778" s="157" t="s">
        <v>366</v>
      </c>
      <c r="H778" s="156" t="s">
        <v>32</v>
      </c>
      <c r="I778" s="158"/>
      <c r="L778" s="154"/>
      <c r="M778" s="159"/>
      <c r="T778" s="160"/>
      <c r="AT778" s="156" t="s">
        <v>364</v>
      </c>
      <c r="AU778" s="156" t="s">
        <v>89</v>
      </c>
      <c r="AV778" s="12" t="s">
        <v>87</v>
      </c>
      <c r="AW778" s="12" t="s">
        <v>40</v>
      </c>
      <c r="AX778" s="12" t="s">
        <v>80</v>
      </c>
      <c r="AY778" s="156" t="s">
        <v>354</v>
      </c>
    </row>
    <row r="779" spans="2:65" s="12" customFormat="1">
      <c r="B779" s="154"/>
      <c r="D779" s="155" t="s">
        <v>364</v>
      </c>
      <c r="E779" s="156" t="s">
        <v>32</v>
      </c>
      <c r="F779" s="157" t="s">
        <v>964</v>
      </c>
      <c r="H779" s="156" t="s">
        <v>32</v>
      </c>
      <c r="I779" s="158"/>
      <c r="L779" s="154"/>
      <c r="M779" s="159"/>
      <c r="T779" s="160"/>
      <c r="AT779" s="156" t="s">
        <v>364</v>
      </c>
      <c r="AU779" s="156" t="s">
        <v>89</v>
      </c>
      <c r="AV779" s="12" t="s">
        <v>87</v>
      </c>
      <c r="AW779" s="12" t="s">
        <v>40</v>
      </c>
      <c r="AX779" s="12" t="s">
        <v>80</v>
      </c>
      <c r="AY779" s="156" t="s">
        <v>354</v>
      </c>
    </row>
    <row r="780" spans="2:65" s="13" customFormat="1">
      <c r="B780" s="161"/>
      <c r="D780" s="155" t="s">
        <v>364</v>
      </c>
      <c r="E780" s="162" t="s">
        <v>32</v>
      </c>
      <c r="F780" s="163" t="s">
        <v>246</v>
      </c>
      <c r="H780" s="164">
        <v>2</v>
      </c>
      <c r="I780" s="165"/>
      <c r="L780" s="161"/>
      <c r="M780" s="166"/>
      <c r="T780" s="167"/>
      <c r="AT780" s="162" t="s">
        <v>364</v>
      </c>
      <c r="AU780" s="162" t="s">
        <v>89</v>
      </c>
      <c r="AV780" s="13" t="s">
        <v>89</v>
      </c>
      <c r="AW780" s="13" t="s">
        <v>40</v>
      </c>
      <c r="AX780" s="13" t="s">
        <v>87</v>
      </c>
      <c r="AY780" s="162" t="s">
        <v>354</v>
      </c>
    </row>
    <row r="781" spans="2:65" s="1" customFormat="1">
      <c r="B781" s="34"/>
      <c r="D781" s="155" t="s">
        <v>466</v>
      </c>
      <c r="F781" s="176" t="s">
        <v>481</v>
      </c>
      <c r="L781" s="34"/>
      <c r="M781" s="153"/>
      <c r="T781" s="55"/>
      <c r="AU781" s="18" t="s">
        <v>89</v>
      </c>
    </row>
    <row r="782" spans="2:65" s="1" customFormat="1">
      <c r="B782" s="34"/>
      <c r="D782" s="155" t="s">
        <v>466</v>
      </c>
      <c r="F782" s="177" t="s">
        <v>482</v>
      </c>
      <c r="H782" s="178">
        <v>2</v>
      </c>
      <c r="L782" s="34"/>
      <c r="M782" s="153"/>
      <c r="T782" s="55"/>
      <c r="AU782" s="18" t="s">
        <v>89</v>
      </c>
    </row>
    <row r="783" spans="2:65" s="1" customFormat="1" ht="37.9" customHeight="1">
      <c r="B783" s="34"/>
      <c r="C783" s="179" t="s">
        <v>965</v>
      </c>
      <c r="D783" s="179" t="s">
        <v>517</v>
      </c>
      <c r="E783" s="180" t="s">
        <v>966</v>
      </c>
      <c r="F783" s="181" t="s">
        <v>967</v>
      </c>
      <c r="G783" s="182" t="s">
        <v>512</v>
      </c>
      <c r="H783" s="183">
        <v>2</v>
      </c>
      <c r="I783" s="184"/>
      <c r="J783" s="185">
        <f>ROUND(I783*H783,2)</f>
        <v>0</v>
      </c>
      <c r="K783" s="181" t="s">
        <v>360</v>
      </c>
      <c r="L783" s="186"/>
      <c r="M783" s="187" t="s">
        <v>32</v>
      </c>
      <c r="N783" s="188" t="s">
        <v>51</v>
      </c>
      <c r="P783" s="146">
        <f>O783*H783</f>
        <v>0</v>
      </c>
      <c r="Q783" s="146">
        <v>2.0500000000000001E-2</v>
      </c>
      <c r="R783" s="146">
        <f>Q783*H783</f>
        <v>4.1000000000000002E-2</v>
      </c>
      <c r="S783" s="146">
        <v>0</v>
      </c>
      <c r="T783" s="147">
        <f>S783*H783</f>
        <v>0</v>
      </c>
      <c r="AR783" s="148" t="s">
        <v>594</v>
      </c>
      <c r="AT783" s="148" t="s">
        <v>517</v>
      </c>
      <c r="AU783" s="148" t="s">
        <v>89</v>
      </c>
      <c r="AY783" s="18" t="s">
        <v>354</v>
      </c>
      <c r="BE783" s="149">
        <f>IF(N783="základní",J783,0)</f>
        <v>0</v>
      </c>
      <c r="BF783" s="149">
        <f>IF(N783="snížená",J783,0)</f>
        <v>0</v>
      </c>
      <c r="BG783" s="149">
        <f>IF(N783="zákl. přenesená",J783,0)</f>
        <v>0</v>
      </c>
      <c r="BH783" s="149">
        <f>IF(N783="sníž. přenesená",J783,0)</f>
        <v>0</v>
      </c>
      <c r="BI783" s="149">
        <f>IF(N783="nulová",J783,0)</f>
        <v>0</v>
      </c>
      <c r="BJ783" s="18" t="s">
        <v>87</v>
      </c>
      <c r="BK783" s="149">
        <f>ROUND(I783*H783,2)</f>
        <v>0</v>
      </c>
      <c r="BL783" s="18" t="s">
        <v>504</v>
      </c>
      <c r="BM783" s="148" t="s">
        <v>968</v>
      </c>
    </row>
    <row r="784" spans="2:65" s="1" customFormat="1" ht="37.9" customHeight="1">
      <c r="B784" s="34"/>
      <c r="C784" s="137" t="s">
        <v>969</v>
      </c>
      <c r="D784" s="137" t="s">
        <v>356</v>
      </c>
      <c r="E784" s="138" t="s">
        <v>970</v>
      </c>
      <c r="F784" s="139" t="s">
        <v>971</v>
      </c>
      <c r="G784" s="140" t="s">
        <v>512</v>
      </c>
      <c r="H784" s="141">
        <v>2</v>
      </c>
      <c r="I784" s="142"/>
      <c r="J784" s="143">
        <f>ROUND(I784*H784,2)</f>
        <v>0</v>
      </c>
      <c r="K784" s="139" t="s">
        <v>360</v>
      </c>
      <c r="L784" s="34"/>
      <c r="M784" s="144" t="s">
        <v>32</v>
      </c>
      <c r="N784" s="145" t="s">
        <v>51</v>
      </c>
      <c r="P784" s="146">
        <f>O784*H784</f>
        <v>0</v>
      </c>
      <c r="Q784" s="146">
        <v>0</v>
      </c>
      <c r="R784" s="146">
        <f>Q784*H784</f>
        <v>0</v>
      </c>
      <c r="S784" s="146">
        <v>0</v>
      </c>
      <c r="T784" s="147">
        <f>S784*H784</f>
        <v>0</v>
      </c>
      <c r="AR784" s="148" t="s">
        <v>504</v>
      </c>
      <c r="AT784" s="148" t="s">
        <v>356</v>
      </c>
      <c r="AU784" s="148" t="s">
        <v>89</v>
      </c>
      <c r="AY784" s="18" t="s">
        <v>354</v>
      </c>
      <c r="BE784" s="149">
        <f>IF(N784="základní",J784,0)</f>
        <v>0</v>
      </c>
      <c r="BF784" s="149">
        <f>IF(N784="snížená",J784,0)</f>
        <v>0</v>
      </c>
      <c r="BG784" s="149">
        <f>IF(N784="zákl. přenesená",J784,0)</f>
        <v>0</v>
      </c>
      <c r="BH784" s="149">
        <f>IF(N784="sníž. přenesená",J784,0)</f>
        <v>0</v>
      </c>
      <c r="BI784" s="149">
        <f>IF(N784="nulová",J784,0)</f>
        <v>0</v>
      </c>
      <c r="BJ784" s="18" t="s">
        <v>87</v>
      </c>
      <c r="BK784" s="149">
        <f>ROUND(I784*H784,2)</f>
        <v>0</v>
      </c>
      <c r="BL784" s="18" t="s">
        <v>504</v>
      </c>
      <c r="BM784" s="148" t="s">
        <v>972</v>
      </c>
    </row>
    <row r="785" spans="2:65" s="1" customFormat="1">
      <c r="B785" s="34"/>
      <c r="D785" s="150" t="s">
        <v>362</v>
      </c>
      <c r="F785" s="151" t="s">
        <v>973</v>
      </c>
      <c r="I785" s="152"/>
      <c r="L785" s="34"/>
      <c r="M785" s="153"/>
      <c r="T785" s="55"/>
      <c r="AT785" s="18" t="s">
        <v>362</v>
      </c>
      <c r="AU785" s="18" t="s">
        <v>89</v>
      </c>
    </row>
    <row r="786" spans="2:65" s="12" customFormat="1">
      <c r="B786" s="154"/>
      <c r="D786" s="155" t="s">
        <v>364</v>
      </c>
      <c r="E786" s="156" t="s">
        <v>32</v>
      </c>
      <c r="F786" s="157" t="s">
        <v>365</v>
      </c>
      <c r="H786" s="156" t="s">
        <v>32</v>
      </c>
      <c r="I786" s="158"/>
      <c r="L786" s="154"/>
      <c r="M786" s="159"/>
      <c r="T786" s="160"/>
      <c r="AT786" s="156" t="s">
        <v>364</v>
      </c>
      <c r="AU786" s="156" t="s">
        <v>89</v>
      </c>
      <c r="AV786" s="12" t="s">
        <v>87</v>
      </c>
      <c r="AW786" s="12" t="s">
        <v>40</v>
      </c>
      <c r="AX786" s="12" t="s">
        <v>80</v>
      </c>
      <c r="AY786" s="156" t="s">
        <v>354</v>
      </c>
    </row>
    <row r="787" spans="2:65" s="12" customFormat="1">
      <c r="B787" s="154"/>
      <c r="D787" s="155" t="s">
        <v>364</v>
      </c>
      <c r="E787" s="156" t="s">
        <v>32</v>
      </c>
      <c r="F787" s="157" t="s">
        <v>366</v>
      </c>
      <c r="H787" s="156" t="s">
        <v>32</v>
      </c>
      <c r="I787" s="158"/>
      <c r="L787" s="154"/>
      <c r="M787" s="159"/>
      <c r="T787" s="160"/>
      <c r="AT787" s="156" t="s">
        <v>364</v>
      </c>
      <c r="AU787" s="156" t="s">
        <v>89</v>
      </c>
      <c r="AV787" s="12" t="s">
        <v>87</v>
      </c>
      <c r="AW787" s="12" t="s">
        <v>40</v>
      </c>
      <c r="AX787" s="12" t="s">
        <v>80</v>
      </c>
      <c r="AY787" s="156" t="s">
        <v>354</v>
      </c>
    </row>
    <row r="788" spans="2:65" s="12" customFormat="1">
      <c r="B788" s="154"/>
      <c r="D788" s="155" t="s">
        <v>364</v>
      </c>
      <c r="E788" s="156" t="s">
        <v>32</v>
      </c>
      <c r="F788" s="157" t="s">
        <v>515</v>
      </c>
      <c r="H788" s="156" t="s">
        <v>32</v>
      </c>
      <c r="I788" s="158"/>
      <c r="L788" s="154"/>
      <c r="M788" s="159"/>
      <c r="T788" s="160"/>
      <c r="AT788" s="156" t="s">
        <v>364</v>
      </c>
      <c r="AU788" s="156" t="s">
        <v>89</v>
      </c>
      <c r="AV788" s="12" t="s">
        <v>87</v>
      </c>
      <c r="AW788" s="12" t="s">
        <v>40</v>
      </c>
      <c r="AX788" s="12" t="s">
        <v>80</v>
      </c>
      <c r="AY788" s="156" t="s">
        <v>354</v>
      </c>
    </row>
    <row r="789" spans="2:65" s="13" customFormat="1">
      <c r="B789" s="161"/>
      <c r="D789" s="155" t="s">
        <v>364</v>
      </c>
      <c r="E789" s="162" t="s">
        <v>32</v>
      </c>
      <c r="F789" s="163" t="s">
        <v>248</v>
      </c>
      <c r="H789" s="164">
        <v>2</v>
      </c>
      <c r="I789" s="165"/>
      <c r="L789" s="161"/>
      <c r="M789" s="166"/>
      <c r="T789" s="167"/>
      <c r="AT789" s="162" t="s">
        <v>364</v>
      </c>
      <c r="AU789" s="162" t="s">
        <v>89</v>
      </c>
      <c r="AV789" s="13" t="s">
        <v>89</v>
      </c>
      <c r="AW789" s="13" t="s">
        <v>40</v>
      </c>
      <c r="AX789" s="13" t="s">
        <v>87</v>
      </c>
      <c r="AY789" s="162" t="s">
        <v>354</v>
      </c>
    </row>
    <row r="790" spans="2:65" s="1" customFormat="1">
      <c r="B790" s="34"/>
      <c r="D790" s="155" t="s">
        <v>466</v>
      </c>
      <c r="F790" s="176" t="s">
        <v>483</v>
      </c>
      <c r="L790" s="34"/>
      <c r="M790" s="153"/>
      <c r="T790" s="55"/>
      <c r="AU790" s="18" t="s">
        <v>89</v>
      </c>
    </row>
    <row r="791" spans="2:65" s="1" customFormat="1">
      <c r="B791" s="34"/>
      <c r="D791" s="155" t="s">
        <v>466</v>
      </c>
      <c r="F791" s="177" t="s">
        <v>482</v>
      </c>
      <c r="H791" s="178">
        <v>2</v>
      </c>
      <c r="L791" s="34"/>
      <c r="M791" s="153"/>
      <c r="T791" s="55"/>
      <c r="AU791" s="18" t="s">
        <v>89</v>
      </c>
    </row>
    <row r="792" spans="2:65" s="1" customFormat="1" ht="44.25" customHeight="1">
      <c r="B792" s="34"/>
      <c r="C792" s="179" t="s">
        <v>974</v>
      </c>
      <c r="D792" s="179" t="s">
        <v>517</v>
      </c>
      <c r="E792" s="180" t="s">
        <v>975</v>
      </c>
      <c r="F792" s="181" t="s">
        <v>976</v>
      </c>
      <c r="G792" s="182" t="s">
        <v>512</v>
      </c>
      <c r="H792" s="183">
        <v>2</v>
      </c>
      <c r="I792" s="184"/>
      <c r="J792" s="185">
        <f>ROUND(I792*H792,2)</f>
        <v>0</v>
      </c>
      <c r="K792" s="181" t="s">
        <v>360</v>
      </c>
      <c r="L792" s="186"/>
      <c r="M792" s="187" t="s">
        <v>32</v>
      </c>
      <c r="N792" s="188" t="s">
        <v>51</v>
      </c>
      <c r="P792" s="146">
        <f>O792*H792</f>
        <v>0</v>
      </c>
      <c r="Q792" s="146">
        <v>3.5999999999999997E-2</v>
      </c>
      <c r="R792" s="146">
        <f>Q792*H792</f>
        <v>7.1999999999999995E-2</v>
      </c>
      <c r="S792" s="146">
        <v>0</v>
      </c>
      <c r="T792" s="147">
        <f>S792*H792</f>
        <v>0</v>
      </c>
      <c r="AR792" s="148" t="s">
        <v>594</v>
      </c>
      <c r="AT792" s="148" t="s">
        <v>517</v>
      </c>
      <c r="AU792" s="148" t="s">
        <v>89</v>
      </c>
      <c r="AY792" s="18" t="s">
        <v>354</v>
      </c>
      <c r="BE792" s="149">
        <f>IF(N792="základní",J792,0)</f>
        <v>0</v>
      </c>
      <c r="BF792" s="149">
        <f>IF(N792="snížená",J792,0)</f>
        <v>0</v>
      </c>
      <c r="BG792" s="149">
        <f>IF(N792="zákl. přenesená",J792,0)</f>
        <v>0</v>
      </c>
      <c r="BH792" s="149">
        <f>IF(N792="sníž. přenesená",J792,0)</f>
        <v>0</v>
      </c>
      <c r="BI792" s="149">
        <f>IF(N792="nulová",J792,0)</f>
        <v>0</v>
      </c>
      <c r="BJ792" s="18" t="s">
        <v>87</v>
      </c>
      <c r="BK792" s="149">
        <f>ROUND(I792*H792,2)</f>
        <v>0</v>
      </c>
      <c r="BL792" s="18" t="s">
        <v>504</v>
      </c>
      <c r="BM792" s="148" t="s">
        <v>977</v>
      </c>
    </row>
    <row r="793" spans="2:65" s="1" customFormat="1" ht="16.5" customHeight="1">
      <c r="B793" s="34"/>
      <c r="C793" s="137" t="s">
        <v>978</v>
      </c>
      <c r="D793" s="137" t="s">
        <v>356</v>
      </c>
      <c r="E793" s="138" t="s">
        <v>979</v>
      </c>
      <c r="F793" s="139" t="s">
        <v>980</v>
      </c>
      <c r="G793" s="140" t="s">
        <v>512</v>
      </c>
      <c r="H793" s="141">
        <v>4</v>
      </c>
      <c r="I793" s="142"/>
      <c r="J793" s="143">
        <f>ROUND(I793*H793,2)</f>
        <v>0</v>
      </c>
      <c r="K793" s="139" t="s">
        <v>360</v>
      </c>
      <c r="L793" s="34"/>
      <c r="M793" s="144" t="s">
        <v>32</v>
      </c>
      <c r="N793" s="145" t="s">
        <v>51</v>
      </c>
      <c r="P793" s="146">
        <f>O793*H793</f>
        <v>0</v>
      </c>
      <c r="Q793" s="146">
        <v>0</v>
      </c>
      <c r="R793" s="146">
        <f>Q793*H793</f>
        <v>0</v>
      </c>
      <c r="S793" s="146">
        <v>0</v>
      </c>
      <c r="T793" s="147">
        <f>S793*H793</f>
        <v>0</v>
      </c>
      <c r="AR793" s="148" t="s">
        <v>504</v>
      </c>
      <c r="AT793" s="148" t="s">
        <v>356</v>
      </c>
      <c r="AU793" s="148" t="s">
        <v>89</v>
      </c>
      <c r="AY793" s="18" t="s">
        <v>354</v>
      </c>
      <c r="BE793" s="149">
        <f>IF(N793="základní",J793,0)</f>
        <v>0</v>
      </c>
      <c r="BF793" s="149">
        <f>IF(N793="snížená",J793,0)</f>
        <v>0</v>
      </c>
      <c r="BG793" s="149">
        <f>IF(N793="zákl. přenesená",J793,0)</f>
        <v>0</v>
      </c>
      <c r="BH793" s="149">
        <f>IF(N793="sníž. přenesená",J793,0)</f>
        <v>0</v>
      </c>
      <c r="BI793" s="149">
        <f>IF(N793="nulová",J793,0)</f>
        <v>0</v>
      </c>
      <c r="BJ793" s="18" t="s">
        <v>87</v>
      </c>
      <c r="BK793" s="149">
        <f>ROUND(I793*H793,2)</f>
        <v>0</v>
      </c>
      <c r="BL793" s="18" t="s">
        <v>504</v>
      </c>
      <c r="BM793" s="148" t="s">
        <v>981</v>
      </c>
    </row>
    <row r="794" spans="2:65" s="1" customFormat="1">
      <c r="B794" s="34"/>
      <c r="D794" s="150" t="s">
        <v>362</v>
      </c>
      <c r="F794" s="151" t="s">
        <v>982</v>
      </c>
      <c r="I794" s="152"/>
      <c r="L794" s="34"/>
      <c r="M794" s="153"/>
      <c r="T794" s="55"/>
      <c r="AT794" s="18" t="s">
        <v>362</v>
      </c>
      <c r="AU794" s="18" t="s">
        <v>89</v>
      </c>
    </row>
    <row r="795" spans="2:65" s="12" customFormat="1">
      <c r="B795" s="154"/>
      <c r="D795" s="155" t="s">
        <v>364</v>
      </c>
      <c r="E795" s="156" t="s">
        <v>32</v>
      </c>
      <c r="F795" s="157" t="s">
        <v>365</v>
      </c>
      <c r="H795" s="156" t="s">
        <v>32</v>
      </c>
      <c r="I795" s="158"/>
      <c r="L795" s="154"/>
      <c r="M795" s="159"/>
      <c r="T795" s="160"/>
      <c r="AT795" s="156" t="s">
        <v>364</v>
      </c>
      <c r="AU795" s="156" t="s">
        <v>89</v>
      </c>
      <c r="AV795" s="12" t="s">
        <v>87</v>
      </c>
      <c r="AW795" s="12" t="s">
        <v>40</v>
      </c>
      <c r="AX795" s="12" t="s">
        <v>80</v>
      </c>
      <c r="AY795" s="156" t="s">
        <v>354</v>
      </c>
    </row>
    <row r="796" spans="2:65" s="12" customFormat="1">
      <c r="B796" s="154"/>
      <c r="D796" s="155" t="s">
        <v>364</v>
      </c>
      <c r="E796" s="156" t="s">
        <v>32</v>
      </c>
      <c r="F796" s="157" t="s">
        <v>366</v>
      </c>
      <c r="H796" s="156" t="s">
        <v>32</v>
      </c>
      <c r="I796" s="158"/>
      <c r="L796" s="154"/>
      <c r="M796" s="159"/>
      <c r="T796" s="160"/>
      <c r="AT796" s="156" t="s">
        <v>364</v>
      </c>
      <c r="AU796" s="156" t="s">
        <v>89</v>
      </c>
      <c r="AV796" s="12" t="s">
        <v>87</v>
      </c>
      <c r="AW796" s="12" t="s">
        <v>40</v>
      </c>
      <c r="AX796" s="12" t="s">
        <v>80</v>
      </c>
      <c r="AY796" s="156" t="s">
        <v>354</v>
      </c>
    </row>
    <row r="797" spans="2:65" s="12" customFormat="1">
      <c r="B797" s="154"/>
      <c r="D797" s="155" t="s">
        <v>364</v>
      </c>
      <c r="E797" s="156" t="s">
        <v>32</v>
      </c>
      <c r="F797" s="157" t="s">
        <v>983</v>
      </c>
      <c r="H797" s="156" t="s">
        <v>32</v>
      </c>
      <c r="I797" s="158"/>
      <c r="L797" s="154"/>
      <c r="M797" s="159"/>
      <c r="T797" s="160"/>
      <c r="AT797" s="156" t="s">
        <v>364</v>
      </c>
      <c r="AU797" s="156" t="s">
        <v>89</v>
      </c>
      <c r="AV797" s="12" t="s">
        <v>87</v>
      </c>
      <c r="AW797" s="12" t="s">
        <v>40</v>
      </c>
      <c r="AX797" s="12" t="s">
        <v>80</v>
      </c>
      <c r="AY797" s="156" t="s">
        <v>354</v>
      </c>
    </row>
    <row r="798" spans="2:65" s="12" customFormat="1">
      <c r="B798" s="154"/>
      <c r="D798" s="155" t="s">
        <v>364</v>
      </c>
      <c r="E798" s="156" t="s">
        <v>32</v>
      </c>
      <c r="F798" s="157" t="s">
        <v>984</v>
      </c>
      <c r="H798" s="156" t="s">
        <v>32</v>
      </c>
      <c r="I798" s="158"/>
      <c r="L798" s="154"/>
      <c r="M798" s="159"/>
      <c r="T798" s="160"/>
      <c r="AT798" s="156" t="s">
        <v>364</v>
      </c>
      <c r="AU798" s="156" t="s">
        <v>89</v>
      </c>
      <c r="AV798" s="12" t="s">
        <v>87</v>
      </c>
      <c r="AW798" s="12" t="s">
        <v>40</v>
      </c>
      <c r="AX798" s="12" t="s">
        <v>80</v>
      </c>
      <c r="AY798" s="156" t="s">
        <v>354</v>
      </c>
    </row>
    <row r="799" spans="2:65" s="13" customFormat="1">
      <c r="B799" s="161"/>
      <c r="D799" s="155" t="s">
        <v>364</v>
      </c>
      <c r="E799" s="162" t="s">
        <v>32</v>
      </c>
      <c r="F799" s="163" t="s">
        <v>250</v>
      </c>
      <c r="H799" s="164">
        <v>4</v>
      </c>
      <c r="I799" s="165"/>
      <c r="L799" s="161"/>
      <c r="M799" s="166"/>
      <c r="T799" s="167"/>
      <c r="AT799" s="162" t="s">
        <v>364</v>
      </c>
      <c r="AU799" s="162" t="s">
        <v>89</v>
      </c>
      <c r="AV799" s="13" t="s">
        <v>89</v>
      </c>
      <c r="AW799" s="13" t="s">
        <v>40</v>
      </c>
      <c r="AX799" s="13" t="s">
        <v>87</v>
      </c>
      <c r="AY799" s="162" t="s">
        <v>354</v>
      </c>
    </row>
    <row r="800" spans="2:65" s="1" customFormat="1">
      <c r="B800" s="34"/>
      <c r="D800" s="155" t="s">
        <v>466</v>
      </c>
      <c r="F800" s="176" t="s">
        <v>483</v>
      </c>
      <c r="L800" s="34"/>
      <c r="M800" s="153"/>
      <c r="T800" s="55"/>
      <c r="AU800" s="18" t="s">
        <v>89</v>
      </c>
    </row>
    <row r="801" spans="2:65" s="1" customFormat="1">
      <c r="B801" s="34"/>
      <c r="D801" s="155" t="s">
        <v>466</v>
      </c>
      <c r="F801" s="177" t="s">
        <v>482</v>
      </c>
      <c r="H801" s="178">
        <v>2</v>
      </c>
      <c r="L801" s="34"/>
      <c r="M801" s="153"/>
      <c r="T801" s="55"/>
      <c r="AU801" s="18" t="s">
        <v>89</v>
      </c>
    </row>
    <row r="802" spans="2:65" s="1" customFormat="1" ht="16.5" customHeight="1">
      <c r="B802" s="34"/>
      <c r="C802" s="179" t="s">
        <v>985</v>
      </c>
      <c r="D802" s="179" t="s">
        <v>517</v>
      </c>
      <c r="E802" s="180" t="s">
        <v>986</v>
      </c>
      <c r="F802" s="181" t="s">
        <v>987</v>
      </c>
      <c r="G802" s="182" t="s">
        <v>512</v>
      </c>
      <c r="H802" s="183">
        <v>4</v>
      </c>
      <c r="I802" s="184"/>
      <c r="J802" s="185">
        <f>ROUND(I802*H802,2)</f>
        <v>0</v>
      </c>
      <c r="K802" s="181" t="s">
        <v>360</v>
      </c>
      <c r="L802" s="186"/>
      <c r="M802" s="187" t="s">
        <v>32</v>
      </c>
      <c r="N802" s="188" t="s">
        <v>51</v>
      </c>
      <c r="P802" s="146">
        <f>O802*H802</f>
        <v>0</v>
      </c>
      <c r="Q802" s="146">
        <v>5.0000000000000001E-4</v>
      </c>
      <c r="R802" s="146">
        <f>Q802*H802</f>
        <v>2E-3</v>
      </c>
      <c r="S802" s="146">
        <v>0</v>
      </c>
      <c r="T802" s="147">
        <f>S802*H802</f>
        <v>0</v>
      </c>
      <c r="AR802" s="148" t="s">
        <v>594</v>
      </c>
      <c r="AT802" s="148" t="s">
        <v>517</v>
      </c>
      <c r="AU802" s="148" t="s">
        <v>89</v>
      </c>
      <c r="AY802" s="18" t="s">
        <v>354</v>
      </c>
      <c r="BE802" s="149">
        <f>IF(N802="základní",J802,0)</f>
        <v>0</v>
      </c>
      <c r="BF802" s="149">
        <f>IF(N802="snížená",J802,0)</f>
        <v>0</v>
      </c>
      <c r="BG802" s="149">
        <f>IF(N802="zákl. přenesená",J802,0)</f>
        <v>0</v>
      </c>
      <c r="BH802" s="149">
        <f>IF(N802="sníž. přenesená",J802,0)</f>
        <v>0</v>
      </c>
      <c r="BI802" s="149">
        <f>IF(N802="nulová",J802,0)</f>
        <v>0</v>
      </c>
      <c r="BJ802" s="18" t="s">
        <v>87</v>
      </c>
      <c r="BK802" s="149">
        <f>ROUND(I802*H802,2)</f>
        <v>0</v>
      </c>
      <c r="BL802" s="18" t="s">
        <v>504</v>
      </c>
      <c r="BM802" s="148" t="s">
        <v>988</v>
      </c>
    </row>
    <row r="803" spans="2:65" s="1" customFormat="1" ht="24.2" customHeight="1">
      <c r="B803" s="34"/>
      <c r="C803" s="137" t="s">
        <v>989</v>
      </c>
      <c r="D803" s="137" t="s">
        <v>356</v>
      </c>
      <c r="E803" s="138" t="s">
        <v>990</v>
      </c>
      <c r="F803" s="139" t="s">
        <v>991</v>
      </c>
      <c r="G803" s="140" t="s">
        <v>512</v>
      </c>
      <c r="H803" s="141">
        <v>2</v>
      </c>
      <c r="I803" s="142"/>
      <c r="J803" s="143">
        <f>ROUND(I803*H803,2)</f>
        <v>0</v>
      </c>
      <c r="K803" s="139" t="s">
        <v>360</v>
      </c>
      <c r="L803" s="34"/>
      <c r="M803" s="144" t="s">
        <v>32</v>
      </c>
      <c r="N803" s="145" t="s">
        <v>51</v>
      </c>
      <c r="P803" s="146">
        <f>O803*H803</f>
        <v>0</v>
      </c>
      <c r="Q803" s="146">
        <v>0</v>
      </c>
      <c r="R803" s="146">
        <f>Q803*H803</f>
        <v>0</v>
      </c>
      <c r="S803" s="146">
        <v>0</v>
      </c>
      <c r="T803" s="147">
        <f>S803*H803</f>
        <v>0</v>
      </c>
      <c r="AR803" s="148" t="s">
        <v>504</v>
      </c>
      <c r="AT803" s="148" t="s">
        <v>356</v>
      </c>
      <c r="AU803" s="148" t="s">
        <v>89</v>
      </c>
      <c r="AY803" s="18" t="s">
        <v>354</v>
      </c>
      <c r="BE803" s="149">
        <f>IF(N803="základní",J803,0)</f>
        <v>0</v>
      </c>
      <c r="BF803" s="149">
        <f>IF(N803="snížená",J803,0)</f>
        <v>0</v>
      </c>
      <c r="BG803" s="149">
        <f>IF(N803="zákl. přenesená",J803,0)</f>
        <v>0</v>
      </c>
      <c r="BH803" s="149">
        <f>IF(N803="sníž. přenesená",J803,0)</f>
        <v>0</v>
      </c>
      <c r="BI803" s="149">
        <f>IF(N803="nulová",J803,0)</f>
        <v>0</v>
      </c>
      <c r="BJ803" s="18" t="s">
        <v>87</v>
      </c>
      <c r="BK803" s="149">
        <f>ROUND(I803*H803,2)</f>
        <v>0</v>
      </c>
      <c r="BL803" s="18" t="s">
        <v>504</v>
      </c>
      <c r="BM803" s="148" t="s">
        <v>992</v>
      </c>
    </row>
    <row r="804" spans="2:65" s="1" customFormat="1">
      <c r="B804" s="34"/>
      <c r="D804" s="150" t="s">
        <v>362</v>
      </c>
      <c r="F804" s="151" t="s">
        <v>993</v>
      </c>
      <c r="I804" s="152"/>
      <c r="L804" s="34"/>
      <c r="M804" s="153"/>
      <c r="T804" s="55"/>
      <c r="AT804" s="18" t="s">
        <v>362</v>
      </c>
      <c r="AU804" s="18" t="s">
        <v>89</v>
      </c>
    </row>
    <row r="805" spans="2:65" s="12" customFormat="1">
      <c r="B805" s="154"/>
      <c r="D805" s="155" t="s">
        <v>364</v>
      </c>
      <c r="E805" s="156" t="s">
        <v>32</v>
      </c>
      <c r="F805" s="157" t="s">
        <v>365</v>
      </c>
      <c r="H805" s="156" t="s">
        <v>32</v>
      </c>
      <c r="I805" s="158"/>
      <c r="L805" s="154"/>
      <c r="M805" s="159"/>
      <c r="T805" s="160"/>
      <c r="AT805" s="156" t="s">
        <v>364</v>
      </c>
      <c r="AU805" s="156" t="s">
        <v>89</v>
      </c>
      <c r="AV805" s="12" t="s">
        <v>87</v>
      </c>
      <c r="AW805" s="12" t="s">
        <v>40</v>
      </c>
      <c r="AX805" s="12" t="s">
        <v>80</v>
      </c>
      <c r="AY805" s="156" t="s">
        <v>354</v>
      </c>
    </row>
    <row r="806" spans="2:65" s="12" customFormat="1">
      <c r="B806" s="154"/>
      <c r="D806" s="155" t="s">
        <v>364</v>
      </c>
      <c r="E806" s="156" t="s">
        <v>32</v>
      </c>
      <c r="F806" s="157" t="s">
        <v>366</v>
      </c>
      <c r="H806" s="156" t="s">
        <v>32</v>
      </c>
      <c r="I806" s="158"/>
      <c r="L806" s="154"/>
      <c r="M806" s="159"/>
      <c r="T806" s="160"/>
      <c r="AT806" s="156" t="s">
        <v>364</v>
      </c>
      <c r="AU806" s="156" t="s">
        <v>89</v>
      </c>
      <c r="AV806" s="12" t="s">
        <v>87</v>
      </c>
      <c r="AW806" s="12" t="s">
        <v>40</v>
      </c>
      <c r="AX806" s="12" t="s">
        <v>80</v>
      </c>
      <c r="AY806" s="156" t="s">
        <v>354</v>
      </c>
    </row>
    <row r="807" spans="2:65" s="12" customFormat="1">
      <c r="B807" s="154"/>
      <c r="D807" s="155" t="s">
        <v>364</v>
      </c>
      <c r="E807" s="156" t="s">
        <v>32</v>
      </c>
      <c r="F807" s="157" t="s">
        <v>515</v>
      </c>
      <c r="H807" s="156" t="s">
        <v>32</v>
      </c>
      <c r="I807" s="158"/>
      <c r="L807" s="154"/>
      <c r="M807" s="159"/>
      <c r="T807" s="160"/>
      <c r="AT807" s="156" t="s">
        <v>364</v>
      </c>
      <c r="AU807" s="156" t="s">
        <v>89</v>
      </c>
      <c r="AV807" s="12" t="s">
        <v>87</v>
      </c>
      <c r="AW807" s="12" t="s">
        <v>40</v>
      </c>
      <c r="AX807" s="12" t="s">
        <v>80</v>
      </c>
      <c r="AY807" s="156" t="s">
        <v>354</v>
      </c>
    </row>
    <row r="808" spans="2:65" s="13" customFormat="1">
      <c r="B808" s="161"/>
      <c r="D808" s="155" t="s">
        <v>364</v>
      </c>
      <c r="E808" s="162" t="s">
        <v>32</v>
      </c>
      <c r="F808" s="163" t="s">
        <v>253</v>
      </c>
      <c r="H808" s="164">
        <v>2</v>
      </c>
      <c r="I808" s="165"/>
      <c r="L808" s="161"/>
      <c r="M808" s="166"/>
      <c r="T808" s="167"/>
      <c r="AT808" s="162" t="s">
        <v>364</v>
      </c>
      <c r="AU808" s="162" t="s">
        <v>89</v>
      </c>
      <c r="AV808" s="13" t="s">
        <v>89</v>
      </c>
      <c r="AW808" s="13" t="s">
        <v>40</v>
      </c>
      <c r="AX808" s="13" t="s">
        <v>87</v>
      </c>
      <c r="AY808" s="162" t="s">
        <v>354</v>
      </c>
    </row>
    <row r="809" spans="2:65" s="1" customFormat="1">
      <c r="B809" s="34"/>
      <c r="D809" s="155" t="s">
        <v>466</v>
      </c>
      <c r="F809" s="176" t="s">
        <v>483</v>
      </c>
      <c r="L809" s="34"/>
      <c r="M809" s="153"/>
      <c r="T809" s="55"/>
      <c r="AU809" s="18" t="s">
        <v>89</v>
      </c>
    </row>
    <row r="810" spans="2:65" s="1" customFormat="1">
      <c r="B810" s="34"/>
      <c r="D810" s="155" t="s">
        <v>466</v>
      </c>
      <c r="F810" s="177" t="s">
        <v>482</v>
      </c>
      <c r="H810" s="178">
        <v>2</v>
      </c>
      <c r="L810" s="34"/>
      <c r="M810" s="153"/>
      <c r="T810" s="55"/>
      <c r="AU810" s="18" t="s">
        <v>89</v>
      </c>
    </row>
    <row r="811" spans="2:65" s="1" customFormat="1" ht="16.5" customHeight="1">
      <c r="B811" s="34"/>
      <c r="C811" s="179" t="s">
        <v>994</v>
      </c>
      <c r="D811" s="179" t="s">
        <v>517</v>
      </c>
      <c r="E811" s="180" t="s">
        <v>995</v>
      </c>
      <c r="F811" s="181" t="s">
        <v>996</v>
      </c>
      <c r="G811" s="182" t="s">
        <v>512</v>
      </c>
      <c r="H811" s="183">
        <v>2</v>
      </c>
      <c r="I811" s="184"/>
      <c r="J811" s="185">
        <f>ROUND(I811*H811,2)</f>
        <v>0</v>
      </c>
      <c r="K811" s="181" t="s">
        <v>360</v>
      </c>
      <c r="L811" s="186"/>
      <c r="M811" s="187" t="s">
        <v>32</v>
      </c>
      <c r="N811" s="188" t="s">
        <v>51</v>
      </c>
      <c r="P811" s="146">
        <f>O811*H811</f>
        <v>0</v>
      </c>
      <c r="Q811" s="146">
        <v>2.3999999999999998E-3</v>
      </c>
      <c r="R811" s="146">
        <f>Q811*H811</f>
        <v>4.7999999999999996E-3</v>
      </c>
      <c r="S811" s="146">
        <v>0</v>
      </c>
      <c r="T811" s="147">
        <f>S811*H811</f>
        <v>0</v>
      </c>
      <c r="AR811" s="148" t="s">
        <v>594</v>
      </c>
      <c r="AT811" s="148" t="s">
        <v>517</v>
      </c>
      <c r="AU811" s="148" t="s">
        <v>89</v>
      </c>
      <c r="AY811" s="18" t="s">
        <v>354</v>
      </c>
      <c r="BE811" s="149">
        <f>IF(N811="základní",J811,0)</f>
        <v>0</v>
      </c>
      <c r="BF811" s="149">
        <f>IF(N811="snížená",J811,0)</f>
        <v>0</v>
      </c>
      <c r="BG811" s="149">
        <f>IF(N811="zákl. přenesená",J811,0)</f>
        <v>0</v>
      </c>
      <c r="BH811" s="149">
        <f>IF(N811="sníž. přenesená",J811,0)</f>
        <v>0</v>
      </c>
      <c r="BI811" s="149">
        <f>IF(N811="nulová",J811,0)</f>
        <v>0</v>
      </c>
      <c r="BJ811" s="18" t="s">
        <v>87</v>
      </c>
      <c r="BK811" s="149">
        <f>ROUND(I811*H811,2)</f>
        <v>0</v>
      </c>
      <c r="BL811" s="18" t="s">
        <v>504</v>
      </c>
      <c r="BM811" s="148" t="s">
        <v>997</v>
      </c>
    </row>
    <row r="812" spans="2:65" s="1" customFormat="1" ht="16.5" customHeight="1">
      <c r="B812" s="34"/>
      <c r="C812" s="137" t="s">
        <v>998</v>
      </c>
      <c r="D812" s="137" t="s">
        <v>356</v>
      </c>
      <c r="E812" s="138" t="s">
        <v>999</v>
      </c>
      <c r="F812" s="139" t="s">
        <v>1000</v>
      </c>
      <c r="G812" s="140" t="s">
        <v>512</v>
      </c>
      <c r="H812" s="141">
        <v>2</v>
      </c>
      <c r="I812" s="142"/>
      <c r="J812" s="143">
        <f>ROUND(I812*H812,2)</f>
        <v>0</v>
      </c>
      <c r="K812" s="139" t="s">
        <v>360</v>
      </c>
      <c r="L812" s="34"/>
      <c r="M812" s="144" t="s">
        <v>32</v>
      </c>
      <c r="N812" s="145" t="s">
        <v>51</v>
      </c>
      <c r="P812" s="146">
        <f>O812*H812</f>
        <v>0</v>
      </c>
      <c r="Q812" s="146">
        <v>0</v>
      </c>
      <c r="R812" s="146">
        <f>Q812*H812</f>
        <v>0</v>
      </c>
      <c r="S812" s="146">
        <v>0</v>
      </c>
      <c r="T812" s="147">
        <f>S812*H812</f>
        <v>0</v>
      </c>
      <c r="AR812" s="148" t="s">
        <v>504</v>
      </c>
      <c r="AT812" s="148" t="s">
        <v>356</v>
      </c>
      <c r="AU812" s="148" t="s">
        <v>89</v>
      </c>
      <c r="AY812" s="18" t="s">
        <v>354</v>
      </c>
      <c r="BE812" s="149">
        <f>IF(N812="základní",J812,0)</f>
        <v>0</v>
      </c>
      <c r="BF812" s="149">
        <f>IF(N812="snížená",J812,0)</f>
        <v>0</v>
      </c>
      <c r="BG812" s="149">
        <f>IF(N812="zákl. přenesená",J812,0)</f>
        <v>0</v>
      </c>
      <c r="BH812" s="149">
        <f>IF(N812="sníž. přenesená",J812,0)</f>
        <v>0</v>
      </c>
      <c r="BI812" s="149">
        <f>IF(N812="nulová",J812,0)</f>
        <v>0</v>
      </c>
      <c r="BJ812" s="18" t="s">
        <v>87</v>
      </c>
      <c r="BK812" s="149">
        <f>ROUND(I812*H812,2)</f>
        <v>0</v>
      </c>
      <c r="BL812" s="18" t="s">
        <v>504</v>
      </c>
      <c r="BM812" s="148" t="s">
        <v>1001</v>
      </c>
    </row>
    <row r="813" spans="2:65" s="1" customFormat="1">
      <c r="B813" s="34"/>
      <c r="D813" s="150" t="s">
        <v>362</v>
      </c>
      <c r="F813" s="151" t="s">
        <v>1002</v>
      </c>
      <c r="I813" s="152"/>
      <c r="L813" s="34"/>
      <c r="M813" s="153"/>
      <c r="T813" s="55"/>
      <c r="AT813" s="18" t="s">
        <v>362</v>
      </c>
      <c r="AU813" s="18" t="s">
        <v>89</v>
      </c>
    </row>
    <row r="814" spans="2:65" s="12" customFormat="1">
      <c r="B814" s="154"/>
      <c r="D814" s="155" t="s">
        <v>364</v>
      </c>
      <c r="E814" s="156" t="s">
        <v>32</v>
      </c>
      <c r="F814" s="157" t="s">
        <v>365</v>
      </c>
      <c r="H814" s="156" t="s">
        <v>32</v>
      </c>
      <c r="I814" s="158"/>
      <c r="L814" s="154"/>
      <c r="M814" s="159"/>
      <c r="T814" s="160"/>
      <c r="AT814" s="156" t="s">
        <v>364</v>
      </c>
      <c r="AU814" s="156" t="s">
        <v>89</v>
      </c>
      <c r="AV814" s="12" t="s">
        <v>87</v>
      </c>
      <c r="AW814" s="12" t="s">
        <v>40</v>
      </c>
      <c r="AX814" s="12" t="s">
        <v>80</v>
      </c>
      <c r="AY814" s="156" t="s">
        <v>354</v>
      </c>
    </row>
    <row r="815" spans="2:65" s="12" customFormat="1">
      <c r="B815" s="154"/>
      <c r="D815" s="155" t="s">
        <v>364</v>
      </c>
      <c r="E815" s="156" t="s">
        <v>32</v>
      </c>
      <c r="F815" s="157" t="s">
        <v>366</v>
      </c>
      <c r="H815" s="156" t="s">
        <v>32</v>
      </c>
      <c r="I815" s="158"/>
      <c r="L815" s="154"/>
      <c r="M815" s="159"/>
      <c r="T815" s="160"/>
      <c r="AT815" s="156" t="s">
        <v>364</v>
      </c>
      <c r="AU815" s="156" t="s">
        <v>89</v>
      </c>
      <c r="AV815" s="12" t="s">
        <v>87</v>
      </c>
      <c r="AW815" s="12" t="s">
        <v>40</v>
      </c>
      <c r="AX815" s="12" t="s">
        <v>80</v>
      </c>
      <c r="AY815" s="156" t="s">
        <v>354</v>
      </c>
    </row>
    <row r="816" spans="2:65" s="12" customFormat="1">
      <c r="B816" s="154"/>
      <c r="D816" s="155" t="s">
        <v>364</v>
      </c>
      <c r="E816" s="156" t="s">
        <v>32</v>
      </c>
      <c r="F816" s="157" t="s">
        <v>515</v>
      </c>
      <c r="H816" s="156" t="s">
        <v>32</v>
      </c>
      <c r="I816" s="158"/>
      <c r="L816" s="154"/>
      <c r="M816" s="159"/>
      <c r="T816" s="160"/>
      <c r="AT816" s="156" t="s">
        <v>364</v>
      </c>
      <c r="AU816" s="156" t="s">
        <v>89</v>
      </c>
      <c r="AV816" s="12" t="s">
        <v>87</v>
      </c>
      <c r="AW816" s="12" t="s">
        <v>40</v>
      </c>
      <c r="AX816" s="12" t="s">
        <v>80</v>
      </c>
      <c r="AY816" s="156" t="s">
        <v>354</v>
      </c>
    </row>
    <row r="817" spans="2:65" s="13" customFormat="1">
      <c r="B817" s="161"/>
      <c r="D817" s="155" t="s">
        <v>364</v>
      </c>
      <c r="E817" s="162" t="s">
        <v>32</v>
      </c>
      <c r="F817" s="163" t="s">
        <v>255</v>
      </c>
      <c r="H817" s="164">
        <v>2</v>
      </c>
      <c r="I817" s="165"/>
      <c r="L817" s="161"/>
      <c r="M817" s="166"/>
      <c r="T817" s="167"/>
      <c r="AT817" s="162" t="s">
        <v>364</v>
      </c>
      <c r="AU817" s="162" t="s">
        <v>89</v>
      </c>
      <c r="AV817" s="13" t="s">
        <v>89</v>
      </c>
      <c r="AW817" s="13" t="s">
        <v>40</v>
      </c>
      <c r="AX817" s="13" t="s">
        <v>87</v>
      </c>
      <c r="AY817" s="162" t="s">
        <v>354</v>
      </c>
    </row>
    <row r="818" spans="2:65" s="1" customFormat="1">
      <c r="B818" s="34"/>
      <c r="D818" s="155" t="s">
        <v>466</v>
      </c>
      <c r="F818" s="176" t="s">
        <v>483</v>
      </c>
      <c r="L818" s="34"/>
      <c r="M818" s="153"/>
      <c r="T818" s="55"/>
      <c r="AU818" s="18" t="s">
        <v>89</v>
      </c>
    </row>
    <row r="819" spans="2:65" s="1" customFormat="1">
      <c r="B819" s="34"/>
      <c r="D819" s="155" t="s">
        <v>466</v>
      </c>
      <c r="F819" s="177" t="s">
        <v>482</v>
      </c>
      <c r="H819" s="178">
        <v>2</v>
      </c>
      <c r="L819" s="34"/>
      <c r="M819" s="153"/>
      <c r="T819" s="55"/>
      <c r="AU819" s="18" t="s">
        <v>89</v>
      </c>
    </row>
    <row r="820" spans="2:65" s="1" customFormat="1" ht="16.5" customHeight="1">
      <c r="B820" s="34"/>
      <c r="C820" s="179" t="s">
        <v>1003</v>
      </c>
      <c r="D820" s="179" t="s">
        <v>517</v>
      </c>
      <c r="E820" s="180" t="s">
        <v>1004</v>
      </c>
      <c r="F820" s="181" t="s">
        <v>1005</v>
      </c>
      <c r="G820" s="182" t="s">
        <v>512</v>
      </c>
      <c r="H820" s="183">
        <v>2</v>
      </c>
      <c r="I820" s="184"/>
      <c r="J820" s="185">
        <f>ROUND(I820*H820,2)</f>
        <v>0</v>
      </c>
      <c r="K820" s="181" t="s">
        <v>360</v>
      </c>
      <c r="L820" s="186"/>
      <c r="M820" s="187" t="s">
        <v>32</v>
      </c>
      <c r="N820" s="188" t="s">
        <v>51</v>
      </c>
      <c r="P820" s="146">
        <f>O820*H820</f>
        <v>0</v>
      </c>
      <c r="Q820" s="146">
        <v>2.1000000000000001E-4</v>
      </c>
      <c r="R820" s="146">
        <f>Q820*H820</f>
        <v>4.2000000000000002E-4</v>
      </c>
      <c r="S820" s="146">
        <v>0</v>
      </c>
      <c r="T820" s="147">
        <f>S820*H820</f>
        <v>0</v>
      </c>
      <c r="AR820" s="148" t="s">
        <v>594</v>
      </c>
      <c r="AT820" s="148" t="s">
        <v>517</v>
      </c>
      <c r="AU820" s="148" t="s">
        <v>89</v>
      </c>
      <c r="AY820" s="18" t="s">
        <v>354</v>
      </c>
      <c r="BE820" s="149">
        <f>IF(N820="základní",J820,0)</f>
        <v>0</v>
      </c>
      <c r="BF820" s="149">
        <f>IF(N820="snížená",J820,0)</f>
        <v>0</v>
      </c>
      <c r="BG820" s="149">
        <f>IF(N820="zákl. přenesená",J820,0)</f>
        <v>0</v>
      </c>
      <c r="BH820" s="149">
        <f>IF(N820="sníž. přenesená",J820,0)</f>
        <v>0</v>
      </c>
      <c r="BI820" s="149">
        <f>IF(N820="nulová",J820,0)</f>
        <v>0</v>
      </c>
      <c r="BJ820" s="18" t="s">
        <v>87</v>
      </c>
      <c r="BK820" s="149">
        <f>ROUND(I820*H820,2)</f>
        <v>0</v>
      </c>
      <c r="BL820" s="18" t="s">
        <v>504</v>
      </c>
      <c r="BM820" s="148" t="s">
        <v>1006</v>
      </c>
    </row>
    <row r="821" spans="2:65" s="1" customFormat="1" ht="24.2" customHeight="1">
      <c r="B821" s="34"/>
      <c r="C821" s="137" t="s">
        <v>1007</v>
      </c>
      <c r="D821" s="137" t="s">
        <v>356</v>
      </c>
      <c r="E821" s="138" t="s">
        <v>1008</v>
      </c>
      <c r="F821" s="139" t="s">
        <v>1009</v>
      </c>
      <c r="G821" s="140" t="s">
        <v>512</v>
      </c>
      <c r="H821" s="141">
        <v>4</v>
      </c>
      <c r="I821" s="142"/>
      <c r="J821" s="143">
        <f>ROUND(I821*H821,2)</f>
        <v>0</v>
      </c>
      <c r="K821" s="139" t="s">
        <v>360</v>
      </c>
      <c r="L821" s="34"/>
      <c r="M821" s="144" t="s">
        <v>32</v>
      </c>
      <c r="N821" s="145" t="s">
        <v>51</v>
      </c>
      <c r="P821" s="146">
        <f>O821*H821</f>
        <v>0</v>
      </c>
      <c r="Q821" s="146">
        <v>0</v>
      </c>
      <c r="R821" s="146">
        <f>Q821*H821</f>
        <v>0</v>
      </c>
      <c r="S821" s="146">
        <v>0</v>
      </c>
      <c r="T821" s="147">
        <f>S821*H821</f>
        <v>0</v>
      </c>
      <c r="AR821" s="148" t="s">
        <v>504</v>
      </c>
      <c r="AT821" s="148" t="s">
        <v>356</v>
      </c>
      <c r="AU821" s="148" t="s">
        <v>89</v>
      </c>
      <c r="AY821" s="18" t="s">
        <v>354</v>
      </c>
      <c r="BE821" s="149">
        <f>IF(N821="základní",J821,0)</f>
        <v>0</v>
      </c>
      <c r="BF821" s="149">
        <f>IF(N821="snížená",J821,0)</f>
        <v>0</v>
      </c>
      <c r="BG821" s="149">
        <f>IF(N821="zákl. přenesená",J821,0)</f>
        <v>0</v>
      </c>
      <c r="BH821" s="149">
        <f>IF(N821="sníž. přenesená",J821,0)</f>
        <v>0</v>
      </c>
      <c r="BI821" s="149">
        <f>IF(N821="nulová",J821,0)</f>
        <v>0</v>
      </c>
      <c r="BJ821" s="18" t="s">
        <v>87</v>
      </c>
      <c r="BK821" s="149">
        <f>ROUND(I821*H821,2)</f>
        <v>0</v>
      </c>
      <c r="BL821" s="18" t="s">
        <v>504</v>
      </c>
      <c r="BM821" s="148" t="s">
        <v>1010</v>
      </c>
    </row>
    <row r="822" spans="2:65" s="1" customFormat="1">
      <c r="B822" s="34"/>
      <c r="D822" s="150" t="s">
        <v>362</v>
      </c>
      <c r="F822" s="151" t="s">
        <v>1011</v>
      </c>
      <c r="I822" s="152"/>
      <c r="L822" s="34"/>
      <c r="M822" s="153"/>
      <c r="T822" s="55"/>
      <c r="AT822" s="18" t="s">
        <v>362</v>
      </c>
      <c r="AU822" s="18" t="s">
        <v>89</v>
      </c>
    </row>
    <row r="823" spans="2:65" s="12" customFormat="1">
      <c r="B823" s="154"/>
      <c r="D823" s="155" t="s">
        <v>364</v>
      </c>
      <c r="E823" s="156" t="s">
        <v>32</v>
      </c>
      <c r="F823" s="157" t="s">
        <v>365</v>
      </c>
      <c r="H823" s="156" t="s">
        <v>32</v>
      </c>
      <c r="I823" s="158"/>
      <c r="L823" s="154"/>
      <c r="M823" s="159"/>
      <c r="T823" s="160"/>
      <c r="AT823" s="156" t="s">
        <v>364</v>
      </c>
      <c r="AU823" s="156" t="s">
        <v>89</v>
      </c>
      <c r="AV823" s="12" t="s">
        <v>87</v>
      </c>
      <c r="AW823" s="12" t="s">
        <v>40</v>
      </c>
      <c r="AX823" s="12" t="s">
        <v>80</v>
      </c>
      <c r="AY823" s="156" t="s">
        <v>354</v>
      </c>
    </row>
    <row r="824" spans="2:65" s="12" customFormat="1">
      <c r="B824" s="154"/>
      <c r="D824" s="155" t="s">
        <v>364</v>
      </c>
      <c r="E824" s="156" t="s">
        <v>32</v>
      </c>
      <c r="F824" s="157" t="s">
        <v>366</v>
      </c>
      <c r="H824" s="156" t="s">
        <v>32</v>
      </c>
      <c r="I824" s="158"/>
      <c r="L824" s="154"/>
      <c r="M824" s="159"/>
      <c r="T824" s="160"/>
      <c r="AT824" s="156" t="s">
        <v>364</v>
      </c>
      <c r="AU824" s="156" t="s">
        <v>89</v>
      </c>
      <c r="AV824" s="12" t="s">
        <v>87</v>
      </c>
      <c r="AW824" s="12" t="s">
        <v>40</v>
      </c>
      <c r="AX824" s="12" t="s">
        <v>80</v>
      </c>
      <c r="AY824" s="156" t="s">
        <v>354</v>
      </c>
    </row>
    <row r="825" spans="2:65" s="12" customFormat="1">
      <c r="B825" s="154"/>
      <c r="D825" s="155" t="s">
        <v>364</v>
      </c>
      <c r="E825" s="156" t="s">
        <v>32</v>
      </c>
      <c r="F825" s="157" t="s">
        <v>964</v>
      </c>
      <c r="H825" s="156" t="s">
        <v>32</v>
      </c>
      <c r="I825" s="158"/>
      <c r="L825" s="154"/>
      <c r="M825" s="159"/>
      <c r="T825" s="160"/>
      <c r="AT825" s="156" t="s">
        <v>364</v>
      </c>
      <c r="AU825" s="156" t="s">
        <v>89</v>
      </c>
      <c r="AV825" s="12" t="s">
        <v>87</v>
      </c>
      <c r="AW825" s="12" t="s">
        <v>40</v>
      </c>
      <c r="AX825" s="12" t="s">
        <v>80</v>
      </c>
      <c r="AY825" s="156" t="s">
        <v>354</v>
      </c>
    </row>
    <row r="826" spans="2:65" s="12" customFormat="1">
      <c r="B826" s="154"/>
      <c r="D826" s="155" t="s">
        <v>364</v>
      </c>
      <c r="E826" s="156" t="s">
        <v>32</v>
      </c>
      <c r="F826" s="157" t="s">
        <v>515</v>
      </c>
      <c r="H826" s="156" t="s">
        <v>32</v>
      </c>
      <c r="I826" s="158"/>
      <c r="L826" s="154"/>
      <c r="M826" s="159"/>
      <c r="T826" s="160"/>
      <c r="AT826" s="156" t="s">
        <v>364</v>
      </c>
      <c r="AU826" s="156" t="s">
        <v>89</v>
      </c>
      <c r="AV826" s="12" t="s">
        <v>87</v>
      </c>
      <c r="AW826" s="12" t="s">
        <v>40</v>
      </c>
      <c r="AX826" s="12" t="s">
        <v>80</v>
      </c>
      <c r="AY826" s="156" t="s">
        <v>354</v>
      </c>
    </row>
    <row r="827" spans="2:65" s="13" customFormat="1">
      <c r="B827" s="161"/>
      <c r="D827" s="155" t="s">
        <v>364</v>
      </c>
      <c r="E827" s="162" t="s">
        <v>32</v>
      </c>
      <c r="F827" s="163" t="s">
        <v>260</v>
      </c>
      <c r="H827" s="164">
        <v>4</v>
      </c>
      <c r="I827" s="165"/>
      <c r="L827" s="161"/>
      <c r="M827" s="166"/>
      <c r="T827" s="167"/>
      <c r="AT827" s="162" t="s">
        <v>364</v>
      </c>
      <c r="AU827" s="162" t="s">
        <v>89</v>
      </c>
      <c r="AV827" s="13" t="s">
        <v>89</v>
      </c>
      <c r="AW827" s="13" t="s">
        <v>40</v>
      </c>
      <c r="AX827" s="13" t="s">
        <v>87</v>
      </c>
      <c r="AY827" s="162" t="s">
        <v>354</v>
      </c>
    </row>
    <row r="828" spans="2:65" s="1" customFormat="1">
      <c r="B828" s="34"/>
      <c r="D828" s="155" t="s">
        <v>466</v>
      </c>
      <c r="F828" s="176" t="s">
        <v>481</v>
      </c>
      <c r="L828" s="34"/>
      <c r="M828" s="153"/>
      <c r="T828" s="55"/>
      <c r="AU828" s="18" t="s">
        <v>89</v>
      </c>
    </row>
    <row r="829" spans="2:65" s="1" customFormat="1">
      <c r="B829" s="34"/>
      <c r="D829" s="155" t="s">
        <v>466</v>
      </c>
      <c r="F829" s="177" t="s">
        <v>482</v>
      </c>
      <c r="H829" s="178">
        <v>2</v>
      </c>
      <c r="L829" s="34"/>
      <c r="M829" s="153"/>
      <c r="T829" s="55"/>
      <c r="AU829" s="18" t="s">
        <v>89</v>
      </c>
    </row>
    <row r="830" spans="2:65" s="1" customFormat="1">
      <c r="B830" s="34"/>
      <c r="D830" s="155" t="s">
        <v>466</v>
      </c>
      <c r="F830" s="176" t="s">
        <v>483</v>
      </c>
      <c r="L830" s="34"/>
      <c r="M830" s="153"/>
      <c r="T830" s="55"/>
      <c r="AU830" s="18" t="s">
        <v>89</v>
      </c>
    </row>
    <row r="831" spans="2:65" s="1" customFormat="1">
      <c r="B831" s="34"/>
      <c r="D831" s="155" t="s">
        <v>466</v>
      </c>
      <c r="F831" s="177" t="s">
        <v>482</v>
      </c>
      <c r="H831" s="178">
        <v>2</v>
      </c>
      <c r="L831" s="34"/>
      <c r="M831" s="153"/>
      <c r="T831" s="55"/>
      <c r="AU831" s="18" t="s">
        <v>89</v>
      </c>
    </row>
    <row r="832" spans="2:65" s="1" customFormat="1" ht="21.75" customHeight="1">
      <c r="B832" s="34"/>
      <c r="C832" s="179" t="s">
        <v>1012</v>
      </c>
      <c r="D832" s="179" t="s">
        <v>517</v>
      </c>
      <c r="E832" s="180" t="s">
        <v>1013</v>
      </c>
      <c r="F832" s="181" t="s">
        <v>1014</v>
      </c>
      <c r="G832" s="182" t="s">
        <v>512</v>
      </c>
      <c r="H832" s="183">
        <v>4</v>
      </c>
      <c r="I832" s="184"/>
      <c r="J832" s="185">
        <f>ROUND(I832*H832,2)</f>
        <v>0</v>
      </c>
      <c r="K832" s="181" t="s">
        <v>360</v>
      </c>
      <c r="L832" s="186"/>
      <c r="M832" s="187" t="s">
        <v>32</v>
      </c>
      <c r="N832" s="188" t="s">
        <v>51</v>
      </c>
      <c r="P832" s="146">
        <f>O832*H832</f>
        <v>0</v>
      </c>
      <c r="Q832" s="146">
        <v>1.4999999999999999E-4</v>
      </c>
      <c r="R832" s="146">
        <f>Q832*H832</f>
        <v>5.9999999999999995E-4</v>
      </c>
      <c r="S832" s="146">
        <v>0</v>
      </c>
      <c r="T832" s="147">
        <f>S832*H832</f>
        <v>0</v>
      </c>
      <c r="AR832" s="148" t="s">
        <v>594</v>
      </c>
      <c r="AT832" s="148" t="s">
        <v>517</v>
      </c>
      <c r="AU832" s="148" t="s">
        <v>89</v>
      </c>
      <c r="AY832" s="18" t="s">
        <v>354</v>
      </c>
      <c r="BE832" s="149">
        <f>IF(N832="základní",J832,0)</f>
        <v>0</v>
      </c>
      <c r="BF832" s="149">
        <f>IF(N832="snížená",J832,0)</f>
        <v>0</v>
      </c>
      <c r="BG832" s="149">
        <f>IF(N832="zákl. přenesená",J832,0)</f>
        <v>0</v>
      </c>
      <c r="BH832" s="149">
        <f>IF(N832="sníž. přenesená",J832,0)</f>
        <v>0</v>
      </c>
      <c r="BI832" s="149">
        <f>IF(N832="nulová",J832,0)</f>
        <v>0</v>
      </c>
      <c r="BJ832" s="18" t="s">
        <v>87</v>
      </c>
      <c r="BK832" s="149">
        <f>ROUND(I832*H832,2)</f>
        <v>0</v>
      </c>
      <c r="BL832" s="18" t="s">
        <v>504</v>
      </c>
      <c r="BM832" s="148" t="s">
        <v>1015</v>
      </c>
    </row>
    <row r="833" spans="2:65" s="1" customFormat="1" ht="16.5" customHeight="1">
      <c r="B833" s="34"/>
      <c r="C833" s="179" t="s">
        <v>1016</v>
      </c>
      <c r="D833" s="179" t="s">
        <v>517</v>
      </c>
      <c r="E833" s="180" t="s">
        <v>1017</v>
      </c>
      <c r="F833" s="181" t="s">
        <v>1018</v>
      </c>
      <c r="G833" s="182" t="s">
        <v>512</v>
      </c>
      <c r="H833" s="183">
        <v>4</v>
      </c>
      <c r="I833" s="184"/>
      <c r="J833" s="185">
        <f>ROUND(I833*H833,2)</f>
        <v>0</v>
      </c>
      <c r="K833" s="181" t="s">
        <v>360</v>
      </c>
      <c r="L833" s="186"/>
      <c r="M833" s="187" t="s">
        <v>32</v>
      </c>
      <c r="N833" s="188" t="s">
        <v>51</v>
      </c>
      <c r="P833" s="146">
        <f>O833*H833</f>
        <v>0</v>
      </c>
      <c r="Q833" s="146">
        <v>1.4999999999999999E-4</v>
      </c>
      <c r="R833" s="146">
        <f>Q833*H833</f>
        <v>5.9999999999999995E-4</v>
      </c>
      <c r="S833" s="146">
        <v>0</v>
      </c>
      <c r="T833" s="147">
        <f>S833*H833</f>
        <v>0</v>
      </c>
      <c r="AR833" s="148" t="s">
        <v>594</v>
      </c>
      <c r="AT833" s="148" t="s">
        <v>517</v>
      </c>
      <c r="AU833" s="148" t="s">
        <v>89</v>
      </c>
      <c r="AY833" s="18" t="s">
        <v>354</v>
      </c>
      <c r="BE833" s="149">
        <f>IF(N833="základní",J833,0)</f>
        <v>0</v>
      </c>
      <c r="BF833" s="149">
        <f>IF(N833="snížená",J833,0)</f>
        <v>0</v>
      </c>
      <c r="BG833" s="149">
        <f>IF(N833="zákl. přenesená",J833,0)</f>
        <v>0</v>
      </c>
      <c r="BH833" s="149">
        <f>IF(N833="sníž. přenesená",J833,0)</f>
        <v>0</v>
      </c>
      <c r="BI833" s="149">
        <f>IF(N833="nulová",J833,0)</f>
        <v>0</v>
      </c>
      <c r="BJ833" s="18" t="s">
        <v>87</v>
      </c>
      <c r="BK833" s="149">
        <f>ROUND(I833*H833,2)</f>
        <v>0</v>
      </c>
      <c r="BL833" s="18" t="s">
        <v>504</v>
      </c>
      <c r="BM833" s="148" t="s">
        <v>1019</v>
      </c>
    </row>
    <row r="834" spans="2:65" s="1" customFormat="1" ht="24.2" customHeight="1">
      <c r="B834" s="34"/>
      <c r="C834" s="137" t="s">
        <v>1020</v>
      </c>
      <c r="D834" s="137" t="s">
        <v>356</v>
      </c>
      <c r="E834" s="138" t="s">
        <v>1021</v>
      </c>
      <c r="F834" s="139" t="s">
        <v>1022</v>
      </c>
      <c r="G834" s="140" t="s">
        <v>512</v>
      </c>
      <c r="H834" s="141">
        <v>4</v>
      </c>
      <c r="I834" s="142"/>
      <c r="J834" s="143">
        <f>ROUND(I834*H834,2)</f>
        <v>0</v>
      </c>
      <c r="K834" s="139" t="s">
        <v>360</v>
      </c>
      <c r="L834" s="34"/>
      <c r="M834" s="144" t="s">
        <v>32</v>
      </c>
      <c r="N834" s="145" t="s">
        <v>51</v>
      </c>
      <c r="P834" s="146">
        <f>O834*H834</f>
        <v>0</v>
      </c>
      <c r="Q834" s="146">
        <v>0</v>
      </c>
      <c r="R834" s="146">
        <f>Q834*H834</f>
        <v>0</v>
      </c>
      <c r="S834" s="146">
        <v>0</v>
      </c>
      <c r="T834" s="147">
        <f>S834*H834</f>
        <v>0</v>
      </c>
      <c r="AR834" s="148" t="s">
        <v>504</v>
      </c>
      <c r="AT834" s="148" t="s">
        <v>356</v>
      </c>
      <c r="AU834" s="148" t="s">
        <v>89</v>
      </c>
      <c r="AY834" s="18" t="s">
        <v>354</v>
      </c>
      <c r="BE834" s="149">
        <f>IF(N834="základní",J834,0)</f>
        <v>0</v>
      </c>
      <c r="BF834" s="149">
        <f>IF(N834="snížená",J834,0)</f>
        <v>0</v>
      </c>
      <c r="BG834" s="149">
        <f>IF(N834="zákl. přenesená",J834,0)</f>
        <v>0</v>
      </c>
      <c r="BH834" s="149">
        <f>IF(N834="sníž. přenesená",J834,0)</f>
        <v>0</v>
      </c>
      <c r="BI834" s="149">
        <f>IF(N834="nulová",J834,0)</f>
        <v>0</v>
      </c>
      <c r="BJ834" s="18" t="s">
        <v>87</v>
      </c>
      <c r="BK834" s="149">
        <f>ROUND(I834*H834,2)</f>
        <v>0</v>
      </c>
      <c r="BL834" s="18" t="s">
        <v>504</v>
      </c>
      <c r="BM834" s="148" t="s">
        <v>1023</v>
      </c>
    </row>
    <row r="835" spans="2:65" s="1" customFormat="1">
      <c r="B835" s="34"/>
      <c r="D835" s="150" t="s">
        <v>362</v>
      </c>
      <c r="F835" s="151" t="s">
        <v>1024</v>
      </c>
      <c r="I835" s="152"/>
      <c r="L835" s="34"/>
      <c r="M835" s="153"/>
      <c r="T835" s="55"/>
      <c r="AT835" s="18" t="s">
        <v>362</v>
      </c>
      <c r="AU835" s="18" t="s">
        <v>89</v>
      </c>
    </row>
    <row r="836" spans="2:65" s="12" customFormat="1">
      <c r="B836" s="154"/>
      <c r="D836" s="155" t="s">
        <v>364</v>
      </c>
      <c r="E836" s="156" t="s">
        <v>32</v>
      </c>
      <c r="F836" s="157" t="s">
        <v>365</v>
      </c>
      <c r="H836" s="156" t="s">
        <v>32</v>
      </c>
      <c r="I836" s="158"/>
      <c r="L836" s="154"/>
      <c r="M836" s="159"/>
      <c r="T836" s="160"/>
      <c r="AT836" s="156" t="s">
        <v>364</v>
      </c>
      <c r="AU836" s="156" t="s">
        <v>89</v>
      </c>
      <c r="AV836" s="12" t="s">
        <v>87</v>
      </c>
      <c r="AW836" s="12" t="s">
        <v>40</v>
      </c>
      <c r="AX836" s="12" t="s">
        <v>80</v>
      </c>
      <c r="AY836" s="156" t="s">
        <v>354</v>
      </c>
    </row>
    <row r="837" spans="2:65" s="12" customFormat="1">
      <c r="B837" s="154"/>
      <c r="D837" s="155" t="s">
        <v>364</v>
      </c>
      <c r="E837" s="156" t="s">
        <v>32</v>
      </c>
      <c r="F837" s="157" t="s">
        <v>366</v>
      </c>
      <c r="H837" s="156" t="s">
        <v>32</v>
      </c>
      <c r="I837" s="158"/>
      <c r="L837" s="154"/>
      <c r="M837" s="159"/>
      <c r="T837" s="160"/>
      <c r="AT837" s="156" t="s">
        <v>364</v>
      </c>
      <c r="AU837" s="156" t="s">
        <v>89</v>
      </c>
      <c r="AV837" s="12" t="s">
        <v>87</v>
      </c>
      <c r="AW837" s="12" t="s">
        <v>40</v>
      </c>
      <c r="AX837" s="12" t="s">
        <v>80</v>
      </c>
      <c r="AY837" s="156" t="s">
        <v>354</v>
      </c>
    </row>
    <row r="838" spans="2:65" s="12" customFormat="1">
      <c r="B838" s="154"/>
      <c r="D838" s="155" t="s">
        <v>364</v>
      </c>
      <c r="E838" s="156" t="s">
        <v>32</v>
      </c>
      <c r="F838" s="157" t="s">
        <v>964</v>
      </c>
      <c r="H838" s="156" t="s">
        <v>32</v>
      </c>
      <c r="I838" s="158"/>
      <c r="L838" s="154"/>
      <c r="M838" s="159"/>
      <c r="T838" s="160"/>
      <c r="AT838" s="156" t="s">
        <v>364</v>
      </c>
      <c r="AU838" s="156" t="s">
        <v>89</v>
      </c>
      <c r="AV838" s="12" t="s">
        <v>87</v>
      </c>
      <c r="AW838" s="12" t="s">
        <v>40</v>
      </c>
      <c r="AX838" s="12" t="s">
        <v>80</v>
      </c>
      <c r="AY838" s="156" t="s">
        <v>354</v>
      </c>
    </row>
    <row r="839" spans="2:65" s="12" customFormat="1">
      <c r="B839" s="154"/>
      <c r="D839" s="155" t="s">
        <v>364</v>
      </c>
      <c r="E839" s="156" t="s">
        <v>32</v>
      </c>
      <c r="F839" s="157" t="s">
        <v>515</v>
      </c>
      <c r="H839" s="156" t="s">
        <v>32</v>
      </c>
      <c r="I839" s="158"/>
      <c r="L839" s="154"/>
      <c r="M839" s="159"/>
      <c r="T839" s="160"/>
      <c r="AT839" s="156" t="s">
        <v>364</v>
      </c>
      <c r="AU839" s="156" t="s">
        <v>89</v>
      </c>
      <c r="AV839" s="12" t="s">
        <v>87</v>
      </c>
      <c r="AW839" s="12" t="s">
        <v>40</v>
      </c>
      <c r="AX839" s="12" t="s">
        <v>80</v>
      </c>
      <c r="AY839" s="156" t="s">
        <v>354</v>
      </c>
    </row>
    <row r="840" spans="2:65" s="13" customFormat="1">
      <c r="B840" s="161"/>
      <c r="D840" s="155" t="s">
        <v>364</v>
      </c>
      <c r="E840" s="162" t="s">
        <v>32</v>
      </c>
      <c r="F840" s="163" t="s">
        <v>260</v>
      </c>
      <c r="H840" s="164">
        <v>4</v>
      </c>
      <c r="I840" s="165"/>
      <c r="L840" s="161"/>
      <c r="M840" s="166"/>
      <c r="T840" s="167"/>
      <c r="AT840" s="162" t="s">
        <v>364</v>
      </c>
      <c r="AU840" s="162" t="s">
        <v>89</v>
      </c>
      <c r="AV840" s="13" t="s">
        <v>89</v>
      </c>
      <c r="AW840" s="13" t="s">
        <v>40</v>
      </c>
      <c r="AX840" s="13" t="s">
        <v>87</v>
      </c>
      <c r="AY840" s="162" t="s">
        <v>354</v>
      </c>
    </row>
    <row r="841" spans="2:65" s="1" customFormat="1">
      <c r="B841" s="34"/>
      <c r="D841" s="155" t="s">
        <v>466</v>
      </c>
      <c r="F841" s="176" t="s">
        <v>481</v>
      </c>
      <c r="L841" s="34"/>
      <c r="M841" s="153"/>
      <c r="T841" s="55"/>
      <c r="AU841" s="18" t="s">
        <v>89</v>
      </c>
    </row>
    <row r="842" spans="2:65" s="1" customFormat="1">
      <c r="B842" s="34"/>
      <c r="D842" s="155" t="s">
        <v>466</v>
      </c>
      <c r="F842" s="177" t="s">
        <v>482</v>
      </c>
      <c r="H842" s="178">
        <v>2</v>
      </c>
      <c r="L842" s="34"/>
      <c r="M842" s="153"/>
      <c r="T842" s="55"/>
      <c r="AU842" s="18" t="s">
        <v>89</v>
      </c>
    </row>
    <row r="843" spans="2:65" s="1" customFormat="1">
      <c r="B843" s="34"/>
      <c r="D843" s="155" t="s">
        <v>466</v>
      </c>
      <c r="F843" s="176" t="s">
        <v>483</v>
      </c>
      <c r="L843" s="34"/>
      <c r="M843" s="153"/>
      <c r="T843" s="55"/>
      <c r="AU843" s="18" t="s">
        <v>89</v>
      </c>
    </row>
    <row r="844" spans="2:65" s="1" customFormat="1">
      <c r="B844" s="34"/>
      <c r="D844" s="155" t="s">
        <v>466</v>
      </c>
      <c r="F844" s="177" t="s">
        <v>482</v>
      </c>
      <c r="H844" s="178">
        <v>2</v>
      </c>
      <c r="L844" s="34"/>
      <c r="M844" s="153"/>
      <c r="T844" s="55"/>
      <c r="AU844" s="18" t="s">
        <v>89</v>
      </c>
    </row>
    <row r="845" spans="2:65" s="1" customFormat="1" ht="16.5" customHeight="1">
      <c r="B845" s="34"/>
      <c r="C845" s="179" t="s">
        <v>1025</v>
      </c>
      <c r="D845" s="179" t="s">
        <v>517</v>
      </c>
      <c r="E845" s="180" t="s">
        <v>1026</v>
      </c>
      <c r="F845" s="181" t="s">
        <v>1027</v>
      </c>
      <c r="G845" s="182" t="s">
        <v>512</v>
      </c>
      <c r="H845" s="183">
        <v>4</v>
      </c>
      <c r="I845" s="184"/>
      <c r="J845" s="185">
        <f>ROUND(I845*H845,2)</f>
        <v>0</v>
      </c>
      <c r="K845" s="181" t="s">
        <v>360</v>
      </c>
      <c r="L845" s="186"/>
      <c r="M845" s="187" t="s">
        <v>32</v>
      </c>
      <c r="N845" s="188" t="s">
        <v>51</v>
      </c>
      <c r="P845" s="146">
        <f>O845*H845</f>
        <v>0</v>
      </c>
      <c r="Q845" s="146">
        <v>2.2000000000000001E-3</v>
      </c>
      <c r="R845" s="146">
        <f>Q845*H845</f>
        <v>8.8000000000000005E-3</v>
      </c>
      <c r="S845" s="146">
        <v>0</v>
      </c>
      <c r="T845" s="147">
        <f>S845*H845</f>
        <v>0</v>
      </c>
      <c r="AR845" s="148" t="s">
        <v>594</v>
      </c>
      <c r="AT845" s="148" t="s">
        <v>517</v>
      </c>
      <c r="AU845" s="148" t="s">
        <v>89</v>
      </c>
      <c r="AY845" s="18" t="s">
        <v>354</v>
      </c>
      <c r="BE845" s="149">
        <f>IF(N845="základní",J845,0)</f>
        <v>0</v>
      </c>
      <c r="BF845" s="149">
        <f>IF(N845="snížená",J845,0)</f>
        <v>0</v>
      </c>
      <c r="BG845" s="149">
        <f>IF(N845="zákl. přenesená",J845,0)</f>
        <v>0</v>
      </c>
      <c r="BH845" s="149">
        <f>IF(N845="sníž. přenesená",J845,0)</f>
        <v>0</v>
      </c>
      <c r="BI845" s="149">
        <f>IF(N845="nulová",J845,0)</f>
        <v>0</v>
      </c>
      <c r="BJ845" s="18" t="s">
        <v>87</v>
      </c>
      <c r="BK845" s="149">
        <f>ROUND(I845*H845,2)</f>
        <v>0</v>
      </c>
      <c r="BL845" s="18" t="s">
        <v>504</v>
      </c>
      <c r="BM845" s="148" t="s">
        <v>1028</v>
      </c>
    </row>
    <row r="846" spans="2:65" s="1" customFormat="1" ht="16.5" customHeight="1">
      <c r="B846" s="34"/>
      <c r="C846" s="179" t="s">
        <v>1029</v>
      </c>
      <c r="D846" s="179" t="s">
        <v>517</v>
      </c>
      <c r="E846" s="180" t="s">
        <v>1030</v>
      </c>
      <c r="F846" s="181" t="s">
        <v>1031</v>
      </c>
      <c r="G846" s="182" t="s">
        <v>512</v>
      </c>
      <c r="H846" s="183">
        <v>4</v>
      </c>
      <c r="I846" s="184"/>
      <c r="J846" s="185">
        <f>ROUND(I846*H846,2)</f>
        <v>0</v>
      </c>
      <c r="K846" s="181" t="s">
        <v>360</v>
      </c>
      <c r="L846" s="186"/>
      <c r="M846" s="187" t="s">
        <v>32</v>
      </c>
      <c r="N846" s="188" t="s">
        <v>51</v>
      </c>
      <c r="P846" s="146">
        <f>O846*H846</f>
        <v>0</v>
      </c>
      <c r="Q846" s="146">
        <v>2.2000000000000001E-3</v>
      </c>
      <c r="R846" s="146">
        <f>Q846*H846</f>
        <v>8.8000000000000005E-3</v>
      </c>
      <c r="S846" s="146">
        <v>0</v>
      </c>
      <c r="T846" s="147">
        <f>S846*H846</f>
        <v>0</v>
      </c>
      <c r="AR846" s="148" t="s">
        <v>594</v>
      </c>
      <c r="AT846" s="148" t="s">
        <v>517</v>
      </c>
      <c r="AU846" s="148" t="s">
        <v>89</v>
      </c>
      <c r="AY846" s="18" t="s">
        <v>354</v>
      </c>
      <c r="BE846" s="149">
        <f>IF(N846="základní",J846,0)</f>
        <v>0</v>
      </c>
      <c r="BF846" s="149">
        <f>IF(N846="snížená",J846,0)</f>
        <v>0</v>
      </c>
      <c r="BG846" s="149">
        <f>IF(N846="zákl. přenesená",J846,0)</f>
        <v>0</v>
      </c>
      <c r="BH846" s="149">
        <f>IF(N846="sníž. přenesená",J846,0)</f>
        <v>0</v>
      </c>
      <c r="BI846" s="149">
        <f>IF(N846="nulová",J846,0)</f>
        <v>0</v>
      </c>
      <c r="BJ846" s="18" t="s">
        <v>87</v>
      </c>
      <c r="BK846" s="149">
        <f>ROUND(I846*H846,2)</f>
        <v>0</v>
      </c>
      <c r="BL846" s="18" t="s">
        <v>504</v>
      </c>
      <c r="BM846" s="148" t="s">
        <v>1032</v>
      </c>
    </row>
    <row r="847" spans="2:65" s="1" customFormat="1" ht="37.9" customHeight="1">
      <c r="B847" s="34"/>
      <c r="C847" s="137" t="s">
        <v>1033</v>
      </c>
      <c r="D847" s="137" t="s">
        <v>356</v>
      </c>
      <c r="E847" s="138" t="s">
        <v>1034</v>
      </c>
      <c r="F847" s="139" t="s">
        <v>1035</v>
      </c>
      <c r="G847" s="140" t="s">
        <v>512</v>
      </c>
      <c r="H847" s="141">
        <v>2</v>
      </c>
      <c r="I847" s="142"/>
      <c r="J847" s="143">
        <f>ROUND(I847*H847,2)</f>
        <v>0</v>
      </c>
      <c r="K847" s="139" t="s">
        <v>360</v>
      </c>
      <c r="L847" s="34"/>
      <c r="M847" s="144" t="s">
        <v>32</v>
      </c>
      <c r="N847" s="145" t="s">
        <v>51</v>
      </c>
      <c r="P847" s="146">
        <f>O847*H847</f>
        <v>0</v>
      </c>
      <c r="Q847" s="146">
        <v>4.6999999999999999E-4</v>
      </c>
      <c r="R847" s="146">
        <f>Q847*H847</f>
        <v>9.3999999999999997E-4</v>
      </c>
      <c r="S847" s="146">
        <v>0</v>
      </c>
      <c r="T847" s="147">
        <f>S847*H847</f>
        <v>0</v>
      </c>
      <c r="AR847" s="148" t="s">
        <v>504</v>
      </c>
      <c r="AT847" s="148" t="s">
        <v>356</v>
      </c>
      <c r="AU847" s="148" t="s">
        <v>89</v>
      </c>
      <c r="AY847" s="18" t="s">
        <v>354</v>
      </c>
      <c r="BE847" s="149">
        <f>IF(N847="základní",J847,0)</f>
        <v>0</v>
      </c>
      <c r="BF847" s="149">
        <f>IF(N847="snížená",J847,0)</f>
        <v>0</v>
      </c>
      <c r="BG847" s="149">
        <f>IF(N847="zákl. přenesená",J847,0)</f>
        <v>0</v>
      </c>
      <c r="BH847" s="149">
        <f>IF(N847="sníž. přenesená",J847,0)</f>
        <v>0</v>
      </c>
      <c r="BI847" s="149">
        <f>IF(N847="nulová",J847,0)</f>
        <v>0</v>
      </c>
      <c r="BJ847" s="18" t="s">
        <v>87</v>
      </c>
      <c r="BK847" s="149">
        <f>ROUND(I847*H847,2)</f>
        <v>0</v>
      </c>
      <c r="BL847" s="18" t="s">
        <v>504</v>
      </c>
      <c r="BM847" s="148" t="s">
        <v>1036</v>
      </c>
    </row>
    <row r="848" spans="2:65" s="1" customFormat="1">
      <c r="B848" s="34"/>
      <c r="D848" s="150" t="s">
        <v>362</v>
      </c>
      <c r="F848" s="151" t="s">
        <v>1037</v>
      </c>
      <c r="I848" s="152"/>
      <c r="L848" s="34"/>
      <c r="M848" s="153"/>
      <c r="T848" s="55"/>
      <c r="AT848" s="18" t="s">
        <v>362</v>
      </c>
      <c r="AU848" s="18" t="s">
        <v>89</v>
      </c>
    </row>
    <row r="849" spans="2:65" s="12" customFormat="1">
      <c r="B849" s="154"/>
      <c r="D849" s="155" t="s">
        <v>364</v>
      </c>
      <c r="E849" s="156" t="s">
        <v>32</v>
      </c>
      <c r="F849" s="157" t="s">
        <v>365</v>
      </c>
      <c r="H849" s="156" t="s">
        <v>32</v>
      </c>
      <c r="I849" s="158"/>
      <c r="L849" s="154"/>
      <c r="M849" s="159"/>
      <c r="T849" s="160"/>
      <c r="AT849" s="156" t="s">
        <v>364</v>
      </c>
      <c r="AU849" s="156" t="s">
        <v>89</v>
      </c>
      <c r="AV849" s="12" t="s">
        <v>87</v>
      </c>
      <c r="AW849" s="12" t="s">
        <v>40</v>
      </c>
      <c r="AX849" s="12" t="s">
        <v>80</v>
      </c>
      <c r="AY849" s="156" t="s">
        <v>354</v>
      </c>
    </row>
    <row r="850" spans="2:65" s="12" customFormat="1">
      <c r="B850" s="154"/>
      <c r="D850" s="155" t="s">
        <v>364</v>
      </c>
      <c r="E850" s="156" t="s">
        <v>32</v>
      </c>
      <c r="F850" s="157" t="s">
        <v>366</v>
      </c>
      <c r="H850" s="156" t="s">
        <v>32</v>
      </c>
      <c r="I850" s="158"/>
      <c r="L850" s="154"/>
      <c r="M850" s="159"/>
      <c r="T850" s="160"/>
      <c r="AT850" s="156" t="s">
        <v>364</v>
      </c>
      <c r="AU850" s="156" t="s">
        <v>89</v>
      </c>
      <c r="AV850" s="12" t="s">
        <v>87</v>
      </c>
      <c r="AW850" s="12" t="s">
        <v>40</v>
      </c>
      <c r="AX850" s="12" t="s">
        <v>80</v>
      </c>
      <c r="AY850" s="156" t="s">
        <v>354</v>
      </c>
    </row>
    <row r="851" spans="2:65" s="12" customFormat="1">
      <c r="B851" s="154"/>
      <c r="D851" s="155" t="s">
        <v>364</v>
      </c>
      <c r="E851" s="156" t="s">
        <v>32</v>
      </c>
      <c r="F851" s="157" t="s">
        <v>964</v>
      </c>
      <c r="H851" s="156" t="s">
        <v>32</v>
      </c>
      <c r="I851" s="158"/>
      <c r="L851" s="154"/>
      <c r="M851" s="159"/>
      <c r="T851" s="160"/>
      <c r="AT851" s="156" t="s">
        <v>364</v>
      </c>
      <c r="AU851" s="156" t="s">
        <v>89</v>
      </c>
      <c r="AV851" s="12" t="s">
        <v>87</v>
      </c>
      <c r="AW851" s="12" t="s">
        <v>40</v>
      </c>
      <c r="AX851" s="12" t="s">
        <v>80</v>
      </c>
      <c r="AY851" s="156" t="s">
        <v>354</v>
      </c>
    </row>
    <row r="852" spans="2:65" s="13" customFormat="1">
      <c r="B852" s="161"/>
      <c r="D852" s="155" t="s">
        <v>364</v>
      </c>
      <c r="E852" s="162" t="s">
        <v>32</v>
      </c>
      <c r="F852" s="163" t="s">
        <v>244</v>
      </c>
      <c r="H852" s="164">
        <v>2</v>
      </c>
      <c r="I852" s="165"/>
      <c r="L852" s="161"/>
      <c r="M852" s="166"/>
      <c r="T852" s="167"/>
      <c r="AT852" s="162" t="s">
        <v>364</v>
      </c>
      <c r="AU852" s="162" t="s">
        <v>89</v>
      </c>
      <c r="AV852" s="13" t="s">
        <v>89</v>
      </c>
      <c r="AW852" s="13" t="s">
        <v>40</v>
      </c>
      <c r="AX852" s="13" t="s">
        <v>87</v>
      </c>
      <c r="AY852" s="162" t="s">
        <v>354</v>
      </c>
    </row>
    <row r="853" spans="2:65" s="1" customFormat="1">
      <c r="B853" s="34"/>
      <c r="D853" s="155" t="s">
        <v>466</v>
      </c>
      <c r="F853" s="176" t="s">
        <v>481</v>
      </c>
      <c r="L853" s="34"/>
      <c r="M853" s="153"/>
      <c r="T853" s="55"/>
      <c r="AU853" s="18" t="s">
        <v>89</v>
      </c>
    </row>
    <row r="854" spans="2:65" s="1" customFormat="1">
      <c r="B854" s="34"/>
      <c r="D854" s="155" t="s">
        <v>466</v>
      </c>
      <c r="F854" s="177" t="s">
        <v>482</v>
      </c>
      <c r="H854" s="178">
        <v>2</v>
      </c>
      <c r="L854" s="34"/>
      <c r="M854" s="153"/>
      <c r="T854" s="55"/>
      <c r="AU854" s="18" t="s">
        <v>89</v>
      </c>
    </row>
    <row r="855" spans="2:65" s="1" customFormat="1" ht="37.9" customHeight="1">
      <c r="B855" s="34"/>
      <c r="C855" s="179" t="s">
        <v>1038</v>
      </c>
      <c r="D855" s="179" t="s">
        <v>517</v>
      </c>
      <c r="E855" s="180" t="s">
        <v>1039</v>
      </c>
      <c r="F855" s="181" t="s">
        <v>1040</v>
      </c>
      <c r="G855" s="182" t="s">
        <v>512</v>
      </c>
      <c r="H855" s="183">
        <v>2</v>
      </c>
      <c r="I855" s="184"/>
      <c r="J855" s="185">
        <f>ROUND(I855*H855,2)</f>
        <v>0</v>
      </c>
      <c r="K855" s="181" t="s">
        <v>360</v>
      </c>
      <c r="L855" s="186"/>
      <c r="M855" s="187" t="s">
        <v>32</v>
      </c>
      <c r="N855" s="188" t="s">
        <v>51</v>
      </c>
      <c r="P855" s="146">
        <f>O855*H855</f>
        <v>0</v>
      </c>
      <c r="Q855" s="146">
        <v>1.6E-2</v>
      </c>
      <c r="R855" s="146">
        <f>Q855*H855</f>
        <v>3.2000000000000001E-2</v>
      </c>
      <c r="S855" s="146">
        <v>0</v>
      </c>
      <c r="T855" s="147">
        <f>S855*H855</f>
        <v>0</v>
      </c>
      <c r="AR855" s="148" t="s">
        <v>594</v>
      </c>
      <c r="AT855" s="148" t="s">
        <v>517</v>
      </c>
      <c r="AU855" s="148" t="s">
        <v>89</v>
      </c>
      <c r="AY855" s="18" t="s">
        <v>354</v>
      </c>
      <c r="BE855" s="149">
        <f>IF(N855="základní",J855,0)</f>
        <v>0</v>
      </c>
      <c r="BF855" s="149">
        <f>IF(N855="snížená",J855,0)</f>
        <v>0</v>
      </c>
      <c r="BG855" s="149">
        <f>IF(N855="zákl. přenesená",J855,0)</f>
        <v>0</v>
      </c>
      <c r="BH855" s="149">
        <f>IF(N855="sníž. přenesená",J855,0)</f>
        <v>0</v>
      </c>
      <c r="BI855" s="149">
        <f>IF(N855="nulová",J855,0)</f>
        <v>0</v>
      </c>
      <c r="BJ855" s="18" t="s">
        <v>87</v>
      </c>
      <c r="BK855" s="149">
        <f>ROUND(I855*H855,2)</f>
        <v>0</v>
      </c>
      <c r="BL855" s="18" t="s">
        <v>504</v>
      </c>
      <c r="BM855" s="148" t="s">
        <v>1041</v>
      </c>
    </row>
    <row r="856" spans="2:65" s="1" customFormat="1" ht="49.15" customHeight="1">
      <c r="B856" s="34"/>
      <c r="C856" s="137" t="s">
        <v>1042</v>
      </c>
      <c r="D856" s="137" t="s">
        <v>356</v>
      </c>
      <c r="E856" s="138" t="s">
        <v>1043</v>
      </c>
      <c r="F856" s="139" t="s">
        <v>1044</v>
      </c>
      <c r="G856" s="140" t="s">
        <v>715</v>
      </c>
      <c r="H856" s="141">
        <v>0.17199999999999999</v>
      </c>
      <c r="I856" s="142"/>
      <c r="J856" s="143">
        <f>ROUND(I856*H856,2)</f>
        <v>0</v>
      </c>
      <c r="K856" s="139" t="s">
        <v>360</v>
      </c>
      <c r="L856" s="34"/>
      <c r="M856" s="144" t="s">
        <v>32</v>
      </c>
      <c r="N856" s="145" t="s">
        <v>51</v>
      </c>
      <c r="P856" s="146">
        <f>O856*H856</f>
        <v>0</v>
      </c>
      <c r="Q856" s="146">
        <v>0</v>
      </c>
      <c r="R856" s="146">
        <f>Q856*H856</f>
        <v>0</v>
      </c>
      <c r="S856" s="146">
        <v>0</v>
      </c>
      <c r="T856" s="147">
        <f>S856*H856</f>
        <v>0</v>
      </c>
      <c r="AR856" s="148" t="s">
        <v>252</v>
      </c>
      <c r="AT856" s="148" t="s">
        <v>356</v>
      </c>
      <c r="AU856" s="148" t="s">
        <v>89</v>
      </c>
      <c r="AY856" s="18" t="s">
        <v>354</v>
      </c>
      <c r="BE856" s="149">
        <f>IF(N856="základní",J856,0)</f>
        <v>0</v>
      </c>
      <c r="BF856" s="149">
        <f>IF(N856="snížená",J856,0)</f>
        <v>0</v>
      </c>
      <c r="BG856" s="149">
        <f>IF(N856="zákl. přenesená",J856,0)</f>
        <v>0</v>
      </c>
      <c r="BH856" s="149">
        <f>IF(N856="sníž. přenesená",J856,0)</f>
        <v>0</v>
      </c>
      <c r="BI856" s="149">
        <f>IF(N856="nulová",J856,0)</f>
        <v>0</v>
      </c>
      <c r="BJ856" s="18" t="s">
        <v>87</v>
      </c>
      <c r="BK856" s="149">
        <f>ROUND(I856*H856,2)</f>
        <v>0</v>
      </c>
      <c r="BL856" s="18" t="s">
        <v>252</v>
      </c>
      <c r="BM856" s="148" t="s">
        <v>1045</v>
      </c>
    </row>
    <row r="857" spans="2:65" s="1" customFormat="1">
      <c r="B857" s="34"/>
      <c r="D857" s="150" t="s">
        <v>362</v>
      </c>
      <c r="F857" s="151" t="s">
        <v>1046</v>
      </c>
      <c r="I857" s="152"/>
      <c r="L857" s="34"/>
      <c r="M857" s="153"/>
      <c r="T857" s="55"/>
      <c r="AT857" s="18" t="s">
        <v>362</v>
      </c>
      <c r="AU857" s="18" t="s">
        <v>89</v>
      </c>
    </row>
    <row r="858" spans="2:65" s="1" customFormat="1" ht="76.349999999999994" customHeight="1">
      <c r="B858" s="34"/>
      <c r="C858" s="137" t="s">
        <v>1047</v>
      </c>
      <c r="D858" s="137" t="s">
        <v>356</v>
      </c>
      <c r="E858" s="138" t="s">
        <v>1048</v>
      </c>
      <c r="F858" s="139" t="s">
        <v>1049</v>
      </c>
      <c r="G858" s="140" t="s">
        <v>715</v>
      </c>
      <c r="H858" s="141">
        <v>0.17199999999999999</v>
      </c>
      <c r="I858" s="142"/>
      <c r="J858" s="143">
        <f>ROUND(I858*H858,2)</f>
        <v>0</v>
      </c>
      <c r="K858" s="139" t="s">
        <v>360</v>
      </c>
      <c r="L858" s="34"/>
      <c r="M858" s="144" t="s">
        <v>32</v>
      </c>
      <c r="N858" s="145" t="s">
        <v>51</v>
      </c>
      <c r="P858" s="146">
        <f>O858*H858</f>
        <v>0</v>
      </c>
      <c r="Q858" s="146">
        <v>0</v>
      </c>
      <c r="R858" s="146">
        <f>Q858*H858</f>
        <v>0</v>
      </c>
      <c r="S858" s="146">
        <v>0</v>
      </c>
      <c r="T858" s="147">
        <f>S858*H858</f>
        <v>0</v>
      </c>
      <c r="AR858" s="148" t="s">
        <v>504</v>
      </c>
      <c r="AT858" s="148" t="s">
        <v>356</v>
      </c>
      <c r="AU858" s="148" t="s">
        <v>89</v>
      </c>
      <c r="AY858" s="18" t="s">
        <v>354</v>
      </c>
      <c r="BE858" s="149">
        <f>IF(N858="základní",J858,0)</f>
        <v>0</v>
      </c>
      <c r="BF858" s="149">
        <f>IF(N858="snížená",J858,0)</f>
        <v>0</v>
      </c>
      <c r="BG858" s="149">
        <f>IF(N858="zákl. přenesená",J858,0)</f>
        <v>0</v>
      </c>
      <c r="BH858" s="149">
        <f>IF(N858="sníž. přenesená",J858,0)</f>
        <v>0</v>
      </c>
      <c r="BI858" s="149">
        <f>IF(N858="nulová",J858,0)</f>
        <v>0</v>
      </c>
      <c r="BJ858" s="18" t="s">
        <v>87</v>
      </c>
      <c r="BK858" s="149">
        <f>ROUND(I858*H858,2)</f>
        <v>0</v>
      </c>
      <c r="BL858" s="18" t="s">
        <v>504</v>
      </c>
      <c r="BM858" s="148" t="s">
        <v>1050</v>
      </c>
    </row>
    <row r="859" spans="2:65" s="1" customFormat="1">
      <c r="B859" s="34"/>
      <c r="D859" s="150" t="s">
        <v>362</v>
      </c>
      <c r="F859" s="151" t="s">
        <v>1051</v>
      </c>
      <c r="I859" s="152"/>
      <c r="L859" s="34"/>
      <c r="M859" s="153"/>
      <c r="T859" s="55"/>
      <c r="AT859" s="18" t="s">
        <v>362</v>
      </c>
      <c r="AU859" s="18" t="s">
        <v>89</v>
      </c>
    </row>
    <row r="860" spans="2:65" s="11" customFormat="1" ht="22.9" customHeight="1">
      <c r="B860" s="125"/>
      <c r="D860" s="126" t="s">
        <v>79</v>
      </c>
      <c r="E860" s="135" t="s">
        <v>1052</v>
      </c>
      <c r="F860" s="135" t="s">
        <v>1053</v>
      </c>
      <c r="I860" s="128"/>
      <c r="J860" s="136">
        <f>BK860</f>
        <v>0</v>
      </c>
      <c r="L860" s="125"/>
      <c r="M860" s="130"/>
      <c r="P860" s="131">
        <f>SUM(P861:P887)</f>
        <v>0</v>
      </c>
      <c r="R860" s="131">
        <f>SUM(R861:R887)</f>
        <v>0.70823055999999995</v>
      </c>
      <c r="T860" s="132">
        <f>SUM(T861:T887)</f>
        <v>0.58704999999999996</v>
      </c>
      <c r="AR860" s="126" t="s">
        <v>89</v>
      </c>
      <c r="AT860" s="133" t="s">
        <v>79</v>
      </c>
      <c r="AU860" s="133" t="s">
        <v>87</v>
      </c>
      <c r="AY860" s="126" t="s">
        <v>354</v>
      </c>
      <c r="BK860" s="134">
        <f>SUM(BK861:BK887)</f>
        <v>0</v>
      </c>
    </row>
    <row r="861" spans="2:65" s="1" customFormat="1" ht="33" customHeight="1">
      <c r="B861" s="34"/>
      <c r="C861" s="137" t="s">
        <v>1054</v>
      </c>
      <c r="D861" s="137" t="s">
        <v>356</v>
      </c>
      <c r="E861" s="138" t="s">
        <v>1055</v>
      </c>
      <c r="F861" s="139" t="s">
        <v>1056</v>
      </c>
      <c r="G861" s="140" t="s">
        <v>476</v>
      </c>
      <c r="H861" s="141">
        <v>23.481999999999999</v>
      </c>
      <c r="I861" s="142"/>
      <c r="J861" s="143">
        <f>ROUND(I861*H861,2)</f>
        <v>0</v>
      </c>
      <c r="K861" s="139" t="s">
        <v>360</v>
      </c>
      <c r="L861" s="34"/>
      <c r="M861" s="144" t="s">
        <v>32</v>
      </c>
      <c r="N861" s="145" t="s">
        <v>51</v>
      </c>
      <c r="P861" s="146">
        <f>O861*H861</f>
        <v>0</v>
      </c>
      <c r="Q861" s="146">
        <v>0</v>
      </c>
      <c r="R861" s="146">
        <f>Q861*H861</f>
        <v>0</v>
      </c>
      <c r="S861" s="146">
        <v>2.5000000000000001E-2</v>
      </c>
      <c r="T861" s="147">
        <f>S861*H861</f>
        <v>0.58704999999999996</v>
      </c>
      <c r="AR861" s="148" t="s">
        <v>504</v>
      </c>
      <c r="AT861" s="148" t="s">
        <v>356</v>
      </c>
      <c r="AU861" s="148" t="s">
        <v>89</v>
      </c>
      <c r="AY861" s="18" t="s">
        <v>354</v>
      </c>
      <c r="BE861" s="149">
        <f>IF(N861="základní",J861,0)</f>
        <v>0</v>
      </c>
      <c r="BF861" s="149">
        <f>IF(N861="snížená",J861,0)</f>
        <v>0</v>
      </c>
      <c r="BG861" s="149">
        <f>IF(N861="zákl. přenesená",J861,0)</f>
        <v>0</v>
      </c>
      <c r="BH861" s="149">
        <f>IF(N861="sníž. přenesená",J861,0)</f>
        <v>0</v>
      </c>
      <c r="BI861" s="149">
        <f>IF(N861="nulová",J861,0)</f>
        <v>0</v>
      </c>
      <c r="BJ861" s="18" t="s">
        <v>87</v>
      </c>
      <c r="BK861" s="149">
        <f>ROUND(I861*H861,2)</f>
        <v>0</v>
      </c>
      <c r="BL861" s="18" t="s">
        <v>504</v>
      </c>
      <c r="BM861" s="148" t="s">
        <v>1057</v>
      </c>
    </row>
    <row r="862" spans="2:65" s="1" customFormat="1">
      <c r="B862" s="34"/>
      <c r="D862" s="150" t="s">
        <v>362</v>
      </c>
      <c r="F862" s="151" t="s">
        <v>1058</v>
      </c>
      <c r="I862" s="152"/>
      <c r="L862" s="34"/>
      <c r="M862" s="153"/>
      <c r="T862" s="55"/>
      <c r="AT862" s="18" t="s">
        <v>362</v>
      </c>
      <c r="AU862" s="18" t="s">
        <v>89</v>
      </c>
    </row>
    <row r="863" spans="2:65" s="12" customFormat="1">
      <c r="B863" s="154"/>
      <c r="D863" s="155" t="s">
        <v>364</v>
      </c>
      <c r="E863" s="156" t="s">
        <v>32</v>
      </c>
      <c r="F863" s="157" t="s">
        <v>365</v>
      </c>
      <c r="H863" s="156" t="s">
        <v>32</v>
      </c>
      <c r="I863" s="158"/>
      <c r="L863" s="154"/>
      <c r="M863" s="159"/>
      <c r="T863" s="160"/>
      <c r="AT863" s="156" t="s">
        <v>364</v>
      </c>
      <c r="AU863" s="156" t="s">
        <v>89</v>
      </c>
      <c r="AV863" s="12" t="s">
        <v>87</v>
      </c>
      <c r="AW863" s="12" t="s">
        <v>40</v>
      </c>
      <c r="AX863" s="12" t="s">
        <v>80</v>
      </c>
      <c r="AY863" s="156" t="s">
        <v>354</v>
      </c>
    </row>
    <row r="864" spans="2:65" s="12" customFormat="1">
      <c r="B864" s="154"/>
      <c r="D864" s="155" t="s">
        <v>364</v>
      </c>
      <c r="E864" s="156" t="s">
        <v>32</v>
      </c>
      <c r="F864" s="157" t="s">
        <v>456</v>
      </c>
      <c r="H864" s="156" t="s">
        <v>32</v>
      </c>
      <c r="I864" s="158"/>
      <c r="L864" s="154"/>
      <c r="M864" s="159"/>
      <c r="T864" s="160"/>
      <c r="AT864" s="156" t="s">
        <v>364</v>
      </c>
      <c r="AU864" s="156" t="s">
        <v>89</v>
      </c>
      <c r="AV864" s="12" t="s">
        <v>87</v>
      </c>
      <c r="AW864" s="12" t="s">
        <v>40</v>
      </c>
      <c r="AX864" s="12" t="s">
        <v>80</v>
      </c>
      <c r="AY864" s="156" t="s">
        <v>354</v>
      </c>
    </row>
    <row r="865" spans="2:65" s="12" customFormat="1">
      <c r="B865" s="154"/>
      <c r="D865" s="155" t="s">
        <v>364</v>
      </c>
      <c r="E865" s="156" t="s">
        <v>32</v>
      </c>
      <c r="F865" s="157" t="s">
        <v>800</v>
      </c>
      <c r="H865" s="156" t="s">
        <v>32</v>
      </c>
      <c r="I865" s="158"/>
      <c r="L865" s="154"/>
      <c r="M865" s="159"/>
      <c r="T865" s="160"/>
      <c r="AT865" s="156" t="s">
        <v>364</v>
      </c>
      <c r="AU865" s="156" t="s">
        <v>89</v>
      </c>
      <c r="AV865" s="12" t="s">
        <v>87</v>
      </c>
      <c r="AW865" s="12" t="s">
        <v>40</v>
      </c>
      <c r="AX865" s="12" t="s">
        <v>80</v>
      </c>
      <c r="AY865" s="156" t="s">
        <v>354</v>
      </c>
    </row>
    <row r="866" spans="2:65" s="12" customFormat="1">
      <c r="B866" s="154"/>
      <c r="D866" s="155" t="s">
        <v>364</v>
      </c>
      <c r="E866" s="156" t="s">
        <v>32</v>
      </c>
      <c r="F866" s="157" t="s">
        <v>958</v>
      </c>
      <c r="H866" s="156" t="s">
        <v>32</v>
      </c>
      <c r="I866" s="158"/>
      <c r="L866" s="154"/>
      <c r="M866" s="159"/>
      <c r="T866" s="160"/>
      <c r="AT866" s="156" t="s">
        <v>364</v>
      </c>
      <c r="AU866" s="156" t="s">
        <v>89</v>
      </c>
      <c r="AV866" s="12" t="s">
        <v>87</v>
      </c>
      <c r="AW866" s="12" t="s">
        <v>40</v>
      </c>
      <c r="AX866" s="12" t="s">
        <v>80</v>
      </c>
      <c r="AY866" s="156" t="s">
        <v>354</v>
      </c>
    </row>
    <row r="867" spans="2:65" s="12" customFormat="1">
      <c r="B867" s="154"/>
      <c r="D867" s="155" t="s">
        <v>364</v>
      </c>
      <c r="E867" s="156" t="s">
        <v>32</v>
      </c>
      <c r="F867" s="157" t="s">
        <v>959</v>
      </c>
      <c r="H867" s="156" t="s">
        <v>32</v>
      </c>
      <c r="I867" s="158"/>
      <c r="L867" s="154"/>
      <c r="M867" s="159"/>
      <c r="T867" s="160"/>
      <c r="AT867" s="156" t="s">
        <v>364</v>
      </c>
      <c r="AU867" s="156" t="s">
        <v>89</v>
      </c>
      <c r="AV867" s="12" t="s">
        <v>87</v>
      </c>
      <c r="AW867" s="12" t="s">
        <v>40</v>
      </c>
      <c r="AX867" s="12" t="s">
        <v>80</v>
      </c>
      <c r="AY867" s="156" t="s">
        <v>354</v>
      </c>
    </row>
    <row r="868" spans="2:65" s="13" customFormat="1">
      <c r="B868" s="161"/>
      <c r="D868" s="155" t="s">
        <v>364</v>
      </c>
      <c r="E868" s="163" t="s">
        <v>32</v>
      </c>
      <c r="F868" s="168" t="s">
        <v>111</v>
      </c>
      <c r="H868" s="164">
        <v>23.481999999999999</v>
      </c>
      <c r="I868" s="165"/>
      <c r="L868" s="161"/>
      <c r="M868" s="166"/>
      <c r="T868" s="167"/>
      <c r="AT868" s="162" t="s">
        <v>364</v>
      </c>
      <c r="AU868" s="162" t="s">
        <v>89</v>
      </c>
      <c r="AV868" s="13" t="s">
        <v>89</v>
      </c>
      <c r="AW868" s="13" t="s">
        <v>40</v>
      </c>
      <c r="AX868" s="13" t="s">
        <v>87</v>
      </c>
      <c r="AY868" s="162" t="s">
        <v>354</v>
      </c>
    </row>
    <row r="869" spans="2:65" s="1" customFormat="1" ht="24.2" customHeight="1">
      <c r="B869" s="34"/>
      <c r="C869" s="137" t="s">
        <v>1059</v>
      </c>
      <c r="D869" s="137" t="s">
        <v>356</v>
      </c>
      <c r="E869" s="138" t="s">
        <v>1060</v>
      </c>
      <c r="F869" s="139" t="s">
        <v>1061</v>
      </c>
      <c r="G869" s="140" t="s">
        <v>476</v>
      </c>
      <c r="H869" s="141">
        <v>23.504000000000001</v>
      </c>
      <c r="I869" s="142"/>
      <c r="J869" s="143">
        <f>ROUND(I869*H869,2)</f>
        <v>0</v>
      </c>
      <c r="K869" s="139" t="s">
        <v>360</v>
      </c>
      <c r="L869" s="34"/>
      <c r="M869" s="144" t="s">
        <v>32</v>
      </c>
      <c r="N869" s="145" t="s">
        <v>51</v>
      </c>
      <c r="P869" s="146">
        <f>O869*H869</f>
        <v>0</v>
      </c>
      <c r="Q869" s="146">
        <v>4.0000000000000002E-4</v>
      </c>
      <c r="R869" s="146">
        <f>Q869*H869</f>
        <v>9.4016000000000013E-3</v>
      </c>
      <c r="S869" s="146">
        <v>0</v>
      </c>
      <c r="T869" s="147">
        <f>S869*H869</f>
        <v>0</v>
      </c>
      <c r="AR869" s="148" t="s">
        <v>504</v>
      </c>
      <c r="AT869" s="148" t="s">
        <v>356</v>
      </c>
      <c r="AU869" s="148" t="s">
        <v>89</v>
      </c>
      <c r="AY869" s="18" t="s">
        <v>354</v>
      </c>
      <c r="BE869" s="149">
        <f>IF(N869="základní",J869,0)</f>
        <v>0</v>
      </c>
      <c r="BF869" s="149">
        <f>IF(N869="snížená",J869,0)</f>
        <v>0</v>
      </c>
      <c r="BG869" s="149">
        <f>IF(N869="zákl. přenesená",J869,0)</f>
        <v>0</v>
      </c>
      <c r="BH869" s="149">
        <f>IF(N869="sníž. přenesená",J869,0)</f>
        <v>0</v>
      </c>
      <c r="BI869" s="149">
        <f>IF(N869="nulová",J869,0)</f>
        <v>0</v>
      </c>
      <c r="BJ869" s="18" t="s">
        <v>87</v>
      </c>
      <c r="BK869" s="149">
        <f>ROUND(I869*H869,2)</f>
        <v>0</v>
      </c>
      <c r="BL869" s="18" t="s">
        <v>504</v>
      </c>
      <c r="BM869" s="148" t="s">
        <v>1062</v>
      </c>
    </row>
    <row r="870" spans="2:65" s="1" customFormat="1">
      <c r="B870" s="34"/>
      <c r="D870" s="150" t="s">
        <v>362</v>
      </c>
      <c r="F870" s="151" t="s">
        <v>1063</v>
      </c>
      <c r="I870" s="152"/>
      <c r="L870" s="34"/>
      <c r="M870" s="153"/>
      <c r="T870" s="55"/>
      <c r="AT870" s="18" t="s">
        <v>362</v>
      </c>
      <c r="AU870" s="18" t="s">
        <v>89</v>
      </c>
    </row>
    <row r="871" spans="2:65" s="12" customFormat="1">
      <c r="B871" s="154"/>
      <c r="D871" s="155" t="s">
        <v>364</v>
      </c>
      <c r="E871" s="156" t="s">
        <v>32</v>
      </c>
      <c r="F871" s="157" t="s">
        <v>365</v>
      </c>
      <c r="H871" s="156" t="s">
        <v>32</v>
      </c>
      <c r="I871" s="158"/>
      <c r="L871" s="154"/>
      <c r="M871" s="159"/>
      <c r="T871" s="160"/>
      <c r="AT871" s="156" t="s">
        <v>364</v>
      </c>
      <c r="AU871" s="156" t="s">
        <v>89</v>
      </c>
      <c r="AV871" s="12" t="s">
        <v>87</v>
      </c>
      <c r="AW871" s="12" t="s">
        <v>40</v>
      </c>
      <c r="AX871" s="12" t="s">
        <v>80</v>
      </c>
      <c r="AY871" s="156" t="s">
        <v>354</v>
      </c>
    </row>
    <row r="872" spans="2:65" s="12" customFormat="1">
      <c r="B872" s="154"/>
      <c r="D872" s="155" t="s">
        <v>364</v>
      </c>
      <c r="E872" s="156" t="s">
        <v>32</v>
      </c>
      <c r="F872" s="157" t="s">
        <v>379</v>
      </c>
      <c r="H872" s="156" t="s">
        <v>32</v>
      </c>
      <c r="I872" s="158"/>
      <c r="L872" s="154"/>
      <c r="M872" s="159"/>
      <c r="T872" s="160"/>
      <c r="AT872" s="156" t="s">
        <v>364</v>
      </c>
      <c r="AU872" s="156" t="s">
        <v>89</v>
      </c>
      <c r="AV872" s="12" t="s">
        <v>87</v>
      </c>
      <c r="AW872" s="12" t="s">
        <v>40</v>
      </c>
      <c r="AX872" s="12" t="s">
        <v>80</v>
      </c>
      <c r="AY872" s="156" t="s">
        <v>354</v>
      </c>
    </row>
    <row r="873" spans="2:65" s="12" customFormat="1">
      <c r="B873" s="154"/>
      <c r="D873" s="155" t="s">
        <v>364</v>
      </c>
      <c r="E873" s="156" t="s">
        <v>32</v>
      </c>
      <c r="F873" s="157" t="s">
        <v>958</v>
      </c>
      <c r="H873" s="156" t="s">
        <v>32</v>
      </c>
      <c r="I873" s="158"/>
      <c r="L873" s="154"/>
      <c r="M873" s="159"/>
      <c r="T873" s="160"/>
      <c r="AT873" s="156" t="s">
        <v>364</v>
      </c>
      <c r="AU873" s="156" t="s">
        <v>89</v>
      </c>
      <c r="AV873" s="12" t="s">
        <v>87</v>
      </c>
      <c r="AW873" s="12" t="s">
        <v>40</v>
      </c>
      <c r="AX873" s="12" t="s">
        <v>80</v>
      </c>
      <c r="AY873" s="156" t="s">
        <v>354</v>
      </c>
    </row>
    <row r="874" spans="2:65" s="12" customFormat="1">
      <c r="B874" s="154"/>
      <c r="D874" s="155" t="s">
        <v>364</v>
      </c>
      <c r="E874" s="156" t="s">
        <v>32</v>
      </c>
      <c r="F874" s="157" t="s">
        <v>947</v>
      </c>
      <c r="H874" s="156" t="s">
        <v>32</v>
      </c>
      <c r="I874" s="158"/>
      <c r="L874" s="154"/>
      <c r="M874" s="159"/>
      <c r="T874" s="160"/>
      <c r="AT874" s="156" t="s">
        <v>364</v>
      </c>
      <c r="AU874" s="156" t="s">
        <v>89</v>
      </c>
      <c r="AV874" s="12" t="s">
        <v>87</v>
      </c>
      <c r="AW874" s="12" t="s">
        <v>40</v>
      </c>
      <c r="AX874" s="12" t="s">
        <v>80</v>
      </c>
      <c r="AY874" s="156" t="s">
        <v>354</v>
      </c>
    </row>
    <row r="875" spans="2:65" s="13" customFormat="1">
      <c r="B875" s="161"/>
      <c r="D875" s="155" t="s">
        <v>364</v>
      </c>
      <c r="E875" s="163" t="s">
        <v>32</v>
      </c>
      <c r="F875" s="168" t="s">
        <v>194</v>
      </c>
      <c r="H875" s="164">
        <v>23.504000000000001</v>
      </c>
      <c r="I875" s="165"/>
      <c r="L875" s="161"/>
      <c r="M875" s="166"/>
      <c r="T875" s="167"/>
      <c r="AT875" s="162" t="s">
        <v>364</v>
      </c>
      <c r="AU875" s="162" t="s">
        <v>89</v>
      </c>
      <c r="AV875" s="13" t="s">
        <v>89</v>
      </c>
      <c r="AW875" s="13" t="s">
        <v>40</v>
      </c>
      <c r="AX875" s="13" t="s">
        <v>87</v>
      </c>
      <c r="AY875" s="162" t="s">
        <v>354</v>
      </c>
    </row>
    <row r="876" spans="2:65" s="1" customFormat="1" ht="16.5" customHeight="1">
      <c r="B876" s="34"/>
      <c r="C876" s="179" t="s">
        <v>1064</v>
      </c>
      <c r="D876" s="179" t="s">
        <v>517</v>
      </c>
      <c r="E876" s="180" t="s">
        <v>1065</v>
      </c>
      <c r="F876" s="181" t="s">
        <v>1066</v>
      </c>
      <c r="G876" s="182" t="s">
        <v>476</v>
      </c>
      <c r="H876" s="183">
        <v>23.504000000000001</v>
      </c>
      <c r="I876" s="184"/>
      <c r="J876" s="185">
        <f>ROUND(I876*H876,2)</f>
        <v>0</v>
      </c>
      <c r="K876" s="181" t="s">
        <v>1067</v>
      </c>
      <c r="L876" s="186"/>
      <c r="M876" s="187" t="s">
        <v>32</v>
      </c>
      <c r="N876" s="188" t="s">
        <v>51</v>
      </c>
      <c r="P876" s="146">
        <f>O876*H876</f>
        <v>0</v>
      </c>
      <c r="Q876" s="146">
        <v>2.8500000000000001E-2</v>
      </c>
      <c r="R876" s="146">
        <f>Q876*H876</f>
        <v>0.66986400000000001</v>
      </c>
      <c r="S876" s="146">
        <v>0</v>
      </c>
      <c r="T876" s="147">
        <f>S876*H876</f>
        <v>0</v>
      </c>
      <c r="AR876" s="148" t="s">
        <v>594</v>
      </c>
      <c r="AT876" s="148" t="s">
        <v>517</v>
      </c>
      <c r="AU876" s="148" t="s">
        <v>89</v>
      </c>
      <c r="AY876" s="18" t="s">
        <v>354</v>
      </c>
      <c r="BE876" s="149">
        <f>IF(N876="základní",J876,0)</f>
        <v>0</v>
      </c>
      <c r="BF876" s="149">
        <f>IF(N876="snížená",J876,0)</f>
        <v>0</v>
      </c>
      <c r="BG876" s="149">
        <f>IF(N876="zákl. přenesená",J876,0)</f>
        <v>0</v>
      </c>
      <c r="BH876" s="149">
        <f>IF(N876="sníž. přenesená",J876,0)</f>
        <v>0</v>
      </c>
      <c r="BI876" s="149">
        <f>IF(N876="nulová",J876,0)</f>
        <v>0</v>
      </c>
      <c r="BJ876" s="18" t="s">
        <v>87</v>
      </c>
      <c r="BK876" s="149">
        <f>ROUND(I876*H876,2)</f>
        <v>0</v>
      </c>
      <c r="BL876" s="18" t="s">
        <v>504</v>
      </c>
      <c r="BM876" s="148" t="s">
        <v>1068</v>
      </c>
    </row>
    <row r="877" spans="2:65" s="1" customFormat="1" ht="21.75" customHeight="1">
      <c r="B877" s="34"/>
      <c r="C877" s="137" t="s">
        <v>1069</v>
      </c>
      <c r="D877" s="137" t="s">
        <v>356</v>
      </c>
      <c r="E877" s="138" t="s">
        <v>1070</v>
      </c>
      <c r="F877" s="139" t="s">
        <v>1071</v>
      </c>
      <c r="G877" s="140" t="s">
        <v>359</v>
      </c>
      <c r="H877" s="141">
        <v>4.92</v>
      </c>
      <c r="I877" s="142"/>
      <c r="J877" s="143">
        <f>ROUND(I877*H877,2)</f>
        <v>0</v>
      </c>
      <c r="K877" s="139" t="s">
        <v>1067</v>
      </c>
      <c r="L877" s="34"/>
      <c r="M877" s="144" t="s">
        <v>32</v>
      </c>
      <c r="N877" s="145" t="s">
        <v>51</v>
      </c>
      <c r="P877" s="146">
        <f>O877*H877</f>
        <v>0</v>
      </c>
      <c r="Q877" s="146">
        <v>1.8799999999999999E-4</v>
      </c>
      <c r="R877" s="146">
        <f>Q877*H877</f>
        <v>9.2495999999999995E-4</v>
      </c>
      <c r="S877" s="146">
        <v>0</v>
      </c>
      <c r="T877" s="147">
        <f>S877*H877</f>
        <v>0</v>
      </c>
      <c r="AR877" s="148" t="s">
        <v>504</v>
      </c>
      <c r="AT877" s="148" t="s">
        <v>356</v>
      </c>
      <c r="AU877" s="148" t="s">
        <v>89</v>
      </c>
      <c r="AY877" s="18" t="s">
        <v>354</v>
      </c>
      <c r="BE877" s="149">
        <f>IF(N877="základní",J877,0)</f>
        <v>0</v>
      </c>
      <c r="BF877" s="149">
        <f>IF(N877="snížená",J877,0)</f>
        <v>0</v>
      </c>
      <c r="BG877" s="149">
        <f>IF(N877="zákl. přenesená",J877,0)</f>
        <v>0</v>
      </c>
      <c r="BH877" s="149">
        <f>IF(N877="sníž. přenesená",J877,0)</f>
        <v>0</v>
      </c>
      <c r="BI877" s="149">
        <f>IF(N877="nulová",J877,0)</f>
        <v>0</v>
      </c>
      <c r="BJ877" s="18" t="s">
        <v>87</v>
      </c>
      <c r="BK877" s="149">
        <f>ROUND(I877*H877,2)</f>
        <v>0</v>
      </c>
      <c r="BL877" s="18" t="s">
        <v>504</v>
      </c>
      <c r="BM877" s="148" t="s">
        <v>1072</v>
      </c>
    </row>
    <row r="878" spans="2:65" s="12" customFormat="1">
      <c r="B878" s="154"/>
      <c r="D878" s="155" t="s">
        <v>364</v>
      </c>
      <c r="E878" s="156" t="s">
        <v>32</v>
      </c>
      <c r="F878" s="157" t="s">
        <v>365</v>
      </c>
      <c r="H878" s="156" t="s">
        <v>32</v>
      </c>
      <c r="I878" s="158"/>
      <c r="L878" s="154"/>
      <c r="M878" s="159"/>
      <c r="T878" s="160"/>
      <c r="AT878" s="156" t="s">
        <v>364</v>
      </c>
      <c r="AU878" s="156" t="s">
        <v>89</v>
      </c>
      <c r="AV878" s="12" t="s">
        <v>87</v>
      </c>
      <c r="AW878" s="12" t="s">
        <v>40</v>
      </c>
      <c r="AX878" s="12" t="s">
        <v>80</v>
      </c>
      <c r="AY878" s="156" t="s">
        <v>354</v>
      </c>
    </row>
    <row r="879" spans="2:65" s="12" customFormat="1">
      <c r="B879" s="154"/>
      <c r="D879" s="155" t="s">
        <v>364</v>
      </c>
      <c r="E879" s="156" t="s">
        <v>32</v>
      </c>
      <c r="F879" s="157" t="s">
        <v>366</v>
      </c>
      <c r="H879" s="156" t="s">
        <v>32</v>
      </c>
      <c r="I879" s="158"/>
      <c r="L879" s="154"/>
      <c r="M879" s="159"/>
      <c r="T879" s="160"/>
      <c r="AT879" s="156" t="s">
        <v>364</v>
      </c>
      <c r="AU879" s="156" t="s">
        <v>89</v>
      </c>
      <c r="AV879" s="12" t="s">
        <v>87</v>
      </c>
      <c r="AW879" s="12" t="s">
        <v>40</v>
      </c>
      <c r="AX879" s="12" t="s">
        <v>80</v>
      </c>
      <c r="AY879" s="156" t="s">
        <v>354</v>
      </c>
    </row>
    <row r="880" spans="2:65" s="12" customFormat="1">
      <c r="B880" s="154"/>
      <c r="D880" s="155" t="s">
        <v>364</v>
      </c>
      <c r="E880" s="156" t="s">
        <v>32</v>
      </c>
      <c r="F880" s="157" t="s">
        <v>1073</v>
      </c>
      <c r="H880" s="156" t="s">
        <v>32</v>
      </c>
      <c r="I880" s="158"/>
      <c r="L880" s="154"/>
      <c r="M880" s="159"/>
      <c r="T880" s="160"/>
      <c r="AT880" s="156" t="s">
        <v>364</v>
      </c>
      <c r="AU880" s="156" t="s">
        <v>89</v>
      </c>
      <c r="AV880" s="12" t="s">
        <v>87</v>
      </c>
      <c r="AW880" s="12" t="s">
        <v>40</v>
      </c>
      <c r="AX880" s="12" t="s">
        <v>80</v>
      </c>
      <c r="AY880" s="156" t="s">
        <v>354</v>
      </c>
    </row>
    <row r="881" spans="2:65" s="12" customFormat="1">
      <c r="B881" s="154"/>
      <c r="D881" s="155" t="s">
        <v>364</v>
      </c>
      <c r="E881" s="156" t="s">
        <v>32</v>
      </c>
      <c r="F881" s="157" t="s">
        <v>1074</v>
      </c>
      <c r="H881" s="156" t="s">
        <v>32</v>
      </c>
      <c r="I881" s="158"/>
      <c r="L881" s="154"/>
      <c r="M881" s="159"/>
      <c r="T881" s="160"/>
      <c r="AT881" s="156" t="s">
        <v>364</v>
      </c>
      <c r="AU881" s="156" t="s">
        <v>89</v>
      </c>
      <c r="AV881" s="12" t="s">
        <v>87</v>
      </c>
      <c r="AW881" s="12" t="s">
        <v>40</v>
      </c>
      <c r="AX881" s="12" t="s">
        <v>80</v>
      </c>
      <c r="AY881" s="156" t="s">
        <v>354</v>
      </c>
    </row>
    <row r="882" spans="2:65" s="13" customFormat="1">
      <c r="B882" s="161"/>
      <c r="D882" s="155" t="s">
        <v>364</v>
      </c>
      <c r="E882" s="162" t="s">
        <v>32</v>
      </c>
      <c r="F882" s="163" t="s">
        <v>223</v>
      </c>
      <c r="H882" s="164">
        <v>4.92</v>
      </c>
      <c r="I882" s="165"/>
      <c r="L882" s="161"/>
      <c r="M882" s="166"/>
      <c r="T882" s="167"/>
      <c r="AT882" s="162" t="s">
        <v>364</v>
      </c>
      <c r="AU882" s="162" t="s">
        <v>89</v>
      </c>
      <c r="AV882" s="13" t="s">
        <v>89</v>
      </c>
      <c r="AW882" s="13" t="s">
        <v>40</v>
      </c>
      <c r="AX882" s="13" t="s">
        <v>87</v>
      </c>
      <c r="AY882" s="162" t="s">
        <v>354</v>
      </c>
    </row>
    <row r="883" spans="2:65" s="1" customFormat="1" ht="24.2" customHeight="1">
      <c r="B883" s="34"/>
      <c r="C883" s="179" t="s">
        <v>1075</v>
      </c>
      <c r="D883" s="179" t="s">
        <v>517</v>
      </c>
      <c r="E883" s="180" t="s">
        <v>1076</v>
      </c>
      <c r="F883" s="181" t="s">
        <v>1077</v>
      </c>
      <c r="G883" s="182" t="s">
        <v>512</v>
      </c>
      <c r="H883" s="183">
        <v>2</v>
      </c>
      <c r="I883" s="184"/>
      <c r="J883" s="185">
        <f>ROUND(I883*H883,2)</f>
        <v>0</v>
      </c>
      <c r="K883" s="181" t="s">
        <v>1067</v>
      </c>
      <c r="L883" s="186"/>
      <c r="M883" s="187" t="s">
        <v>32</v>
      </c>
      <c r="N883" s="188" t="s">
        <v>51</v>
      </c>
      <c r="P883" s="146">
        <f>O883*H883</f>
        <v>0</v>
      </c>
      <c r="Q883" s="146">
        <v>1.4019999999999999E-2</v>
      </c>
      <c r="R883" s="146">
        <f>Q883*H883</f>
        <v>2.8039999999999999E-2</v>
      </c>
      <c r="S883" s="146">
        <v>0</v>
      </c>
      <c r="T883" s="147">
        <f>S883*H883</f>
        <v>0</v>
      </c>
      <c r="AR883" s="148" t="s">
        <v>594</v>
      </c>
      <c r="AT883" s="148" t="s">
        <v>517</v>
      </c>
      <c r="AU883" s="148" t="s">
        <v>89</v>
      </c>
      <c r="AY883" s="18" t="s">
        <v>354</v>
      </c>
      <c r="BE883" s="149">
        <f>IF(N883="základní",J883,0)</f>
        <v>0</v>
      </c>
      <c r="BF883" s="149">
        <f>IF(N883="snížená",J883,0)</f>
        <v>0</v>
      </c>
      <c r="BG883" s="149">
        <f>IF(N883="zákl. přenesená",J883,0)</f>
        <v>0</v>
      </c>
      <c r="BH883" s="149">
        <f>IF(N883="sníž. přenesená",J883,0)</f>
        <v>0</v>
      </c>
      <c r="BI883" s="149">
        <f>IF(N883="nulová",J883,0)</f>
        <v>0</v>
      </c>
      <c r="BJ883" s="18" t="s">
        <v>87</v>
      </c>
      <c r="BK883" s="149">
        <f>ROUND(I883*H883,2)</f>
        <v>0</v>
      </c>
      <c r="BL883" s="18" t="s">
        <v>504</v>
      </c>
      <c r="BM883" s="148" t="s">
        <v>1078</v>
      </c>
    </row>
    <row r="884" spans="2:65" s="1" customFormat="1" ht="55.5" customHeight="1">
      <c r="B884" s="34"/>
      <c r="C884" s="137" t="s">
        <v>1079</v>
      </c>
      <c r="D884" s="137" t="s">
        <v>356</v>
      </c>
      <c r="E884" s="138" t="s">
        <v>1080</v>
      </c>
      <c r="F884" s="139" t="s">
        <v>1081</v>
      </c>
      <c r="G884" s="140" t="s">
        <v>715</v>
      </c>
      <c r="H884" s="141">
        <v>0.70799999999999996</v>
      </c>
      <c r="I884" s="142"/>
      <c r="J884" s="143">
        <f>ROUND(I884*H884,2)</f>
        <v>0</v>
      </c>
      <c r="K884" s="139" t="s">
        <v>360</v>
      </c>
      <c r="L884" s="34"/>
      <c r="M884" s="144" t="s">
        <v>32</v>
      </c>
      <c r="N884" s="145" t="s">
        <v>51</v>
      </c>
      <c r="P884" s="146">
        <f>O884*H884</f>
        <v>0</v>
      </c>
      <c r="Q884" s="146">
        <v>0</v>
      </c>
      <c r="R884" s="146">
        <f>Q884*H884</f>
        <v>0</v>
      </c>
      <c r="S884" s="146">
        <v>0</v>
      </c>
      <c r="T884" s="147">
        <f>S884*H884</f>
        <v>0</v>
      </c>
      <c r="AR884" s="148" t="s">
        <v>504</v>
      </c>
      <c r="AT884" s="148" t="s">
        <v>356</v>
      </c>
      <c r="AU884" s="148" t="s">
        <v>89</v>
      </c>
      <c r="AY884" s="18" t="s">
        <v>354</v>
      </c>
      <c r="BE884" s="149">
        <f>IF(N884="základní",J884,0)</f>
        <v>0</v>
      </c>
      <c r="BF884" s="149">
        <f>IF(N884="snížená",J884,0)</f>
        <v>0</v>
      </c>
      <c r="BG884" s="149">
        <f>IF(N884="zákl. přenesená",J884,0)</f>
        <v>0</v>
      </c>
      <c r="BH884" s="149">
        <f>IF(N884="sníž. přenesená",J884,0)</f>
        <v>0</v>
      </c>
      <c r="BI884" s="149">
        <f>IF(N884="nulová",J884,0)</f>
        <v>0</v>
      </c>
      <c r="BJ884" s="18" t="s">
        <v>87</v>
      </c>
      <c r="BK884" s="149">
        <f>ROUND(I884*H884,2)</f>
        <v>0</v>
      </c>
      <c r="BL884" s="18" t="s">
        <v>504</v>
      </c>
      <c r="BM884" s="148" t="s">
        <v>1082</v>
      </c>
    </row>
    <row r="885" spans="2:65" s="1" customFormat="1">
      <c r="B885" s="34"/>
      <c r="D885" s="150" t="s">
        <v>362</v>
      </c>
      <c r="F885" s="151" t="s">
        <v>1083</v>
      </c>
      <c r="I885" s="152"/>
      <c r="L885" s="34"/>
      <c r="M885" s="153"/>
      <c r="T885" s="55"/>
      <c r="AT885" s="18" t="s">
        <v>362</v>
      </c>
      <c r="AU885" s="18" t="s">
        <v>89</v>
      </c>
    </row>
    <row r="886" spans="2:65" s="1" customFormat="1" ht="76.349999999999994" customHeight="1">
      <c r="B886" s="34"/>
      <c r="C886" s="137" t="s">
        <v>1084</v>
      </c>
      <c r="D886" s="137" t="s">
        <v>356</v>
      </c>
      <c r="E886" s="138" t="s">
        <v>1085</v>
      </c>
      <c r="F886" s="139" t="s">
        <v>1086</v>
      </c>
      <c r="G886" s="140" t="s">
        <v>715</v>
      </c>
      <c r="H886" s="141">
        <v>0.70799999999999996</v>
      </c>
      <c r="I886" s="142"/>
      <c r="J886" s="143">
        <f>ROUND(I886*H886,2)</f>
        <v>0</v>
      </c>
      <c r="K886" s="139" t="s">
        <v>360</v>
      </c>
      <c r="L886" s="34"/>
      <c r="M886" s="144" t="s">
        <v>32</v>
      </c>
      <c r="N886" s="145" t="s">
        <v>51</v>
      </c>
      <c r="P886" s="146">
        <f>O886*H886</f>
        <v>0</v>
      </c>
      <c r="Q886" s="146">
        <v>0</v>
      </c>
      <c r="R886" s="146">
        <f>Q886*H886</f>
        <v>0</v>
      </c>
      <c r="S886" s="146">
        <v>0</v>
      </c>
      <c r="T886" s="147">
        <f>S886*H886</f>
        <v>0</v>
      </c>
      <c r="AR886" s="148" t="s">
        <v>504</v>
      </c>
      <c r="AT886" s="148" t="s">
        <v>356</v>
      </c>
      <c r="AU886" s="148" t="s">
        <v>89</v>
      </c>
      <c r="AY886" s="18" t="s">
        <v>354</v>
      </c>
      <c r="BE886" s="149">
        <f>IF(N886="základní",J886,0)</f>
        <v>0</v>
      </c>
      <c r="BF886" s="149">
        <f>IF(N886="snížená",J886,0)</f>
        <v>0</v>
      </c>
      <c r="BG886" s="149">
        <f>IF(N886="zákl. přenesená",J886,0)</f>
        <v>0</v>
      </c>
      <c r="BH886" s="149">
        <f>IF(N886="sníž. přenesená",J886,0)</f>
        <v>0</v>
      </c>
      <c r="BI886" s="149">
        <f>IF(N886="nulová",J886,0)</f>
        <v>0</v>
      </c>
      <c r="BJ886" s="18" t="s">
        <v>87</v>
      </c>
      <c r="BK886" s="149">
        <f>ROUND(I886*H886,2)</f>
        <v>0</v>
      </c>
      <c r="BL886" s="18" t="s">
        <v>504</v>
      </c>
      <c r="BM886" s="148" t="s">
        <v>1087</v>
      </c>
    </row>
    <row r="887" spans="2:65" s="1" customFormat="1">
      <c r="B887" s="34"/>
      <c r="D887" s="150" t="s">
        <v>362</v>
      </c>
      <c r="F887" s="151" t="s">
        <v>1088</v>
      </c>
      <c r="I887" s="152"/>
      <c r="L887" s="34"/>
      <c r="M887" s="153"/>
      <c r="T887" s="55"/>
      <c r="AT887" s="18" t="s">
        <v>362</v>
      </c>
      <c r="AU887" s="18" t="s">
        <v>89</v>
      </c>
    </row>
    <row r="888" spans="2:65" s="11" customFormat="1" ht="22.9" customHeight="1">
      <c r="B888" s="125"/>
      <c r="D888" s="126" t="s">
        <v>79</v>
      </c>
      <c r="E888" s="135" t="s">
        <v>1089</v>
      </c>
      <c r="F888" s="135" t="s">
        <v>1090</v>
      </c>
      <c r="I888" s="128"/>
      <c r="J888" s="136">
        <f>BK888</f>
        <v>0</v>
      </c>
      <c r="L888" s="125"/>
      <c r="M888" s="130"/>
      <c r="P888" s="131">
        <f>SUM(P889:P907)</f>
        <v>0</v>
      </c>
      <c r="R888" s="131">
        <f>SUM(R889:R907)</f>
        <v>0</v>
      </c>
      <c r="T888" s="132">
        <f>SUM(T889:T907)</f>
        <v>0.6095894999999999</v>
      </c>
      <c r="AR888" s="126" t="s">
        <v>89</v>
      </c>
      <c r="AT888" s="133" t="s">
        <v>79</v>
      </c>
      <c r="AU888" s="133" t="s">
        <v>87</v>
      </c>
      <c r="AY888" s="126" t="s">
        <v>354</v>
      </c>
      <c r="BK888" s="134">
        <f>SUM(BK889:BK907)</f>
        <v>0</v>
      </c>
    </row>
    <row r="889" spans="2:65" s="1" customFormat="1" ht="24.2" customHeight="1">
      <c r="B889" s="34"/>
      <c r="C889" s="137" t="s">
        <v>1091</v>
      </c>
      <c r="D889" s="137" t="s">
        <v>356</v>
      </c>
      <c r="E889" s="138" t="s">
        <v>1092</v>
      </c>
      <c r="F889" s="139" t="s">
        <v>1093</v>
      </c>
      <c r="G889" s="140" t="s">
        <v>476</v>
      </c>
      <c r="H889" s="141">
        <v>13.89</v>
      </c>
      <c r="I889" s="142"/>
      <c r="J889" s="143">
        <f>ROUND(I889*H889,2)</f>
        <v>0</v>
      </c>
      <c r="K889" s="139" t="s">
        <v>360</v>
      </c>
      <c r="L889" s="34"/>
      <c r="M889" s="144" t="s">
        <v>32</v>
      </c>
      <c r="N889" s="145" t="s">
        <v>51</v>
      </c>
      <c r="P889" s="146">
        <f>O889*H889</f>
        <v>0</v>
      </c>
      <c r="Q889" s="146">
        <v>0</v>
      </c>
      <c r="R889" s="146">
        <f>Q889*H889</f>
        <v>0</v>
      </c>
      <c r="S889" s="146">
        <v>3.2499999999999999E-3</v>
      </c>
      <c r="T889" s="147">
        <f>S889*H889</f>
        <v>4.5142500000000002E-2</v>
      </c>
      <c r="AR889" s="148" t="s">
        <v>504</v>
      </c>
      <c r="AT889" s="148" t="s">
        <v>356</v>
      </c>
      <c r="AU889" s="148" t="s">
        <v>89</v>
      </c>
      <c r="AY889" s="18" t="s">
        <v>354</v>
      </c>
      <c r="BE889" s="149">
        <f>IF(N889="základní",J889,0)</f>
        <v>0</v>
      </c>
      <c r="BF889" s="149">
        <f>IF(N889="snížená",J889,0)</f>
        <v>0</v>
      </c>
      <c r="BG889" s="149">
        <f>IF(N889="zákl. přenesená",J889,0)</f>
        <v>0</v>
      </c>
      <c r="BH889" s="149">
        <f>IF(N889="sníž. přenesená",J889,0)</f>
        <v>0</v>
      </c>
      <c r="BI889" s="149">
        <f>IF(N889="nulová",J889,0)</f>
        <v>0</v>
      </c>
      <c r="BJ889" s="18" t="s">
        <v>87</v>
      </c>
      <c r="BK889" s="149">
        <f>ROUND(I889*H889,2)</f>
        <v>0</v>
      </c>
      <c r="BL889" s="18" t="s">
        <v>504</v>
      </c>
      <c r="BM889" s="148" t="s">
        <v>1094</v>
      </c>
    </row>
    <row r="890" spans="2:65" s="1" customFormat="1">
      <c r="B890" s="34"/>
      <c r="D890" s="150" t="s">
        <v>362</v>
      </c>
      <c r="F890" s="151" t="s">
        <v>1095</v>
      </c>
      <c r="I890" s="152"/>
      <c r="L890" s="34"/>
      <c r="M890" s="153"/>
      <c r="T890" s="55"/>
      <c r="AT890" s="18" t="s">
        <v>362</v>
      </c>
      <c r="AU890" s="18" t="s">
        <v>89</v>
      </c>
    </row>
    <row r="891" spans="2:65" s="12" customFormat="1">
      <c r="B891" s="154"/>
      <c r="D891" s="155" t="s">
        <v>364</v>
      </c>
      <c r="E891" s="156" t="s">
        <v>32</v>
      </c>
      <c r="F891" s="157" t="s">
        <v>365</v>
      </c>
      <c r="H891" s="156" t="s">
        <v>32</v>
      </c>
      <c r="I891" s="158"/>
      <c r="L891" s="154"/>
      <c r="M891" s="159"/>
      <c r="T891" s="160"/>
      <c r="AT891" s="156" t="s">
        <v>364</v>
      </c>
      <c r="AU891" s="156" t="s">
        <v>89</v>
      </c>
      <c r="AV891" s="12" t="s">
        <v>87</v>
      </c>
      <c r="AW891" s="12" t="s">
        <v>40</v>
      </c>
      <c r="AX891" s="12" t="s">
        <v>80</v>
      </c>
      <c r="AY891" s="156" t="s">
        <v>354</v>
      </c>
    </row>
    <row r="892" spans="2:65" s="12" customFormat="1">
      <c r="B892" s="154"/>
      <c r="D892" s="155" t="s">
        <v>364</v>
      </c>
      <c r="E892" s="156" t="s">
        <v>32</v>
      </c>
      <c r="F892" s="157" t="s">
        <v>456</v>
      </c>
      <c r="H892" s="156" t="s">
        <v>32</v>
      </c>
      <c r="I892" s="158"/>
      <c r="L892" s="154"/>
      <c r="M892" s="159"/>
      <c r="T892" s="160"/>
      <c r="AT892" s="156" t="s">
        <v>364</v>
      </c>
      <c r="AU892" s="156" t="s">
        <v>89</v>
      </c>
      <c r="AV892" s="12" t="s">
        <v>87</v>
      </c>
      <c r="AW892" s="12" t="s">
        <v>40</v>
      </c>
      <c r="AX892" s="12" t="s">
        <v>80</v>
      </c>
      <c r="AY892" s="156" t="s">
        <v>354</v>
      </c>
    </row>
    <row r="893" spans="2:65" s="12" customFormat="1">
      <c r="B893" s="154"/>
      <c r="D893" s="155" t="s">
        <v>364</v>
      </c>
      <c r="E893" s="156" t="s">
        <v>32</v>
      </c>
      <c r="F893" s="157" t="s">
        <v>369</v>
      </c>
      <c r="H893" s="156" t="s">
        <v>32</v>
      </c>
      <c r="I893" s="158"/>
      <c r="L893" s="154"/>
      <c r="M893" s="159"/>
      <c r="T893" s="160"/>
      <c r="AT893" s="156" t="s">
        <v>364</v>
      </c>
      <c r="AU893" s="156" t="s">
        <v>89</v>
      </c>
      <c r="AV893" s="12" t="s">
        <v>87</v>
      </c>
      <c r="AW893" s="12" t="s">
        <v>40</v>
      </c>
      <c r="AX893" s="12" t="s">
        <v>80</v>
      </c>
      <c r="AY893" s="156" t="s">
        <v>354</v>
      </c>
    </row>
    <row r="894" spans="2:65" s="12" customFormat="1">
      <c r="B894" s="154"/>
      <c r="D894" s="155" t="s">
        <v>364</v>
      </c>
      <c r="E894" s="156" t="s">
        <v>32</v>
      </c>
      <c r="F894" s="157" t="s">
        <v>891</v>
      </c>
      <c r="H894" s="156" t="s">
        <v>32</v>
      </c>
      <c r="I894" s="158"/>
      <c r="L894" s="154"/>
      <c r="M894" s="159"/>
      <c r="T894" s="160"/>
      <c r="AT894" s="156" t="s">
        <v>364</v>
      </c>
      <c r="AU894" s="156" t="s">
        <v>89</v>
      </c>
      <c r="AV894" s="12" t="s">
        <v>87</v>
      </c>
      <c r="AW894" s="12" t="s">
        <v>40</v>
      </c>
      <c r="AX894" s="12" t="s">
        <v>80</v>
      </c>
      <c r="AY894" s="156" t="s">
        <v>354</v>
      </c>
    </row>
    <row r="895" spans="2:65" s="12" customFormat="1">
      <c r="B895" s="154"/>
      <c r="D895" s="155" t="s">
        <v>364</v>
      </c>
      <c r="E895" s="156" t="s">
        <v>32</v>
      </c>
      <c r="F895" s="157" t="s">
        <v>804</v>
      </c>
      <c r="H895" s="156" t="s">
        <v>32</v>
      </c>
      <c r="I895" s="158"/>
      <c r="L895" s="154"/>
      <c r="M895" s="159"/>
      <c r="T895" s="160"/>
      <c r="AT895" s="156" t="s">
        <v>364</v>
      </c>
      <c r="AU895" s="156" t="s">
        <v>89</v>
      </c>
      <c r="AV895" s="12" t="s">
        <v>87</v>
      </c>
      <c r="AW895" s="12" t="s">
        <v>40</v>
      </c>
      <c r="AX895" s="12" t="s">
        <v>80</v>
      </c>
      <c r="AY895" s="156" t="s">
        <v>354</v>
      </c>
    </row>
    <row r="896" spans="2:65" s="12" customFormat="1">
      <c r="B896" s="154"/>
      <c r="D896" s="155" t="s">
        <v>364</v>
      </c>
      <c r="E896" s="156" t="s">
        <v>32</v>
      </c>
      <c r="F896" s="157" t="s">
        <v>1096</v>
      </c>
      <c r="H896" s="156" t="s">
        <v>32</v>
      </c>
      <c r="I896" s="158"/>
      <c r="L896" s="154"/>
      <c r="M896" s="159"/>
      <c r="T896" s="160"/>
      <c r="AT896" s="156" t="s">
        <v>364</v>
      </c>
      <c r="AU896" s="156" t="s">
        <v>89</v>
      </c>
      <c r="AV896" s="12" t="s">
        <v>87</v>
      </c>
      <c r="AW896" s="12" t="s">
        <v>40</v>
      </c>
      <c r="AX896" s="12" t="s">
        <v>80</v>
      </c>
      <c r="AY896" s="156" t="s">
        <v>354</v>
      </c>
    </row>
    <row r="897" spans="2:65" s="12" customFormat="1">
      <c r="B897" s="154"/>
      <c r="D897" s="155" t="s">
        <v>364</v>
      </c>
      <c r="E897" s="156" t="s">
        <v>32</v>
      </c>
      <c r="F897" s="157" t="s">
        <v>1097</v>
      </c>
      <c r="H897" s="156" t="s">
        <v>32</v>
      </c>
      <c r="I897" s="158"/>
      <c r="L897" s="154"/>
      <c r="M897" s="159"/>
      <c r="T897" s="160"/>
      <c r="AT897" s="156" t="s">
        <v>364</v>
      </c>
      <c r="AU897" s="156" t="s">
        <v>89</v>
      </c>
      <c r="AV897" s="12" t="s">
        <v>87</v>
      </c>
      <c r="AW897" s="12" t="s">
        <v>40</v>
      </c>
      <c r="AX897" s="12" t="s">
        <v>80</v>
      </c>
      <c r="AY897" s="156" t="s">
        <v>354</v>
      </c>
    </row>
    <row r="898" spans="2:65" s="12" customFormat="1">
      <c r="B898" s="154"/>
      <c r="D898" s="155" t="s">
        <v>364</v>
      </c>
      <c r="E898" s="156" t="s">
        <v>32</v>
      </c>
      <c r="F898" s="157" t="s">
        <v>1098</v>
      </c>
      <c r="H898" s="156" t="s">
        <v>32</v>
      </c>
      <c r="I898" s="158"/>
      <c r="L898" s="154"/>
      <c r="M898" s="159"/>
      <c r="T898" s="160"/>
      <c r="AT898" s="156" t="s">
        <v>364</v>
      </c>
      <c r="AU898" s="156" t="s">
        <v>89</v>
      </c>
      <c r="AV898" s="12" t="s">
        <v>87</v>
      </c>
      <c r="AW898" s="12" t="s">
        <v>40</v>
      </c>
      <c r="AX898" s="12" t="s">
        <v>80</v>
      </c>
      <c r="AY898" s="156" t="s">
        <v>354</v>
      </c>
    </row>
    <row r="899" spans="2:65" s="13" customFormat="1">
      <c r="B899" s="161"/>
      <c r="D899" s="155" t="s">
        <v>364</v>
      </c>
      <c r="E899" s="162" t="s">
        <v>32</v>
      </c>
      <c r="F899" s="163" t="s">
        <v>145</v>
      </c>
      <c r="H899" s="164">
        <v>13.89</v>
      </c>
      <c r="I899" s="165"/>
      <c r="L899" s="161"/>
      <c r="M899" s="166"/>
      <c r="T899" s="167"/>
      <c r="AT899" s="162" t="s">
        <v>364</v>
      </c>
      <c r="AU899" s="162" t="s">
        <v>89</v>
      </c>
      <c r="AV899" s="13" t="s">
        <v>89</v>
      </c>
      <c r="AW899" s="13" t="s">
        <v>40</v>
      </c>
      <c r="AX899" s="13" t="s">
        <v>87</v>
      </c>
      <c r="AY899" s="162" t="s">
        <v>354</v>
      </c>
    </row>
    <row r="900" spans="2:65" s="1" customFormat="1" ht="16.5" customHeight="1">
      <c r="B900" s="34"/>
      <c r="C900" s="137" t="s">
        <v>1099</v>
      </c>
      <c r="D900" s="137" t="s">
        <v>356</v>
      </c>
      <c r="E900" s="138" t="s">
        <v>1100</v>
      </c>
      <c r="F900" s="139" t="s">
        <v>1101</v>
      </c>
      <c r="G900" s="140" t="s">
        <v>359</v>
      </c>
      <c r="H900" s="141">
        <v>15.99</v>
      </c>
      <c r="I900" s="142"/>
      <c r="J900" s="143">
        <f>ROUND(I900*H900,2)</f>
        <v>0</v>
      </c>
      <c r="K900" s="139" t="s">
        <v>360</v>
      </c>
      <c r="L900" s="34"/>
      <c r="M900" s="144" t="s">
        <v>32</v>
      </c>
      <c r="N900" s="145" t="s">
        <v>51</v>
      </c>
      <c r="P900" s="146">
        <f>O900*H900</f>
        <v>0</v>
      </c>
      <c r="Q900" s="146">
        <v>0</v>
      </c>
      <c r="R900" s="146">
        <f>Q900*H900</f>
        <v>0</v>
      </c>
      <c r="S900" s="146">
        <v>3.5299999999999998E-2</v>
      </c>
      <c r="T900" s="147">
        <f>S900*H900</f>
        <v>0.56444699999999992</v>
      </c>
      <c r="AR900" s="148" t="s">
        <v>504</v>
      </c>
      <c r="AT900" s="148" t="s">
        <v>356</v>
      </c>
      <c r="AU900" s="148" t="s">
        <v>89</v>
      </c>
      <c r="AY900" s="18" t="s">
        <v>354</v>
      </c>
      <c r="BE900" s="149">
        <f>IF(N900="základní",J900,0)</f>
        <v>0</v>
      </c>
      <c r="BF900" s="149">
        <f>IF(N900="snížená",J900,0)</f>
        <v>0</v>
      </c>
      <c r="BG900" s="149">
        <f>IF(N900="zákl. přenesená",J900,0)</f>
        <v>0</v>
      </c>
      <c r="BH900" s="149">
        <f>IF(N900="sníž. přenesená",J900,0)</f>
        <v>0</v>
      </c>
      <c r="BI900" s="149">
        <f>IF(N900="nulová",J900,0)</f>
        <v>0</v>
      </c>
      <c r="BJ900" s="18" t="s">
        <v>87</v>
      </c>
      <c r="BK900" s="149">
        <f>ROUND(I900*H900,2)</f>
        <v>0</v>
      </c>
      <c r="BL900" s="18" t="s">
        <v>504</v>
      </c>
      <c r="BM900" s="148" t="s">
        <v>1102</v>
      </c>
    </row>
    <row r="901" spans="2:65" s="1" customFormat="1">
      <c r="B901" s="34"/>
      <c r="D901" s="150" t="s">
        <v>362</v>
      </c>
      <c r="F901" s="151" t="s">
        <v>1103</v>
      </c>
      <c r="I901" s="152"/>
      <c r="L901" s="34"/>
      <c r="M901" s="153"/>
      <c r="T901" s="55"/>
      <c r="AT901" s="18" t="s">
        <v>362</v>
      </c>
      <c r="AU901" s="18" t="s">
        <v>89</v>
      </c>
    </row>
    <row r="902" spans="2:65" s="12" customFormat="1">
      <c r="B902" s="154"/>
      <c r="D902" s="155" t="s">
        <v>364</v>
      </c>
      <c r="E902" s="156" t="s">
        <v>32</v>
      </c>
      <c r="F902" s="157" t="s">
        <v>365</v>
      </c>
      <c r="H902" s="156" t="s">
        <v>32</v>
      </c>
      <c r="I902" s="158"/>
      <c r="L902" s="154"/>
      <c r="M902" s="159"/>
      <c r="T902" s="160"/>
      <c r="AT902" s="156" t="s">
        <v>364</v>
      </c>
      <c r="AU902" s="156" t="s">
        <v>89</v>
      </c>
      <c r="AV902" s="12" t="s">
        <v>87</v>
      </c>
      <c r="AW902" s="12" t="s">
        <v>40</v>
      </c>
      <c r="AX902" s="12" t="s">
        <v>80</v>
      </c>
      <c r="AY902" s="156" t="s">
        <v>354</v>
      </c>
    </row>
    <row r="903" spans="2:65" s="12" customFormat="1">
      <c r="B903" s="154"/>
      <c r="D903" s="155" t="s">
        <v>364</v>
      </c>
      <c r="E903" s="156" t="s">
        <v>32</v>
      </c>
      <c r="F903" s="157" t="s">
        <v>456</v>
      </c>
      <c r="H903" s="156" t="s">
        <v>32</v>
      </c>
      <c r="I903" s="158"/>
      <c r="L903" s="154"/>
      <c r="M903" s="159"/>
      <c r="T903" s="160"/>
      <c r="AT903" s="156" t="s">
        <v>364</v>
      </c>
      <c r="AU903" s="156" t="s">
        <v>89</v>
      </c>
      <c r="AV903" s="12" t="s">
        <v>87</v>
      </c>
      <c r="AW903" s="12" t="s">
        <v>40</v>
      </c>
      <c r="AX903" s="12" t="s">
        <v>80</v>
      </c>
      <c r="AY903" s="156" t="s">
        <v>354</v>
      </c>
    </row>
    <row r="904" spans="2:65" s="12" customFormat="1">
      <c r="B904" s="154"/>
      <c r="D904" s="155" t="s">
        <v>364</v>
      </c>
      <c r="E904" s="156" t="s">
        <v>32</v>
      </c>
      <c r="F904" s="157" t="s">
        <v>1104</v>
      </c>
      <c r="H904" s="156" t="s">
        <v>32</v>
      </c>
      <c r="I904" s="158"/>
      <c r="L904" s="154"/>
      <c r="M904" s="159"/>
      <c r="T904" s="160"/>
      <c r="AT904" s="156" t="s">
        <v>364</v>
      </c>
      <c r="AU904" s="156" t="s">
        <v>89</v>
      </c>
      <c r="AV904" s="12" t="s">
        <v>87</v>
      </c>
      <c r="AW904" s="12" t="s">
        <v>40</v>
      </c>
      <c r="AX904" s="12" t="s">
        <v>80</v>
      </c>
      <c r="AY904" s="156" t="s">
        <v>354</v>
      </c>
    </row>
    <row r="905" spans="2:65" s="12" customFormat="1">
      <c r="B905" s="154"/>
      <c r="D905" s="155" t="s">
        <v>364</v>
      </c>
      <c r="E905" s="156" t="s">
        <v>32</v>
      </c>
      <c r="F905" s="157" t="s">
        <v>369</v>
      </c>
      <c r="H905" s="156" t="s">
        <v>32</v>
      </c>
      <c r="I905" s="158"/>
      <c r="L905" s="154"/>
      <c r="M905" s="159"/>
      <c r="T905" s="160"/>
      <c r="AT905" s="156" t="s">
        <v>364</v>
      </c>
      <c r="AU905" s="156" t="s">
        <v>89</v>
      </c>
      <c r="AV905" s="12" t="s">
        <v>87</v>
      </c>
      <c r="AW905" s="12" t="s">
        <v>40</v>
      </c>
      <c r="AX905" s="12" t="s">
        <v>80</v>
      </c>
      <c r="AY905" s="156" t="s">
        <v>354</v>
      </c>
    </row>
    <row r="906" spans="2:65" s="12" customFormat="1">
      <c r="B906" s="154"/>
      <c r="D906" s="155" t="s">
        <v>364</v>
      </c>
      <c r="E906" s="156" t="s">
        <v>32</v>
      </c>
      <c r="F906" s="157" t="s">
        <v>370</v>
      </c>
      <c r="H906" s="156" t="s">
        <v>32</v>
      </c>
      <c r="I906" s="158"/>
      <c r="L906" s="154"/>
      <c r="M906" s="159"/>
      <c r="T906" s="160"/>
      <c r="AT906" s="156" t="s">
        <v>364</v>
      </c>
      <c r="AU906" s="156" t="s">
        <v>89</v>
      </c>
      <c r="AV906" s="12" t="s">
        <v>87</v>
      </c>
      <c r="AW906" s="12" t="s">
        <v>40</v>
      </c>
      <c r="AX906" s="12" t="s">
        <v>80</v>
      </c>
      <c r="AY906" s="156" t="s">
        <v>354</v>
      </c>
    </row>
    <row r="907" spans="2:65" s="13" customFormat="1">
      <c r="B907" s="161"/>
      <c r="D907" s="155" t="s">
        <v>364</v>
      </c>
      <c r="E907" s="162" t="s">
        <v>32</v>
      </c>
      <c r="F907" s="163" t="s">
        <v>148</v>
      </c>
      <c r="H907" s="164">
        <v>15.99</v>
      </c>
      <c r="I907" s="165"/>
      <c r="L907" s="161"/>
      <c r="M907" s="166"/>
      <c r="T907" s="167"/>
      <c r="AT907" s="162" t="s">
        <v>364</v>
      </c>
      <c r="AU907" s="162" t="s">
        <v>89</v>
      </c>
      <c r="AV907" s="13" t="s">
        <v>89</v>
      </c>
      <c r="AW907" s="13" t="s">
        <v>40</v>
      </c>
      <c r="AX907" s="13" t="s">
        <v>87</v>
      </c>
      <c r="AY907" s="162" t="s">
        <v>354</v>
      </c>
    </row>
    <row r="908" spans="2:65" s="11" customFormat="1" ht="22.9" customHeight="1">
      <c r="B908" s="125"/>
      <c r="D908" s="126" t="s">
        <v>79</v>
      </c>
      <c r="E908" s="135" t="s">
        <v>1105</v>
      </c>
      <c r="F908" s="135" t="s">
        <v>1106</v>
      </c>
      <c r="I908" s="128"/>
      <c r="J908" s="136">
        <f>BK908</f>
        <v>0</v>
      </c>
      <c r="L908" s="125"/>
      <c r="M908" s="130"/>
      <c r="P908" s="131">
        <f>SUM(P909:P1237)</f>
        <v>0</v>
      </c>
      <c r="R908" s="131">
        <f>SUM(R909:R1237)</f>
        <v>3.82289294</v>
      </c>
      <c r="T908" s="132">
        <f>SUM(T909:T1237)</f>
        <v>1.4225136999999999</v>
      </c>
      <c r="AR908" s="126" t="s">
        <v>89</v>
      </c>
      <c r="AT908" s="133" t="s">
        <v>79</v>
      </c>
      <c r="AU908" s="133" t="s">
        <v>87</v>
      </c>
      <c r="AY908" s="126" t="s">
        <v>354</v>
      </c>
      <c r="BK908" s="134">
        <f>SUM(BK909:BK1237)</f>
        <v>0</v>
      </c>
    </row>
    <row r="909" spans="2:65" s="1" customFormat="1" ht="37.9" customHeight="1">
      <c r="B909" s="34"/>
      <c r="C909" s="137" t="s">
        <v>1107</v>
      </c>
      <c r="D909" s="137" t="s">
        <v>356</v>
      </c>
      <c r="E909" s="138" t="s">
        <v>1108</v>
      </c>
      <c r="F909" s="139" t="s">
        <v>1109</v>
      </c>
      <c r="G909" s="140" t="s">
        <v>359</v>
      </c>
      <c r="H909" s="141">
        <v>103.98</v>
      </c>
      <c r="I909" s="142"/>
      <c r="J909" s="143">
        <f>ROUND(I909*H909,2)</f>
        <v>0</v>
      </c>
      <c r="K909" s="139" t="s">
        <v>360</v>
      </c>
      <c r="L909" s="34"/>
      <c r="M909" s="144" t="s">
        <v>32</v>
      </c>
      <c r="N909" s="145" t="s">
        <v>51</v>
      </c>
      <c r="P909" s="146">
        <f>O909*H909</f>
        <v>0</v>
      </c>
      <c r="Q909" s="146">
        <v>0</v>
      </c>
      <c r="R909" s="146">
        <f>Q909*H909</f>
        <v>0</v>
      </c>
      <c r="S909" s="146">
        <v>0</v>
      </c>
      <c r="T909" s="147">
        <f>S909*H909</f>
        <v>0</v>
      </c>
      <c r="AR909" s="148" t="s">
        <v>504</v>
      </c>
      <c r="AT909" s="148" t="s">
        <v>356</v>
      </c>
      <c r="AU909" s="148" t="s">
        <v>89</v>
      </c>
      <c r="AY909" s="18" t="s">
        <v>354</v>
      </c>
      <c r="BE909" s="149">
        <f>IF(N909="základní",J909,0)</f>
        <v>0</v>
      </c>
      <c r="BF909" s="149">
        <f>IF(N909="snížená",J909,0)</f>
        <v>0</v>
      </c>
      <c r="BG909" s="149">
        <f>IF(N909="zákl. přenesená",J909,0)</f>
        <v>0</v>
      </c>
      <c r="BH909" s="149">
        <f>IF(N909="sníž. přenesená",J909,0)</f>
        <v>0</v>
      </c>
      <c r="BI909" s="149">
        <f>IF(N909="nulová",J909,0)</f>
        <v>0</v>
      </c>
      <c r="BJ909" s="18" t="s">
        <v>87</v>
      </c>
      <c r="BK909" s="149">
        <f>ROUND(I909*H909,2)</f>
        <v>0</v>
      </c>
      <c r="BL909" s="18" t="s">
        <v>504</v>
      </c>
      <c r="BM909" s="148" t="s">
        <v>1110</v>
      </c>
    </row>
    <row r="910" spans="2:65" s="1" customFormat="1">
      <c r="B910" s="34"/>
      <c r="D910" s="150" t="s">
        <v>362</v>
      </c>
      <c r="F910" s="151" t="s">
        <v>1111</v>
      </c>
      <c r="I910" s="152"/>
      <c r="L910" s="34"/>
      <c r="M910" s="153"/>
      <c r="T910" s="55"/>
      <c r="AT910" s="18" t="s">
        <v>362</v>
      </c>
      <c r="AU910" s="18" t="s">
        <v>89</v>
      </c>
    </row>
    <row r="911" spans="2:65" s="12" customFormat="1">
      <c r="B911" s="154"/>
      <c r="D911" s="155" t="s">
        <v>364</v>
      </c>
      <c r="E911" s="156" t="s">
        <v>32</v>
      </c>
      <c r="F911" s="157" t="s">
        <v>365</v>
      </c>
      <c r="H911" s="156" t="s">
        <v>32</v>
      </c>
      <c r="I911" s="158"/>
      <c r="L911" s="154"/>
      <c r="M911" s="159"/>
      <c r="T911" s="160"/>
      <c r="AT911" s="156" t="s">
        <v>364</v>
      </c>
      <c r="AU911" s="156" t="s">
        <v>89</v>
      </c>
      <c r="AV911" s="12" t="s">
        <v>87</v>
      </c>
      <c r="AW911" s="12" t="s">
        <v>40</v>
      </c>
      <c r="AX911" s="12" t="s">
        <v>80</v>
      </c>
      <c r="AY911" s="156" t="s">
        <v>354</v>
      </c>
    </row>
    <row r="912" spans="2:65" s="12" customFormat="1">
      <c r="B912" s="154"/>
      <c r="D912" s="155" t="s">
        <v>364</v>
      </c>
      <c r="E912" s="156" t="s">
        <v>32</v>
      </c>
      <c r="F912" s="157" t="s">
        <v>1104</v>
      </c>
      <c r="H912" s="156" t="s">
        <v>32</v>
      </c>
      <c r="I912" s="158"/>
      <c r="L912" s="154"/>
      <c r="M912" s="159"/>
      <c r="T912" s="160"/>
      <c r="AT912" s="156" t="s">
        <v>364</v>
      </c>
      <c r="AU912" s="156" t="s">
        <v>89</v>
      </c>
      <c r="AV912" s="12" t="s">
        <v>87</v>
      </c>
      <c r="AW912" s="12" t="s">
        <v>40</v>
      </c>
      <c r="AX912" s="12" t="s">
        <v>80</v>
      </c>
      <c r="AY912" s="156" t="s">
        <v>354</v>
      </c>
    </row>
    <row r="913" spans="2:65" s="12" customFormat="1">
      <c r="B913" s="154"/>
      <c r="D913" s="155" t="s">
        <v>364</v>
      </c>
      <c r="E913" s="156" t="s">
        <v>32</v>
      </c>
      <c r="F913" s="157" t="s">
        <v>1112</v>
      </c>
      <c r="H913" s="156" t="s">
        <v>32</v>
      </c>
      <c r="I913" s="158"/>
      <c r="L913" s="154"/>
      <c r="M913" s="159"/>
      <c r="T913" s="160"/>
      <c r="AT913" s="156" t="s">
        <v>364</v>
      </c>
      <c r="AU913" s="156" t="s">
        <v>89</v>
      </c>
      <c r="AV913" s="12" t="s">
        <v>87</v>
      </c>
      <c r="AW913" s="12" t="s">
        <v>40</v>
      </c>
      <c r="AX913" s="12" t="s">
        <v>80</v>
      </c>
      <c r="AY913" s="156" t="s">
        <v>354</v>
      </c>
    </row>
    <row r="914" spans="2:65" s="12" customFormat="1">
      <c r="B914" s="154"/>
      <c r="D914" s="155" t="s">
        <v>364</v>
      </c>
      <c r="E914" s="156" t="s">
        <v>32</v>
      </c>
      <c r="F914" s="157" t="s">
        <v>1113</v>
      </c>
      <c r="H914" s="156" t="s">
        <v>32</v>
      </c>
      <c r="I914" s="158"/>
      <c r="L914" s="154"/>
      <c r="M914" s="159"/>
      <c r="T914" s="160"/>
      <c r="AT914" s="156" t="s">
        <v>364</v>
      </c>
      <c r="AU914" s="156" t="s">
        <v>89</v>
      </c>
      <c r="AV914" s="12" t="s">
        <v>87</v>
      </c>
      <c r="AW914" s="12" t="s">
        <v>40</v>
      </c>
      <c r="AX914" s="12" t="s">
        <v>80</v>
      </c>
      <c r="AY914" s="156" t="s">
        <v>354</v>
      </c>
    </row>
    <row r="915" spans="2:65" s="12" customFormat="1">
      <c r="B915" s="154"/>
      <c r="D915" s="155" t="s">
        <v>364</v>
      </c>
      <c r="E915" s="156" t="s">
        <v>32</v>
      </c>
      <c r="F915" s="157" t="s">
        <v>1114</v>
      </c>
      <c r="H915" s="156" t="s">
        <v>32</v>
      </c>
      <c r="I915" s="158"/>
      <c r="L915" s="154"/>
      <c r="M915" s="159"/>
      <c r="T915" s="160"/>
      <c r="AT915" s="156" t="s">
        <v>364</v>
      </c>
      <c r="AU915" s="156" t="s">
        <v>89</v>
      </c>
      <c r="AV915" s="12" t="s">
        <v>87</v>
      </c>
      <c r="AW915" s="12" t="s">
        <v>40</v>
      </c>
      <c r="AX915" s="12" t="s">
        <v>80</v>
      </c>
      <c r="AY915" s="156" t="s">
        <v>354</v>
      </c>
    </row>
    <row r="916" spans="2:65" s="12" customFormat="1">
      <c r="B916" s="154"/>
      <c r="D916" s="155" t="s">
        <v>364</v>
      </c>
      <c r="E916" s="156" t="s">
        <v>32</v>
      </c>
      <c r="F916" s="157" t="s">
        <v>1115</v>
      </c>
      <c r="H916" s="156" t="s">
        <v>32</v>
      </c>
      <c r="I916" s="158"/>
      <c r="L916" s="154"/>
      <c r="M916" s="159"/>
      <c r="T916" s="160"/>
      <c r="AT916" s="156" t="s">
        <v>364</v>
      </c>
      <c r="AU916" s="156" t="s">
        <v>89</v>
      </c>
      <c r="AV916" s="12" t="s">
        <v>87</v>
      </c>
      <c r="AW916" s="12" t="s">
        <v>40</v>
      </c>
      <c r="AX916" s="12" t="s">
        <v>80</v>
      </c>
      <c r="AY916" s="156" t="s">
        <v>354</v>
      </c>
    </row>
    <row r="917" spans="2:65" s="12" customFormat="1">
      <c r="B917" s="154"/>
      <c r="D917" s="155" t="s">
        <v>364</v>
      </c>
      <c r="E917" s="156" t="s">
        <v>32</v>
      </c>
      <c r="F917" s="157" t="s">
        <v>369</v>
      </c>
      <c r="H917" s="156" t="s">
        <v>32</v>
      </c>
      <c r="I917" s="158"/>
      <c r="L917" s="154"/>
      <c r="M917" s="159"/>
      <c r="T917" s="160"/>
      <c r="AT917" s="156" t="s">
        <v>364</v>
      </c>
      <c r="AU917" s="156" t="s">
        <v>89</v>
      </c>
      <c r="AV917" s="12" t="s">
        <v>87</v>
      </c>
      <c r="AW917" s="12" t="s">
        <v>40</v>
      </c>
      <c r="AX917" s="12" t="s">
        <v>80</v>
      </c>
      <c r="AY917" s="156" t="s">
        <v>354</v>
      </c>
    </row>
    <row r="918" spans="2:65" s="12" customFormat="1">
      <c r="B918" s="154"/>
      <c r="D918" s="155" t="s">
        <v>364</v>
      </c>
      <c r="E918" s="156" t="s">
        <v>32</v>
      </c>
      <c r="F918" s="157" t="s">
        <v>370</v>
      </c>
      <c r="H918" s="156" t="s">
        <v>32</v>
      </c>
      <c r="I918" s="158"/>
      <c r="L918" s="154"/>
      <c r="M918" s="159"/>
      <c r="T918" s="160"/>
      <c r="AT918" s="156" t="s">
        <v>364</v>
      </c>
      <c r="AU918" s="156" t="s">
        <v>89</v>
      </c>
      <c r="AV918" s="12" t="s">
        <v>87</v>
      </c>
      <c r="AW918" s="12" t="s">
        <v>40</v>
      </c>
      <c r="AX918" s="12" t="s">
        <v>80</v>
      </c>
      <c r="AY918" s="156" t="s">
        <v>354</v>
      </c>
    </row>
    <row r="919" spans="2:65" s="13" customFormat="1">
      <c r="B919" s="161"/>
      <c r="D919" s="155" t="s">
        <v>364</v>
      </c>
      <c r="E919" s="162" t="s">
        <v>32</v>
      </c>
      <c r="F919" s="163" t="s">
        <v>151</v>
      </c>
      <c r="H919" s="164">
        <v>103.98</v>
      </c>
      <c r="I919" s="165"/>
      <c r="L919" s="161"/>
      <c r="M919" s="166"/>
      <c r="T919" s="167"/>
      <c r="AT919" s="162" t="s">
        <v>364</v>
      </c>
      <c r="AU919" s="162" t="s">
        <v>89</v>
      </c>
      <c r="AV919" s="13" t="s">
        <v>89</v>
      </c>
      <c r="AW919" s="13" t="s">
        <v>40</v>
      </c>
      <c r="AX919" s="13" t="s">
        <v>87</v>
      </c>
      <c r="AY919" s="162" t="s">
        <v>354</v>
      </c>
    </row>
    <row r="920" spans="2:65" s="1" customFormat="1" ht="37.9" customHeight="1">
      <c r="B920" s="34"/>
      <c r="C920" s="137" t="s">
        <v>1116</v>
      </c>
      <c r="D920" s="137" t="s">
        <v>356</v>
      </c>
      <c r="E920" s="138" t="s">
        <v>1117</v>
      </c>
      <c r="F920" s="139" t="s">
        <v>1118</v>
      </c>
      <c r="G920" s="140" t="s">
        <v>359</v>
      </c>
      <c r="H920" s="141">
        <v>182.18</v>
      </c>
      <c r="I920" s="142"/>
      <c r="J920" s="143">
        <f>ROUND(I920*H920,2)</f>
        <v>0</v>
      </c>
      <c r="K920" s="139" t="s">
        <v>360</v>
      </c>
      <c r="L920" s="34"/>
      <c r="M920" s="144" t="s">
        <v>32</v>
      </c>
      <c r="N920" s="145" t="s">
        <v>51</v>
      </c>
      <c r="P920" s="146">
        <f>O920*H920</f>
        <v>0</v>
      </c>
      <c r="Q920" s="146">
        <v>0</v>
      </c>
      <c r="R920" s="146">
        <f>Q920*H920</f>
        <v>0</v>
      </c>
      <c r="S920" s="146">
        <v>0</v>
      </c>
      <c r="T920" s="147">
        <f>S920*H920</f>
        <v>0</v>
      </c>
      <c r="AR920" s="148" t="s">
        <v>504</v>
      </c>
      <c r="AT920" s="148" t="s">
        <v>356</v>
      </c>
      <c r="AU920" s="148" t="s">
        <v>89</v>
      </c>
      <c r="AY920" s="18" t="s">
        <v>354</v>
      </c>
      <c r="BE920" s="149">
        <f>IF(N920="základní",J920,0)</f>
        <v>0</v>
      </c>
      <c r="BF920" s="149">
        <f>IF(N920="snížená",J920,0)</f>
        <v>0</v>
      </c>
      <c r="BG920" s="149">
        <f>IF(N920="zákl. přenesená",J920,0)</f>
        <v>0</v>
      </c>
      <c r="BH920" s="149">
        <f>IF(N920="sníž. přenesená",J920,0)</f>
        <v>0</v>
      </c>
      <c r="BI920" s="149">
        <f>IF(N920="nulová",J920,0)</f>
        <v>0</v>
      </c>
      <c r="BJ920" s="18" t="s">
        <v>87</v>
      </c>
      <c r="BK920" s="149">
        <f>ROUND(I920*H920,2)</f>
        <v>0</v>
      </c>
      <c r="BL920" s="18" t="s">
        <v>504</v>
      </c>
      <c r="BM920" s="148" t="s">
        <v>1119</v>
      </c>
    </row>
    <row r="921" spans="2:65" s="1" customFormat="1">
      <c r="B921" s="34"/>
      <c r="D921" s="150" t="s">
        <v>362</v>
      </c>
      <c r="F921" s="151" t="s">
        <v>1120</v>
      </c>
      <c r="I921" s="152"/>
      <c r="L921" s="34"/>
      <c r="M921" s="153"/>
      <c r="T921" s="55"/>
      <c r="AT921" s="18" t="s">
        <v>362</v>
      </c>
      <c r="AU921" s="18" t="s">
        <v>89</v>
      </c>
    </row>
    <row r="922" spans="2:65" s="12" customFormat="1">
      <c r="B922" s="154"/>
      <c r="D922" s="155" t="s">
        <v>364</v>
      </c>
      <c r="E922" s="156" t="s">
        <v>32</v>
      </c>
      <c r="F922" s="157" t="s">
        <v>365</v>
      </c>
      <c r="H922" s="156" t="s">
        <v>32</v>
      </c>
      <c r="I922" s="158"/>
      <c r="L922" s="154"/>
      <c r="M922" s="159"/>
      <c r="T922" s="160"/>
      <c r="AT922" s="156" t="s">
        <v>364</v>
      </c>
      <c r="AU922" s="156" t="s">
        <v>89</v>
      </c>
      <c r="AV922" s="12" t="s">
        <v>87</v>
      </c>
      <c r="AW922" s="12" t="s">
        <v>40</v>
      </c>
      <c r="AX922" s="12" t="s">
        <v>80</v>
      </c>
      <c r="AY922" s="156" t="s">
        <v>354</v>
      </c>
    </row>
    <row r="923" spans="2:65" s="12" customFormat="1">
      <c r="B923" s="154"/>
      <c r="D923" s="155" t="s">
        <v>364</v>
      </c>
      <c r="E923" s="156" t="s">
        <v>32</v>
      </c>
      <c r="F923" s="157" t="s">
        <v>1104</v>
      </c>
      <c r="H923" s="156" t="s">
        <v>32</v>
      </c>
      <c r="I923" s="158"/>
      <c r="L923" s="154"/>
      <c r="M923" s="159"/>
      <c r="T923" s="160"/>
      <c r="AT923" s="156" t="s">
        <v>364</v>
      </c>
      <c r="AU923" s="156" t="s">
        <v>89</v>
      </c>
      <c r="AV923" s="12" t="s">
        <v>87</v>
      </c>
      <c r="AW923" s="12" t="s">
        <v>40</v>
      </c>
      <c r="AX923" s="12" t="s">
        <v>80</v>
      </c>
      <c r="AY923" s="156" t="s">
        <v>354</v>
      </c>
    </row>
    <row r="924" spans="2:65" s="12" customFormat="1">
      <c r="B924" s="154"/>
      <c r="D924" s="155" t="s">
        <v>364</v>
      </c>
      <c r="E924" s="156" t="s">
        <v>32</v>
      </c>
      <c r="F924" s="157" t="s">
        <v>1121</v>
      </c>
      <c r="H924" s="156" t="s">
        <v>32</v>
      </c>
      <c r="I924" s="158"/>
      <c r="L924" s="154"/>
      <c r="M924" s="159"/>
      <c r="T924" s="160"/>
      <c r="AT924" s="156" t="s">
        <v>364</v>
      </c>
      <c r="AU924" s="156" t="s">
        <v>89</v>
      </c>
      <c r="AV924" s="12" t="s">
        <v>87</v>
      </c>
      <c r="AW924" s="12" t="s">
        <v>40</v>
      </c>
      <c r="AX924" s="12" t="s">
        <v>80</v>
      </c>
      <c r="AY924" s="156" t="s">
        <v>354</v>
      </c>
    </row>
    <row r="925" spans="2:65" s="12" customFormat="1">
      <c r="B925" s="154"/>
      <c r="D925" s="155" t="s">
        <v>364</v>
      </c>
      <c r="E925" s="156" t="s">
        <v>32</v>
      </c>
      <c r="F925" s="157" t="s">
        <v>1122</v>
      </c>
      <c r="H925" s="156" t="s">
        <v>32</v>
      </c>
      <c r="I925" s="158"/>
      <c r="L925" s="154"/>
      <c r="M925" s="159"/>
      <c r="T925" s="160"/>
      <c r="AT925" s="156" t="s">
        <v>364</v>
      </c>
      <c r="AU925" s="156" t="s">
        <v>89</v>
      </c>
      <c r="AV925" s="12" t="s">
        <v>87</v>
      </c>
      <c r="AW925" s="12" t="s">
        <v>40</v>
      </c>
      <c r="AX925" s="12" t="s">
        <v>80</v>
      </c>
      <c r="AY925" s="156" t="s">
        <v>354</v>
      </c>
    </row>
    <row r="926" spans="2:65" s="12" customFormat="1">
      <c r="B926" s="154"/>
      <c r="D926" s="155" t="s">
        <v>364</v>
      </c>
      <c r="E926" s="156" t="s">
        <v>32</v>
      </c>
      <c r="F926" s="157" t="s">
        <v>1123</v>
      </c>
      <c r="H926" s="156" t="s">
        <v>32</v>
      </c>
      <c r="I926" s="158"/>
      <c r="L926" s="154"/>
      <c r="M926" s="159"/>
      <c r="T926" s="160"/>
      <c r="AT926" s="156" t="s">
        <v>364</v>
      </c>
      <c r="AU926" s="156" t="s">
        <v>89</v>
      </c>
      <c r="AV926" s="12" t="s">
        <v>87</v>
      </c>
      <c r="AW926" s="12" t="s">
        <v>40</v>
      </c>
      <c r="AX926" s="12" t="s">
        <v>80</v>
      </c>
      <c r="AY926" s="156" t="s">
        <v>354</v>
      </c>
    </row>
    <row r="927" spans="2:65" s="12" customFormat="1">
      <c r="B927" s="154"/>
      <c r="D927" s="155" t="s">
        <v>364</v>
      </c>
      <c r="E927" s="156" t="s">
        <v>32</v>
      </c>
      <c r="F927" s="157" t="s">
        <v>1124</v>
      </c>
      <c r="H927" s="156" t="s">
        <v>32</v>
      </c>
      <c r="I927" s="158"/>
      <c r="L927" s="154"/>
      <c r="M927" s="159"/>
      <c r="T927" s="160"/>
      <c r="AT927" s="156" t="s">
        <v>364</v>
      </c>
      <c r="AU927" s="156" t="s">
        <v>89</v>
      </c>
      <c r="AV927" s="12" t="s">
        <v>87</v>
      </c>
      <c r="AW927" s="12" t="s">
        <v>40</v>
      </c>
      <c r="AX927" s="12" t="s">
        <v>80</v>
      </c>
      <c r="AY927" s="156" t="s">
        <v>354</v>
      </c>
    </row>
    <row r="928" spans="2:65" s="12" customFormat="1">
      <c r="B928" s="154"/>
      <c r="D928" s="155" t="s">
        <v>364</v>
      </c>
      <c r="E928" s="156" t="s">
        <v>32</v>
      </c>
      <c r="F928" s="157" t="s">
        <v>1125</v>
      </c>
      <c r="H928" s="156" t="s">
        <v>32</v>
      </c>
      <c r="I928" s="158"/>
      <c r="L928" s="154"/>
      <c r="M928" s="159"/>
      <c r="T928" s="160"/>
      <c r="AT928" s="156" t="s">
        <v>364</v>
      </c>
      <c r="AU928" s="156" t="s">
        <v>89</v>
      </c>
      <c r="AV928" s="12" t="s">
        <v>87</v>
      </c>
      <c r="AW928" s="12" t="s">
        <v>40</v>
      </c>
      <c r="AX928" s="12" t="s">
        <v>80</v>
      </c>
      <c r="AY928" s="156" t="s">
        <v>354</v>
      </c>
    </row>
    <row r="929" spans="2:65" s="12" customFormat="1">
      <c r="B929" s="154"/>
      <c r="D929" s="155" t="s">
        <v>364</v>
      </c>
      <c r="E929" s="156" t="s">
        <v>32</v>
      </c>
      <c r="F929" s="157" t="s">
        <v>1126</v>
      </c>
      <c r="H929" s="156" t="s">
        <v>32</v>
      </c>
      <c r="I929" s="158"/>
      <c r="L929" s="154"/>
      <c r="M929" s="159"/>
      <c r="T929" s="160"/>
      <c r="AT929" s="156" t="s">
        <v>364</v>
      </c>
      <c r="AU929" s="156" t="s">
        <v>89</v>
      </c>
      <c r="AV929" s="12" t="s">
        <v>87</v>
      </c>
      <c r="AW929" s="12" t="s">
        <v>40</v>
      </c>
      <c r="AX929" s="12" t="s">
        <v>80</v>
      </c>
      <c r="AY929" s="156" t="s">
        <v>354</v>
      </c>
    </row>
    <row r="930" spans="2:65" s="12" customFormat="1">
      <c r="B930" s="154"/>
      <c r="D930" s="155" t="s">
        <v>364</v>
      </c>
      <c r="E930" s="156" t="s">
        <v>32</v>
      </c>
      <c r="F930" s="157" t="s">
        <v>1127</v>
      </c>
      <c r="H930" s="156" t="s">
        <v>32</v>
      </c>
      <c r="I930" s="158"/>
      <c r="L930" s="154"/>
      <c r="M930" s="159"/>
      <c r="T930" s="160"/>
      <c r="AT930" s="156" t="s">
        <v>364</v>
      </c>
      <c r="AU930" s="156" t="s">
        <v>89</v>
      </c>
      <c r="AV930" s="12" t="s">
        <v>87</v>
      </c>
      <c r="AW930" s="12" t="s">
        <v>40</v>
      </c>
      <c r="AX930" s="12" t="s">
        <v>80</v>
      </c>
      <c r="AY930" s="156" t="s">
        <v>354</v>
      </c>
    </row>
    <row r="931" spans="2:65" s="12" customFormat="1">
      <c r="B931" s="154"/>
      <c r="D931" s="155" t="s">
        <v>364</v>
      </c>
      <c r="E931" s="156" t="s">
        <v>32</v>
      </c>
      <c r="F931" s="157" t="s">
        <v>1128</v>
      </c>
      <c r="H931" s="156" t="s">
        <v>32</v>
      </c>
      <c r="I931" s="158"/>
      <c r="L931" s="154"/>
      <c r="M931" s="159"/>
      <c r="T931" s="160"/>
      <c r="AT931" s="156" t="s">
        <v>364</v>
      </c>
      <c r="AU931" s="156" t="s">
        <v>89</v>
      </c>
      <c r="AV931" s="12" t="s">
        <v>87</v>
      </c>
      <c r="AW931" s="12" t="s">
        <v>40</v>
      </c>
      <c r="AX931" s="12" t="s">
        <v>80</v>
      </c>
      <c r="AY931" s="156" t="s">
        <v>354</v>
      </c>
    </row>
    <row r="932" spans="2:65" s="13" customFormat="1">
      <c r="B932" s="161"/>
      <c r="D932" s="155" t="s">
        <v>364</v>
      </c>
      <c r="E932" s="162" t="s">
        <v>32</v>
      </c>
      <c r="F932" s="163" t="s">
        <v>155</v>
      </c>
      <c r="H932" s="164">
        <v>182.18</v>
      </c>
      <c r="I932" s="165"/>
      <c r="L932" s="161"/>
      <c r="M932" s="166"/>
      <c r="T932" s="167"/>
      <c r="AT932" s="162" t="s">
        <v>364</v>
      </c>
      <c r="AU932" s="162" t="s">
        <v>89</v>
      </c>
      <c r="AV932" s="13" t="s">
        <v>89</v>
      </c>
      <c r="AW932" s="13" t="s">
        <v>40</v>
      </c>
      <c r="AX932" s="13" t="s">
        <v>87</v>
      </c>
      <c r="AY932" s="162" t="s">
        <v>354</v>
      </c>
    </row>
    <row r="933" spans="2:65" s="1" customFormat="1" ht="24.2" customHeight="1">
      <c r="B933" s="34"/>
      <c r="C933" s="137" t="s">
        <v>1129</v>
      </c>
      <c r="D933" s="137" t="s">
        <v>356</v>
      </c>
      <c r="E933" s="138" t="s">
        <v>1130</v>
      </c>
      <c r="F933" s="139" t="s">
        <v>1131</v>
      </c>
      <c r="G933" s="140" t="s">
        <v>359</v>
      </c>
      <c r="H933" s="141">
        <v>15.12</v>
      </c>
      <c r="I933" s="142"/>
      <c r="J933" s="143">
        <f>ROUND(I933*H933,2)</f>
        <v>0</v>
      </c>
      <c r="K933" s="139" t="s">
        <v>360</v>
      </c>
      <c r="L933" s="34"/>
      <c r="M933" s="144" t="s">
        <v>32</v>
      </c>
      <c r="N933" s="145" t="s">
        <v>51</v>
      </c>
      <c r="P933" s="146">
        <f>O933*H933</f>
        <v>0</v>
      </c>
      <c r="Q933" s="146">
        <v>0</v>
      </c>
      <c r="R933" s="146">
        <f>Q933*H933</f>
        <v>0</v>
      </c>
      <c r="S933" s="146">
        <v>0</v>
      </c>
      <c r="T933" s="147">
        <f>S933*H933</f>
        <v>0</v>
      </c>
      <c r="AR933" s="148" t="s">
        <v>504</v>
      </c>
      <c r="AT933" s="148" t="s">
        <v>356</v>
      </c>
      <c r="AU933" s="148" t="s">
        <v>89</v>
      </c>
      <c r="AY933" s="18" t="s">
        <v>354</v>
      </c>
      <c r="BE933" s="149">
        <f>IF(N933="základní",J933,0)</f>
        <v>0</v>
      </c>
      <c r="BF933" s="149">
        <f>IF(N933="snížená",J933,0)</f>
        <v>0</v>
      </c>
      <c r="BG933" s="149">
        <f>IF(N933="zákl. přenesená",J933,0)</f>
        <v>0</v>
      </c>
      <c r="BH933" s="149">
        <f>IF(N933="sníž. přenesená",J933,0)</f>
        <v>0</v>
      </c>
      <c r="BI933" s="149">
        <f>IF(N933="nulová",J933,0)</f>
        <v>0</v>
      </c>
      <c r="BJ933" s="18" t="s">
        <v>87</v>
      </c>
      <c r="BK933" s="149">
        <f>ROUND(I933*H933,2)</f>
        <v>0</v>
      </c>
      <c r="BL933" s="18" t="s">
        <v>504</v>
      </c>
      <c r="BM933" s="148" t="s">
        <v>1132</v>
      </c>
    </row>
    <row r="934" spans="2:65" s="1" customFormat="1">
      <c r="B934" s="34"/>
      <c r="D934" s="150" t="s">
        <v>362</v>
      </c>
      <c r="F934" s="151" t="s">
        <v>1133</v>
      </c>
      <c r="I934" s="152"/>
      <c r="L934" s="34"/>
      <c r="M934" s="153"/>
      <c r="T934" s="55"/>
      <c r="AT934" s="18" t="s">
        <v>362</v>
      </c>
      <c r="AU934" s="18" t="s">
        <v>89</v>
      </c>
    </row>
    <row r="935" spans="2:65" s="12" customFormat="1">
      <c r="B935" s="154"/>
      <c r="D935" s="155" t="s">
        <v>364</v>
      </c>
      <c r="E935" s="156" t="s">
        <v>32</v>
      </c>
      <c r="F935" s="157" t="s">
        <v>365</v>
      </c>
      <c r="H935" s="156" t="s">
        <v>32</v>
      </c>
      <c r="I935" s="158"/>
      <c r="L935" s="154"/>
      <c r="M935" s="159"/>
      <c r="T935" s="160"/>
      <c r="AT935" s="156" t="s">
        <v>364</v>
      </c>
      <c r="AU935" s="156" t="s">
        <v>89</v>
      </c>
      <c r="AV935" s="12" t="s">
        <v>87</v>
      </c>
      <c r="AW935" s="12" t="s">
        <v>40</v>
      </c>
      <c r="AX935" s="12" t="s">
        <v>80</v>
      </c>
      <c r="AY935" s="156" t="s">
        <v>354</v>
      </c>
    </row>
    <row r="936" spans="2:65" s="12" customFormat="1">
      <c r="B936" s="154"/>
      <c r="D936" s="155" t="s">
        <v>364</v>
      </c>
      <c r="E936" s="156" t="s">
        <v>32</v>
      </c>
      <c r="F936" s="157" t="s">
        <v>1104</v>
      </c>
      <c r="H936" s="156" t="s">
        <v>32</v>
      </c>
      <c r="I936" s="158"/>
      <c r="L936" s="154"/>
      <c r="M936" s="159"/>
      <c r="T936" s="160"/>
      <c r="AT936" s="156" t="s">
        <v>364</v>
      </c>
      <c r="AU936" s="156" t="s">
        <v>89</v>
      </c>
      <c r="AV936" s="12" t="s">
        <v>87</v>
      </c>
      <c r="AW936" s="12" t="s">
        <v>40</v>
      </c>
      <c r="AX936" s="12" t="s">
        <v>80</v>
      </c>
      <c r="AY936" s="156" t="s">
        <v>354</v>
      </c>
    </row>
    <row r="937" spans="2:65" s="12" customFormat="1">
      <c r="B937" s="154"/>
      <c r="D937" s="155" t="s">
        <v>364</v>
      </c>
      <c r="E937" s="156" t="s">
        <v>32</v>
      </c>
      <c r="F937" s="157" t="s">
        <v>1134</v>
      </c>
      <c r="H937" s="156" t="s">
        <v>32</v>
      </c>
      <c r="I937" s="158"/>
      <c r="L937" s="154"/>
      <c r="M937" s="159"/>
      <c r="T937" s="160"/>
      <c r="AT937" s="156" t="s">
        <v>364</v>
      </c>
      <c r="AU937" s="156" t="s">
        <v>89</v>
      </c>
      <c r="AV937" s="12" t="s">
        <v>87</v>
      </c>
      <c r="AW937" s="12" t="s">
        <v>40</v>
      </c>
      <c r="AX937" s="12" t="s">
        <v>80</v>
      </c>
      <c r="AY937" s="156" t="s">
        <v>354</v>
      </c>
    </row>
    <row r="938" spans="2:65" s="12" customFormat="1">
      <c r="B938" s="154"/>
      <c r="D938" s="155" t="s">
        <v>364</v>
      </c>
      <c r="E938" s="156" t="s">
        <v>32</v>
      </c>
      <c r="F938" s="157" t="s">
        <v>1135</v>
      </c>
      <c r="H938" s="156" t="s">
        <v>32</v>
      </c>
      <c r="I938" s="158"/>
      <c r="L938" s="154"/>
      <c r="M938" s="159"/>
      <c r="T938" s="160"/>
      <c r="AT938" s="156" t="s">
        <v>364</v>
      </c>
      <c r="AU938" s="156" t="s">
        <v>89</v>
      </c>
      <c r="AV938" s="12" t="s">
        <v>87</v>
      </c>
      <c r="AW938" s="12" t="s">
        <v>40</v>
      </c>
      <c r="AX938" s="12" t="s">
        <v>80</v>
      </c>
      <c r="AY938" s="156" t="s">
        <v>354</v>
      </c>
    </row>
    <row r="939" spans="2:65" s="12" customFormat="1">
      <c r="B939" s="154"/>
      <c r="D939" s="155" t="s">
        <v>364</v>
      </c>
      <c r="E939" s="156" t="s">
        <v>32</v>
      </c>
      <c r="F939" s="157" t="s">
        <v>1136</v>
      </c>
      <c r="H939" s="156" t="s">
        <v>32</v>
      </c>
      <c r="I939" s="158"/>
      <c r="L939" s="154"/>
      <c r="M939" s="159"/>
      <c r="T939" s="160"/>
      <c r="AT939" s="156" t="s">
        <v>364</v>
      </c>
      <c r="AU939" s="156" t="s">
        <v>89</v>
      </c>
      <c r="AV939" s="12" t="s">
        <v>87</v>
      </c>
      <c r="AW939" s="12" t="s">
        <v>40</v>
      </c>
      <c r="AX939" s="12" t="s">
        <v>80</v>
      </c>
      <c r="AY939" s="156" t="s">
        <v>354</v>
      </c>
    </row>
    <row r="940" spans="2:65" s="12" customFormat="1">
      <c r="B940" s="154"/>
      <c r="D940" s="155" t="s">
        <v>364</v>
      </c>
      <c r="E940" s="156" t="s">
        <v>32</v>
      </c>
      <c r="F940" s="157" t="s">
        <v>1137</v>
      </c>
      <c r="H940" s="156" t="s">
        <v>32</v>
      </c>
      <c r="I940" s="158"/>
      <c r="L940" s="154"/>
      <c r="M940" s="159"/>
      <c r="T940" s="160"/>
      <c r="AT940" s="156" t="s">
        <v>364</v>
      </c>
      <c r="AU940" s="156" t="s">
        <v>89</v>
      </c>
      <c r="AV940" s="12" t="s">
        <v>87</v>
      </c>
      <c r="AW940" s="12" t="s">
        <v>40</v>
      </c>
      <c r="AX940" s="12" t="s">
        <v>80</v>
      </c>
      <c r="AY940" s="156" t="s">
        <v>354</v>
      </c>
    </row>
    <row r="941" spans="2:65" s="13" customFormat="1">
      <c r="B941" s="161"/>
      <c r="D941" s="155" t="s">
        <v>364</v>
      </c>
      <c r="E941" s="162" t="s">
        <v>32</v>
      </c>
      <c r="F941" s="163" t="s">
        <v>153</v>
      </c>
      <c r="H941" s="164">
        <v>15.12</v>
      </c>
      <c r="I941" s="165"/>
      <c r="L941" s="161"/>
      <c r="M941" s="166"/>
      <c r="T941" s="167"/>
      <c r="AT941" s="162" t="s">
        <v>364</v>
      </c>
      <c r="AU941" s="162" t="s">
        <v>89</v>
      </c>
      <c r="AV941" s="13" t="s">
        <v>89</v>
      </c>
      <c r="AW941" s="13" t="s">
        <v>40</v>
      </c>
      <c r="AX941" s="13" t="s">
        <v>87</v>
      </c>
      <c r="AY941" s="162" t="s">
        <v>354</v>
      </c>
    </row>
    <row r="942" spans="2:65" s="1" customFormat="1" ht="24.2" customHeight="1">
      <c r="B942" s="34"/>
      <c r="C942" s="137" t="s">
        <v>1138</v>
      </c>
      <c r="D942" s="137" t="s">
        <v>356</v>
      </c>
      <c r="E942" s="138" t="s">
        <v>1139</v>
      </c>
      <c r="F942" s="139" t="s">
        <v>1140</v>
      </c>
      <c r="G942" s="140" t="s">
        <v>359</v>
      </c>
      <c r="H942" s="141">
        <v>103.98</v>
      </c>
      <c r="I942" s="142"/>
      <c r="J942" s="143">
        <f>ROUND(I942*H942,2)</f>
        <v>0</v>
      </c>
      <c r="K942" s="139" t="s">
        <v>360</v>
      </c>
      <c r="L942" s="34"/>
      <c r="M942" s="144" t="s">
        <v>32</v>
      </c>
      <c r="N942" s="145" t="s">
        <v>51</v>
      </c>
      <c r="P942" s="146">
        <f>O942*H942</f>
        <v>0</v>
      </c>
      <c r="Q942" s="146">
        <v>0</v>
      </c>
      <c r="R942" s="146">
        <f>Q942*H942</f>
        <v>0</v>
      </c>
      <c r="S942" s="146">
        <v>0</v>
      </c>
      <c r="T942" s="147">
        <f>S942*H942</f>
        <v>0</v>
      </c>
      <c r="AR942" s="148" t="s">
        <v>504</v>
      </c>
      <c r="AT942" s="148" t="s">
        <v>356</v>
      </c>
      <c r="AU942" s="148" t="s">
        <v>89</v>
      </c>
      <c r="AY942" s="18" t="s">
        <v>354</v>
      </c>
      <c r="BE942" s="149">
        <f>IF(N942="základní",J942,0)</f>
        <v>0</v>
      </c>
      <c r="BF942" s="149">
        <f>IF(N942="snížená",J942,0)</f>
        <v>0</v>
      </c>
      <c r="BG942" s="149">
        <f>IF(N942="zákl. přenesená",J942,0)</f>
        <v>0</v>
      </c>
      <c r="BH942" s="149">
        <f>IF(N942="sníž. přenesená",J942,0)</f>
        <v>0</v>
      </c>
      <c r="BI942" s="149">
        <f>IF(N942="nulová",J942,0)</f>
        <v>0</v>
      </c>
      <c r="BJ942" s="18" t="s">
        <v>87</v>
      </c>
      <c r="BK942" s="149">
        <f>ROUND(I942*H942,2)</f>
        <v>0</v>
      </c>
      <c r="BL942" s="18" t="s">
        <v>504</v>
      </c>
      <c r="BM942" s="148" t="s">
        <v>1141</v>
      </c>
    </row>
    <row r="943" spans="2:65" s="1" customFormat="1">
      <c r="B943" s="34"/>
      <c r="D943" s="150" t="s">
        <v>362</v>
      </c>
      <c r="F943" s="151" t="s">
        <v>1142</v>
      </c>
      <c r="I943" s="152"/>
      <c r="L943" s="34"/>
      <c r="M943" s="153"/>
      <c r="T943" s="55"/>
      <c r="AT943" s="18" t="s">
        <v>362</v>
      </c>
      <c r="AU943" s="18" t="s">
        <v>89</v>
      </c>
    </row>
    <row r="944" spans="2:65" s="12" customFormat="1">
      <c r="B944" s="154"/>
      <c r="D944" s="155" t="s">
        <v>364</v>
      </c>
      <c r="E944" s="156" t="s">
        <v>32</v>
      </c>
      <c r="F944" s="157" t="s">
        <v>365</v>
      </c>
      <c r="H944" s="156" t="s">
        <v>32</v>
      </c>
      <c r="I944" s="158"/>
      <c r="L944" s="154"/>
      <c r="M944" s="159"/>
      <c r="T944" s="160"/>
      <c r="AT944" s="156" t="s">
        <v>364</v>
      </c>
      <c r="AU944" s="156" t="s">
        <v>89</v>
      </c>
      <c r="AV944" s="12" t="s">
        <v>87</v>
      </c>
      <c r="AW944" s="12" t="s">
        <v>40</v>
      </c>
      <c r="AX944" s="12" t="s">
        <v>80</v>
      </c>
      <c r="AY944" s="156" t="s">
        <v>354</v>
      </c>
    </row>
    <row r="945" spans="2:65" s="12" customFormat="1">
      <c r="B945" s="154"/>
      <c r="D945" s="155" t="s">
        <v>364</v>
      </c>
      <c r="E945" s="156" t="s">
        <v>32</v>
      </c>
      <c r="F945" s="157" t="s">
        <v>1104</v>
      </c>
      <c r="H945" s="156" t="s">
        <v>32</v>
      </c>
      <c r="I945" s="158"/>
      <c r="L945" s="154"/>
      <c r="M945" s="159"/>
      <c r="T945" s="160"/>
      <c r="AT945" s="156" t="s">
        <v>364</v>
      </c>
      <c r="AU945" s="156" t="s">
        <v>89</v>
      </c>
      <c r="AV945" s="12" t="s">
        <v>87</v>
      </c>
      <c r="AW945" s="12" t="s">
        <v>40</v>
      </c>
      <c r="AX945" s="12" t="s">
        <v>80</v>
      </c>
      <c r="AY945" s="156" t="s">
        <v>354</v>
      </c>
    </row>
    <row r="946" spans="2:65" s="12" customFormat="1">
      <c r="B946" s="154"/>
      <c r="D946" s="155" t="s">
        <v>364</v>
      </c>
      <c r="E946" s="156" t="s">
        <v>32</v>
      </c>
      <c r="F946" s="157" t="s">
        <v>1112</v>
      </c>
      <c r="H946" s="156" t="s">
        <v>32</v>
      </c>
      <c r="I946" s="158"/>
      <c r="L946" s="154"/>
      <c r="M946" s="159"/>
      <c r="T946" s="160"/>
      <c r="AT946" s="156" t="s">
        <v>364</v>
      </c>
      <c r="AU946" s="156" t="s">
        <v>89</v>
      </c>
      <c r="AV946" s="12" t="s">
        <v>87</v>
      </c>
      <c r="AW946" s="12" t="s">
        <v>40</v>
      </c>
      <c r="AX946" s="12" t="s">
        <v>80</v>
      </c>
      <c r="AY946" s="156" t="s">
        <v>354</v>
      </c>
    </row>
    <row r="947" spans="2:65" s="12" customFormat="1">
      <c r="B947" s="154"/>
      <c r="D947" s="155" t="s">
        <v>364</v>
      </c>
      <c r="E947" s="156" t="s">
        <v>32</v>
      </c>
      <c r="F947" s="157" t="s">
        <v>1113</v>
      </c>
      <c r="H947" s="156" t="s">
        <v>32</v>
      </c>
      <c r="I947" s="158"/>
      <c r="L947" s="154"/>
      <c r="M947" s="159"/>
      <c r="T947" s="160"/>
      <c r="AT947" s="156" t="s">
        <v>364</v>
      </c>
      <c r="AU947" s="156" t="s">
        <v>89</v>
      </c>
      <c r="AV947" s="12" t="s">
        <v>87</v>
      </c>
      <c r="AW947" s="12" t="s">
        <v>40</v>
      </c>
      <c r="AX947" s="12" t="s">
        <v>80</v>
      </c>
      <c r="AY947" s="156" t="s">
        <v>354</v>
      </c>
    </row>
    <row r="948" spans="2:65" s="12" customFormat="1">
      <c r="B948" s="154"/>
      <c r="D948" s="155" t="s">
        <v>364</v>
      </c>
      <c r="E948" s="156" t="s">
        <v>32</v>
      </c>
      <c r="F948" s="157" t="s">
        <v>1114</v>
      </c>
      <c r="H948" s="156" t="s">
        <v>32</v>
      </c>
      <c r="I948" s="158"/>
      <c r="L948" s="154"/>
      <c r="M948" s="159"/>
      <c r="T948" s="160"/>
      <c r="AT948" s="156" t="s">
        <v>364</v>
      </c>
      <c r="AU948" s="156" t="s">
        <v>89</v>
      </c>
      <c r="AV948" s="12" t="s">
        <v>87</v>
      </c>
      <c r="AW948" s="12" t="s">
        <v>40</v>
      </c>
      <c r="AX948" s="12" t="s">
        <v>80</v>
      </c>
      <c r="AY948" s="156" t="s">
        <v>354</v>
      </c>
    </row>
    <row r="949" spans="2:65" s="12" customFormat="1">
      <c r="B949" s="154"/>
      <c r="D949" s="155" t="s">
        <v>364</v>
      </c>
      <c r="E949" s="156" t="s">
        <v>32</v>
      </c>
      <c r="F949" s="157" t="s">
        <v>1115</v>
      </c>
      <c r="H949" s="156" t="s">
        <v>32</v>
      </c>
      <c r="I949" s="158"/>
      <c r="L949" s="154"/>
      <c r="M949" s="159"/>
      <c r="T949" s="160"/>
      <c r="AT949" s="156" t="s">
        <v>364</v>
      </c>
      <c r="AU949" s="156" t="s">
        <v>89</v>
      </c>
      <c r="AV949" s="12" t="s">
        <v>87</v>
      </c>
      <c r="AW949" s="12" t="s">
        <v>40</v>
      </c>
      <c r="AX949" s="12" t="s">
        <v>80</v>
      </c>
      <c r="AY949" s="156" t="s">
        <v>354</v>
      </c>
    </row>
    <row r="950" spans="2:65" s="12" customFormat="1">
      <c r="B950" s="154"/>
      <c r="D950" s="155" t="s">
        <v>364</v>
      </c>
      <c r="E950" s="156" t="s">
        <v>32</v>
      </c>
      <c r="F950" s="157" t="s">
        <v>369</v>
      </c>
      <c r="H950" s="156" t="s">
        <v>32</v>
      </c>
      <c r="I950" s="158"/>
      <c r="L950" s="154"/>
      <c r="M950" s="159"/>
      <c r="T950" s="160"/>
      <c r="AT950" s="156" t="s">
        <v>364</v>
      </c>
      <c r="AU950" s="156" t="s">
        <v>89</v>
      </c>
      <c r="AV950" s="12" t="s">
        <v>87</v>
      </c>
      <c r="AW950" s="12" t="s">
        <v>40</v>
      </c>
      <c r="AX950" s="12" t="s">
        <v>80</v>
      </c>
      <c r="AY950" s="156" t="s">
        <v>354</v>
      </c>
    </row>
    <row r="951" spans="2:65" s="12" customFormat="1">
      <c r="B951" s="154"/>
      <c r="D951" s="155" t="s">
        <v>364</v>
      </c>
      <c r="E951" s="156" t="s">
        <v>32</v>
      </c>
      <c r="F951" s="157" t="s">
        <v>370</v>
      </c>
      <c r="H951" s="156" t="s">
        <v>32</v>
      </c>
      <c r="I951" s="158"/>
      <c r="L951" s="154"/>
      <c r="M951" s="159"/>
      <c r="T951" s="160"/>
      <c r="AT951" s="156" t="s">
        <v>364</v>
      </c>
      <c r="AU951" s="156" t="s">
        <v>89</v>
      </c>
      <c r="AV951" s="12" t="s">
        <v>87</v>
      </c>
      <c r="AW951" s="12" t="s">
        <v>40</v>
      </c>
      <c r="AX951" s="12" t="s">
        <v>80</v>
      </c>
      <c r="AY951" s="156" t="s">
        <v>354</v>
      </c>
    </row>
    <row r="952" spans="2:65" s="13" customFormat="1">
      <c r="B952" s="161"/>
      <c r="D952" s="155" t="s">
        <v>364</v>
      </c>
      <c r="E952" s="162" t="s">
        <v>32</v>
      </c>
      <c r="F952" s="163" t="s">
        <v>151</v>
      </c>
      <c r="H952" s="164">
        <v>103.98</v>
      </c>
      <c r="I952" s="165"/>
      <c r="L952" s="161"/>
      <c r="M952" s="166"/>
      <c r="T952" s="167"/>
      <c r="AT952" s="162" t="s">
        <v>364</v>
      </c>
      <c r="AU952" s="162" t="s">
        <v>89</v>
      </c>
      <c r="AV952" s="13" t="s">
        <v>89</v>
      </c>
      <c r="AW952" s="13" t="s">
        <v>40</v>
      </c>
      <c r="AX952" s="13" t="s">
        <v>87</v>
      </c>
      <c r="AY952" s="162" t="s">
        <v>354</v>
      </c>
    </row>
    <row r="953" spans="2:65" s="1" customFormat="1" ht="24.2" customHeight="1">
      <c r="B953" s="34"/>
      <c r="C953" s="137" t="s">
        <v>1143</v>
      </c>
      <c r="D953" s="137" t="s">
        <v>356</v>
      </c>
      <c r="E953" s="138" t="s">
        <v>1144</v>
      </c>
      <c r="F953" s="139" t="s">
        <v>1145</v>
      </c>
      <c r="G953" s="140" t="s">
        <v>359</v>
      </c>
      <c r="H953" s="141">
        <v>182.18</v>
      </c>
      <c r="I953" s="142"/>
      <c r="J953" s="143">
        <f>ROUND(I953*H953,2)</f>
        <v>0</v>
      </c>
      <c r="K953" s="139" t="s">
        <v>360</v>
      </c>
      <c r="L953" s="34"/>
      <c r="M953" s="144" t="s">
        <v>32</v>
      </c>
      <c r="N953" s="145" t="s">
        <v>51</v>
      </c>
      <c r="P953" s="146">
        <f>O953*H953</f>
        <v>0</v>
      </c>
      <c r="Q953" s="146">
        <v>0</v>
      </c>
      <c r="R953" s="146">
        <f>Q953*H953</f>
        <v>0</v>
      </c>
      <c r="S953" s="146">
        <v>0</v>
      </c>
      <c r="T953" s="147">
        <f>S953*H953</f>
        <v>0</v>
      </c>
      <c r="AR953" s="148" t="s">
        <v>504</v>
      </c>
      <c r="AT953" s="148" t="s">
        <v>356</v>
      </c>
      <c r="AU953" s="148" t="s">
        <v>89</v>
      </c>
      <c r="AY953" s="18" t="s">
        <v>354</v>
      </c>
      <c r="BE953" s="149">
        <f>IF(N953="základní",J953,0)</f>
        <v>0</v>
      </c>
      <c r="BF953" s="149">
        <f>IF(N953="snížená",J953,0)</f>
        <v>0</v>
      </c>
      <c r="BG953" s="149">
        <f>IF(N953="zákl. přenesená",J953,0)</f>
        <v>0</v>
      </c>
      <c r="BH953" s="149">
        <f>IF(N953="sníž. přenesená",J953,0)</f>
        <v>0</v>
      </c>
      <c r="BI953" s="149">
        <f>IF(N953="nulová",J953,0)</f>
        <v>0</v>
      </c>
      <c r="BJ953" s="18" t="s">
        <v>87</v>
      </c>
      <c r="BK953" s="149">
        <f>ROUND(I953*H953,2)</f>
        <v>0</v>
      </c>
      <c r="BL953" s="18" t="s">
        <v>504</v>
      </c>
      <c r="BM953" s="148" t="s">
        <v>1146</v>
      </c>
    </row>
    <row r="954" spans="2:65" s="1" customFormat="1">
      <c r="B954" s="34"/>
      <c r="D954" s="150" t="s">
        <v>362</v>
      </c>
      <c r="F954" s="151" t="s">
        <v>1147</v>
      </c>
      <c r="I954" s="152"/>
      <c r="L954" s="34"/>
      <c r="M954" s="153"/>
      <c r="T954" s="55"/>
      <c r="AT954" s="18" t="s">
        <v>362</v>
      </c>
      <c r="AU954" s="18" t="s">
        <v>89</v>
      </c>
    </row>
    <row r="955" spans="2:65" s="12" customFormat="1">
      <c r="B955" s="154"/>
      <c r="D955" s="155" t="s">
        <v>364</v>
      </c>
      <c r="E955" s="156" t="s">
        <v>32</v>
      </c>
      <c r="F955" s="157" t="s">
        <v>365</v>
      </c>
      <c r="H955" s="156" t="s">
        <v>32</v>
      </c>
      <c r="I955" s="158"/>
      <c r="L955" s="154"/>
      <c r="M955" s="159"/>
      <c r="T955" s="160"/>
      <c r="AT955" s="156" t="s">
        <v>364</v>
      </c>
      <c r="AU955" s="156" t="s">
        <v>89</v>
      </c>
      <c r="AV955" s="12" t="s">
        <v>87</v>
      </c>
      <c r="AW955" s="12" t="s">
        <v>40</v>
      </c>
      <c r="AX955" s="12" t="s">
        <v>80</v>
      </c>
      <c r="AY955" s="156" t="s">
        <v>354</v>
      </c>
    </row>
    <row r="956" spans="2:65" s="12" customFormat="1">
      <c r="B956" s="154"/>
      <c r="D956" s="155" t="s">
        <v>364</v>
      </c>
      <c r="E956" s="156" t="s">
        <v>32</v>
      </c>
      <c r="F956" s="157" t="s">
        <v>1104</v>
      </c>
      <c r="H956" s="156" t="s">
        <v>32</v>
      </c>
      <c r="I956" s="158"/>
      <c r="L956" s="154"/>
      <c r="M956" s="159"/>
      <c r="T956" s="160"/>
      <c r="AT956" s="156" t="s">
        <v>364</v>
      </c>
      <c r="AU956" s="156" t="s">
        <v>89</v>
      </c>
      <c r="AV956" s="12" t="s">
        <v>87</v>
      </c>
      <c r="AW956" s="12" t="s">
        <v>40</v>
      </c>
      <c r="AX956" s="12" t="s">
        <v>80</v>
      </c>
      <c r="AY956" s="156" t="s">
        <v>354</v>
      </c>
    </row>
    <row r="957" spans="2:65" s="12" customFormat="1">
      <c r="B957" s="154"/>
      <c r="D957" s="155" t="s">
        <v>364</v>
      </c>
      <c r="E957" s="156" t="s">
        <v>32</v>
      </c>
      <c r="F957" s="157" t="s">
        <v>1121</v>
      </c>
      <c r="H957" s="156" t="s">
        <v>32</v>
      </c>
      <c r="I957" s="158"/>
      <c r="L957" s="154"/>
      <c r="M957" s="159"/>
      <c r="T957" s="160"/>
      <c r="AT957" s="156" t="s">
        <v>364</v>
      </c>
      <c r="AU957" s="156" t="s">
        <v>89</v>
      </c>
      <c r="AV957" s="12" t="s">
        <v>87</v>
      </c>
      <c r="AW957" s="12" t="s">
        <v>40</v>
      </c>
      <c r="AX957" s="12" t="s">
        <v>80</v>
      </c>
      <c r="AY957" s="156" t="s">
        <v>354</v>
      </c>
    </row>
    <row r="958" spans="2:65" s="12" customFormat="1">
      <c r="B958" s="154"/>
      <c r="D958" s="155" t="s">
        <v>364</v>
      </c>
      <c r="E958" s="156" t="s">
        <v>32</v>
      </c>
      <c r="F958" s="157" t="s">
        <v>1122</v>
      </c>
      <c r="H958" s="156" t="s">
        <v>32</v>
      </c>
      <c r="I958" s="158"/>
      <c r="L958" s="154"/>
      <c r="M958" s="159"/>
      <c r="T958" s="160"/>
      <c r="AT958" s="156" t="s">
        <v>364</v>
      </c>
      <c r="AU958" s="156" t="s">
        <v>89</v>
      </c>
      <c r="AV958" s="12" t="s">
        <v>87</v>
      </c>
      <c r="AW958" s="12" t="s">
        <v>40</v>
      </c>
      <c r="AX958" s="12" t="s">
        <v>80</v>
      </c>
      <c r="AY958" s="156" t="s">
        <v>354</v>
      </c>
    </row>
    <row r="959" spans="2:65" s="12" customFormat="1">
      <c r="B959" s="154"/>
      <c r="D959" s="155" t="s">
        <v>364</v>
      </c>
      <c r="E959" s="156" t="s">
        <v>32</v>
      </c>
      <c r="F959" s="157" t="s">
        <v>1123</v>
      </c>
      <c r="H959" s="156" t="s">
        <v>32</v>
      </c>
      <c r="I959" s="158"/>
      <c r="L959" s="154"/>
      <c r="M959" s="159"/>
      <c r="T959" s="160"/>
      <c r="AT959" s="156" t="s">
        <v>364</v>
      </c>
      <c r="AU959" s="156" t="s">
        <v>89</v>
      </c>
      <c r="AV959" s="12" t="s">
        <v>87</v>
      </c>
      <c r="AW959" s="12" t="s">
        <v>40</v>
      </c>
      <c r="AX959" s="12" t="s">
        <v>80</v>
      </c>
      <c r="AY959" s="156" t="s">
        <v>354</v>
      </c>
    </row>
    <row r="960" spans="2:65" s="12" customFormat="1">
      <c r="B960" s="154"/>
      <c r="D960" s="155" t="s">
        <v>364</v>
      </c>
      <c r="E960" s="156" t="s">
        <v>32</v>
      </c>
      <c r="F960" s="157" t="s">
        <v>1124</v>
      </c>
      <c r="H960" s="156" t="s">
        <v>32</v>
      </c>
      <c r="I960" s="158"/>
      <c r="L960" s="154"/>
      <c r="M960" s="159"/>
      <c r="T960" s="160"/>
      <c r="AT960" s="156" t="s">
        <v>364</v>
      </c>
      <c r="AU960" s="156" t="s">
        <v>89</v>
      </c>
      <c r="AV960" s="12" t="s">
        <v>87</v>
      </c>
      <c r="AW960" s="12" t="s">
        <v>40</v>
      </c>
      <c r="AX960" s="12" t="s">
        <v>80</v>
      </c>
      <c r="AY960" s="156" t="s">
        <v>354</v>
      </c>
    </row>
    <row r="961" spans="2:65" s="12" customFormat="1">
      <c r="B961" s="154"/>
      <c r="D961" s="155" t="s">
        <v>364</v>
      </c>
      <c r="E961" s="156" t="s">
        <v>32</v>
      </c>
      <c r="F961" s="157" t="s">
        <v>1125</v>
      </c>
      <c r="H961" s="156" t="s">
        <v>32</v>
      </c>
      <c r="I961" s="158"/>
      <c r="L961" s="154"/>
      <c r="M961" s="159"/>
      <c r="T961" s="160"/>
      <c r="AT961" s="156" t="s">
        <v>364</v>
      </c>
      <c r="AU961" s="156" t="s">
        <v>89</v>
      </c>
      <c r="AV961" s="12" t="s">
        <v>87</v>
      </c>
      <c r="AW961" s="12" t="s">
        <v>40</v>
      </c>
      <c r="AX961" s="12" t="s">
        <v>80</v>
      </c>
      <c r="AY961" s="156" t="s">
        <v>354</v>
      </c>
    </row>
    <row r="962" spans="2:65" s="12" customFormat="1">
      <c r="B962" s="154"/>
      <c r="D962" s="155" t="s">
        <v>364</v>
      </c>
      <c r="E962" s="156" t="s">
        <v>32</v>
      </c>
      <c r="F962" s="157" t="s">
        <v>1126</v>
      </c>
      <c r="H962" s="156" t="s">
        <v>32</v>
      </c>
      <c r="I962" s="158"/>
      <c r="L962" s="154"/>
      <c r="M962" s="159"/>
      <c r="T962" s="160"/>
      <c r="AT962" s="156" t="s">
        <v>364</v>
      </c>
      <c r="AU962" s="156" t="s">
        <v>89</v>
      </c>
      <c r="AV962" s="12" t="s">
        <v>87</v>
      </c>
      <c r="AW962" s="12" t="s">
        <v>40</v>
      </c>
      <c r="AX962" s="12" t="s">
        <v>80</v>
      </c>
      <c r="AY962" s="156" t="s">
        <v>354</v>
      </c>
    </row>
    <row r="963" spans="2:65" s="12" customFormat="1">
      <c r="B963" s="154"/>
      <c r="D963" s="155" t="s">
        <v>364</v>
      </c>
      <c r="E963" s="156" t="s">
        <v>32</v>
      </c>
      <c r="F963" s="157" t="s">
        <v>1127</v>
      </c>
      <c r="H963" s="156" t="s">
        <v>32</v>
      </c>
      <c r="I963" s="158"/>
      <c r="L963" s="154"/>
      <c r="M963" s="159"/>
      <c r="T963" s="160"/>
      <c r="AT963" s="156" t="s">
        <v>364</v>
      </c>
      <c r="AU963" s="156" t="s">
        <v>89</v>
      </c>
      <c r="AV963" s="12" t="s">
        <v>87</v>
      </c>
      <c r="AW963" s="12" t="s">
        <v>40</v>
      </c>
      <c r="AX963" s="12" t="s">
        <v>80</v>
      </c>
      <c r="AY963" s="156" t="s">
        <v>354</v>
      </c>
    </row>
    <row r="964" spans="2:65" s="12" customFormat="1">
      <c r="B964" s="154"/>
      <c r="D964" s="155" t="s">
        <v>364</v>
      </c>
      <c r="E964" s="156" t="s">
        <v>32</v>
      </c>
      <c r="F964" s="157" t="s">
        <v>1128</v>
      </c>
      <c r="H964" s="156" t="s">
        <v>32</v>
      </c>
      <c r="I964" s="158"/>
      <c r="L964" s="154"/>
      <c r="M964" s="159"/>
      <c r="T964" s="160"/>
      <c r="AT964" s="156" t="s">
        <v>364</v>
      </c>
      <c r="AU964" s="156" t="s">
        <v>89</v>
      </c>
      <c r="AV964" s="12" t="s">
        <v>87</v>
      </c>
      <c r="AW964" s="12" t="s">
        <v>40</v>
      </c>
      <c r="AX964" s="12" t="s">
        <v>80</v>
      </c>
      <c r="AY964" s="156" t="s">
        <v>354</v>
      </c>
    </row>
    <row r="965" spans="2:65" s="13" customFormat="1">
      <c r="B965" s="161"/>
      <c r="D965" s="155" t="s">
        <v>364</v>
      </c>
      <c r="E965" s="162" t="s">
        <v>32</v>
      </c>
      <c r="F965" s="163" t="s">
        <v>155</v>
      </c>
      <c r="H965" s="164">
        <v>182.18</v>
      </c>
      <c r="I965" s="165"/>
      <c r="L965" s="161"/>
      <c r="M965" s="166"/>
      <c r="T965" s="167"/>
      <c r="AT965" s="162" t="s">
        <v>364</v>
      </c>
      <c r="AU965" s="162" t="s">
        <v>89</v>
      </c>
      <c r="AV965" s="13" t="s">
        <v>89</v>
      </c>
      <c r="AW965" s="13" t="s">
        <v>40</v>
      </c>
      <c r="AX965" s="13" t="s">
        <v>87</v>
      </c>
      <c r="AY965" s="162" t="s">
        <v>354</v>
      </c>
    </row>
    <row r="966" spans="2:65" s="1" customFormat="1" ht="24.2" customHeight="1">
      <c r="B966" s="34"/>
      <c r="C966" s="137" t="s">
        <v>1148</v>
      </c>
      <c r="D966" s="137" t="s">
        <v>356</v>
      </c>
      <c r="E966" s="138" t="s">
        <v>1149</v>
      </c>
      <c r="F966" s="139" t="s">
        <v>1150</v>
      </c>
      <c r="G966" s="140" t="s">
        <v>359</v>
      </c>
      <c r="H966" s="141">
        <v>15.12</v>
      </c>
      <c r="I966" s="142"/>
      <c r="J966" s="143">
        <f>ROUND(I966*H966,2)</f>
        <v>0</v>
      </c>
      <c r="K966" s="139" t="s">
        <v>360</v>
      </c>
      <c r="L966" s="34"/>
      <c r="M966" s="144" t="s">
        <v>32</v>
      </c>
      <c r="N966" s="145" t="s">
        <v>51</v>
      </c>
      <c r="P966" s="146">
        <f>O966*H966</f>
        <v>0</v>
      </c>
      <c r="Q966" s="146">
        <v>0</v>
      </c>
      <c r="R966" s="146">
        <f>Q966*H966</f>
        <v>0</v>
      </c>
      <c r="S966" s="146">
        <v>0</v>
      </c>
      <c r="T966" s="147">
        <f>S966*H966</f>
        <v>0</v>
      </c>
      <c r="AR966" s="148" t="s">
        <v>504</v>
      </c>
      <c r="AT966" s="148" t="s">
        <v>356</v>
      </c>
      <c r="AU966" s="148" t="s">
        <v>89</v>
      </c>
      <c r="AY966" s="18" t="s">
        <v>354</v>
      </c>
      <c r="BE966" s="149">
        <f>IF(N966="základní",J966,0)</f>
        <v>0</v>
      </c>
      <c r="BF966" s="149">
        <f>IF(N966="snížená",J966,0)</f>
        <v>0</v>
      </c>
      <c r="BG966" s="149">
        <f>IF(N966="zákl. přenesená",J966,0)</f>
        <v>0</v>
      </c>
      <c r="BH966" s="149">
        <f>IF(N966="sníž. přenesená",J966,0)</f>
        <v>0</v>
      </c>
      <c r="BI966" s="149">
        <f>IF(N966="nulová",J966,0)</f>
        <v>0</v>
      </c>
      <c r="BJ966" s="18" t="s">
        <v>87</v>
      </c>
      <c r="BK966" s="149">
        <f>ROUND(I966*H966,2)</f>
        <v>0</v>
      </c>
      <c r="BL966" s="18" t="s">
        <v>504</v>
      </c>
      <c r="BM966" s="148" t="s">
        <v>1151</v>
      </c>
    </row>
    <row r="967" spans="2:65" s="1" customFormat="1">
      <c r="B967" s="34"/>
      <c r="D967" s="150" t="s">
        <v>362</v>
      </c>
      <c r="F967" s="151" t="s">
        <v>1152</v>
      </c>
      <c r="I967" s="152"/>
      <c r="L967" s="34"/>
      <c r="M967" s="153"/>
      <c r="T967" s="55"/>
      <c r="AT967" s="18" t="s">
        <v>362</v>
      </c>
      <c r="AU967" s="18" t="s">
        <v>89</v>
      </c>
    </row>
    <row r="968" spans="2:65" s="12" customFormat="1">
      <c r="B968" s="154"/>
      <c r="D968" s="155" t="s">
        <v>364</v>
      </c>
      <c r="E968" s="156" t="s">
        <v>32</v>
      </c>
      <c r="F968" s="157" t="s">
        <v>365</v>
      </c>
      <c r="H968" s="156" t="s">
        <v>32</v>
      </c>
      <c r="I968" s="158"/>
      <c r="L968" s="154"/>
      <c r="M968" s="159"/>
      <c r="T968" s="160"/>
      <c r="AT968" s="156" t="s">
        <v>364</v>
      </c>
      <c r="AU968" s="156" t="s">
        <v>89</v>
      </c>
      <c r="AV968" s="12" t="s">
        <v>87</v>
      </c>
      <c r="AW968" s="12" t="s">
        <v>40</v>
      </c>
      <c r="AX968" s="12" t="s">
        <v>80</v>
      </c>
      <c r="AY968" s="156" t="s">
        <v>354</v>
      </c>
    </row>
    <row r="969" spans="2:65" s="12" customFormat="1">
      <c r="B969" s="154"/>
      <c r="D969" s="155" t="s">
        <v>364</v>
      </c>
      <c r="E969" s="156" t="s">
        <v>32</v>
      </c>
      <c r="F969" s="157" t="s">
        <v>1104</v>
      </c>
      <c r="H969" s="156" t="s">
        <v>32</v>
      </c>
      <c r="I969" s="158"/>
      <c r="L969" s="154"/>
      <c r="M969" s="159"/>
      <c r="T969" s="160"/>
      <c r="AT969" s="156" t="s">
        <v>364</v>
      </c>
      <c r="AU969" s="156" t="s">
        <v>89</v>
      </c>
      <c r="AV969" s="12" t="s">
        <v>87</v>
      </c>
      <c r="AW969" s="12" t="s">
        <v>40</v>
      </c>
      <c r="AX969" s="12" t="s">
        <v>80</v>
      </c>
      <c r="AY969" s="156" t="s">
        <v>354</v>
      </c>
    </row>
    <row r="970" spans="2:65" s="12" customFormat="1">
      <c r="B970" s="154"/>
      <c r="D970" s="155" t="s">
        <v>364</v>
      </c>
      <c r="E970" s="156" t="s">
        <v>32</v>
      </c>
      <c r="F970" s="157" t="s">
        <v>1134</v>
      </c>
      <c r="H970" s="156" t="s">
        <v>32</v>
      </c>
      <c r="I970" s="158"/>
      <c r="L970" s="154"/>
      <c r="M970" s="159"/>
      <c r="T970" s="160"/>
      <c r="AT970" s="156" t="s">
        <v>364</v>
      </c>
      <c r="AU970" s="156" t="s">
        <v>89</v>
      </c>
      <c r="AV970" s="12" t="s">
        <v>87</v>
      </c>
      <c r="AW970" s="12" t="s">
        <v>40</v>
      </c>
      <c r="AX970" s="12" t="s">
        <v>80</v>
      </c>
      <c r="AY970" s="156" t="s">
        <v>354</v>
      </c>
    </row>
    <row r="971" spans="2:65" s="12" customFormat="1">
      <c r="B971" s="154"/>
      <c r="D971" s="155" t="s">
        <v>364</v>
      </c>
      <c r="E971" s="156" t="s">
        <v>32</v>
      </c>
      <c r="F971" s="157" t="s">
        <v>1135</v>
      </c>
      <c r="H971" s="156" t="s">
        <v>32</v>
      </c>
      <c r="I971" s="158"/>
      <c r="L971" s="154"/>
      <c r="M971" s="159"/>
      <c r="T971" s="160"/>
      <c r="AT971" s="156" t="s">
        <v>364</v>
      </c>
      <c r="AU971" s="156" t="s">
        <v>89</v>
      </c>
      <c r="AV971" s="12" t="s">
        <v>87</v>
      </c>
      <c r="AW971" s="12" t="s">
        <v>40</v>
      </c>
      <c r="AX971" s="12" t="s">
        <v>80</v>
      </c>
      <c r="AY971" s="156" t="s">
        <v>354</v>
      </c>
    </row>
    <row r="972" spans="2:65" s="12" customFormat="1">
      <c r="B972" s="154"/>
      <c r="D972" s="155" t="s">
        <v>364</v>
      </c>
      <c r="E972" s="156" t="s">
        <v>32</v>
      </c>
      <c r="F972" s="157" t="s">
        <v>1136</v>
      </c>
      <c r="H972" s="156" t="s">
        <v>32</v>
      </c>
      <c r="I972" s="158"/>
      <c r="L972" s="154"/>
      <c r="M972" s="159"/>
      <c r="T972" s="160"/>
      <c r="AT972" s="156" t="s">
        <v>364</v>
      </c>
      <c r="AU972" s="156" t="s">
        <v>89</v>
      </c>
      <c r="AV972" s="12" t="s">
        <v>87</v>
      </c>
      <c r="AW972" s="12" t="s">
        <v>40</v>
      </c>
      <c r="AX972" s="12" t="s">
        <v>80</v>
      </c>
      <c r="AY972" s="156" t="s">
        <v>354</v>
      </c>
    </row>
    <row r="973" spans="2:65" s="12" customFormat="1">
      <c r="B973" s="154"/>
      <c r="D973" s="155" t="s">
        <v>364</v>
      </c>
      <c r="E973" s="156" t="s">
        <v>32</v>
      </c>
      <c r="F973" s="157" t="s">
        <v>1137</v>
      </c>
      <c r="H973" s="156" t="s">
        <v>32</v>
      </c>
      <c r="I973" s="158"/>
      <c r="L973" s="154"/>
      <c r="M973" s="159"/>
      <c r="T973" s="160"/>
      <c r="AT973" s="156" t="s">
        <v>364</v>
      </c>
      <c r="AU973" s="156" t="s">
        <v>89</v>
      </c>
      <c r="AV973" s="12" t="s">
        <v>87</v>
      </c>
      <c r="AW973" s="12" t="s">
        <v>40</v>
      </c>
      <c r="AX973" s="12" t="s">
        <v>80</v>
      </c>
      <c r="AY973" s="156" t="s">
        <v>354</v>
      </c>
    </row>
    <row r="974" spans="2:65" s="13" customFormat="1">
      <c r="B974" s="161"/>
      <c r="D974" s="155" t="s">
        <v>364</v>
      </c>
      <c r="E974" s="162" t="s">
        <v>32</v>
      </c>
      <c r="F974" s="163" t="s">
        <v>153</v>
      </c>
      <c r="H974" s="164">
        <v>15.12</v>
      </c>
      <c r="I974" s="165"/>
      <c r="L974" s="161"/>
      <c r="M974" s="166"/>
      <c r="T974" s="167"/>
      <c r="AT974" s="162" t="s">
        <v>364</v>
      </c>
      <c r="AU974" s="162" t="s">
        <v>89</v>
      </c>
      <c r="AV974" s="13" t="s">
        <v>89</v>
      </c>
      <c r="AW974" s="13" t="s">
        <v>40</v>
      </c>
      <c r="AX974" s="13" t="s">
        <v>87</v>
      </c>
      <c r="AY974" s="162" t="s">
        <v>354</v>
      </c>
    </row>
    <row r="975" spans="2:65" s="1" customFormat="1" ht="24.2" customHeight="1">
      <c r="B975" s="34"/>
      <c r="C975" s="137" t="s">
        <v>1153</v>
      </c>
      <c r="D975" s="137" t="s">
        <v>356</v>
      </c>
      <c r="E975" s="138" t="s">
        <v>1154</v>
      </c>
      <c r="F975" s="139" t="s">
        <v>1155</v>
      </c>
      <c r="G975" s="140" t="s">
        <v>359</v>
      </c>
      <c r="H975" s="141">
        <v>103.98</v>
      </c>
      <c r="I975" s="142"/>
      <c r="J975" s="143">
        <f>ROUND(I975*H975,2)</f>
        <v>0</v>
      </c>
      <c r="K975" s="139" t="s">
        <v>360</v>
      </c>
      <c r="L975" s="34"/>
      <c r="M975" s="144" t="s">
        <v>32</v>
      </c>
      <c r="N975" s="145" t="s">
        <v>51</v>
      </c>
      <c r="P975" s="146">
        <f>O975*H975</f>
        <v>0</v>
      </c>
      <c r="Q975" s="146">
        <v>2.0000000000000001E-4</v>
      </c>
      <c r="R975" s="146">
        <f>Q975*H975</f>
        <v>2.0796000000000002E-2</v>
      </c>
      <c r="S975" s="146">
        <v>0</v>
      </c>
      <c r="T975" s="147">
        <f>S975*H975</f>
        <v>0</v>
      </c>
      <c r="AR975" s="148" t="s">
        <v>504</v>
      </c>
      <c r="AT975" s="148" t="s">
        <v>356</v>
      </c>
      <c r="AU975" s="148" t="s">
        <v>89</v>
      </c>
      <c r="AY975" s="18" t="s">
        <v>354</v>
      </c>
      <c r="BE975" s="149">
        <f>IF(N975="základní",J975,0)</f>
        <v>0</v>
      </c>
      <c r="BF975" s="149">
        <f>IF(N975="snížená",J975,0)</f>
        <v>0</v>
      </c>
      <c r="BG975" s="149">
        <f>IF(N975="zákl. přenesená",J975,0)</f>
        <v>0</v>
      </c>
      <c r="BH975" s="149">
        <f>IF(N975="sníž. přenesená",J975,0)</f>
        <v>0</v>
      </c>
      <c r="BI975" s="149">
        <f>IF(N975="nulová",J975,0)</f>
        <v>0</v>
      </c>
      <c r="BJ975" s="18" t="s">
        <v>87</v>
      </c>
      <c r="BK975" s="149">
        <f>ROUND(I975*H975,2)</f>
        <v>0</v>
      </c>
      <c r="BL975" s="18" t="s">
        <v>504</v>
      </c>
      <c r="BM975" s="148" t="s">
        <v>1156</v>
      </c>
    </row>
    <row r="976" spans="2:65" s="1" customFormat="1">
      <c r="B976" s="34"/>
      <c r="D976" s="150" t="s">
        <v>362</v>
      </c>
      <c r="F976" s="151" t="s">
        <v>1157</v>
      </c>
      <c r="I976" s="152"/>
      <c r="L976" s="34"/>
      <c r="M976" s="153"/>
      <c r="T976" s="55"/>
      <c r="AT976" s="18" t="s">
        <v>362</v>
      </c>
      <c r="AU976" s="18" t="s">
        <v>89</v>
      </c>
    </row>
    <row r="977" spans="2:65" s="12" customFormat="1">
      <c r="B977" s="154"/>
      <c r="D977" s="155" t="s">
        <v>364</v>
      </c>
      <c r="E977" s="156" t="s">
        <v>32</v>
      </c>
      <c r="F977" s="157" t="s">
        <v>365</v>
      </c>
      <c r="H977" s="156" t="s">
        <v>32</v>
      </c>
      <c r="I977" s="158"/>
      <c r="L977" s="154"/>
      <c r="M977" s="159"/>
      <c r="T977" s="160"/>
      <c r="AT977" s="156" t="s">
        <v>364</v>
      </c>
      <c r="AU977" s="156" t="s">
        <v>89</v>
      </c>
      <c r="AV977" s="12" t="s">
        <v>87</v>
      </c>
      <c r="AW977" s="12" t="s">
        <v>40</v>
      </c>
      <c r="AX977" s="12" t="s">
        <v>80</v>
      </c>
      <c r="AY977" s="156" t="s">
        <v>354</v>
      </c>
    </row>
    <row r="978" spans="2:65" s="12" customFormat="1">
      <c r="B978" s="154"/>
      <c r="D978" s="155" t="s">
        <v>364</v>
      </c>
      <c r="E978" s="156" t="s">
        <v>32</v>
      </c>
      <c r="F978" s="157" t="s">
        <v>1104</v>
      </c>
      <c r="H978" s="156" t="s">
        <v>32</v>
      </c>
      <c r="I978" s="158"/>
      <c r="L978" s="154"/>
      <c r="M978" s="159"/>
      <c r="T978" s="160"/>
      <c r="AT978" s="156" t="s">
        <v>364</v>
      </c>
      <c r="AU978" s="156" t="s">
        <v>89</v>
      </c>
      <c r="AV978" s="12" t="s">
        <v>87</v>
      </c>
      <c r="AW978" s="12" t="s">
        <v>40</v>
      </c>
      <c r="AX978" s="12" t="s">
        <v>80</v>
      </c>
      <c r="AY978" s="156" t="s">
        <v>354</v>
      </c>
    </row>
    <row r="979" spans="2:65" s="12" customFormat="1">
      <c r="B979" s="154"/>
      <c r="D979" s="155" t="s">
        <v>364</v>
      </c>
      <c r="E979" s="156" t="s">
        <v>32</v>
      </c>
      <c r="F979" s="157" t="s">
        <v>1112</v>
      </c>
      <c r="H979" s="156" t="s">
        <v>32</v>
      </c>
      <c r="I979" s="158"/>
      <c r="L979" s="154"/>
      <c r="M979" s="159"/>
      <c r="T979" s="160"/>
      <c r="AT979" s="156" t="s">
        <v>364</v>
      </c>
      <c r="AU979" s="156" t="s">
        <v>89</v>
      </c>
      <c r="AV979" s="12" t="s">
        <v>87</v>
      </c>
      <c r="AW979" s="12" t="s">
        <v>40</v>
      </c>
      <c r="AX979" s="12" t="s">
        <v>80</v>
      </c>
      <c r="AY979" s="156" t="s">
        <v>354</v>
      </c>
    </row>
    <row r="980" spans="2:65" s="12" customFormat="1">
      <c r="B980" s="154"/>
      <c r="D980" s="155" t="s">
        <v>364</v>
      </c>
      <c r="E980" s="156" t="s">
        <v>32</v>
      </c>
      <c r="F980" s="157" t="s">
        <v>1113</v>
      </c>
      <c r="H980" s="156" t="s">
        <v>32</v>
      </c>
      <c r="I980" s="158"/>
      <c r="L980" s="154"/>
      <c r="M980" s="159"/>
      <c r="T980" s="160"/>
      <c r="AT980" s="156" t="s">
        <v>364</v>
      </c>
      <c r="AU980" s="156" t="s">
        <v>89</v>
      </c>
      <c r="AV980" s="12" t="s">
        <v>87</v>
      </c>
      <c r="AW980" s="12" t="s">
        <v>40</v>
      </c>
      <c r="AX980" s="12" t="s">
        <v>80</v>
      </c>
      <c r="AY980" s="156" t="s">
        <v>354</v>
      </c>
    </row>
    <row r="981" spans="2:65" s="12" customFormat="1">
      <c r="B981" s="154"/>
      <c r="D981" s="155" t="s">
        <v>364</v>
      </c>
      <c r="E981" s="156" t="s">
        <v>32</v>
      </c>
      <c r="F981" s="157" t="s">
        <v>1114</v>
      </c>
      <c r="H981" s="156" t="s">
        <v>32</v>
      </c>
      <c r="I981" s="158"/>
      <c r="L981" s="154"/>
      <c r="M981" s="159"/>
      <c r="T981" s="160"/>
      <c r="AT981" s="156" t="s">
        <v>364</v>
      </c>
      <c r="AU981" s="156" t="s">
        <v>89</v>
      </c>
      <c r="AV981" s="12" t="s">
        <v>87</v>
      </c>
      <c r="AW981" s="12" t="s">
        <v>40</v>
      </c>
      <c r="AX981" s="12" t="s">
        <v>80</v>
      </c>
      <c r="AY981" s="156" t="s">
        <v>354</v>
      </c>
    </row>
    <row r="982" spans="2:65" s="12" customFormat="1">
      <c r="B982" s="154"/>
      <c r="D982" s="155" t="s">
        <v>364</v>
      </c>
      <c r="E982" s="156" t="s">
        <v>32</v>
      </c>
      <c r="F982" s="157" t="s">
        <v>1115</v>
      </c>
      <c r="H982" s="156" t="s">
        <v>32</v>
      </c>
      <c r="I982" s="158"/>
      <c r="L982" s="154"/>
      <c r="M982" s="159"/>
      <c r="T982" s="160"/>
      <c r="AT982" s="156" t="s">
        <v>364</v>
      </c>
      <c r="AU982" s="156" t="s">
        <v>89</v>
      </c>
      <c r="AV982" s="12" t="s">
        <v>87</v>
      </c>
      <c r="AW982" s="12" t="s">
        <v>40</v>
      </c>
      <c r="AX982" s="12" t="s">
        <v>80</v>
      </c>
      <c r="AY982" s="156" t="s">
        <v>354</v>
      </c>
    </row>
    <row r="983" spans="2:65" s="12" customFormat="1">
      <c r="B983" s="154"/>
      <c r="D983" s="155" t="s">
        <v>364</v>
      </c>
      <c r="E983" s="156" t="s">
        <v>32</v>
      </c>
      <c r="F983" s="157" t="s">
        <v>369</v>
      </c>
      <c r="H983" s="156" t="s">
        <v>32</v>
      </c>
      <c r="I983" s="158"/>
      <c r="L983" s="154"/>
      <c r="M983" s="159"/>
      <c r="T983" s="160"/>
      <c r="AT983" s="156" t="s">
        <v>364</v>
      </c>
      <c r="AU983" s="156" t="s">
        <v>89</v>
      </c>
      <c r="AV983" s="12" t="s">
        <v>87</v>
      </c>
      <c r="AW983" s="12" t="s">
        <v>40</v>
      </c>
      <c r="AX983" s="12" t="s">
        <v>80</v>
      </c>
      <c r="AY983" s="156" t="s">
        <v>354</v>
      </c>
    </row>
    <row r="984" spans="2:65" s="12" customFormat="1">
      <c r="B984" s="154"/>
      <c r="D984" s="155" t="s">
        <v>364</v>
      </c>
      <c r="E984" s="156" t="s">
        <v>32</v>
      </c>
      <c r="F984" s="157" t="s">
        <v>370</v>
      </c>
      <c r="H984" s="156" t="s">
        <v>32</v>
      </c>
      <c r="I984" s="158"/>
      <c r="L984" s="154"/>
      <c r="M984" s="159"/>
      <c r="T984" s="160"/>
      <c r="AT984" s="156" t="s">
        <v>364</v>
      </c>
      <c r="AU984" s="156" t="s">
        <v>89</v>
      </c>
      <c r="AV984" s="12" t="s">
        <v>87</v>
      </c>
      <c r="AW984" s="12" t="s">
        <v>40</v>
      </c>
      <c r="AX984" s="12" t="s">
        <v>80</v>
      </c>
      <c r="AY984" s="156" t="s">
        <v>354</v>
      </c>
    </row>
    <row r="985" spans="2:65" s="13" customFormat="1">
      <c r="B985" s="161"/>
      <c r="D985" s="155" t="s">
        <v>364</v>
      </c>
      <c r="E985" s="162" t="s">
        <v>32</v>
      </c>
      <c r="F985" s="163" t="s">
        <v>151</v>
      </c>
      <c r="H985" s="164">
        <v>103.98</v>
      </c>
      <c r="I985" s="165"/>
      <c r="L985" s="161"/>
      <c r="M985" s="166"/>
      <c r="T985" s="167"/>
      <c r="AT985" s="162" t="s">
        <v>364</v>
      </c>
      <c r="AU985" s="162" t="s">
        <v>89</v>
      </c>
      <c r="AV985" s="13" t="s">
        <v>89</v>
      </c>
      <c r="AW985" s="13" t="s">
        <v>40</v>
      </c>
      <c r="AX985" s="13" t="s">
        <v>87</v>
      </c>
      <c r="AY985" s="162" t="s">
        <v>354</v>
      </c>
    </row>
    <row r="986" spans="2:65" s="1" customFormat="1" ht="24.2" customHeight="1">
      <c r="B986" s="34"/>
      <c r="C986" s="137" t="s">
        <v>1158</v>
      </c>
      <c r="D986" s="137" t="s">
        <v>356</v>
      </c>
      <c r="E986" s="138" t="s">
        <v>1159</v>
      </c>
      <c r="F986" s="139" t="s">
        <v>1160</v>
      </c>
      <c r="G986" s="140" t="s">
        <v>359</v>
      </c>
      <c r="H986" s="141">
        <v>182.18</v>
      </c>
      <c r="I986" s="142"/>
      <c r="J986" s="143">
        <f>ROUND(I986*H986,2)</f>
        <v>0</v>
      </c>
      <c r="K986" s="139" t="s">
        <v>360</v>
      </c>
      <c r="L986" s="34"/>
      <c r="M986" s="144" t="s">
        <v>32</v>
      </c>
      <c r="N986" s="145" t="s">
        <v>51</v>
      </c>
      <c r="P986" s="146">
        <f>O986*H986</f>
        <v>0</v>
      </c>
      <c r="Q986" s="146">
        <v>2.9999999999999997E-4</v>
      </c>
      <c r="R986" s="146">
        <f>Q986*H986</f>
        <v>5.4653999999999994E-2</v>
      </c>
      <c r="S986" s="146">
        <v>0</v>
      </c>
      <c r="T986" s="147">
        <f>S986*H986</f>
        <v>0</v>
      </c>
      <c r="AR986" s="148" t="s">
        <v>504</v>
      </c>
      <c r="AT986" s="148" t="s">
        <v>356</v>
      </c>
      <c r="AU986" s="148" t="s">
        <v>89</v>
      </c>
      <c r="AY986" s="18" t="s">
        <v>354</v>
      </c>
      <c r="BE986" s="149">
        <f>IF(N986="základní",J986,0)</f>
        <v>0</v>
      </c>
      <c r="BF986" s="149">
        <f>IF(N986="snížená",J986,0)</f>
        <v>0</v>
      </c>
      <c r="BG986" s="149">
        <f>IF(N986="zákl. přenesená",J986,0)</f>
        <v>0</v>
      </c>
      <c r="BH986" s="149">
        <f>IF(N986="sníž. přenesená",J986,0)</f>
        <v>0</v>
      </c>
      <c r="BI986" s="149">
        <f>IF(N986="nulová",J986,0)</f>
        <v>0</v>
      </c>
      <c r="BJ986" s="18" t="s">
        <v>87</v>
      </c>
      <c r="BK986" s="149">
        <f>ROUND(I986*H986,2)</f>
        <v>0</v>
      </c>
      <c r="BL986" s="18" t="s">
        <v>504</v>
      </c>
      <c r="BM986" s="148" t="s">
        <v>1161</v>
      </c>
    </row>
    <row r="987" spans="2:65" s="1" customFormat="1">
      <c r="B987" s="34"/>
      <c r="D987" s="150" t="s">
        <v>362</v>
      </c>
      <c r="F987" s="151" t="s">
        <v>1162</v>
      </c>
      <c r="I987" s="152"/>
      <c r="L987" s="34"/>
      <c r="M987" s="153"/>
      <c r="T987" s="55"/>
      <c r="AT987" s="18" t="s">
        <v>362</v>
      </c>
      <c r="AU987" s="18" t="s">
        <v>89</v>
      </c>
    </row>
    <row r="988" spans="2:65" s="12" customFormat="1">
      <c r="B988" s="154"/>
      <c r="D988" s="155" t="s">
        <v>364</v>
      </c>
      <c r="E988" s="156" t="s">
        <v>32</v>
      </c>
      <c r="F988" s="157" t="s">
        <v>365</v>
      </c>
      <c r="H988" s="156" t="s">
        <v>32</v>
      </c>
      <c r="I988" s="158"/>
      <c r="L988" s="154"/>
      <c r="M988" s="159"/>
      <c r="T988" s="160"/>
      <c r="AT988" s="156" t="s">
        <v>364</v>
      </c>
      <c r="AU988" s="156" t="s">
        <v>89</v>
      </c>
      <c r="AV988" s="12" t="s">
        <v>87</v>
      </c>
      <c r="AW988" s="12" t="s">
        <v>40</v>
      </c>
      <c r="AX988" s="12" t="s">
        <v>80</v>
      </c>
      <c r="AY988" s="156" t="s">
        <v>354</v>
      </c>
    </row>
    <row r="989" spans="2:65" s="12" customFormat="1">
      <c r="B989" s="154"/>
      <c r="D989" s="155" t="s">
        <v>364</v>
      </c>
      <c r="E989" s="156" t="s">
        <v>32</v>
      </c>
      <c r="F989" s="157" t="s">
        <v>1104</v>
      </c>
      <c r="H989" s="156" t="s">
        <v>32</v>
      </c>
      <c r="I989" s="158"/>
      <c r="L989" s="154"/>
      <c r="M989" s="159"/>
      <c r="T989" s="160"/>
      <c r="AT989" s="156" t="s">
        <v>364</v>
      </c>
      <c r="AU989" s="156" t="s">
        <v>89</v>
      </c>
      <c r="AV989" s="12" t="s">
        <v>87</v>
      </c>
      <c r="AW989" s="12" t="s">
        <v>40</v>
      </c>
      <c r="AX989" s="12" t="s">
        <v>80</v>
      </c>
      <c r="AY989" s="156" t="s">
        <v>354</v>
      </c>
    </row>
    <row r="990" spans="2:65" s="12" customFormat="1">
      <c r="B990" s="154"/>
      <c r="D990" s="155" t="s">
        <v>364</v>
      </c>
      <c r="E990" s="156" t="s">
        <v>32</v>
      </c>
      <c r="F990" s="157" t="s">
        <v>1121</v>
      </c>
      <c r="H990" s="156" t="s">
        <v>32</v>
      </c>
      <c r="I990" s="158"/>
      <c r="L990" s="154"/>
      <c r="M990" s="159"/>
      <c r="T990" s="160"/>
      <c r="AT990" s="156" t="s">
        <v>364</v>
      </c>
      <c r="AU990" s="156" t="s">
        <v>89</v>
      </c>
      <c r="AV990" s="12" t="s">
        <v>87</v>
      </c>
      <c r="AW990" s="12" t="s">
        <v>40</v>
      </c>
      <c r="AX990" s="12" t="s">
        <v>80</v>
      </c>
      <c r="AY990" s="156" t="s">
        <v>354</v>
      </c>
    </row>
    <row r="991" spans="2:65" s="12" customFormat="1">
      <c r="B991" s="154"/>
      <c r="D991" s="155" t="s">
        <v>364</v>
      </c>
      <c r="E991" s="156" t="s">
        <v>32</v>
      </c>
      <c r="F991" s="157" t="s">
        <v>1122</v>
      </c>
      <c r="H991" s="156" t="s">
        <v>32</v>
      </c>
      <c r="I991" s="158"/>
      <c r="L991" s="154"/>
      <c r="M991" s="159"/>
      <c r="T991" s="160"/>
      <c r="AT991" s="156" t="s">
        <v>364</v>
      </c>
      <c r="AU991" s="156" t="s">
        <v>89</v>
      </c>
      <c r="AV991" s="12" t="s">
        <v>87</v>
      </c>
      <c r="AW991" s="12" t="s">
        <v>40</v>
      </c>
      <c r="AX991" s="12" t="s">
        <v>80</v>
      </c>
      <c r="AY991" s="156" t="s">
        <v>354</v>
      </c>
    </row>
    <row r="992" spans="2:65" s="12" customFormat="1">
      <c r="B992" s="154"/>
      <c r="D992" s="155" t="s">
        <v>364</v>
      </c>
      <c r="E992" s="156" t="s">
        <v>32</v>
      </c>
      <c r="F992" s="157" t="s">
        <v>1123</v>
      </c>
      <c r="H992" s="156" t="s">
        <v>32</v>
      </c>
      <c r="I992" s="158"/>
      <c r="L992" s="154"/>
      <c r="M992" s="159"/>
      <c r="T992" s="160"/>
      <c r="AT992" s="156" t="s">
        <v>364</v>
      </c>
      <c r="AU992" s="156" t="s">
        <v>89</v>
      </c>
      <c r="AV992" s="12" t="s">
        <v>87</v>
      </c>
      <c r="AW992" s="12" t="s">
        <v>40</v>
      </c>
      <c r="AX992" s="12" t="s">
        <v>80</v>
      </c>
      <c r="AY992" s="156" t="s">
        <v>354</v>
      </c>
    </row>
    <row r="993" spans="2:65" s="12" customFormat="1">
      <c r="B993" s="154"/>
      <c r="D993" s="155" t="s">
        <v>364</v>
      </c>
      <c r="E993" s="156" t="s">
        <v>32</v>
      </c>
      <c r="F993" s="157" t="s">
        <v>1124</v>
      </c>
      <c r="H993" s="156" t="s">
        <v>32</v>
      </c>
      <c r="I993" s="158"/>
      <c r="L993" s="154"/>
      <c r="M993" s="159"/>
      <c r="T993" s="160"/>
      <c r="AT993" s="156" t="s">
        <v>364</v>
      </c>
      <c r="AU993" s="156" t="s">
        <v>89</v>
      </c>
      <c r="AV993" s="12" t="s">
        <v>87</v>
      </c>
      <c r="AW993" s="12" t="s">
        <v>40</v>
      </c>
      <c r="AX993" s="12" t="s">
        <v>80</v>
      </c>
      <c r="AY993" s="156" t="s">
        <v>354</v>
      </c>
    </row>
    <row r="994" spans="2:65" s="12" customFormat="1">
      <c r="B994" s="154"/>
      <c r="D994" s="155" t="s">
        <v>364</v>
      </c>
      <c r="E994" s="156" t="s">
        <v>32</v>
      </c>
      <c r="F994" s="157" t="s">
        <v>1125</v>
      </c>
      <c r="H994" s="156" t="s">
        <v>32</v>
      </c>
      <c r="I994" s="158"/>
      <c r="L994" s="154"/>
      <c r="M994" s="159"/>
      <c r="T994" s="160"/>
      <c r="AT994" s="156" t="s">
        <v>364</v>
      </c>
      <c r="AU994" s="156" t="s">
        <v>89</v>
      </c>
      <c r="AV994" s="12" t="s">
        <v>87</v>
      </c>
      <c r="AW994" s="12" t="s">
        <v>40</v>
      </c>
      <c r="AX994" s="12" t="s">
        <v>80</v>
      </c>
      <c r="AY994" s="156" t="s">
        <v>354</v>
      </c>
    </row>
    <row r="995" spans="2:65" s="12" customFormat="1">
      <c r="B995" s="154"/>
      <c r="D995" s="155" t="s">
        <v>364</v>
      </c>
      <c r="E995" s="156" t="s">
        <v>32</v>
      </c>
      <c r="F995" s="157" t="s">
        <v>1126</v>
      </c>
      <c r="H995" s="156" t="s">
        <v>32</v>
      </c>
      <c r="I995" s="158"/>
      <c r="L995" s="154"/>
      <c r="M995" s="159"/>
      <c r="T995" s="160"/>
      <c r="AT995" s="156" t="s">
        <v>364</v>
      </c>
      <c r="AU995" s="156" t="s">
        <v>89</v>
      </c>
      <c r="AV995" s="12" t="s">
        <v>87</v>
      </c>
      <c r="AW995" s="12" t="s">
        <v>40</v>
      </c>
      <c r="AX995" s="12" t="s">
        <v>80</v>
      </c>
      <c r="AY995" s="156" t="s">
        <v>354</v>
      </c>
    </row>
    <row r="996" spans="2:65" s="12" customFormat="1">
      <c r="B996" s="154"/>
      <c r="D996" s="155" t="s">
        <v>364</v>
      </c>
      <c r="E996" s="156" t="s">
        <v>32</v>
      </c>
      <c r="F996" s="157" t="s">
        <v>1127</v>
      </c>
      <c r="H996" s="156" t="s">
        <v>32</v>
      </c>
      <c r="I996" s="158"/>
      <c r="L996" s="154"/>
      <c r="M996" s="159"/>
      <c r="T996" s="160"/>
      <c r="AT996" s="156" t="s">
        <v>364</v>
      </c>
      <c r="AU996" s="156" t="s">
        <v>89</v>
      </c>
      <c r="AV996" s="12" t="s">
        <v>87</v>
      </c>
      <c r="AW996" s="12" t="s">
        <v>40</v>
      </c>
      <c r="AX996" s="12" t="s">
        <v>80</v>
      </c>
      <c r="AY996" s="156" t="s">
        <v>354</v>
      </c>
    </row>
    <row r="997" spans="2:65" s="12" customFormat="1">
      <c r="B997" s="154"/>
      <c r="D997" s="155" t="s">
        <v>364</v>
      </c>
      <c r="E997" s="156" t="s">
        <v>32</v>
      </c>
      <c r="F997" s="157" t="s">
        <v>1128</v>
      </c>
      <c r="H997" s="156" t="s">
        <v>32</v>
      </c>
      <c r="I997" s="158"/>
      <c r="L997" s="154"/>
      <c r="M997" s="159"/>
      <c r="T997" s="160"/>
      <c r="AT997" s="156" t="s">
        <v>364</v>
      </c>
      <c r="AU997" s="156" t="s">
        <v>89</v>
      </c>
      <c r="AV997" s="12" t="s">
        <v>87</v>
      </c>
      <c r="AW997" s="12" t="s">
        <v>40</v>
      </c>
      <c r="AX997" s="12" t="s">
        <v>80</v>
      </c>
      <c r="AY997" s="156" t="s">
        <v>354</v>
      </c>
    </row>
    <row r="998" spans="2:65" s="13" customFormat="1">
      <c r="B998" s="161"/>
      <c r="D998" s="155" t="s">
        <v>364</v>
      </c>
      <c r="E998" s="162" t="s">
        <v>32</v>
      </c>
      <c r="F998" s="163" t="s">
        <v>155</v>
      </c>
      <c r="H998" s="164">
        <v>182.18</v>
      </c>
      <c r="I998" s="165"/>
      <c r="L998" s="161"/>
      <c r="M998" s="166"/>
      <c r="T998" s="167"/>
      <c r="AT998" s="162" t="s">
        <v>364</v>
      </c>
      <c r="AU998" s="162" t="s">
        <v>89</v>
      </c>
      <c r="AV998" s="13" t="s">
        <v>89</v>
      </c>
      <c r="AW998" s="13" t="s">
        <v>40</v>
      </c>
      <c r="AX998" s="13" t="s">
        <v>87</v>
      </c>
      <c r="AY998" s="162" t="s">
        <v>354</v>
      </c>
    </row>
    <row r="999" spans="2:65" s="1" customFormat="1" ht="24.2" customHeight="1">
      <c r="B999" s="34"/>
      <c r="C999" s="137" t="s">
        <v>1163</v>
      </c>
      <c r="D999" s="137" t="s">
        <v>356</v>
      </c>
      <c r="E999" s="138" t="s">
        <v>1164</v>
      </c>
      <c r="F999" s="139" t="s">
        <v>1165</v>
      </c>
      <c r="G999" s="140" t="s">
        <v>359</v>
      </c>
      <c r="H999" s="141">
        <v>15.12</v>
      </c>
      <c r="I999" s="142"/>
      <c r="J999" s="143">
        <f>ROUND(I999*H999,2)</f>
        <v>0</v>
      </c>
      <c r="K999" s="139" t="s">
        <v>360</v>
      </c>
      <c r="L999" s="34"/>
      <c r="M999" s="144" t="s">
        <v>32</v>
      </c>
      <c r="N999" s="145" t="s">
        <v>51</v>
      </c>
      <c r="P999" s="146">
        <f>O999*H999</f>
        <v>0</v>
      </c>
      <c r="Q999" s="146">
        <v>2.0000000000000001E-4</v>
      </c>
      <c r="R999" s="146">
        <f>Q999*H999</f>
        <v>3.0239999999999998E-3</v>
      </c>
      <c r="S999" s="146">
        <v>0</v>
      </c>
      <c r="T999" s="147">
        <f>S999*H999</f>
        <v>0</v>
      </c>
      <c r="AR999" s="148" t="s">
        <v>504</v>
      </c>
      <c r="AT999" s="148" t="s">
        <v>356</v>
      </c>
      <c r="AU999" s="148" t="s">
        <v>89</v>
      </c>
      <c r="AY999" s="18" t="s">
        <v>354</v>
      </c>
      <c r="BE999" s="149">
        <f>IF(N999="základní",J999,0)</f>
        <v>0</v>
      </c>
      <c r="BF999" s="149">
        <f>IF(N999="snížená",J999,0)</f>
        <v>0</v>
      </c>
      <c r="BG999" s="149">
        <f>IF(N999="zákl. přenesená",J999,0)</f>
        <v>0</v>
      </c>
      <c r="BH999" s="149">
        <f>IF(N999="sníž. přenesená",J999,0)</f>
        <v>0</v>
      </c>
      <c r="BI999" s="149">
        <f>IF(N999="nulová",J999,0)</f>
        <v>0</v>
      </c>
      <c r="BJ999" s="18" t="s">
        <v>87</v>
      </c>
      <c r="BK999" s="149">
        <f>ROUND(I999*H999,2)</f>
        <v>0</v>
      </c>
      <c r="BL999" s="18" t="s">
        <v>504</v>
      </c>
      <c r="BM999" s="148" t="s">
        <v>1166</v>
      </c>
    </row>
    <row r="1000" spans="2:65" s="1" customFormat="1">
      <c r="B1000" s="34"/>
      <c r="D1000" s="150" t="s">
        <v>362</v>
      </c>
      <c r="F1000" s="151" t="s">
        <v>1167</v>
      </c>
      <c r="I1000" s="152"/>
      <c r="L1000" s="34"/>
      <c r="M1000" s="153"/>
      <c r="T1000" s="55"/>
      <c r="AT1000" s="18" t="s">
        <v>362</v>
      </c>
      <c r="AU1000" s="18" t="s">
        <v>89</v>
      </c>
    </row>
    <row r="1001" spans="2:65" s="12" customFormat="1">
      <c r="B1001" s="154"/>
      <c r="D1001" s="155" t="s">
        <v>364</v>
      </c>
      <c r="E1001" s="156" t="s">
        <v>32</v>
      </c>
      <c r="F1001" s="157" t="s">
        <v>365</v>
      </c>
      <c r="H1001" s="156" t="s">
        <v>32</v>
      </c>
      <c r="I1001" s="158"/>
      <c r="L1001" s="154"/>
      <c r="M1001" s="159"/>
      <c r="T1001" s="160"/>
      <c r="AT1001" s="156" t="s">
        <v>364</v>
      </c>
      <c r="AU1001" s="156" t="s">
        <v>89</v>
      </c>
      <c r="AV1001" s="12" t="s">
        <v>87</v>
      </c>
      <c r="AW1001" s="12" t="s">
        <v>40</v>
      </c>
      <c r="AX1001" s="12" t="s">
        <v>80</v>
      </c>
      <c r="AY1001" s="156" t="s">
        <v>354</v>
      </c>
    </row>
    <row r="1002" spans="2:65" s="12" customFormat="1">
      <c r="B1002" s="154"/>
      <c r="D1002" s="155" t="s">
        <v>364</v>
      </c>
      <c r="E1002" s="156" t="s">
        <v>32</v>
      </c>
      <c r="F1002" s="157" t="s">
        <v>1104</v>
      </c>
      <c r="H1002" s="156" t="s">
        <v>32</v>
      </c>
      <c r="I1002" s="158"/>
      <c r="L1002" s="154"/>
      <c r="M1002" s="159"/>
      <c r="T1002" s="160"/>
      <c r="AT1002" s="156" t="s">
        <v>364</v>
      </c>
      <c r="AU1002" s="156" t="s">
        <v>89</v>
      </c>
      <c r="AV1002" s="12" t="s">
        <v>87</v>
      </c>
      <c r="AW1002" s="12" t="s">
        <v>40</v>
      </c>
      <c r="AX1002" s="12" t="s">
        <v>80</v>
      </c>
      <c r="AY1002" s="156" t="s">
        <v>354</v>
      </c>
    </row>
    <row r="1003" spans="2:65" s="12" customFormat="1">
      <c r="B1003" s="154"/>
      <c r="D1003" s="155" t="s">
        <v>364</v>
      </c>
      <c r="E1003" s="156" t="s">
        <v>32</v>
      </c>
      <c r="F1003" s="157" t="s">
        <v>1134</v>
      </c>
      <c r="H1003" s="156" t="s">
        <v>32</v>
      </c>
      <c r="I1003" s="158"/>
      <c r="L1003" s="154"/>
      <c r="M1003" s="159"/>
      <c r="T1003" s="160"/>
      <c r="AT1003" s="156" t="s">
        <v>364</v>
      </c>
      <c r="AU1003" s="156" t="s">
        <v>89</v>
      </c>
      <c r="AV1003" s="12" t="s">
        <v>87</v>
      </c>
      <c r="AW1003" s="12" t="s">
        <v>40</v>
      </c>
      <c r="AX1003" s="12" t="s">
        <v>80</v>
      </c>
      <c r="AY1003" s="156" t="s">
        <v>354</v>
      </c>
    </row>
    <row r="1004" spans="2:65" s="12" customFormat="1">
      <c r="B1004" s="154"/>
      <c r="D1004" s="155" t="s">
        <v>364</v>
      </c>
      <c r="E1004" s="156" t="s">
        <v>32</v>
      </c>
      <c r="F1004" s="157" t="s">
        <v>1135</v>
      </c>
      <c r="H1004" s="156" t="s">
        <v>32</v>
      </c>
      <c r="I1004" s="158"/>
      <c r="L1004" s="154"/>
      <c r="M1004" s="159"/>
      <c r="T1004" s="160"/>
      <c r="AT1004" s="156" t="s">
        <v>364</v>
      </c>
      <c r="AU1004" s="156" t="s">
        <v>89</v>
      </c>
      <c r="AV1004" s="12" t="s">
        <v>87</v>
      </c>
      <c r="AW1004" s="12" t="s">
        <v>40</v>
      </c>
      <c r="AX1004" s="12" t="s">
        <v>80</v>
      </c>
      <c r="AY1004" s="156" t="s">
        <v>354</v>
      </c>
    </row>
    <row r="1005" spans="2:65" s="12" customFormat="1">
      <c r="B1005" s="154"/>
      <c r="D1005" s="155" t="s">
        <v>364</v>
      </c>
      <c r="E1005" s="156" t="s">
        <v>32</v>
      </c>
      <c r="F1005" s="157" t="s">
        <v>1136</v>
      </c>
      <c r="H1005" s="156" t="s">
        <v>32</v>
      </c>
      <c r="I1005" s="158"/>
      <c r="L1005" s="154"/>
      <c r="M1005" s="159"/>
      <c r="T1005" s="160"/>
      <c r="AT1005" s="156" t="s">
        <v>364</v>
      </c>
      <c r="AU1005" s="156" t="s">
        <v>89</v>
      </c>
      <c r="AV1005" s="12" t="s">
        <v>87</v>
      </c>
      <c r="AW1005" s="12" t="s">
        <v>40</v>
      </c>
      <c r="AX1005" s="12" t="s">
        <v>80</v>
      </c>
      <c r="AY1005" s="156" t="s">
        <v>354</v>
      </c>
    </row>
    <row r="1006" spans="2:65" s="12" customFormat="1">
      <c r="B1006" s="154"/>
      <c r="D1006" s="155" t="s">
        <v>364</v>
      </c>
      <c r="E1006" s="156" t="s">
        <v>32</v>
      </c>
      <c r="F1006" s="157" t="s">
        <v>1137</v>
      </c>
      <c r="H1006" s="156" t="s">
        <v>32</v>
      </c>
      <c r="I1006" s="158"/>
      <c r="L1006" s="154"/>
      <c r="M1006" s="159"/>
      <c r="T1006" s="160"/>
      <c r="AT1006" s="156" t="s">
        <v>364</v>
      </c>
      <c r="AU1006" s="156" t="s">
        <v>89</v>
      </c>
      <c r="AV1006" s="12" t="s">
        <v>87</v>
      </c>
      <c r="AW1006" s="12" t="s">
        <v>40</v>
      </c>
      <c r="AX1006" s="12" t="s">
        <v>80</v>
      </c>
      <c r="AY1006" s="156" t="s">
        <v>354</v>
      </c>
    </row>
    <row r="1007" spans="2:65" s="13" customFormat="1">
      <c r="B1007" s="161"/>
      <c r="D1007" s="155" t="s">
        <v>364</v>
      </c>
      <c r="E1007" s="162" t="s">
        <v>32</v>
      </c>
      <c r="F1007" s="163" t="s">
        <v>153</v>
      </c>
      <c r="H1007" s="164">
        <v>15.12</v>
      </c>
      <c r="I1007" s="165"/>
      <c r="L1007" s="161"/>
      <c r="M1007" s="166"/>
      <c r="T1007" s="167"/>
      <c r="AT1007" s="162" t="s">
        <v>364</v>
      </c>
      <c r="AU1007" s="162" t="s">
        <v>89</v>
      </c>
      <c r="AV1007" s="13" t="s">
        <v>89</v>
      </c>
      <c r="AW1007" s="13" t="s">
        <v>40</v>
      </c>
      <c r="AX1007" s="13" t="s">
        <v>87</v>
      </c>
      <c r="AY1007" s="162" t="s">
        <v>354</v>
      </c>
    </row>
    <row r="1008" spans="2:65" s="1" customFormat="1" ht="33" customHeight="1">
      <c r="B1008" s="34"/>
      <c r="C1008" s="137" t="s">
        <v>1168</v>
      </c>
      <c r="D1008" s="137" t="s">
        <v>356</v>
      </c>
      <c r="E1008" s="138" t="s">
        <v>1169</v>
      </c>
      <c r="F1008" s="139" t="s">
        <v>1170</v>
      </c>
      <c r="G1008" s="140" t="s">
        <v>359</v>
      </c>
      <c r="H1008" s="141">
        <v>301.27999999999997</v>
      </c>
      <c r="I1008" s="142"/>
      <c r="J1008" s="143">
        <f>ROUND(I1008*H1008,2)</f>
        <v>0</v>
      </c>
      <c r="K1008" s="139" t="s">
        <v>360</v>
      </c>
      <c r="L1008" s="34"/>
      <c r="M1008" s="144" t="s">
        <v>32</v>
      </c>
      <c r="N1008" s="145" t="s">
        <v>51</v>
      </c>
      <c r="P1008" s="146">
        <f>O1008*H1008</f>
        <v>0</v>
      </c>
      <c r="Q1008" s="146">
        <v>1.2E-4</v>
      </c>
      <c r="R1008" s="146">
        <f>Q1008*H1008</f>
        <v>3.6153600000000001E-2</v>
      </c>
      <c r="S1008" s="146">
        <v>0</v>
      </c>
      <c r="T1008" s="147">
        <f>S1008*H1008</f>
        <v>0</v>
      </c>
      <c r="AR1008" s="148" t="s">
        <v>504</v>
      </c>
      <c r="AT1008" s="148" t="s">
        <v>356</v>
      </c>
      <c r="AU1008" s="148" t="s">
        <v>89</v>
      </c>
      <c r="AY1008" s="18" t="s">
        <v>354</v>
      </c>
      <c r="BE1008" s="149">
        <f>IF(N1008="základní",J1008,0)</f>
        <v>0</v>
      </c>
      <c r="BF1008" s="149">
        <f>IF(N1008="snížená",J1008,0)</f>
        <v>0</v>
      </c>
      <c r="BG1008" s="149">
        <f>IF(N1008="zákl. přenesená",J1008,0)</f>
        <v>0</v>
      </c>
      <c r="BH1008" s="149">
        <f>IF(N1008="sníž. přenesená",J1008,0)</f>
        <v>0</v>
      </c>
      <c r="BI1008" s="149">
        <f>IF(N1008="nulová",J1008,0)</f>
        <v>0</v>
      </c>
      <c r="BJ1008" s="18" t="s">
        <v>87</v>
      </c>
      <c r="BK1008" s="149">
        <f>ROUND(I1008*H1008,2)</f>
        <v>0</v>
      </c>
      <c r="BL1008" s="18" t="s">
        <v>504</v>
      </c>
      <c r="BM1008" s="148" t="s">
        <v>1171</v>
      </c>
    </row>
    <row r="1009" spans="2:65" s="1" customFormat="1">
      <c r="B1009" s="34"/>
      <c r="D1009" s="150" t="s">
        <v>362</v>
      </c>
      <c r="F1009" s="151" t="s">
        <v>1172</v>
      </c>
      <c r="I1009" s="152"/>
      <c r="L1009" s="34"/>
      <c r="M1009" s="153"/>
      <c r="T1009" s="55"/>
      <c r="AT1009" s="18" t="s">
        <v>362</v>
      </c>
      <c r="AU1009" s="18" t="s">
        <v>89</v>
      </c>
    </row>
    <row r="1010" spans="2:65" s="13" customFormat="1">
      <c r="B1010" s="161"/>
      <c r="D1010" s="155" t="s">
        <v>364</v>
      </c>
      <c r="E1010" s="162" t="s">
        <v>32</v>
      </c>
      <c r="F1010" s="163" t="s">
        <v>1173</v>
      </c>
      <c r="H1010" s="164">
        <v>103.98</v>
      </c>
      <c r="I1010" s="165"/>
      <c r="L1010" s="161"/>
      <c r="M1010" s="166"/>
      <c r="T1010" s="167"/>
      <c r="AT1010" s="162" t="s">
        <v>364</v>
      </c>
      <c r="AU1010" s="162" t="s">
        <v>89</v>
      </c>
      <c r="AV1010" s="13" t="s">
        <v>89</v>
      </c>
      <c r="AW1010" s="13" t="s">
        <v>40</v>
      </c>
      <c r="AX1010" s="13" t="s">
        <v>80</v>
      </c>
      <c r="AY1010" s="162" t="s">
        <v>354</v>
      </c>
    </row>
    <row r="1011" spans="2:65" s="13" customFormat="1">
      <c r="B1011" s="161"/>
      <c r="D1011" s="155" t="s">
        <v>364</v>
      </c>
      <c r="E1011" s="162" t="s">
        <v>32</v>
      </c>
      <c r="F1011" s="163" t="s">
        <v>1174</v>
      </c>
      <c r="H1011" s="164">
        <v>182.18</v>
      </c>
      <c r="I1011" s="165"/>
      <c r="L1011" s="161"/>
      <c r="M1011" s="166"/>
      <c r="T1011" s="167"/>
      <c r="AT1011" s="162" t="s">
        <v>364</v>
      </c>
      <c r="AU1011" s="162" t="s">
        <v>89</v>
      </c>
      <c r="AV1011" s="13" t="s">
        <v>89</v>
      </c>
      <c r="AW1011" s="13" t="s">
        <v>40</v>
      </c>
      <c r="AX1011" s="13" t="s">
        <v>80</v>
      </c>
      <c r="AY1011" s="162" t="s">
        <v>354</v>
      </c>
    </row>
    <row r="1012" spans="2:65" s="13" customFormat="1">
      <c r="B1012" s="161"/>
      <c r="D1012" s="155" t="s">
        <v>364</v>
      </c>
      <c r="E1012" s="162" t="s">
        <v>32</v>
      </c>
      <c r="F1012" s="163" t="s">
        <v>1175</v>
      </c>
      <c r="H1012" s="164">
        <v>15.12</v>
      </c>
      <c r="I1012" s="165"/>
      <c r="L1012" s="161"/>
      <c r="M1012" s="166"/>
      <c r="T1012" s="167"/>
      <c r="AT1012" s="162" t="s">
        <v>364</v>
      </c>
      <c r="AU1012" s="162" t="s">
        <v>89</v>
      </c>
      <c r="AV1012" s="13" t="s">
        <v>89</v>
      </c>
      <c r="AW1012" s="13" t="s">
        <v>40</v>
      </c>
      <c r="AX1012" s="13" t="s">
        <v>80</v>
      </c>
      <c r="AY1012" s="162" t="s">
        <v>354</v>
      </c>
    </row>
    <row r="1013" spans="2:65" s="14" customFormat="1">
      <c r="B1013" s="169"/>
      <c r="D1013" s="155" t="s">
        <v>364</v>
      </c>
      <c r="E1013" s="170" t="s">
        <v>32</v>
      </c>
      <c r="F1013" s="171" t="s">
        <v>388</v>
      </c>
      <c r="H1013" s="172">
        <v>301.27999999999997</v>
      </c>
      <c r="I1013" s="173"/>
      <c r="L1013" s="169"/>
      <c r="M1013" s="174"/>
      <c r="T1013" s="175"/>
      <c r="AT1013" s="170" t="s">
        <v>364</v>
      </c>
      <c r="AU1013" s="170" t="s">
        <v>89</v>
      </c>
      <c r="AV1013" s="14" t="s">
        <v>252</v>
      </c>
      <c r="AW1013" s="14" t="s">
        <v>40</v>
      </c>
      <c r="AX1013" s="14" t="s">
        <v>87</v>
      </c>
      <c r="AY1013" s="170" t="s">
        <v>354</v>
      </c>
    </row>
    <row r="1014" spans="2:65" s="1" customFormat="1" ht="37.9" customHeight="1">
      <c r="B1014" s="34"/>
      <c r="C1014" s="137" t="s">
        <v>1176</v>
      </c>
      <c r="D1014" s="137" t="s">
        <v>356</v>
      </c>
      <c r="E1014" s="138" t="s">
        <v>1177</v>
      </c>
      <c r="F1014" s="139" t="s">
        <v>1178</v>
      </c>
      <c r="G1014" s="140" t="s">
        <v>359</v>
      </c>
      <c r="H1014" s="141">
        <v>103.98</v>
      </c>
      <c r="I1014" s="142"/>
      <c r="J1014" s="143">
        <f>ROUND(I1014*H1014,2)</f>
        <v>0</v>
      </c>
      <c r="K1014" s="139" t="s">
        <v>360</v>
      </c>
      <c r="L1014" s="34"/>
      <c r="M1014" s="144" t="s">
        <v>32</v>
      </c>
      <c r="N1014" s="145" t="s">
        <v>51</v>
      </c>
      <c r="P1014" s="146">
        <f>O1014*H1014</f>
        <v>0</v>
      </c>
      <c r="Q1014" s="146">
        <v>7.4999999999999997E-3</v>
      </c>
      <c r="R1014" s="146">
        <f>Q1014*H1014</f>
        <v>0.77985000000000004</v>
      </c>
      <c r="S1014" s="146">
        <v>0</v>
      </c>
      <c r="T1014" s="147">
        <f>S1014*H1014</f>
        <v>0</v>
      </c>
      <c r="AR1014" s="148" t="s">
        <v>504</v>
      </c>
      <c r="AT1014" s="148" t="s">
        <v>356</v>
      </c>
      <c r="AU1014" s="148" t="s">
        <v>89</v>
      </c>
      <c r="AY1014" s="18" t="s">
        <v>354</v>
      </c>
      <c r="BE1014" s="149">
        <f>IF(N1014="základní",J1014,0)</f>
        <v>0</v>
      </c>
      <c r="BF1014" s="149">
        <f>IF(N1014="snížená",J1014,0)</f>
        <v>0</v>
      </c>
      <c r="BG1014" s="149">
        <f>IF(N1014="zákl. přenesená",J1014,0)</f>
        <v>0</v>
      </c>
      <c r="BH1014" s="149">
        <f>IF(N1014="sníž. přenesená",J1014,0)</f>
        <v>0</v>
      </c>
      <c r="BI1014" s="149">
        <f>IF(N1014="nulová",J1014,0)</f>
        <v>0</v>
      </c>
      <c r="BJ1014" s="18" t="s">
        <v>87</v>
      </c>
      <c r="BK1014" s="149">
        <f>ROUND(I1014*H1014,2)</f>
        <v>0</v>
      </c>
      <c r="BL1014" s="18" t="s">
        <v>504</v>
      </c>
      <c r="BM1014" s="148" t="s">
        <v>1179</v>
      </c>
    </row>
    <row r="1015" spans="2:65" s="1" customFormat="1">
      <c r="B1015" s="34"/>
      <c r="D1015" s="150" t="s">
        <v>362</v>
      </c>
      <c r="F1015" s="151" t="s">
        <v>1180</v>
      </c>
      <c r="I1015" s="152"/>
      <c r="L1015" s="34"/>
      <c r="M1015" s="153"/>
      <c r="T1015" s="55"/>
      <c r="AT1015" s="18" t="s">
        <v>362</v>
      </c>
      <c r="AU1015" s="18" t="s">
        <v>89</v>
      </c>
    </row>
    <row r="1016" spans="2:65" s="12" customFormat="1">
      <c r="B1016" s="154"/>
      <c r="D1016" s="155" t="s">
        <v>364</v>
      </c>
      <c r="E1016" s="156" t="s">
        <v>32</v>
      </c>
      <c r="F1016" s="157" t="s">
        <v>365</v>
      </c>
      <c r="H1016" s="156" t="s">
        <v>32</v>
      </c>
      <c r="I1016" s="158"/>
      <c r="L1016" s="154"/>
      <c r="M1016" s="159"/>
      <c r="T1016" s="160"/>
      <c r="AT1016" s="156" t="s">
        <v>364</v>
      </c>
      <c r="AU1016" s="156" t="s">
        <v>89</v>
      </c>
      <c r="AV1016" s="12" t="s">
        <v>87</v>
      </c>
      <c r="AW1016" s="12" t="s">
        <v>40</v>
      </c>
      <c r="AX1016" s="12" t="s">
        <v>80</v>
      </c>
      <c r="AY1016" s="156" t="s">
        <v>354</v>
      </c>
    </row>
    <row r="1017" spans="2:65" s="12" customFormat="1">
      <c r="B1017" s="154"/>
      <c r="D1017" s="155" t="s">
        <v>364</v>
      </c>
      <c r="E1017" s="156" t="s">
        <v>32</v>
      </c>
      <c r="F1017" s="157" t="s">
        <v>1104</v>
      </c>
      <c r="H1017" s="156" t="s">
        <v>32</v>
      </c>
      <c r="I1017" s="158"/>
      <c r="L1017" s="154"/>
      <c r="M1017" s="159"/>
      <c r="T1017" s="160"/>
      <c r="AT1017" s="156" t="s">
        <v>364</v>
      </c>
      <c r="AU1017" s="156" t="s">
        <v>89</v>
      </c>
      <c r="AV1017" s="12" t="s">
        <v>87</v>
      </c>
      <c r="AW1017" s="12" t="s">
        <v>40</v>
      </c>
      <c r="AX1017" s="12" t="s">
        <v>80</v>
      </c>
      <c r="AY1017" s="156" t="s">
        <v>354</v>
      </c>
    </row>
    <row r="1018" spans="2:65" s="12" customFormat="1">
      <c r="B1018" s="154"/>
      <c r="D1018" s="155" t="s">
        <v>364</v>
      </c>
      <c r="E1018" s="156" t="s">
        <v>32</v>
      </c>
      <c r="F1018" s="157" t="s">
        <v>1112</v>
      </c>
      <c r="H1018" s="156" t="s">
        <v>32</v>
      </c>
      <c r="I1018" s="158"/>
      <c r="L1018" s="154"/>
      <c r="M1018" s="159"/>
      <c r="T1018" s="160"/>
      <c r="AT1018" s="156" t="s">
        <v>364</v>
      </c>
      <c r="AU1018" s="156" t="s">
        <v>89</v>
      </c>
      <c r="AV1018" s="12" t="s">
        <v>87</v>
      </c>
      <c r="AW1018" s="12" t="s">
        <v>40</v>
      </c>
      <c r="AX1018" s="12" t="s">
        <v>80</v>
      </c>
      <c r="AY1018" s="156" t="s">
        <v>354</v>
      </c>
    </row>
    <row r="1019" spans="2:65" s="12" customFormat="1">
      <c r="B1019" s="154"/>
      <c r="D1019" s="155" t="s">
        <v>364</v>
      </c>
      <c r="E1019" s="156" t="s">
        <v>32</v>
      </c>
      <c r="F1019" s="157" t="s">
        <v>1113</v>
      </c>
      <c r="H1019" s="156" t="s">
        <v>32</v>
      </c>
      <c r="I1019" s="158"/>
      <c r="L1019" s="154"/>
      <c r="M1019" s="159"/>
      <c r="T1019" s="160"/>
      <c r="AT1019" s="156" t="s">
        <v>364</v>
      </c>
      <c r="AU1019" s="156" t="s">
        <v>89</v>
      </c>
      <c r="AV1019" s="12" t="s">
        <v>87</v>
      </c>
      <c r="AW1019" s="12" t="s">
        <v>40</v>
      </c>
      <c r="AX1019" s="12" t="s">
        <v>80</v>
      </c>
      <c r="AY1019" s="156" t="s">
        <v>354</v>
      </c>
    </row>
    <row r="1020" spans="2:65" s="12" customFormat="1">
      <c r="B1020" s="154"/>
      <c r="D1020" s="155" t="s">
        <v>364</v>
      </c>
      <c r="E1020" s="156" t="s">
        <v>32</v>
      </c>
      <c r="F1020" s="157" t="s">
        <v>1114</v>
      </c>
      <c r="H1020" s="156" t="s">
        <v>32</v>
      </c>
      <c r="I1020" s="158"/>
      <c r="L1020" s="154"/>
      <c r="M1020" s="159"/>
      <c r="T1020" s="160"/>
      <c r="AT1020" s="156" t="s">
        <v>364</v>
      </c>
      <c r="AU1020" s="156" t="s">
        <v>89</v>
      </c>
      <c r="AV1020" s="12" t="s">
        <v>87</v>
      </c>
      <c r="AW1020" s="12" t="s">
        <v>40</v>
      </c>
      <c r="AX1020" s="12" t="s">
        <v>80</v>
      </c>
      <c r="AY1020" s="156" t="s">
        <v>354</v>
      </c>
    </row>
    <row r="1021" spans="2:65" s="12" customFormat="1">
      <c r="B1021" s="154"/>
      <c r="D1021" s="155" t="s">
        <v>364</v>
      </c>
      <c r="E1021" s="156" t="s">
        <v>32</v>
      </c>
      <c r="F1021" s="157" t="s">
        <v>1115</v>
      </c>
      <c r="H1021" s="156" t="s">
        <v>32</v>
      </c>
      <c r="I1021" s="158"/>
      <c r="L1021" s="154"/>
      <c r="M1021" s="159"/>
      <c r="T1021" s="160"/>
      <c r="AT1021" s="156" t="s">
        <v>364</v>
      </c>
      <c r="AU1021" s="156" t="s">
        <v>89</v>
      </c>
      <c r="AV1021" s="12" t="s">
        <v>87</v>
      </c>
      <c r="AW1021" s="12" t="s">
        <v>40</v>
      </c>
      <c r="AX1021" s="12" t="s">
        <v>80</v>
      </c>
      <c r="AY1021" s="156" t="s">
        <v>354</v>
      </c>
    </row>
    <row r="1022" spans="2:65" s="12" customFormat="1">
      <c r="B1022" s="154"/>
      <c r="D1022" s="155" t="s">
        <v>364</v>
      </c>
      <c r="E1022" s="156" t="s">
        <v>32</v>
      </c>
      <c r="F1022" s="157" t="s">
        <v>369</v>
      </c>
      <c r="H1022" s="156" t="s">
        <v>32</v>
      </c>
      <c r="I1022" s="158"/>
      <c r="L1022" s="154"/>
      <c r="M1022" s="159"/>
      <c r="T1022" s="160"/>
      <c r="AT1022" s="156" t="s">
        <v>364</v>
      </c>
      <c r="AU1022" s="156" t="s">
        <v>89</v>
      </c>
      <c r="AV1022" s="12" t="s">
        <v>87</v>
      </c>
      <c r="AW1022" s="12" t="s">
        <v>40</v>
      </c>
      <c r="AX1022" s="12" t="s">
        <v>80</v>
      </c>
      <c r="AY1022" s="156" t="s">
        <v>354</v>
      </c>
    </row>
    <row r="1023" spans="2:65" s="12" customFormat="1">
      <c r="B1023" s="154"/>
      <c r="D1023" s="155" t="s">
        <v>364</v>
      </c>
      <c r="E1023" s="156" t="s">
        <v>32</v>
      </c>
      <c r="F1023" s="157" t="s">
        <v>370</v>
      </c>
      <c r="H1023" s="156" t="s">
        <v>32</v>
      </c>
      <c r="I1023" s="158"/>
      <c r="L1023" s="154"/>
      <c r="M1023" s="159"/>
      <c r="T1023" s="160"/>
      <c r="AT1023" s="156" t="s">
        <v>364</v>
      </c>
      <c r="AU1023" s="156" t="s">
        <v>89</v>
      </c>
      <c r="AV1023" s="12" t="s">
        <v>87</v>
      </c>
      <c r="AW1023" s="12" t="s">
        <v>40</v>
      </c>
      <c r="AX1023" s="12" t="s">
        <v>80</v>
      </c>
      <c r="AY1023" s="156" t="s">
        <v>354</v>
      </c>
    </row>
    <row r="1024" spans="2:65" s="13" customFormat="1">
      <c r="B1024" s="161"/>
      <c r="D1024" s="155" t="s">
        <v>364</v>
      </c>
      <c r="E1024" s="162" t="s">
        <v>32</v>
      </c>
      <c r="F1024" s="163" t="s">
        <v>186</v>
      </c>
      <c r="H1024" s="164">
        <v>103.98</v>
      </c>
      <c r="I1024" s="165"/>
      <c r="L1024" s="161"/>
      <c r="M1024" s="166"/>
      <c r="T1024" s="167"/>
      <c r="AT1024" s="162" t="s">
        <v>364</v>
      </c>
      <c r="AU1024" s="162" t="s">
        <v>89</v>
      </c>
      <c r="AV1024" s="13" t="s">
        <v>89</v>
      </c>
      <c r="AW1024" s="13" t="s">
        <v>40</v>
      </c>
      <c r="AX1024" s="13" t="s">
        <v>87</v>
      </c>
      <c r="AY1024" s="162" t="s">
        <v>354</v>
      </c>
    </row>
    <row r="1025" spans="2:65" s="1" customFormat="1" ht="37.9" customHeight="1">
      <c r="B1025" s="34"/>
      <c r="C1025" s="137" t="s">
        <v>1181</v>
      </c>
      <c r="D1025" s="137" t="s">
        <v>356</v>
      </c>
      <c r="E1025" s="138" t="s">
        <v>1182</v>
      </c>
      <c r="F1025" s="139" t="s">
        <v>1183</v>
      </c>
      <c r="G1025" s="140" t="s">
        <v>359</v>
      </c>
      <c r="H1025" s="141">
        <v>125.16</v>
      </c>
      <c r="I1025" s="142"/>
      <c r="J1025" s="143">
        <f>ROUND(I1025*H1025,2)</f>
        <v>0</v>
      </c>
      <c r="K1025" s="139" t="s">
        <v>360</v>
      </c>
      <c r="L1025" s="34"/>
      <c r="M1025" s="144" t="s">
        <v>32</v>
      </c>
      <c r="N1025" s="145" t="s">
        <v>51</v>
      </c>
      <c r="P1025" s="146">
        <f>O1025*H1025</f>
        <v>0</v>
      </c>
      <c r="Q1025" s="146">
        <v>8.2500000000000004E-3</v>
      </c>
      <c r="R1025" s="146">
        <f>Q1025*H1025</f>
        <v>1.03257</v>
      </c>
      <c r="S1025" s="146">
        <v>0</v>
      </c>
      <c r="T1025" s="147">
        <f>S1025*H1025</f>
        <v>0</v>
      </c>
      <c r="AR1025" s="148" t="s">
        <v>504</v>
      </c>
      <c r="AT1025" s="148" t="s">
        <v>356</v>
      </c>
      <c r="AU1025" s="148" t="s">
        <v>89</v>
      </c>
      <c r="AY1025" s="18" t="s">
        <v>354</v>
      </c>
      <c r="BE1025" s="149">
        <f>IF(N1025="základní",J1025,0)</f>
        <v>0</v>
      </c>
      <c r="BF1025" s="149">
        <f>IF(N1025="snížená",J1025,0)</f>
        <v>0</v>
      </c>
      <c r="BG1025" s="149">
        <f>IF(N1025="zákl. přenesená",J1025,0)</f>
        <v>0</v>
      </c>
      <c r="BH1025" s="149">
        <f>IF(N1025="sníž. přenesená",J1025,0)</f>
        <v>0</v>
      </c>
      <c r="BI1025" s="149">
        <f>IF(N1025="nulová",J1025,0)</f>
        <v>0</v>
      </c>
      <c r="BJ1025" s="18" t="s">
        <v>87</v>
      </c>
      <c r="BK1025" s="149">
        <f>ROUND(I1025*H1025,2)</f>
        <v>0</v>
      </c>
      <c r="BL1025" s="18" t="s">
        <v>504</v>
      </c>
      <c r="BM1025" s="148" t="s">
        <v>1184</v>
      </c>
    </row>
    <row r="1026" spans="2:65" s="1" customFormat="1">
      <c r="B1026" s="34"/>
      <c r="D1026" s="150" t="s">
        <v>362</v>
      </c>
      <c r="F1026" s="151" t="s">
        <v>1185</v>
      </c>
      <c r="I1026" s="152"/>
      <c r="L1026" s="34"/>
      <c r="M1026" s="153"/>
      <c r="T1026" s="55"/>
      <c r="AT1026" s="18" t="s">
        <v>362</v>
      </c>
      <c r="AU1026" s="18" t="s">
        <v>89</v>
      </c>
    </row>
    <row r="1027" spans="2:65" s="12" customFormat="1">
      <c r="B1027" s="154"/>
      <c r="D1027" s="155" t="s">
        <v>364</v>
      </c>
      <c r="E1027" s="156" t="s">
        <v>32</v>
      </c>
      <c r="F1027" s="157" t="s">
        <v>365</v>
      </c>
      <c r="H1027" s="156" t="s">
        <v>32</v>
      </c>
      <c r="I1027" s="158"/>
      <c r="L1027" s="154"/>
      <c r="M1027" s="159"/>
      <c r="T1027" s="160"/>
      <c r="AT1027" s="156" t="s">
        <v>364</v>
      </c>
      <c r="AU1027" s="156" t="s">
        <v>89</v>
      </c>
      <c r="AV1027" s="12" t="s">
        <v>87</v>
      </c>
      <c r="AW1027" s="12" t="s">
        <v>40</v>
      </c>
      <c r="AX1027" s="12" t="s">
        <v>80</v>
      </c>
      <c r="AY1027" s="156" t="s">
        <v>354</v>
      </c>
    </row>
    <row r="1028" spans="2:65" s="12" customFormat="1">
      <c r="B1028" s="154"/>
      <c r="D1028" s="155" t="s">
        <v>364</v>
      </c>
      <c r="E1028" s="156" t="s">
        <v>32</v>
      </c>
      <c r="F1028" s="157" t="s">
        <v>1104</v>
      </c>
      <c r="H1028" s="156" t="s">
        <v>32</v>
      </c>
      <c r="I1028" s="158"/>
      <c r="L1028" s="154"/>
      <c r="M1028" s="159"/>
      <c r="T1028" s="160"/>
      <c r="AT1028" s="156" t="s">
        <v>364</v>
      </c>
      <c r="AU1028" s="156" t="s">
        <v>89</v>
      </c>
      <c r="AV1028" s="12" t="s">
        <v>87</v>
      </c>
      <c r="AW1028" s="12" t="s">
        <v>40</v>
      </c>
      <c r="AX1028" s="12" t="s">
        <v>80</v>
      </c>
      <c r="AY1028" s="156" t="s">
        <v>354</v>
      </c>
    </row>
    <row r="1029" spans="2:65" s="12" customFormat="1">
      <c r="B1029" s="154"/>
      <c r="D1029" s="155" t="s">
        <v>364</v>
      </c>
      <c r="E1029" s="156" t="s">
        <v>32</v>
      </c>
      <c r="F1029" s="157" t="s">
        <v>1186</v>
      </c>
      <c r="H1029" s="156" t="s">
        <v>32</v>
      </c>
      <c r="I1029" s="158"/>
      <c r="L1029" s="154"/>
      <c r="M1029" s="159"/>
      <c r="T1029" s="160"/>
      <c r="AT1029" s="156" t="s">
        <v>364</v>
      </c>
      <c r="AU1029" s="156" t="s">
        <v>89</v>
      </c>
      <c r="AV1029" s="12" t="s">
        <v>87</v>
      </c>
      <c r="AW1029" s="12" t="s">
        <v>40</v>
      </c>
      <c r="AX1029" s="12" t="s">
        <v>80</v>
      </c>
      <c r="AY1029" s="156" t="s">
        <v>354</v>
      </c>
    </row>
    <row r="1030" spans="2:65" s="12" customFormat="1">
      <c r="B1030" s="154"/>
      <c r="D1030" s="155" t="s">
        <v>364</v>
      </c>
      <c r="E1030" s="156" t="s">
        <v>32</v>
      </c>
      <c r="F1030" s="157" t="s">
        <v>1187</v>
      </c>
      <c r="H1030" s="156" t="s">
        <v>32</v>
      </c>
      <c r="I1030" s="158"/>
      <c r="L1030" s="154"/>
      <c r="M1030" s="159"/>
      <c r="T1030" s="160"/>
      <c r="AT1030" s="156" t="s">
        <v>364</v>
      </c>
      <c r="AU1030" s="156" t="s">
        <v>89</v>
      </c>
      <c r="AV1030" s="12" t="s">
        <v>87</v>
      </c>
      <c r="AW1030" s="12" t="s">
        <v>40</v>
      </c>
      <c r="AX1030" s="12" t="s">
        <v>80</v>
      </c>
      <c r="AY1030" s="156" t="s">
        <v>354</v>
      </c>
    </row>
    <row r="1031" spans="2:65" s="12" customFormat="1">
      <c r="B1031" s="154"/>
      <c r="D1031" s="155" t="s">
        <v>364</v>
      </c>
      <c r="E1031" s="156" t="s">
        <v>32</v>
      </c>
      <c r="F1031" s="157" t="s">
        <v>1125</v>
      </c>
      <c r="H1031" s="156" t="s">
        <v>32</v>
      </c>
      <c r="I1031" s="158"/>
      <c r="L1031" s="154"/>
      <c r="M1031" s="159"/>
      <c r="T1031" s="160"/>
      <c r="AT1031" s="156" t="s">
        <v>364</v>
      </c>
      <c r="AU1031" s="156" t="s">
        <v>89</v>
      </c>
      <c r="AV1031" s="12" t="s">
        <v>87</v>
      </c>
      <c r="AW1031" s="12" t="s">
        <v>40</v>
      </c>
      <c r="AX1031" s="12" t="s">
        <v>80</v>
      </c>
      <c r="AY1031" s="156" t="s">
        <v>354</v>
      </c>
    </row>
    <row r="1032" spans="2:65" s="12" customFormat="1">
      <c r="B1032" s="154"/>
      <c r="D1032" s="155" t="s">
        <v>364</v>
      </c>
      <c r="E1032" s="156" t="s">
        <v>32</v>
      </c>
      <c r="F1032" s="157" t="s">
        <v>464</v>
      </c>
      <c r="H1032" s="156" t="s">
        <v>32</v>
      </c>
      <c r="I1032" s="158"/>
      <c r="L1032" s="154"/>
      <c r="M1032" s="159"/>
      <c r="T1032" s="160"/>
      <c r="AT1032" s="156" t="s">
        <v>364</v>
      </c>
      <c r="AU1032" s="156" t="s">
        <v>89</v>
      </c>
      <c r="AV1032" s="12" t="s">
        <v>87</v>
      </c>
      <c r="AW1032" s="12" t="s">
        <v>40</v>
      </c>
      <c r="AX1032" s="12" t="s">
        <v>80</v>
      </c>
      <c r="AY1032" s="156" t="s">
        <v>354</v>
      </c>
    </row>
    <row r="1033" spans="2:65" s="13" customFormat="1">
      <c r="B1033" s="161"/>
      <c r="D1033" s="155" t="s">
        <v>364</v>
      </c>
      <c r="E1033" s="162" t="s">
        <v>32</v>
      </c>
      <c r="F1033" s="163" t="s">
        <v>188</v>
      </c>
      <c r="H1033" s="164">
        <v>125.16</v>
      </c>
      <c r="I1033" s="165"/>
      <c r="L1033" s="161"/>
      <c r="M1033" s="166"/>
      <c r="T1033" s="167"/>
      <c r="AT1033" s="162" t="s">
        <v>364</v>
      </c>
      <c r="AU1033" s="162" t="s">
        <v>89</v>
      </c>
      <c r="AV1033" s="13" t="s">
        <v>89</v>
      </c>
      <c r="AW1033" s="13" t="s">
        <v>40</v>
      </c>
      <c r="AX1033" s="13" t="s">
        <v>87</v>
      </c>
      <c r="AY1033" s="162" t="s">
        <v>354</v>
      </c>
    </row>
    <row r="1034" spans="2:65" s="1" customFormat="1" ht="33" customHeight="1">
      <c r="B1034" s="34"/>
      <c r="C1034" s="137" t="s">
        <v>1188</v>
      </c>
      <c r="D1034" s="137" t="s">
        <v>356</v>
      </c>
      <c r="E1034" s="138" t="s">
        <v>1189</v>
      </c>
      <c r="F1034" s="139" t="s">
        <v>1190</v>
      </c>
      <c r="G1034" s="140" t="s">
        <v>359</v>
      </c>
      <c r="H1034" s="141">
        <v>63.210999999999999</v>
      </c>
      <c r="I1034" s="142"/>
      <c r="J1034" s="143">
        <f>ROUND(I1034*H1034,2)</f>
        <v>0</v>
      </c>
      <c r="K1034" s="139" t="s">
        <v>360</v>
      </c>
      <c r="L1034" s="34"/>
      <c r="M1034" s="144" t="s">
        <v>32</v>
      </c>
      <c r="N1034" s="145" t="s">
        <v>51</v>
      </c>
      <c r="P1034" s="146">
        <f>O1034*H1034</f>
        <v>0</v>
      </c>
      <c r="Q1034" s="146">
        <v>7.1999999999999998E-3</v>
      </c>
      <c r="R1034" s="146">
        <f>Q1034*H1034</f>
        <v>0.4551192</v>
      </c>
      <c r="S1034" s="146">
        <v>0</v>
      </c>
      <c r="T1034" s="147">
        <f>S1034*H1034</f>
        <v>0</v>
      </c>
      <c r="AR1034" s="148" t="s">
        <v>504</v>
      </c>
      <c r="AT1034" s="148" t="s">
        <v>356</v>
      </c>
      <c r="AU1034" s="148" t="s">
        <v>89</v>
      </c>
      <c r="AY1034" s="18" t="s">
        <v>354</v>
      </c>
      <c r="BE1034" s="149">
        <f>IF(N1034="základní",J1034,0)</f>
        <v>0</v>
      </c>
      <c r="BF1034" s="149">
        <f>IF(N1034="snížená",J1034,0)</f>
        <v>0</v>
      </c>
      <c r="BG1034" s="149">
        <f>IF(N1034="zákl. přenesená",J1034,0)</f>
        <v>0</v>
      </c>
      <c r="BH1034" s="149">
        <f>IF(N1034="sníž. přenesená",J1034,0)</f>
        <v>0</v>
      </c>
      <c r="BI1034" s="149">
        <f>IF(N1034="nulová",J1034,0)</f>
        <v>0</v>
      </c>
      <c r="BJ1034" s="18" t="s">
        <v>87</v>
      </c>
      <c r="BK1034" s="149">
        <f>ROUND(I1034*H1034,2)</f>
        <v>0</v>
      </c>
      <c r="BL1034" s="18" t="s">
        <v>504</v>
      </c>
      <c r="BM1034" s="148" t="s">
        <v>1191</v>
      </c>
    </row>
    <row r="1035" spans="2:65" s="1" customFormat="1">
      <c r="B1035" s="34"/>
      <c r="D1035" s="150" t="s">
        <v>362</v>
      </c>
      <c r="F1035" s="151" t="s">
        <v>1192</v>
      </c>
      <c r="I1035" s="152"/>
      <c r="L1035" s="34"/>
      <c r="M1035" s="153"/>
      <c r="T1035" s="55"/>
      <c r="AT1035" s="18" t="s">
        <v>362</v>
      </c>
      <c r="AU1035" s="18" t="s">
        <v>89</v>
      </c>
    </row>
    <row r="1036" spans="2:65" s="12" customFormat="1">
      <c r="B1036" s="154"/>
      <c r="D1036" s="155" t="s">
        <v>364</v>
      </c>
      <c r="E1036" s="156" t="s">
        <v>32</v>
      </c>
      <c r="F1036" s="157" t="s">
        <v>365</v>
      </c>
      <c r="H1036" s="156" t="s">
        <v>32</v>
      </c>
      <c r="I1036" s="158"/>
      <c r="L1036" s="154"/>
      <c r="M1036" s="159"/>
      <c r="T1036" s="160"/>
      <c r="AT1036" s="156" t="s">
        <v>364</v>
      </c>
      <c r="AU1036" s="156" t="s">
        <v>89</v>
      </c>
      <c r="AV1036" s="12" t="s">
        <v>87</v>
      </c>
      <c r="AW1036" s="12" t="s">
        <v>40</v>
      </c>
      <c r="AX1036" s="12" t="s">
        <v>80</v>
      </c>
      <c r="AY1036" s="156" t="s">
        <v>354</v>
      </c>
    </row>
    <row r="1037" spans="2:65" s="12" customFormat="1">
      <c r="B1037" s="154"/>
      <c r="D1037" s="155" t="s">
        <v>364</v>
      </c>
      <c r="E1037" s="156" t="s">
        <v>32</v>
      </c>
      <c r="F1037" s="157" t="s">
        <v>1104</v>
      </c>
      <c r="H1037" s="156" t="s">
        <v>32</v>
      </c>
      <c r="I1037" s="158"/>
      <c r="L1037" s="154"/>
      <c r="M1037" s="159"/>
      <c r="T1037" s="160"/>
      <c r="AT1037" s="156" t="s">
        <v>364</v>
      </c>
      <c r="AU1037" s="156" t="s">
        <v>89</v>
      </c>
      <c r="AV1037" s="12" t="s">
        <v>87</v>
      </c>
      <c r="AW1037" s="12" t="s">
        <v>40</v>
      </c>
      <c r="AX1037" s="12" t="s">
        <v>80</v>
      </c>
      <c r="AY1037" s="156" t="s">
        <v>354</v>
      </c>
    </row>
    <row r="1038" spans="2:65" s="12" customFormat="1">
      <c r="B1038" s="154"/>
      <c r="D1038" s="155" t="s">
        <v>364</v>
      </c>
      <c r="E1038" s="156" t="s">
        <v>32</v>
      </c>
      <c r="F1038" s="157" t="s">
        <v>1193</v>
      </c>
      <c r="H1038" s="156" t="s">
        <v>32</v>
      </c>
      <c r="I1038" s="158"/>
      <c r="L1038" s="154"/>
      <c r="M1038" s="159"/>
      <c r="T1038" s="160"/>
      <c r="AT1038" s="156" t="s">
        <v>364</v>
      </c>
      <c r="AU1038" s="156" t="s">
        <v>89</v>
      </c>
      <c r="AV1038" s="12" t="s">
        <v>87</v>
      </c>
      <c r="AW1038" s="12" t="s">
        <v>40</v>
      </c>
      <c r="AX1038" s="12" t="s">
        <v>80</v>
      </c>
      <c r="AY1038" s="156" t="s">
        <v>354</v>
      </c>
    </row>
    <row r="1039" spans="2:65" s="12" customFormat="1">
      <c r="B1039" s="154"/>
      <c r="D1039" s="155" t="s">
        <v>364</v>
      </c>
      <c r="E1039" s="156" t="s">
        <v>32</v>
      </c>
      <c r="F1039" s="157" t="s">
        <v>1194</v>
      </c>
      <c r="H1039" s="156" t="s">
        <v>32</v>
      </c>
      <c r="I1039" s="158"/>
      <c r="L1039" s="154"/>
      <c r="M1039" s="159"/>
      <c r="T1039" s="160"/>
      <c r="AT1039" s="156" t="s">
        <v>364</v>
      </c>
      <c r="AU1039" s="156" t="s">
        <v>89</v>
      </c>
      <c r="AV1039" s="12" t="s">
        <v>87</v>
      </c>
      <c r="AW1039" s="12" t="s">
        <v>40</v>
      </c>
      <c r="AX1039" s="12" t="s">
        <v>80</v>
      </c>
      <c r="AY1039" s="156" t="s">
        <v>354</v>
      </c>
    </row>
    <row r="1040" spans="2:65" s="12" customFormat="1">
      <c r="B1040" s="154"/>
      <c r="D1040" s="155" t="s">
        <v>364</v>
      </c>
      <c r="E1040" s="156" t="s">
        <v>32</v>
      </c>
      <c r="F1040" s="157" t="s">
        <v>1127</v>
      </c>
      <c r="H1040" s="156" t="s">
        <v>32</v>
      </c>
      <c r="I1040" s="158"/>
      <c r="L1040" s="154"/>
      <c r="M1040" s="159"/>
      <c r="T1040" s="160"/>
      <c r="AT1040" s="156" t="s">
        <v>364</v>
      </c>
      <c r="AU1040" s="156" t="s">
        <v>89</v>
      </c>
      <c r="AV1040" s="12" t="s">
        <v>87</v>
      </c>
      <c r="AW1040" s="12" t="s">
        <v>40</v>
      </c>
      <c r="AX1040" s="12" t="s">
        <v>80</v>
      </c>
      <c r="AY1040" s="156" t="s">
        <v>354</v>
      </c>
    </row>
    <row r="1041" spans="2:65" s="12" customFormat="1">
      <c r="B1041" s="154"/>
      <c r="D1041" s="155" t="s">
        <v>364</v>
      </c>
      <c r="E1041" s="156" t="s">
        <v>32</v>
      </c>
      <c r="F1041" s="157" t="s">
        <v>465</v>
      </c>
      <c r="H1041" s="156" t="s">
        <v>32</v>
      </c>
      <c r="I1041" s="158"/>
      <c r="L1041" s="154"/>
      <c r="M1041" s="159"/>
      <c r="T1041" s="160"/>
      <c r="AT1041" s="156" t="s">
        <v>364</v>
      </c>
      <c r="AU1041" s="156" t="s">
        <v>89</v>
      </c>
      <c r="AV1041" s="12" t="s">
        <v>87</v>
      </c>
      <c r="AW1041" s="12" t="s">
        <v>40</v>
      </c>
      <c r="AX1041" s="12" t="s">
        <v>80</v>
      </c>
      <c r="AY1041" s="156" t="s">
        <v>354</v>
      </c>
    </row>
    <row r="1042" spans="2:65" s="13" customFormat="1">
      <c r="B1042" s="161"/>
      <c r="D1042" s="155" t="s">
        <v>364</v>
      </c>
      <c r="E1042" s="162" t="s">
        <v>32</v>
      </c>
      <c r="F1042" s="163" t="s">
        <v>191</v>
      </c>
      <c r="H1042" s="164">
        <v>63.210999999999999</v>
      </c>
      <c r="I1042" s="165"/>
      <c r="L1042" s="161"/>
      <c r="M1042" s="166"/>
      <c r="T1042" s="167"/>
      <c r="AT1042" s="162" t="s">
        <v>364</v>
      </c>
      <c r="AU1042" s="162" t="s">
        <v>89</v>
      </c>
      <c r="AV1042" s="13" t="s">
        <v>89</v>
      </c>
      <c r="AW1042" s="13" t="s">
        <v>40</v>
      </c>
      <c r="AX1042" s="13" t="s">
        <v>87</v>
      </c>
      <c r="AY1042" s="162" t="s">
        <v>354</v>
      </c>
    </row>
    <row r="1043" spans="2:65" s="1" customFormat="1" ht="24.2" customHeight="1">
      <c r="B1043" s="34"/>
      <c r="C1043" s="137" t="s">
        <v>1195</v>
      </c>
      <c r="D1043" s="137" t="s">
        <v>356</v>
      </c>
      <c r="E1043" s="138" t="s">
        <v>1196</v>
      </c>
      <c r="F1043" s="139" t="s">
        <v>1197</v>
      </c>
      <c r="G1043" s="140" t="s">
        <v>476</v>
      </c>
      <c r="H1043" s="141">
        <v>238.04</v>
      </c>
      <c r="I1043" s="142"/>
      <c r="J1043" s="143">
        <f>ROUND(I1043*H1043,2)</f>
        <v>0</v>
      </c>
      <c r="K1043" s="139" t="s">
        <v>360</v>
      </c>
      <c r="L1043" s="34"/>
      <c r="M1043" s="144" t="s">
        <v>32</v>
      </c>
      <c r="N1043" s="145" t="s">
        <v>51</v>
      </c>
      <c r="P1043" s="146">
        <f>O1043*H1043</f>
        <v>0</v>
      </c>
      <c r="Q1043" s="146">
        <v>1.1999999999999999E-3</v>
      </c>
      <c r="R1043" s="146">
        <f>Q1043*H1043</f>
        <v>0.28564799999999996</v>
      </c>
      <c r="S1043" s="146">
        <v>0</v>
      </c>
      <c r="T1043" s="147">
        <f>S1043*H1043</f>
        <v>0</v>
      </c>
      <c r="AR1043" s="148" t="s">
        <v>504</v>
      </c>
      <c r="AT1043" s="148" t="s">
        <v>356</v>
      </c>
      <c r="AU1043" s="148" t="s">
        <v>89</v>
      </c>
      <c r="AY1043" s="18" t="s">
        <v>354</v>
      </c>
      <c r="BE1043" s="149">
        <f>IF(N1043="základní",J1043,0)</f>
        <v>0</v>
      </c>
      <c r="BF1043" s="149">
        <f>IF(N1043="snížená",J1043,0)</f>
        <v>0</v>
      </c>
      <c r="BG1043" s="149">
        <f>IF(N1043="zákl. přenesená",J1043,0)</f>
        <v>0</v>
      </c>
      <c r="BH1043" s="149">
        <f>IF(N1043="sníž. přenesená",J1043,0)</f>
        <v>0</v>
      </c>
      <c r="BI1043" s="149">
        <f>IF(N1043="nulová",J1043,0)</f>
        <v>0</v>
      </c>
      <c r="BJ1043" s="18" t="s">
        <v>87</v>
      </c>
      <c r="BK1043" s="149">
        <f>ROUND(I1043*H1043,2)</f>
        <v>0</v>
      </c>
      <c r="BL1043" s="18" t="s">
        <v>504</v>
      </c>
      <c r="BM1043" s="148" t="s">
        <v>1198</v>
      </c>
    </row>
    <row r="1044" spans="2:65" s="1" customFormat="1">
      <c r="B1044" s="34"/>
      <c r="D1044" s="150" t="s">
        <v>362</v>
      </c>
      <c r="F1044" s="151" t="s">
        <v>1199</v>
      </c>
      <c r="I1044" s="152"/>
      <c r="L1044" s="34"/>
      <c r="M1044" s="153"/>
      <c r="T1044" s="55"/>
      <c r="AT1044" s="18" t="s">
        <v>362</v>
      </c>
      <c r="AU1044" s="18" t="s">
        <v>89</v>
      </c>
    </row>
    <row r="1045" spans="2:65" s="12" customFormat="1">
      <c r="B1045" s="154"/>
      <c r="D1045" s="155" t="s">
        <v>364</v>
      </c>
      <c r="E1045" s="156" t="s">
        <v>32</v>
      </c>
      <c r="F1045" s="157" t="s">
        <v>365</v>
      </c>
      <c r="H1045" s="156" t="s">
        <v>32</v>
      </c>
      <c r="I1045" s="158"/>
      <c r="L1045" s="154"/>
      <c r="M1045" s="159"/>
      <c r="T1045" s="160"/>
      <c r="AT1045" s="156" t="s">
        <v>364</v>
      </c>
      <c r="AU1045" s="156" t="s">
        <v>89</v>
      </c>
      <c r="AV1045" s="12" t="s">
        <v>87</v>
      </c>
      <c r="AW1045" s="12" t="s">
        <v>40</v>
      </c>
      <c r="AX1045" s="12" t="s">
        <v>80</v>
      </c>
      <c r="AY1045" s="156" t="s">
        <v>354</v>
      </c>
    </row>
    <row r="1046" spans="2:65" s="12" customFormat="1">
      <c r="B1046" s="154"/>
      <c r="D1046" s="155" t="s">
        <v>364</v>
      </c>
      <c r="E1046" s="156" t="s">
        <v>32</v>
      </c>
      <c r="F1046" s="157" t="s">
        <v>1104</v>
      </c>
      <c r="H1046" s="156" t="s">
        <v>32</v>
      </c>
      <c r="I1046" s="158"/>
      <c r="L1046" s="154"/>
      <c r="M1046" s="159"/>
      <c r="T1046" s="160"/>
      <c r="AT1046" s="156" t="s">
        <v>364</v>
      </c>
      <c r="AU1046" s="156" t="s">
        <v>89</v>
      </c>
      <c r="AV1046" s="12" t="s">
        <v>87</v>
      </c>
      <c r="AW1046" s="12" t="s">
        <v>40</v>
      </c>
      <c r="AX1046" s="12" t="s">
        <v>80</v>
      </c>
      <c r="AY1046" s="156" t="s">
        <v>354</v>
      </c>
    </row>
    <row r="1047" spans="2:65" s="12" customFormat="1">
      <c r="B1047" s="154"/>
      <c r="D1047" s="155" t="s">
        <v>364</v>
      </c>
      <c r="E1047" s="156" t="s">
        <v>32</v>
      </c>
      <c r="F1047" s="157" t="s">
        <v>1186</v>
      </c>
      <c r="H1047" s="156" t="s">
        <v>32</v>
      </c>
      <c r="I1047" s="158"/>
      <c r="L1047" s="154"/>
      <c r="M1047" s="159"/>
      <c r="T1047" s="160"/>
      <c r="AT1047" s="156" t="s">
        <v>364</v>
      </c>
      <c r="AU1047" s="156" t="s">
        <v>89</v>
      </c>
      <c r="AV1047" s="12" t="s">
        <v>87</v>
      </c>
      <c r="AW1047" s="12" t="s">
        <v>40</v>
      </c>
      <c r="AX1047" s="12" t="s">
        <v>80</v>
      </c>
      <c r="AY1047" s="156" t="s">
        <v>354</v>
      </c>
    </row>
    <row r="1048" spans="2:65" s="12" customFormat="1">
      <c r="B1048" s="154"/>
      <c r="D1048" s="155" t="s">
        <v>364</v>
      </c>
      <c r="E1048" s="156" t="s">
        <v>32</v>
      </c>
      <c r="F1048" s="157" t="s">
        <v>1200</v>
      </c>
      <c r="H1048" s="156" t="s">
        <v>32</v>
      </c>
      <c r="I1048" s="158"/>
      <c r="L1048" s="154"/>
      <c r="M1048" s="159"/>
      <c r="T1048" s="160"/>
      <c r="AT1048" s="156" t="s">
        <v>364</v>
      </c>
      <c r="AU1048" s="156" t="s">
        <v>89</v>
      </c>
      <c r="AV1048" s="12" t="s">
        <v>87</v>
      </c>
      <c r="AW1048" s="12" t="s">
        <v>40</v>
      </c>
      <c r="AX1048" s="12" t="s">
        <v>80</v>
      </c>
      <c r="AY1048" s="156" t="s">
        <v>354</v>
      </c>
    </row>
    <row r="1049" spans="2:65" s="12" customFormat="1">
      <c r="B1049" s="154"/>
      <c r="D1049" s="155" t="s">
        <v>364</v>
      </c>
      <c r="E1049" s="156" t="s">
        <v>32</v>
      </c>
      <c r="F1049" s="157" t="s">
        <v>1125</v>
      </c>
      <c r="H1049" s="156" t="s">
        <v>32</v>
      </c>
      <c r="I1049" s="158"/>
      <c r="L1049" s="154"/>
      <c r="M1049" s="159"/>
      <c r="T1049" s="160"/>
      <c r="AT1049" s="156" t="s">
        <v>364</v>
      </c>
      <c r="AU1049" s="156" t="s">
        <v>89</v>
      </c>
      <c r="AV1049" s="12" t="s">
        <v>87</v>
      </c>
      <c r="AW1049" s="12" t="s">
        <v>40</v>
      </c>
      <c r="AX1049" s="12" t="s">
        <v>80</v>
      </c>
      <c r="AY1049" s="156" t="s">
        <v>354</v>
      </c>
    </row>
    <row r="1050" spans="2:65" s="12" customFormat="1">
      <c r="B1050" s="154"/>
      <c r="D1050" s="155" t="s">
        <v>364</v>
      </c>
      <c r="E1050" s="156" t="s">
        <v>32</v>
      </c>
      <c r="F1050" s="157" t="s">
        <v>1201</v>
      </c>
      <c r="H1050" s="156" t="s">
        <v>32</v>
      </c>
      <c r="I1050" s="158"/>
      <c r="L1050" s="154"/>
      <c r="M1050" s="159"/>
      <c r="T1050" s="160"/>
      <c r="AT1050" s="156" t="s">
        <v>364</v>
      </c>
      <c r="AU1050" s="156" t="s">
        <v>89</v>
      </c>
      <c r="AV1050" s="12" t="s">
        <v>87</v>
      </c>
      <c r="AW1050" s="12" t="s">
        <v>40</v>
      </c>
      <c r="AX1050" s="12" t="s">
        <v>80</v>
      </c>
      <c r="AY1050" s="156" t="s">
        <v>354</v>
      </c>
    </row>
    <row r="1051" spans="2:65" s="12" customFormat="1">
      <c r="B1051" s="154"/>
      <c r="D1051" s="155" t="s">
        <v>364</v>
      </c>
      <c r="E1051" s="156" t="s">
        <v>32</v>
      </c>
      <c r="F1051" s="157" t="s">
        <v>1114</v>
      </c>
      <c r="H1051" s="156" t="s">
        <v>32</v>
      </c>
      <c r="I1051" s="158"/>
      <c r="L1051" s="154"/>
      <c r="M1051" s="159"/>
      <c r="T1051" s="160"/>
      <c r="AT1051" s="156" t="s">
        <v>364</v>
      </c>
      <c r="AU1051" s="156" t="s">
        <v>89</v>
      </c>
      <c r="AV1051" s="12" t="s">
        <v>87</v>
      </c>
      <c r="AW1051" s="12" t="s">
        <v>40</v>
      </c>
      <c r="AX1051" s="12" t="s">
        <v>80</v>
      </c>
      <c r="AY1051" s="156" t="s">
        <v>354</v>
      </c>
    </row>
    <row r="1052" spans="2:65" s="12" customFormat="1">
      <c r="B1052" s="154"/>
      <c r="D1052" s="155" t="s">
        <v>364</v>
      </c>
      <c r="E1052" s="156" t="s">
        <v>32</v>
      </c>
      <c r="F1052" s="157" t="s">
        <v>1202</v>
      </c>
      <c r="H1052" s="156" t="s">
        <v>32</v>
      </c>
      <c r="I1052" s="158"/>
      <c r="L1052" s="154"/>
      <c r="M1052" s="159"/>
      <c r="T1052" s="160"/>
      <c r="AT1052" s="156" t="s">
        <v>364</v>
      </c>
      <c r="AU1052" s="156" t="s">
        <v>89</v>
      </c>
      <c r="AV1052" s="12" t="s">
        <v>87</v>
      </c>
      <c r="AW1052" s="12" t="s">
        <v>40</v>
      </c>
      <c r="AX1052" s="12" t="s">
        <v>80</v>
      </c>
      <c r="AY1052" s="156" t="s">
        <v>354</v>
      </c>
    </row>
    <row r="1053" spans="2:65" s="13" customFormat="1">
      <c r="B1053" s="161"/>
      <c r="D1053" s="155" t="s">
        <v>364</v>
      </c>
      <c r="E1053" s="162" t="s">
        <v>32</v>
      </c>
      <c r="F1053" s="163" t="s">
        <v>182</v>
      </c>
      <c r="H1053" s="164">
        <v>238.04</v>
      </c>
      <c r="I1053" s="165"/>
      <c r="L1053" s="161"/>
      <c r="M1053" s="166"/>
      <c r="T1053" s="167"/>
      <c r="AT1053" s="162" t="s">
        <v>364</v>
      </c>
      <c r="AU1053" s="162" t="s">
        <v>89</v>
      </c>
      <c r="AV1053" s="13" t="s">
        <v>89</v>
      </c>
      <c r="AW1053" s="13" t="s">
        <v>40</v>
      </c>
      <c r="AX1053" s="13" t="s">
        <v>87</v>
      </c>
      <c r="AY1053" s="162" t="s">
        <v>354</v>
      </c>
    </row>
    <row r="1054" spans="2:65" s="1" customFormat="1" ht="24.2" customHeight="1">
      <c r="B1054" s="34"/>
      <c r="C1054" s="137" t="s">
        <v>1203</v>
      </c>
      <c r="D1054" s="137" t="s">
        <v>356</v>
      </c>
      <c r="E1054" s="138" t="s">
        <v>1204</v>
      </c>
      <c r="F1054" s="139" t="s">
        <v>1205</v>
      </c>
      <c r="G1054" s="140" t="s">
        <v>359</v>
      </c>
      <c r="H1054" s="141">
        <v>103.98</v>
      </c>
      <c r="I1054" s="142"/>
      <c r="J1054" s="143">
        <f>ROUND(I1054*H1054,2)</f>
        <v>0</v>
      </c>
      <c r="K1054" s="139" t="s">
        <v>360</v>
      </c>
      <c r="L1054" s="34"/>
      <c r="M1054" s="144" t="s">
        <v>32</v>
      </c>
      <c r="N1054" s="145" t="s">
        <v>51</v>
      </c>
      <c r="P1054" s="146">
        <f>O1054*H1054</f>
        <v>0</v>
      </c>
      <c r="Q1054" s="146">
        <v>0</v>
      </c>
      <c r="R1054" s="146">
        <f>Q1054*H1054</f>
        <v>0</v>
      </c>
      <c r="S1054" s="146">
        <v>2.5000000000000001E-3</v>
      </c>
      <c r="T1054" s="147">
        <f>S1054*H1054</f>
        <v>0.25995000000000001</v>
      </c>
      <c r="AR1054" s="148" t="s">
        <v>504</v>
      </c>
      <c r="AT1054" s="148" t="s">
        <v>356</v>
      </c>
      <c r="AU1054" s="148" t="s">
        <v>89</v>
      </c>
      <c r="AY1054" s="18" t="s">
        <v>354</v>
      </c>
      <c r="BE1054" s="149">
        <f>IF(N1054="základní",J1054,0)</f>
        <v>0</v>
      </c>
      <c r="BF1054" s="149">
        <f>IF(N1054="snížená",J1054,0)</f>
        <v>0</v>
      </c>
      <c r="BG1054" s="149">
        <f>IF(N1054="zákl. přenesená",J1054,0)</f>
        <v>0</v>
      </c>
      <c r="BH1054" s="149">
        <f>IF(N1054="sníž. přenesená",J1054,0)</f>
        <v>0</v>
      </c>
      <c r="BI1054" s="149">
        <f>IF(N1054="nulová",J1054,0)</f>
        <v>0</v>
      </c>
      <c r="BJ1054" s="18" t="s">
        <v>87</v>
      </c>
      <c r="BK1054" s="149">
        <f>ROUND(I1054*H1054,2)</f>
        <v>0</v>
      </c>
      <c r="BL1054" s="18" t="s">
        <v>504</v>
      </c>
      <c r="BM1054" s="148" t="s">
        <v>1206</v>
      </c>
    </row>
    <row r="1055" spans="2:65" s="1" customFormat="1">
      <c r="B1055" s="34"/>
      <c r="D1055" s="150" t="s">
        <v>362</v>
      </c>
      <c r="F1055" s="151" t="s">
        <v>1207</v>
      </c>
      <c r="I1055" s="152"/>
      <c r="L1055" s="34"/>
      <c r="M1055" s="153"/>
      <c r="T1055" s="55"/>
      <c r="AT1055" s="18" t="s">
        <v>362</v>
      </c>
      <c r="AU1055" s="18" t="s">
        <v>89</v>
      </c>
    </row>
    <row r="1056" spans="2:65" s="12" customFormat="1">
      <c r="B1056" s="154"/>
      <c r="D1056" s="155" t="s">
        <v>364</v>
      </c>
      <c r="E1056" s="156" t="s">
        <v>32</v>
      </c>
      <c r="F1056" s="157" t="s">
        <v>365</v>
      </c>
      <c r="H1056" s="156" t="s">
        <v>32</v>
      </c>
      <c r="I1056" s="158"/>
      <c r="L1056" s="154"/>
      <c r="M1056" s="159"/>
      <c r="T1056" s="160"/>
      <c r="AT1056" s="156" t="s">
        <v>364</v>
      </c>
      <c r="AU1056" s="156" t="s">
        <v>89</v>
      </c>
      <c r="AV1056" s="12" t="s">
        <v>87</v>
      </c>
      <c r="AW1056" s="12" t="s">
        <v>40</v>
      </c>
      <c r="AX1056" s="12" t="s">
        <v>80</v>
      </c>
      <c r="AY1056" s="156" t="s">
        <v>354</v>
      </c>
    </row>
    <row r="1057" spans="2:65" s="12" customFormat="1">
      <c r="B1057" s="154"/>
      <c r="D1057" s="155" t="s">
        <v>364</v>
      </c>
      <c r="E1057" s="156" t="s">
        <v>32</v>
      </c>
      <c r="F1057" s="157" t="s">
        <v>456</v>
      </c>
      <c r="H1057" s="156" t="s">
        <v>32</v>
      </c>
      <c r="I1057" s="158"/>
      <c r="L1057" s="154"/>
      <c r="M1057" s="159"/>
      <c r="T1057" s="160"/>
      <c r="AT1057" s="156" t="s">
        <v>364</v>
      </c>
      <c r="AU1057" s="156" t="s">
        <v>89</v>
      </c>
      <c r="AV1057" s="12" t="s">
        <v>87</v>
      </c>
      <c r="AW1057" s="12" t="s">
        <v>40</v>
      </c>
      <c r="AX1057" s="12" t="s">
        <v>80</v>
      </c>
      <c r="AY1057" s="156" t="s">
        <v>354</v>
      </c>
    </row>
    <row r="1058" spans="2:65" s="12" customFormat="1">
      <c r="B1058" s="154"/>
      <c r="D1058" s="155" t="s">
        <v>364</v>
      </c>
      <c r="E1058" s="156" t="s">
        <v>32</v>
      </c>
      <c r="F1058" s="157" t="s">
        <v>1104</v>
      </c>
      <c r="H1058" s="156" t="s">
        <v>32</v>
      </c>
      <c r="I1058" s="158"/>
      <c r="L1058" s="154"/>
      <c r="M1058" s="159"/>
      <c r="T1058" s="160"/>
      <c r="AT1058" s="156" t="s">
        <v>364</v>
      </c>
      <c r="AU1058" s="156" t="s">
        <v>89</v>
      </c>
      <c r="AV1058" s="12" t="s">
        <v>87</v>
      </c>
      <c r="AW1058" s="12" t="s">
        <v>40</v>
      </c>
      <c r="AX1058" s="12" t="s">
        <v>80</v>
      </c>
      <c r="AY1058" s="156" t="s">
        <v>354</v>
      </c>
    </row>
    <row r="1059" spans="2:65" s="12" customFormat="1">
      <c r="B1059" s="154"/>
      <c r="D1059" s="155" t="s">
        <v>364</v>
      </c>
      <c r="E1059" s="156" t="s">
        <v>32</v>
      </c>
      <c r="F1059" s="157" t="s">
        <v>1112</v>
      </c>
      <c r="H1059" s="156" t="s">
        <v>32</v>
      </c>
      <c r="I1059" s="158"/>
      <c r="L1059" s="154"/>
      <c r="M1059" s="159"/>
      <c r="T1059" s="160"/>
      <c r="AT1059" s="156" t="s">
        <v>364</v>
      </c>
      <c r="AU1059" s="156" t="s">
        <v>89</v>
      </c>
      <c r="AV1059" s="12" t="s">
        <v>87</v>
      </c>
      <c r="AW1059" s="12" t="s">
        <v>40</v>
      </c>
      <c r="AX1059" s="12" t="s">
        <v>80</v>
      </c>
      <c r="AY1059" s="156" t="s">
        <v>354</v>
      </c>
    </row>
    <row r="1060" spans="2:65" s="12" customFormat="1">
      <c r="B1060" s="154"/>
      <c r="D1060" s="155" t="s">
        <v>364</v>
      </c>
      <c r="E1060" s="156" t="s">
        <v>32</v>
      </c>
      <c r="F1060" s="157" t="s">
        <v>1113</v>
      </c>
      <c r="H1060" s="156" t="s">
        <v>32</v>
      </c>
      <c r="I1060" s="158"/>
      <c r="L1060" s="154"/>
      <c r="M1060" s="159"/>
      <c r="T1060" s="160"/>
      <c r="AT1060" s="156" t="s">
        <v>364</v>
      </c>
      <c r="AU1060" s="156" t="s">
        <v>89</v>
      </c>
      <c r="AV1060" s="12" t="s">
        <v>87</v>
      </c>
      <c r="AW1060" s="12" t="s">
        <v>40</v>
      </c>
      <c r="AX1060" s="12" t="s">
        <v>80</v>
      </c>
      <c r="AY1060" s="156" t="s">
        <v>354</v>
      </c>
    </row>
    <row r="1061" spans="2:65" s="12" customFormat="1">
      <c r="B1061" s="154"/>
      <c r="D1061" s="155" t="s">
        <v>364</v>
      </c>
      <c r="E1061" s="156" t="s">
        <v>32</v>
      </c>
      <c r="F1061" s="157" t="s">
        <v>1114</v>
      </c>
      <c r="H1061" s="156" t="s">
        <v>32</v>
      </c>
      <c r="I1061" s="158"/>
      <c r="L1061" s="154"/>
      <c r="M1061" s="159"/>
      <c r="T1061" s="160"/>
      <c r="AT1061" s="156" t="s">
        <v>364</v>
      </c>
      <c r="AU1061" s="156" t="s">
        <v>89</v>
      </c>
      <c r="AV1061" s="12" t="s">
        <v>87</v>
      </c>
      <c r="AW1061" s="12" t="s">
        <v>40</v>
      </c>
      <c r="AX1061" s="12" t="s">
        <v>80</v>
      </c>
      <c r="AY1061" s="156" t="s">
        <v>354</v>
      </c>
    </row>
    <row r="1062" spans="2:65" s="12" customFormat="1">
      <c r="B1062" s="154"/>
      <c r="D1062" s="155" t="s">
        <v>364</v>
      </c>
      <c r="E1062" s="156" t="s">
        <v>32</v>
      </c>
      <c r="F1062" s="157" t="s">
        <v>1115</v>
      </c>
      <c r="H1062" s="156" t="s">
        <v>32</v>
      </c>
      <c r="I1062" s="158"/>
      <c r="L1062" s="154"/>
      <c r="M1062" s="159"/>
      <c r="T1062" s="160"/>
      <c r="AT1062" s="156" t="s">
        <v>364</v>
      </c>
      <c r="AU1062" s="156" t="s">
        <v>89</v>
      </c>
      <c r="AV1062" s="12" t="s">
        <v>87</v>
      </c>
      <c r="AW1062" s="12" t="s">
        <v>40</v>
      </c>
      <c r="AX1062" s="12" t="s">
        <v>80</v>
      </c>
      <c r="AY1062" s="156" t="s">
        <v>354</v>
      </c>
    </row>
    <row r="1063" spans="2:65" s="12" customFormat="1">
      <c r="B1063" s="154"/>
      <c r="D1063" s="155" t="s">
        <v>364</v>
      </c>
      <c r="E1063" s="156" t="s">
        <v>32</v>
      </c>
      <c r="F1063" s="157" t="s">
        <v>369</v>
      </c>
      <c r="H1063" s="156" t="s">
        <v>32</v>
      </c>
      <c r="I1063" s="158"/>
      <c r="L1063" s="154"/>
      <c r="M1063" s="159"/>
      <c r="T1063" s="160"/>
      <c r="AT1063" s="156" t="s">
        <v>364</v>
      </c>
      <c r="AU1063" s="156" t="s">
        <v>89</v>
      </c>
      <c r="AV1063" s="12" t="s">
        <v>87</v>
      </c>
      <c r="AW1063" s="12" t="s">
        <v>40</v>
      </c>
      <c r="AX1063" s="12" t="s">
        <v>80</v>
      </c>
      <c r="AY1063" s="156" t="s">
        <v>354</v>
      </c>
    </row>
    <row r="1064" spans="2:65" s="12" customFormat="1">
      <c r="B1064" s="154"/>
      <c r="D1064" s="155" t="s">
        <v>364</v>
      </c>
      <c r="E1064" s="156" t="s">
        <v>32</v>
      </c>
      <c r="F1064" s="157" t="s">
        <v>370</v>
      </c>
      <c r="H1064" s="156" t="s">
        <v>32</v>
      </c>
      <c r="I1064" s="158"/>
      <c r="L1064" s="154"/>
      <c r="M1064" s="159"/>
      <c r="T1064" s="160"/>
      <c r="AT1064" s="156" t="s">
        <v>364</v>
      </c>
      <c r="AU1064" s="156" t="s">
        <v>89</v>
      </c>
      <c r="AV1064" s="12" t="s">
        <v>87</v>
      </c>
      <c r="AW1064" s="12" t="s">
        <v>40</v>
      </c>
      <c r="AX1064" s="12" t="s">
        <v>80</v>
      </c>
      <c r="AY1064" s="156" t="s">
        <v>354</v>
      </c>
    </row>
    <row r="1065" spans="2:65" s="13" customFormat="1">
      <c r="B1065" s="161"/>
      <c r="D1065" s="155" t="s">
        <v>364</v>
      </c>
      <c r="E1065" s="162" t="s">
        <v>32</v>
      </c>
      <c r="F1065" s="163" t="s">
        <v>135</v>
      </c>
      <c r="H1065" s="164">
        <v>103.98</v>
      </c>
      <c r="I1065" s="165"/>
      <c r="L1065" s="161"/>
      <c r="M1065" s="166"/>
      <c r="T1065" s="167"/>
      <c r="AT1065" s="162" t="s">
        <v>364</v>
      </c>
      <c r="AU1065" s="162" t="s">
        <v>89</v>
      </c>
      <c r="AV1065" s="13" t="s">
        <v>89</v>
      </c>
      <c r="AW1065" s="13" t="s">
        <v>40</v>
      </c>
      <c r="AX1065" s="13" t="s">
        <v>87</v>
      </c>
      <c r="AY1065" s="162" t="s">
        <v>354</v>
      </c>
    </row>
    <row r="1066" spans="2:65" s="1" customFormat="1" ht="24.2" customHeight="1">
      <c r="B1066" s="34"/>
      <c r="C1066" s="137" t="s">
        <v>1208</v>
      </c>
      <c r="D1066" s="137" t="s">
        <v>356</v>
      </c>
      <c r="E1066" s="138" t="s">
        <v>1209</v>
      </c>
      <c r="F1066" s="139" t="s">
        <v>1210</v>
      </c>
      <c r="G1066" s="140" t="s">
        <v>359</v>
      </c>
      <c r="H1066" s="141">
        <v>103.98</v>
      </c>
      <c r="I1066" s="142"/>
      <c r="J1066" s="143">
        <f>ROUND(I1066*H1066,2)</f>
        <v>0</v>
      </c>
      <c r="K1066" s="139" t="s">
        <v>360</v>
      </c>
      <c r="L1066" s="34"/>
      <c r="M1066" s="144" t="s">
        <v>32</v>
      </c>
      <c r="N1066" s="145" t="s">
        <v>51</v>
      </c>
      <c r="P1066" s="146">
        <f>O1066*H1066</f>
        <v>0</v>
      </c>
      <c r="Q1066" s="146">
        <v>2.9999999999999997E-4</v>
      </c>
      <c r="R1066" s="146">
        <f>Q1066*H1066</f>
        <v>3.1194E-2</v>
      </c>
      <c r="S1066" s="146">
        <v>0</v>
      </c>
      <c r="T1066" s="147">
        <f>S1066*H1066</f>
        <v>0</v>
      </c>
      <c r="AR1066" s="148" t="s">
        <v>504</v>
      </c>
      <c r="AT1066" s="148" t="s">
        <v>356</v>
      </c>
      <c r="AU1066" s="148" t="s">
        <v>89</v>
      </c>
      <c r="AY1066" s="18" t="s">
        <v>354</v>
      </c>
      <c r="BE1066" s="149">
        <f>IF(N1066="základní",J1066,0)</f>
        <v>0</v>
      </c>
      <c r="BF1066" s="149">
        <f>IF(N1066="snížená",J1066,0)</f>
        <v>0</v>
      </c>
      <c r="BG1066" s="149">
        <f>IF(N1066="zákl. přenesená",J1066,0)</f>
        <v>0</v>
      </c>
      <c r="BH1066" s="149">
        <f>IF(N1066="sníž. přenesená",J1066,0)</f>
        <v>0</v>
      </c>
      <c r="BI1066" s="149">
        <f>IF(N1066="nulová",J1066,0)</f>
        <v>0</v>
      </c>
      <c r="BJ1066" s="18" t="s">
        <v>87</v>
      </c>
      <c r="BK1066" s="149">
        <f>ROUND(I1066*H1066,2)</f>
        <v>0</v>
      </c>
      <c r="BL1066" s="18" t="s">
        <v>504</v>
      </c>
      <c r="BM1066" s="148" t="s">
        <v>1211</v>
      </c>
    </row>
    <row r="1067" spans="2:65" s="1" customFormat="1">
      <c r="B1067" s="34"/>
      <c r="D1067" s="150" t="s">
        <v>362</v>
      </c>
      <c r="F1067" s="151" t="s">
        <v>1212</v>
      </c>
      <c r="I1067" s="152"/>
      <c r="L1067" s="34"/>
      <c r="M1067" s="153"/>
      <c r="T1067" s="55"/>
      <c r="AT1067" s="18" t="s">
        <v>362</v>
      </c>
      <c r="AU1067" s="18" t="s">
        <v>89</v>
      </c>
    </row>
    <row r="1068" spans="2:65" s="12" customFormat="1">
      <c r="B1068" s="154"/>
      <c r="D1068" s="155" t="s">
        <v>364</v>
      </c>
      <c r="E1068" s="156" t="s">
        <v>32</v>
      </c>
      <c r="F1068" s="157" t="s">
        <v>365</v>
      </c>
      <c r="H1068" s="156" t="s">
        <v>32</v>
      </c>
      <c r="I1068" s="158"/>
      <c r="L1068" s="154"/>
      <c r="M1068" s="159"/>
      <c r="T1068" s="160"/>
      <c r="AT1068" s="156" t="s">
        <v>364</v>
      </c>
      <c r="AU1068" s="156" t="s">
        <v>89</v>
      </c>
      <c r="AV1068" s="12" t="s">
        <v>87</v>
      </c>
      <c r="AW1068" s="12" t="s">
        <v>40</v>
      </c>
      <c r="AX1068" s="12" t="s">
        <v>80</v>
      </c>
      <c r="AY1068" s="156" t="s">
        <v>354</v>
      </c>
    </row>
    <row r="1069" spans="2:65" s="12" customFormat="1">
      <c r="B1069" s="154"/>
      <c r="D1069" s="155" t="s">
        <v>364</v>
      </c>
      <c r="E1069" s="156" t="s">
        <v>32</v>
      </c>
      <c r="F1069" s="157" t="s">
        <v>1104</v>
      </c>
      <c r="H1069" s="156" t="s">
        <v>32</v>
      </c>
      <c r="I1069" s="158"/>
      <c r="L1069" s="154"/>
      <c r="M1069" s="159"/>
      <c r="T1069" s="160"/>
      <c r="AT1069" s="156" t="s">
        <v>364</v>
      </c>
      <c r="AU1069" s="156" t="s">
        <v>89</v>
      </c>
      <c r="AV1069" s="12" t="s">
        <v>87</v>
      </c>
      <c r="AW1069" s="12" t="s">
        <v>40</v>
      </c>
      <c r="AX1069" s="12" t="s">
        <v>80</v>
      </c>
      <c r="AY1069" s="156" t="s">
        <v>354</v>
      </c>
    </row>
    <row r="1070" spans="2:65" s="12" customFormat="1">
      <c r="B1070" s="154"/>
      <c r="D1070" s="155" t="s">
        <v>364</v>
      </c>
      <c r="E1070" s="156" t="s">
        <v>32</v>
      </c>
      <c r="F1070" s="157" t="s">
        <v>1112</v>
      </c>
      <c r="H1070" s="156" t="s">
        <v>32</v>
      </c>
      <c r="I1070" s="158"/>
      <c r="L1070" s="154"/>
      <c r="M1070" s="159"/>
      <c r="T1070" s="160"/>
      <c r="AT1070" s="156" t="s">
        <v>364</v>
      </c>
      <c r="AU1070" s="156" t="s">
        <v>89</v>
      </c>
      <c r="AV1070" s="12" t="s">
        <v>87</v>
      </c>
      <c r="AW1070" s="12" t="s">
        <v>40</v>
      </c>
      <c r="AX1070" s="12" t="s">
        <v>80</v>
      </c>
      <c r="AY1070" s="156" t="s">
        <v>354</v>
      </c>
    </row>
    <row r="1071" spans="2:65" s="12" customFormat="1">
      <c r="B1071" s="154"/>
      <c r="D1071" s="155" t="s">
        <v>364</v>
      </c>
      <c r="E1071" s="156" t="s">
        <v>32</v>
      </c>
      <c r="F1071" s="157" t="s">
        <v>1113</v>
      </c>
      <c r="H1071" s="156" t="s">
        <v>32</v>
      </c>
      <c r="I1071" s="158"/>
      <c r="L1071" s="154"/>
      <c r="M1071" s="159"/>
      <c r="T1071" s="160"/>
      <c r="AT1071" s="156" t="s">
        <v>364</v>
      </c>
      <c r="AU1071" s="156" t="s">
        <v>89</v>
      </c>
      <c r="AV1071" s="12" t="s">
        <v>87</v>
      </c>
      <c r="AW1071" s="12" t="s">
        <v>40</v>
      </c>
      <c r="AX1071" s="12" t="s">
        <v>80</v>
      </c>
      <c r="AY1071" s="156" t="s">
        <v>354</v>
      </c>
    </row>
    <row r="1072" spans="2:65" s="12" customFormat="1">
      <c r="B1072" s="154"/>
      <c r="D1072" s="155" t="s">
        <v>364</v>
      </c>
      <c r="E1072" s="156" t="s">
        <v>32</v>
      </c>
      <c r="F1072" s="157" t="s">
        <v>1114</v>
      </c>
      <c r="H1072" s="156" t="s">
        <v>32</v>
      </c>
      <c r="I1072" s="158"/>
      <c r="L1072" s="154"/>
      <c r="M1072" s="159"/>
      <c r="T1072" s="160"/>
      <c r="AT1072" s="156" t="s">
        <v>364</v>
      </c>
      <c r="AU1072" s="156" t="s">
        <v>89</v>
      </c>
      <c r="AV1072" s="12" t="s">
        <v>87</v>
      </c>
      <c r="AW1072" s="12" t="s">
        <v>40</v>
      </c>
      <c r="AX1072" s="12" t="s">
        <v>80</v>
      </c>
      <c r="AY1072" s="156" t="s">
        <v>354</v>
      </c>
    </row>
    <row r="1073" spans="2:65" s="12" customFormat="1">
      <c r="B1073" s="154"/>
      <c r="D1073" s="155" t="s">
        <v>364</v>
      </c>
      <c r="E1073" s="156" t="s">
        <v>32</v>
      </c>
      <c r="F1073" s="157" t="s">
        <v>1115</v>
      </c>
      <c r="H1073" s="156" t="s">
        <v>32</v>
      </c>
      <c r="I1073" s="158"/>
      <c r="L1073" s="154"/>
      <c r="M1073" s="159"/>
      <c r="T1073" s="160"/>
      <c r="AT1073" s="156" t="s">
        <v>364</v>
      </c>
      <c r="AU1073" s="156" t="s">
        <v>89</v>
      </c>
      <c r="AV1073" s="12" t="s">
        <v>87</v>
      </c>
      <c r="AW1073" s="12" t="s">
        <v>40</v>
      </c>
      <c r="AX1073" s="12" t="s">
        <v>80</v>
      </c>
      <c r="AY1073" s="156" t="s">
        <v>354</v>
      </c>
    </row>
    <row r="1074" spans="2:65" s="12" customFormat="1">
      <c r="B1074" s="154"/>
      <c r="D1074" s="155" t="s">
        <v>364</v>
      </c>
      <c r="E1074" s="156" t="s">
        <v>32</v>
      </c>
      <c r="F1074" s="157" t="s">
        <v>369</v>
      </c>
      <c r="H1074" s="156" t="s">
        <v>32</v>
      </c>
      <c r="I1074" s="158"/>
      <c r="L1074" s="154"/>
      <c r="M1074" s="159"/>
      <c r="T1074" s="160"/>
      <c r="AT1074" s="156" t="s">
        <v>364</v>
      </c>
      <c r="AU1074" s="156" t="s">
        <v>89</v>
      </c>
      <c r="AV1074" s="12" t="s">
        <v>87</v>
      </c>
      <c r="AW1074" s="12" t="s">
        <v>40</v>
      </c>
      <c r="AX1074" s="12" t="s">
        <v>80</v>
      </c>
      <c r="AY1074" s="156" t="s">
        <v>354</v>
      </c>
    </row>
    <row r="1075" spans="2:65" s="12" customFormat="1">
      <c r="B1075" s="154"/>
      <c r="D1075" s="155" t="s">
        <v>364</v>
      </c>
      <c r="E1075" s="156" t="s">
        <v>32</v>
      </c>
      <c r="F1075" s="157" t="s">
        <v>370</v>
      </c>
      <c r="H1075" s="156" t="s">
        <v>32</v>
      </c>
      <c r="I1075" s="158"/>
      <c r="L1075" s="154"/>
      <c r="M1075" s="159"/>
      <c r="T1075" s="160"/>
      <c r="AT1075" s="156" t="s">
        <v>364</v>
      </c>
      <c r="AU1075" s="156" t="s">
        <v>89</v>
      </c>
      <c r="AV1075" s="12" t="s">
        <v>87</v>
      </c>
      <c r="AW1075" s="12" t="s">
        <v>40</v>
      </c>
      <c r="AX1075" s="12" t="s">
        <v>80</v>
      </c>
      <c r="AY1075" s="156" t="s">
        <v>354</v>
      </c>
    </row>
    <row r="1076" spans="2:65" s="13" customFormat="1">
      <c r="B1076" s="161"/>
      <c r="D1076" s="155" t="s">
        <v>364</v>
      </c>
      <c r="E1076" s="162" t="s">
        <v>32</v>
      </c>
      <c r="F1076" s="163" t="s">
        <v>151</v>
      </c>
      <c r="H1076" s="164">
        <v>103.98</v>
      </c>
      <c r="I1076" s="165"/>
      <c r="L1076" s="161"/>
      <c r="M1076" s="166"/>
      <c r="T1076" s="167"/>
      <c r="AT1076" s="162" t="s">
        <v>364</v>
      </c>
      <c r="AU1076" s="162" t="s">
        <v>89</v>
      </c>
      <c r="AV1076" s="13" t="s">
        <v>89</v>
      </c>
      <c r="AW1076" s="13" t="s">
        <v>40</v>
      </c>
      <c r="AX1076" s="13" t="s">
        <v>87</v>
      </c>
      <c r="AY1076" s="162" t="s">
        <v>354</v>
      </c>
    </row>
    <row r="1077" spans="2:65" s="1" customFormat="1" ht="37.9" customHeight="1">
      <c r="B1077" s="34"/>
      <c r="C1077" s="179" t="s">
        <v>1213</v>
      </c>
      <c r="D1077" s="179" t="s">
        <v>517</v>
      </c>
      <c r="E1077" s="180" t="s">
        <v>1214</v>
      </c>
      <c r="F1077" s="181" t="s">
        <v>1215</v>
      </c>
      <c r="G1077" s="182" t="s">
        <v>359</v>
      </c>
      <c r="H1077" s="183">
        <v>114.378</v>
      </c>
      <c r="I1077" s="184"/>
      <c r="J1077" s="185">
        <f>ROUND(I1077*H1077,2)</f>
        <v>0</v>
      </c>
      <c r="K1077" s="181" t="s">
        <v>1067</v>
      </c>
      <c r="L1077" s="186"/>
      <c r="M1077" s="187" t="s">
        <v>32</v>
      </c>
      <c r="N1077" s="188" t="s">
        <v>51</v>
      </c>
      <c r="P1077" s="146">
        <f>O1077*H1077</f>
        <v>0</v>
      </c>
      <c r="Q1077" s="146">
        <v>2.8300000000000001E-3</v>
      </c>
      <c r="R1077" s="146">
        <f>Q1077*H1077</f>
        <v>0.32368974</v>
      </c>
      <c r="S1077" s="146">
        <v>0</v>
      </c>
      <c r="T1077" s="147">
        <f>S1077*H1077</f>
        <v>0</v>
      </c>
      <c r="AR1077" s="148" t="s">
        <v>594</v>
      </c>
      <c r="AT1077" s="148" t="s">
        <v>517</v>
      </c>
      <c r="AU1077" s="148" t="s">
        <v>89</v>
      </c>
      <c r="AY1077" s="18" t="s">
        <v>354</v>
      </c>
      <c r="BE1077" s="149">
        <f>IF(N1077="základní",J1077,0)</f>
        <v>0</v>
      </c>
      <c r="BF1077" s="149">
        <f>IF(N1077="snížená",J1077,0)</f>
        <v>0</v>
      </c>
      <c r="BG1077" s="149">
        <f>IF(N1077="zákl. přenesená",J1077,0)</f>
        <v>0</v>
      </c>
      <c r="BH1077" s="149">
        <f>IF(N1077="sníž. přenesená",J1077,0)</f>
        <v>0</v>
      </c>
      <c r="BI1077" s="149">
        <f>IF(N1077="nulová",J1077,0)</f>
        <v>0</v>
      </c>
      <c r="BJ1077" s="18" t="s">
        <v>87</v>
      </c>
      <c r="BK1077" s="149">
        <f>ROUND(I1077*H1077,2)</f>
        <v>0</v>
      </c>
      <c r="BL1077" s="18" t="s">
        <v>504</v>
      </c>
      <c r="BM1077" s="148" t="s">
        <v>1216</v>
      </c>
    </row>
    <row r="1078" spans="2:65" s="13" customFormat="1">
      <c r="B1078" s="161"/>
      <c r="D1078" s="155" t="s">
        <v>364</v>
      </c>
      <c r="F1078" s="163" t="s">
        <v>1217</v>
      </c>
      <c r="H1078" s="164">
        <v>114.378</v>
      </c>
      <c r="I1078" s="165"/>
      <c r="L1078" s="161"/>
      <c r="M1078" s="166"/>
      <c r="T1078" s="167"/>
      <c r="AT1078" s="162" t="s">
        <v>364</v>
      </c>
      <c r="AU1078" s="162" t="s">
        <v>89</v>
      </c>
      <c r="AV1078" s="13" t="s">
        <v>89</v>
      </c>
      <c r="AW1078" s="13" t="s">
        <v>4</v>
      </c>
      <c r="AX1078" s="13" t="s">
        <v>87</v>
      </c>
      <c r="AY1078" s="162" t="s">
        <v>354</v>
      </c>
    </row>
    <row r="1079" spans="2:65" s="1" customFormat="1" ht="24.2" customHeight="1">
      <c r="B1079" s="34"/>
      <c r="C1079" s="137" t="s">
        <v>1218</v>
      </c>
      <c r="D1079" s="137" t="s">
        <v>356</v>
      </c>
      <c r="E1079" s="138" t="s">
        <v>1219</v>
      </c>
      <c r="F1079" s="139" t="s">
        <v>1220</v>
      </c>
      <c r="G1079" s="140" t="s">
        <v>476</v>
      </c>
      <c r="H1079" s="141">
        <v>462.44</v>
      </c>
      <c r="I1079" s="142"/>
      <c r="J1079" s="143">
        <f>ROUND(I1079*H1079,2)</f>
        <v>0</v>
      </c>
      <c r="K1079" s="139" t="s">
        <v>360</v>
      </c>
      <c r="L1079" s="34"/>
      <c r="M1079" s="144" t="s">
        <v>32</v>
      </c>
      <c r="N1079" s="145" t="s">
        <v>51</v>
      </c>
      <c r="P1079" s="146">
        <f>O1079*H1079</f>
        <v>0</v>
      </c>
      <c r="Q1079" s="146">
        <v>0</v>
      </c>
      <c r="R1079" s="146">
        <f>Q1079*H1079</f>
        <v>0</v>
      </c>
      <c r="S1079" s="146">
        <v>2.3E-3</v>
      </c>
      <c r="T1079" s="147">
        <f>S1079*H1079</f>
        <v>1.063612</v>
      </c>
      <c r="AR1079" s="148" t="s">
        <v>504</v>
      </c>
      <c r="AT1079" s="148" t="s">
        <v>356</v>
      </c>
      <c r="AU1079" s="148" t="s">
        <v>89</v>
      </c>
      <c r="AY1079" s="18" t="s">
        <v>354</v>
      </c>
      <c r="BE1079" s="149">
        <f>IF(N1079="základní",J1079,0)</f>
        <v>0</v>
      </c>
      <c r="BF1079" s="149">
        <f>IF(N1079="snížená",J1079,0)</f>
        <v>0</v>
      </c>
      <c r="BG1079" s="149">
        <f>IF(N1079="zákl. přenesená",J1079,0)</f>
        <v>0</v>
      </c>
      <c r="BH1079" s="149">
        <f>IF(N1079="sníž. přenesená",J1079,0)</f>
        <v>0</v>
      </c>
      <c r="BI1079" s="149">
        <f>IF(N1079="nulová",J1079,0)</f>
        <v>0</v>
      </c>
      <c r="BJ1079" s="18" t="s">
        <v>87</v>
      </c>
      <c r="BK1079" s="149">
        <f>ROUND(I1079*H1079,2)</f>
        <v>0</v>
      </c>
      <c r="BL1079" s="18" t="s">
        <v>504</v>
      </c>
      <c r="BM1079" s="148" t="s">
        <v>1221</v>
      </c>
    </row>
    <row r="1080" spans="2:65" s="1" customFormat="1">
      <c r="B1080" s="34"/>
      <c r="D1080" s="150" t="s">
        <v>362</v>
      </c>
      <c r="F1080" s="151" t="s">
        <v>1222</v>
      </c>
      <c r="I1080" s="152"/>
      <c r="L1080" s="34"/>
      <c r="M1080" s="153"/>
      <c r="T1080" s="55"/>
      <c r="AT1080" s="18" t="s">
        <v>362</v>
      </c>
      <c r="AU1080" s="18" t="s">
        <v>89</v>
      </c>
    </row>
    <row r="1081" spans="2:65" s="12" customFormat="1">
      <c r="B1081" s="154"/>
      <c r="D1081" s="155" t="s">
        <v>364</v>
      </c>
      <c r="E1081" s="156" t="s">
        <v>32</v>
      </c>
      <c r="F1081" s="157" t="s">
        <v>365</v>
      </c>
      <c r="H1081" s="156" t="s">
        <v>32</v>
      </c>
      <c r="I1081" s="158"/>
      <c r="L1081" s="154"/>
      <c r="M1081" s="159"/>
      <c r="T1081" s="160"/>
      <c r="AT1081" s="156" t="s">
        <v>364</v>
      </c>
      <c r="AU1081" s="156" t="s">
        <v>89</v>
      </c>
      <c r="AV1081" s="12" t="s">
        <v>87</v>
      </c>
      <c r="AW1081" s="12" t="s">
        <v>40</v>
      </c>
      <c r="AX1081" s="12" t="s">
        <v>80</v>
      </c>
      <c r="AY1081" s="156" t="s">
        <v>354</v>
      </c>
    </row>
    <row r="1082" spans="2:65" s="12" customFormat="1">
      <c r="B1082" s="154"/>
      <c r="D1082" s="155" t="s">
        <v>364</v>
      </c>
      <c r="E1082" s="156" t="s">
        <v>32</v>
      </c>
      <c r="F1082" s="157" t="s">
        <v>1104</v>
      </c>
      <c r="H1082" s="156" t="s">
        <v>32</v>
      </c>
      <c r="I1082" s="158"/>
      <c r="L1082" s="154"/>
      <c r="M1082" s="159"/>
      <c r="T1082" s="160"/>
      <c r="AT1082" s="156" t="s">
        <v>364</v>
      </c>
      <c r="AU1082" s="156" t="s">
        <v>89</v>
      </c>
      <c r="AV1082" s="12" t="s">
        <v>87</v>
      </c>
      <c r="AW1082" s="12" t="s">
        <v>40</v>
      </c>
      <c r="AX1082" s="12" t="s">
        <v>80</v>
      </c>
      <c r="AY1082" s="156" t="s">
        <v>354</v>
      </c>
    </row>
    <row r="1083" spans="2:65" s="12" customFormat="1">
      <c r="B1083" s="154"/>
      <c r="D1083" s="155" t="s">
        <v>364</v>
      </c>
      <c r="E1083" s="156" t="s">
        <v>32</v>
      </c>
      <c r="F1083" s="157" t="s">
        <v>1186</v>
      </c>
      <c r="H1083" s="156" t="s">
        <v>32</v>
      </c>
      <c r="I1083" s="158"/>
      <c r="L1083" s="154"/>
      <c r="M1083" s="159"/>
      <c r="T1083" s="160"/>
      <c r="AT1083" s="156" t="s">
        <v>364</v>
      </c>
      <c r="AU1083" s="156" t="s">
        <v>89</v>
      </c>
      <c r="AV1083" s="12" t="s">
        <v>87</v>
      </c>
      <c r="AW1083" s="12" t="s">
        <v>40</v>
      </c>
      <c r="AX1083" s="12" t="s">
        <v>80</v>
      </c>
      <c r="AY1083" s="156" t="s">
        <v>354</v>
      </c>
    </row>
    <row r="1084" spans="2:65" s="12" customFormat="1">
      <c r="B1084" s="154"/>
      <c r="D1084" s="155" t="s">
        <v>364</v>
      </c>
      <c r="E1084" s="156" t="s">
        <v>32</v>
      </c>
      <c r="F1084" s="157" t="s">
        <v>1200</v>
      </c>
      <c r="H1084" s="156" t="s">
        <v>32</v>
      </c>
      <c r="I1084" s="158"/>
      <c r="L1084" s="154"/>
      <c r="M1084" s="159"/>
      <c r="T1084" s="160"/>
      <c r="AT1084" s="156" t="s">
        <v>364</v>
      </c>
      <c r="AU1084" s="156" t="s">
        <v>89</v>
      </c>
      <c r="AV1084" s="12" t="s">
        <v>87</v>
      </c>
      <c r="AW1084" s="12" t="s">
        <v>40</v>
      </c>
      <c r="AX1084" s="12" t="s">
        <v>80</v>
      </c>
      <c r="AY1084" s="156" t="s">
        <v>354</v>
      </c>
    </row>
    <row r="1085" spans="2:65" s="12" customFormat="1">
      <c r="B1085" s="154"/>
      <c r="D1085" s="155" t="s">
        <v>364</v>
      </c>
      <c r="E1085" s="156" t="s">
        <v>32</v>
      </c>
      <c r="F1085" s="157" t="s">
        <v>1125</v>
      </c>
      <c r="H1085" s="156" t="s">
        <v>32</v>
      </c>
      <c r="I1085" s="158"/>
      <c r="L1085" s="154"/>
      <c r="M1085" s="159"/>
      <c r="T1085" s="160"/>
      <c r="AT1085" s="156" t="s">
        <v>364</v>
      </c>
      <c r="AU1085" s="156" t="s">
        <v>89</v>
      </c>
      <c r="AV1085" s="12" t="s">
        <v>87</v>
      </c>
      <c r="AW1085" s="12" t="s">
        <v>40</v>
      </c>
      <c r="AX1085" s="12" t="s">
        <v>80</v>
      </c>
      <c r="AY1085" s="156" t="s">
        <v>354</v>
      </c>
    </row>
    <row r="1086" spans="2:65" s="12" customFormat="1">
      <c r="B1086" s="154"/>
      <c r="D1086" s="155" t="s">
        <v>364</v>
      </c>
      <c r="E1086" s="156" t="s">
        <v>32</v>
      </c>
      <c r="F1086" s="157" t="s">
        <v>1201</v>
      </c>
      <c r="H1086" s="156" t="s">
        <v>32</v>
      </c>
      <c r="I1086" s="158"/>
      <c r="L1086" s="154"/>
      <c r="M1086" s="159"/>
      <c r="T1086" s="160"/>
      <c r="AT1086" s="156" t="s">
        <v>364</v>
      </c>
      <c r="AU1086" s="156" t="s">
        <v>89</v>
      </c>
      <c r="AV1086" s="12" t="s">
        <v>87</v>
      </c>
      <c r="AW1086" s="12" t="s">
        <v>40</v>
      </c>
      <c r="AX1086" s="12" t="s">
        <v>80</v>
      </c>
      <c r="AY1086" s="156" t="s">
        <v>354</v>
      </c>
    </row>
    <row r="1087" spans="2:65" s="12" customFormat="1">
      <c r="B1087" s="154"/>
      <c r="D1087" s="155" t="s">
        <v>364</v>
      </c>
      <c r="E1087" s="156" t="s">
        <v>32</v>
      </c>
      <c r="F1087" s="157" t="s">
        <v>1193</v>
      </c>
      <c r="H1087" s="156" t="s">
        <v>32</v>
      </c>
      <c r="I1087" s="158"/>
      <c r="L1087" s="154"/>
      <c r="M1087" s="159"/>
      <c r="T1087" s="160"/>
      <c r="AT1087" s="156" t="s">
        <v>364</v>
      </c>
      <c r="AU1087" s="156" t="s">
        <v>89</v>
      </c>
      <c r="AV1087" s="12" t="s">
        <v>87</v>
      </c>
      <c r="AW1087" s="12" t="s">
        <v>40</v>
      </c>
      <c r="AX1087" s="12" t="s">
        <v>80</v>
      </c>
      <c r="AY1087" s="156" t="s">
        <v>354</v>
      </c>
    </row>
    <row r="1088" spans="2:65" s="12" customFormat="1">
      <c r="B1088" s="154"/>
      <c r="D1088" s="155" t="s">
        <v>364</v>
      </c>
      <c r="E1088" s="156" t="s">
        <v>32</v>
      </c>
      <c r="F1088" s="157" t="s">
        <v>1223</v>
      </c>
      <c r="H1088" s="156" t="s">
        <v>32</v>
      </c>
      <c r="I1088" s="158"/>
      <c r="L1088" s="154"/>
      <c r="M1088" s="159"/>
      <c r="T1088" s="160"/>
      <c r="AT1088" s="156" t="s">
        <v>364</v>
      </c>
      <c r="AU1088" s="156" t="s">
        <v>89</v>
      </c>
      <c r="AV1088" s="12" t="s">
        <v>87</v>
      </c>
      <c r="AW1088" s="12" t="s">
        <v>40</v>
      </c>
      <c r="AX1088" s="12" t="s">
        <v>80</v>
      </c>
      <c r="AY1088" s="156" t="s">
        <v>354</v>
      </c>
    </row>
    <row r="1089" spans="2:65" s="12" customFormat="1">
      <c r="B1089" s="154"/>
      <c r="D1089" s="155" t="s">
        <v>364</v>
      </c>
      <c r="E1089" s="156" t="s">
        <v>32</v>
      </c>
      <c r="F1089" s="157" t="s">
        <v>1127</v>
      </c>
      <c r="H1089" s="156" t="s">
        <v>32</v>
      </c>
      <c r="I1089" s="158"/>
      <c r="L1089" s="154"/>
      <c r="M1089" s="159"/>
      <c r="T1089" s="160"/>
      <c r="AT1089" s="156" t="s">
        <v>364</v>
      </c>
      <c r="AU1089" s="156" t="s">
        <v>89</v>
      </c>
      <c r="AV1089" s="12" t="s">
        <v>87</v>
      </c>
      <c r="AW1089" s="12" t="s">
        <v>40</v>
      </c>
      <c r="AX1089" s="12" t="s">
        <v>80</v>
      </c>
      <c r="AY1089" s="156" t="s">
        <v>354</v>
      </c>
    </row>
    <row r="1090" spans="2:65" s="12" customFormat="1">
      <c r="B1090" s="154"/>
      <c r="D1090" s="155" t="s">
        <v>364</v>
      </c>
      <c r="E1090" s="156" t="s">
        <v>32</v>
      </c>
      <c r="F1090" s="157" t="s">
        <v>1224</v>
      </c>
      <c r="H1090" s="156" t="s">
        <v>32</v>
      </c>
      <c r="I1090" s="158"/>
      <c r="L1090" s="154"/>
      <c r="M1090" s="159"/>
      <c r="T1090" s="160"/>
      <c r="AT1090" s="156" t="s">
        <v>364</v>
      </c>
      <c r="AU1090" s="156" t="s">
        <v>89</v>
      </c>
      <c r="AV1090" s="12" t="s">
        <v>87</v>
      </c>
      <c r="AW1090" s="12" t="s">
        <v>40</v>
      </c>
      <c r="AX1090" s="12" t="s">
        <v>80</v>
      </c>
      <c r="AY1090" s="156" t="s">
        <v>354</v>
      </c>
    </row>
    <row r="1091" spans="2:65" s="13" customFormat="1">
      <c r="B1091" s="161"/>
      <c r="D1091" s="155" t="s">
        <v>364</v>
      </c>
      <c r="E1091" s="162" t="s">
        <v>32</v>
      </c>
      <c r="F1091" s="163" t="s">
        <v>131</v>
      </c>
      <c r="H1091" s="164">
        <v>462.44</v>
      </c>
      <c r="I1091" s="165"/>
      <c r="L1091" s="161"/>
      <c r="M1091" s="166"/>
      <c r="T1091" s="167"/>
      <c r="AT1091" s="162" t="s">
        <v>364</v>
      </c>
      <c r="AU1091" s="162" t="s">
        <v>89</v>
      </c>
      <c r="AV1091" s="13" t="s">
        <v>89</v>
      </c>
      <c r="AW1091" s="13" t="s">
        <v>40</v>
      </c>
      <c r="AX1091" s="13" t="s">
        <v>87</v>
      </c>
      <c r="AY1091" s="162" t="s">
        <v>354</v>
      </c>
    </row>
    <row r="1092" spans="2:65" s="1" customFormat="1" ht="24.2" customHeight="1">
      <c r="B1092" s="34"/>
      <c r="C1092" s="137" t="s">
        <v>1225</v>
      </c>
      <c r="D1092" s="137" t="s">
        <v>356</v>
      </c>
      <c r="E1092" s="138" t="s">
        <v>1226</v>
      </c>
      <c r="F1092" s="139" t="s">
        <v>1227</v>
      </c>
      <c r="G1092" s="140" t="s">
        <v>476</v>
      </c>
      <c r="H1092" s="141">
        <v>128</v>
      </c>
      <c r="I1092" s="142"/>
      <c r="J1092" s="143">
        <f>ROUND(I1092*H1092,2)</f>
        <v>0</v>
      </c>
      <c r="K1092" s="139" t="s">
        <v>360</v>
      </c>
      <c r="L1092" s="34"/>
      <c r="M1092" s="144" t="s">
        <v>32</v>
      </c>
      <c r="N1092" s="145" t="s">
        <v>51</v>
      </c>
      <c r="P1092" s="146">
        <f>O1092*H1092</f>
        <v>0</v>
      </c>
      <c r="Q1092" s="146">
        <v>1.2E-4</v>
      </c>
      <c r="R1092" s="146">
        <f>Q1092*H1092</f>
        <v>1.536E-2</v>
      </c>
      <c r="S1092" s="146">
        <v>0</v>
      </c>
      <c r="T1092" s="147">
        <f>S1092*H1092</f>
        <v>0</v>
      </c>
      <c r="AR1092" s="148" t="s">
        <v>504</v>
      </c>
      <c r="AT1092" s="148" t="s">
        <v>356</v>
      </c>
      <c r="AU1092" s="148" t="s">
        <v>89</v>
      </c>
      <c r="AY1092" s="18" t="s">
        <v>354</v>
      </c>
      <c r="BE1092" s="149">
        <f>IF(N1092="základní",J1092,0)</f>
        <v>0</v>
      </c>
      <c r="BF1092" s="149">
        <f>IF(N1092="snížená",J1092,0)</f>
        <v>0</v>
      </c>
      <c r="BG1092" s="149">
        <f>IF(N1092="zákl. přenesená",J1092,0)</f>
        <v>0</v>
      </c>
      <c r="BH1092" s="149">
        <f>IF(N1092="sníž. přenesená",J1092,0)</f>
        <v>0</v>
      </c>
      <c r="BI1092" s="149">
        <f>IF(N1092="nulová",J1092,0)</f>
        <v>0</v>
      </c>
      <c r="BJ1092" s="18" t="s">
        <v>87</v>
      </c>
      <c r="BK1092" s="149">
        <f>ROUND(I1092*H1092,2)</f>
        <v>0</v>
      </c>
      <c r="BL1092" s="18" t="s">
        <v>504</v>
      </c>
      <c r="BM1092" s="148" t="s">
        <v>1228</v>
      </c>
    </row>
    <row r="1093" spans="2:65" s="1" customFormat="1">
      <c r="B1093" s="34"/>
      <c r="D1093" s="150" t="s">
        <v>362</v>
      </c>
      <c r="F1093" s="151" t="s">
        <v>1229</v>
      </c>
      <c r="I1093" s="152"/>
      <c r="L1093" s="34"/>
      <c r="M1093" s="153"/>
      <c r="T1093" s="55"/>
      <c r="AT1093" s="18" t="s">
        <v>362</v>
      </c>
      <c r="AU1093" s="18" t="s">
        <v>89</v>
      </c>
    </row>
    <row r="1094" spans="2:65" s="12" customFormat="1">
      <c r="B1094" s="154"/>
      <c r="D1094" s="155" t="s">
        <v>364</v>
      </c>
      <c r="E1094" s="156" t="s">
        <v>32</v>
      </c>
      <c r="F1094" s="157" t="s">
        <v>365</v>
      </c>
      <c r="H1094" s="156" t="s">
        <v>32</v>
      </c>
      <c r="I1094" s="158"/>
      <c r="L1094" s="154"/>
      <c r="M1094" s="159"/>
      <c r="T1094" s="160"/>
      <c r="AT1094" s="156" t="s">
        <v>364</v>
      </c>
      <c r="AU1094" s="156" t="s">
        <v>89</v>
      </c>
      <c r="AV1094" s="12" t="s">
        <v>87</v>
      </c>
      <c r="AW1094" s="12" t="s">
        <v>40</v>
      </c>
      <c r="AX1094" s="12" t="s">
        <v>80</v>
      </c>
      <c r="AY1094" s="156" t="s">
        <v>354</v>
      </c>
    </row>
    <row r="1095" spans="2:65" s="12" customFormat="1">
      <c r="B1095" s="154"/>
      <c r="D1095" s="155" t="s">
        <v>364</v>
      </c>
      <c r="E1095" s="156" t="s">
        <v>32</v>
      </c>
      <c r="F1095" s="157" t="s">
        <v>1104</v>
      </c>
      <c r="H1095" s="156" t="s">
        <v>32</v>
      </c>
      <c r="I1095" s="158"/>
      <c r="L1095" s="154"/>
      <c r="M1095" s="159"/>
      <c r="T1095" s="160"/>
      <c r="AT1095" s="156" t="s">
        <v>364</v>
      </c>
      <c r="AU1095" s="156" t="s">
        <v>89</v>
      </c>
      <c r="AV1095" s="12" t="s">
        <v>87</v>
      </c>
      <c r="AW1095" s="12" t="s">
        <v>40</v>
      </c>
      <c r="AX1095" s="12" t="s">
        <v>80</v>
      </c>
      <c r="AY1095" s="156" t="s">
        <v>354</v>
      </c>
    </row>
    <row r="1096" spans="2:65" s="12" customFormat="1">
      <c r="B1096" s="154"/>
      <c r="D1096" s="155" t="s">
        <v>364</v>
      </c>
      <c r="E1096" s="156" t="s">
        <v>32</v>
      </c>
      <c r="F1096" s="157" t="s">
        <v>1125</v>
      </c>
      <c r="H1096" s="156" t="s">
        <v>32</v>
      </c>
      <c r="I1096" s="158"/>
      <c r="L1096" s="154"/>
      <c r="M1096" s="159"/>
      <c r="T1096" s="160"/>
      <c r="AT1096" s="156" t="s">
        <v>364</v>
      </c>
      <c r="AU1096" s="156" t="s">
        <v>89</v>
      </c>
      <c r="AV1096" s="12" t="s">
        <v>87</v>
      </c>
      <c r="AW1096" s="12" t="s">
        <v>40</v>
      </c>
      <c r="AX1096" s="12" t="s">
        <v>80</v>
      </c>
      <c r="AY1096" s="156" t="s">
        <v>354</v>
      </c>
    </row>
    <row r="1097" spans="2:65" s="12" customFormat="1">
      <c r="B1097" s="154"/>
      <c r="D1097" s="155" t="s">
        <v>364</v>
      </c>
      <c r="E1097" s="156" t="s">
        <v>32</v>
      </c>
      <c r="F1097" s="157" t="s">
        <v>1201</v>
      </c>
      <c r="H1097" s="156" t="s">
        <v>32</v>
      </c>
      <c r="I1097" s="158"/>
      <c r="L1097" s="154"/>
      <c r="M1097" s="159"/>
      <c r="T1097" s="160"/>
      <c r="AT1097" s="156" t="s">
        <v>364</v>
      </c>
      <c r="AU1097" s="156" t="s">
        <v>89</v>
      </c>
      <c r="AV1097" s="12" t="s">
        <v>87</v>
      </c>
      <c r="AW1097" s="12" t="s">
        <v>40</v>
      </c>
      <c r="AX1097" s="12" t="s">
        <v>80</v>
      </c>
      <c r="AY1097" s="156" t="s">
        <v>354</v>
      </c>
    </row>
    <row r="1098" spans="2:65" s="13" customFormat="1">
      <c r="B1098" s="161"/>
      <c r="D1098" s="155" t="s">
        <v>364</v>
      </c>
      <c r="E1098" s="162" t="s">
        <v>32</v>
      </c>
      <c r="F1098" s="163" t="s">
        <v>161</v>
      </c>
      <c r="H1098" s="164">
        <v>128</v>
      </c>
      <c r="I1098" s="165"/>
      <c r="L1098" s="161"/>
      <c r="M1098" s="166"/>
      <c r="T1098" s="167"/>
      <c r="AT1098" s="162" t="s">
        <v>364</v>
      </c>
      <c r="AU1098" s="162" t="s">
        <v>89</v>
      </c>
      <c r="AV1098" s="13" t="s">
        <v>89</v>
      </c>
      <c r="AW1098" s="13" t="s">
        <v>40</v>
      </c>
      <c r="AX1098" s="13" t="s">
        <v>87</v>
      </c>
      <c r="AY1098" s="162" t="s">
        <v>354</v>
      </c>
    </row>
    <row r="1099" spans="2:65" s="1" customFormat="1" ht="37.9" customHeight="1">
      <c r="B1099" s="34"/>
      <c r="C1099" s="179" t="s">
        <v>163</v>
      </c>
      <c r="D1099" s="179" t="s">
        <v>517</v>
      </c>
      <c r="E1099" s="180" t="s">
        <v>1214</v>
      </c>
      <c r="F1099" s="181" t="s">
        <v>1215</v>
      </c>
      <c r="G1099" s="182" t="s">
        <v>359</v>
      </c>
      <c r="H1099" s="183">
        <v>42.24</v>
      </c>
      <c r="I1099" s="184"/>
      <c r="J1099" s="185">
        <f>ROUND(I1099*H1099,2)</f>
        <v>0</v>
      </c>
      <c r="K1099" s="181" t="s">
        <v>1067</v>
      </c>
      <c r="L1099" s="186"/>
      <c r="M1099" s="187" t="s">
        <v>32</v>
      </c>
      <c r="N1099" s="188" t="s">
        <v>51</v>
      </c>
      <c r="P1099" s="146">
        <f>O1099*H1099</f>
        <v>0</v>
      </c>
      <c r="Q1099" s="146">
        <v>2.8300000000000001E-3</v>
      </c>
      <c r="R1099" s="146">
        <f>Q1099*H1099</f>
        <v>0.11953920000000001</v>
      </c>
      <c r="S1099" s="146">
        <v>0</v>
      </c>
      <c r="T1099" s="147">
        <f>S1099*H1099</f>
        <v>0</v>
      </c>
      <c r="AR1099" s="148" t="s">
        <v>594</v>
      </c>
      <c r="AT1099" s="148" t="s">
        <v>517</v>
      </c>
      <c r="AU1099" s="148" t="s">
        <v>89</v>
      </c>
      <c r="AY1099" s="18" t="s">
        <v>354</v>
      </c>
      <c r="BE1099" s="149">
        <f>IF(N1099="základní",J1099,0)</f>
        <v>0</v>
      </c>
      <c r="BF1099" s="149">
        <f>IF(N1099="snížená",J1099,0)</f>
        <v>0</v>
      </c>
      <c r="BG1099" s="149">
        <f>IF(N1099="zákl. přenesená",J1099,0)</f>
        <v>0</v>
      </c>
      <c r="BH1099" s="149">
        <f>IF(N1099="sníž. přenesená",J1099,0)</f>
        <v>0</v>
      </c>
      <c r="BI1099" s="149">
        <f>IF(N1099="nulová",J1099,0)</f>
        <v>0</v>
      </c>
      <c r="BJ1099" s="18" t="s">
        <v>87</v>
      </c>
      <c r="BK1099" s="149">
        <f>ROUND(I1099*H1099,2)</f>
        <v>0</v>
      </c>
      <c r="BL1099" s="18" t="s">
        <v>504</v>
      </c>
      <c r="BM1099" s="148" t="s">
        <v>1230</v>
      </c>
    </row>
    <row r="1100" spans="2:65" s="12" customFormat="1">
      <c r="B1100" s="154"/>
      <c r="D1100" s="155" t="s">
        <v>364</v>
      </c>
      <c r="E1100" s="156" t="s">
        <v>32</v>
      </c>
      <c r="F1100" s="157" t="s">
        <v>365</v>
      </c>
      <c r="H1100" s="156" t="s">
        <v>32</v>
      </c>
      <c r="I1100" s="158"/>
      <c r="L1100" s="154"/>
      <c r="M1100" s="159"/>
      <c r="T1100" s="160"/>
      <c r="AT1100" s="156" t="s">
        <v>364</v>
      </c>
      <c r="AU1100" s="156" t="s">
        <v>89</v>
      </c>
      <c r="AV1100" s="12" t="s">
        <v>87</v>
      </c>
      <c r="AW1100" s="12" t="s">
        <v>40</v>
      </c>
      <c r="AX1100" s="12" t="s">
        <v>80</v>
      </c>
      <c r="AY1100" s="156" t="s">
        <v>354</v>
      </c>
    </row>
    <row r="1101" spans="2:65" s="12" customFormat="1">
      <c r="B1101" s="154"/>
      <c r="D1101" s="155" t="s">
        <v>364</v>
      </c>
      <c r="E1101" s="156" t="s">
        <v>32</v>
      </c>
      <c r="F1101" s="157" t="s">
        <v>464</v>
      </c>
      <c r="H1101" s="156" t="s">
        <v>32</v>
      </c>
      <c r="I1101" s="158"/>
      <c r="L1101" s="154"/>
      <c r="M1101" s="159"/>
      <c r="T1101" s="160"/>
      <c r="AT1101" s="156" t="s">
        <v>364</v>
      </c>
      <c r="AU1101" s="156" t="s">
        <v>89</v>
      </c>
      <c r="AV1101" s="12" t="s">
        <v>87</v>
      </c>
      <c r="AW1101" s="12" t="s">
        <v>40</v>
      </c>
      <c r="AX1101" s="12" t="s">
        <v>80</v>
      </c>
      <c r="AY1101" s="156" t="s">
        <v>354</v>
      </c>
    </row>
    <row r="1102" spans="2:65" s="13" customFormat="1">
      <c r="B1102" s="161"/>
      <c r="D1102" s="155" t="s">
        <v>364</v>
      </c>
      <c r="E1102" s="162" t="s">
        <v>32</v>
      </c>
      <c r="F1102" s="163" t="s">
        <v>164</v>
      </c>
      <c r="H1102" s="164">
        <v>38.4</v>
      </c>
      <c r="I1102" s="165"/>
      <c r="L1102" s="161"/>
      <c r="M1102" s="166"/>
      <c r="T1102" s="167"/>
      <c r="AT1102" s="162" t="s">
        <v>364</v>
      </c>
      <c r="AU1102" s="162" t="s">
        <v>89</v>
      </c>
      <c r="AV1102" s="13" t="s">
        <v>89</v>
      </c>
      <c r="AW1102" s="13" t="s">
        <v>40</v>
      </c>
      <c r="AX1102" s="13" t="s">
        <v>87</v>
      </c>
      <c r="AY1102" s="162" t="s">
        <v>354</v>
      </c>
    </row>
    <row r="1103" spans="2:65" s="13" customFormat="1">
      <c r="B1103" s="161"/>
      <c r="D1103" s="155" t="s">
        <v>364</v>
      </c>
      <c r="F1103" s="163" t="s">
        <v>1231</v>
      </c>
      <c r="H1103" s="164">
        <v>42.24</v>
      </c>
      <c r="I1103" s="165"/>
      <c r="L1103" s="161"/>
      <c r="M1103" s="166"/>
      <c r="T1103" s="167"/>
      <c r="AT1103" s="162" t="s">
        <v>364</v>
      </c>
      <c r="AU1103" s="162" t="s">
        <v>89</v>
      </c>
      <c r="AV1103" s="13" t="s">
        <v>89</v>
      </c>
      <c r="AW1103" s="13" t="s">
        <v>4</v>
      </c>
      <c r="AX1103" s="13" t="s">
        <v>87</v>
      </c>
      <c r="AY1103" s="162" t="s">
        <v>354</v>
      </c>
    </row>
    <row r="1104" spans="2:65" s="1" customFormat="1" ht="24.2" customHeight="1">
      <c r="B1104" s="34"/>
      <c r="C1104" s="137" t="s">
        <v>1232</v>
      </c>
      <c r="D1104" s="137" t="s">
        <v>356</v>
      </c>
      <c r="E1104" s="138" t="s">
        <v>1233</v>
      </c>
      <c r="F1104" s="139" t="s">
        <v>1234</v>
      </c>
      <c r="G1104" s="140" t="s">
        <v>476</v>
      </c>
      <c r="H1104" s="141">
        <v>96.4</v>
      </c>
      <c r="I1104" s="142"/>
      <c r="J1104" s="143">
        <f>ROUND(I1104*H1104,2)</f>
        <v>0</v>
      </c>
      <c r="K1104" s="139" t="s">
        <v>360</v>
      </c>
      <c r="L1104" s="34"/>
      <c r="M1104" s="144" t="s">
        <v>32</v>
      </c>
      <c r="N1104" s="145" t="s">
        <v>51</v>
      </c>
      <c r="P1104" s="146">
        <f>O1104*H1104</f>
        <v>0</v>
      </c>
      <c r="Q1104" s="146">
        <v>1.6000000000000001E-4</v>
      </c>
      <c r="R1104" s="146">
        <f>Q1104*H1104</f>
        <v>1.5424000000000002E-2</v>
      </c>
      <c r="S1104" s="146">
        <v>0</v>
      </c>
      <c r="T1104" s="147">
        <f>S1104*H1104</f>
        <v>0</v>
      </c>
      <c r="AR1104" s="148" t="s">
        <v>504</v>
      </c>
      <c r="AT1104" s="148" t="s">
        <v>356</v>
      </c>
      <c r="AU1104" s="148" t="s">
        <v>89</v>
      </c>
      <c r="AY1104" s="18" t="s">
        <v>354</v>
      </c>
      <c r="BE1104" s="149">
        <f>IF(N1104="základní",J1104,0)</f>
        <v>0</v>
      </c>
      <c r="BF1104" s="149">
        <f>IF(N1104="snížená",J1104,0)</f>
        <v>0</v>
      </c>
      <c r="BG1104" s="149">
        <f>IF(N1104="zákl. přenesená",J1104,0)</f>
        <v>0</v>
      </c>
      <c r="BH1104" s="149">
        <f>IF(N1104="sníž. přenesená",J1104,0)</f>
        <v>0</v>
      </c>
      <c r="BI1104" s="149">
        <f>IF(N1104="nulová",J1104,0)</f>
        <v>0</v>
      </c>
      <c r="BJ1104" s="18" t="s">
        <v>87</v>
      </c>
      <c r="BK1104" s="149">
        <f>ROUND(I1104*H1104,2)</f>
        <v>0</v>
      </c>
      <c r="BL1104" s="18" t="s">
        <v>504</v>
      </c>
      <c r="BM1104" s="148" t="s">
        <v>1235</v>
      </c>
    </row>
    <row r="1105" spans="2:65" s="1" customFormat="1">
      <c r="B1105" s="34"/>
      <c r="D1105" s="150" t="s">
        <v>362</v>
      </c>
      <c r="F1105" s="151" t="s">
        <v>1236</v>
      </c>
      <c r="I1105" s="152"/>
      <c r="L1105" s="34"/>
      <c r="M1105" s="153"/>
      <c r="T1105" s="55"/>
      <c r="AT1105" s="18" t="s">
        <v>362</v>
      </c>
      <c r="AU1105" s="18" t="s">
        <v>89</v>
      </c>
    </row>
    <row r="1106" spans="2:65" s="12" customFormat="1">
      <c r="B1106" s="154"/>
      <c r="D1106" s="155" t="s">
        <v>364</v>
      </c>
      <c r="E1106" s="156" t="s">
        <v>32</v>
      </c>
      <c r="F1106" s="157" t="s">
        <v>365</v>
      </c>
      <c r="H1106" s="156" t="s">
        <v>32</v>
      </c>
      <c r="I1106" s="158"/>
      <c r="L1106" s="154"/>
      <c r="M1106" s="159"/>
      <c r="T1106" s="160"/>
      <c r="AT1106" s="156" t="s">
        <v>364</v>
      </c>
      <c r="AU1106" s="156" t="s">
        <v>89</v>
      </c>
      <c r="AV1106" s="12" t="s">
        <v>87</v>
      </c>
      <c r="AW1106" s="12" t="s">
        <v>40</v>
      </c>
      <c r="AX1106" s="12" t="s">
        <v>80</v>
      </c>
      <c r="AY1106" s="156" t="s">
        <v>354</v>
      </c>
    </row>
    <row r="1107" spans="2:65" s="12" customFormat="1">
      <c r="B1107" s="154"/>
      <c r="D1107" s="155" t="s">
        <v>364</v>
      </c>
      <c r="E1107" s="156" t="s">
        <v>32</v>
      </c>
      <c r="F1107" s="157" t="s">
        <v>1104</v>
      </c>
      <c r="H1107" s="156" t="s">
        <v>32</v>
      </c>
      <c r="I1107" s="158"/>
      <c r="L1107" s="154"/>
      <c r="M1107" s="159"/>
      <c r="T1107" s="160"/>
      <c r="AT1107" s="156" t="s">
        <v>364</v>
      </c>
      <c r="AU1107" s="156" t="s">
        <v>89</v>
      </c>
      <c r="AV1107" s="12" t="s">
        <v>87</v>
      </c>
      <c r="AW1107" s="12" t="s">
        <v>40</v>
      </c>
      <c r="AX1107" s="12" t="s">
        <v>80</v>
      </c>
      <c r="AY1107" s="156" t="s">
        <v>354</v>
      </c>
    </row>
    <row r="1108" spans="2:65" s="12" customFormat="1">
      <c r="B1108" s="154"/>
      <c r="D1108" s="155" t="s">
        <v>364</v>
      </c>
      <c r="E1108" s="156" t="s">
        <v>32</v>
      </c>
      <c r="F1108" s="157" t="s">
        <v>1186</v>
      </c>
      <c r="H1108" s="156" t="s">
        <v>32</v>
      </c>
      <c r="I1108" s="158"/>
      <c r="L1108" s="154"/>
      <c r="M1108" s="159"/>
      <c r="T1108" s="160"/>
      <c r="AT1108" s="156" t="s">
        <v>364</v>
      </c>
      <c r="AU1108" s="156" t="s">
        <v>89</v>
      </c>
      <c r="AV1108" s="12" t="s">
        <v>87</v>
      </c>
      <c r="AW1108" s="12" t="s">
        <v>40</v>
      </c>
      <c r="AX1108" s="12" t="s">
        <v>80</v>
      </c>
      <c r="AY1108" s="156" t="s">
        <v>354</v>
      </c>
    </row>
    <row r="1109" spans="2:65" s="12" customFormat="1">
      <c r="B1109" s="154"/>
      <c r="D1109" s="155" t="s">
        <v>364</v>
      </c>
      <c r="E1109" s="156" t="s">
        <v>32</v>
      </c>
      <c r="F1109" s="157" t="s">
        <v>1200</v>
      </c>
      <c r="H1109" s="156" t="s">
        <v>32</v>
      </c>
      <c r="I1109" s="158"/>
      <c r="L1109" s="154"/>
      <c r="M1109" s="159"/>
      <c r="T1109" s="160"/>
      <c r="AT1109" s="156" t="s">
        <v>364</v>
      </c>
      <c r="AU1109" s="156" t="s">
        <v>89</v>
      </c>
      <c r="AV1109" s="12" t="s">
        <v>87</v>
      </c>
      <c r="AW1109" s="12" t="s">
        <v>40</v>
      </c>
      <c r="AX1109" s="12" t="s">
        <v>80</v>
      </c>
      <c r="AY1109" s="156" t="s">
        <v>354</v>
      </c>
    </row>
    <row r="1110" spans="2:65" s="13" customFormat="1">
      <c r="B1110" s="161"/>
      <c r="D1110" s="155" t="s">
        <v>364</v>
      </c>
      <c r="E1110" s="162" t="s">
        <v>32</v>
      </c>
      <c r="F1110" s="163" t="s">
        <v>158</v>
      </c>
      <c r="H1110" s="164">
        <v>96.4</v>
      </c>
      <c r="I1110" s="165"/>
      <c r="L1110" s="161"/>
      <c r="M1110" s="166"/>
      <c r="T1110" s="167"/>
      <c r="AT1110" s="162" t="s">
        <v>364</v>
      </c>
      <c r="AU1110" s="162" t="s">
        <v>89</v>
      </c>
      <c r="AV1110" s="13" t="s">
        <v>89</v>
      </c>
      <c r="AW1110" s="13" t="s">
        <v>40</v>
      </c>
      <c r="AX1110" s="13" t="s">
        <v>87</v>
      </c>
      <c r="AY1110" s="162" t="s">
        <v>354</v>
      </c>
    </row>
    <row r="1111" spans="2:65" s="1" customFormat="1" ht="37.9" customHeight="1">
      <c r="B1111" s="34"/>
      <c r="C1111" s="179" t="s">
        <v>1237</v>
      </c>
      <c r="D1111" s="179" t="s">
        <v>517</v>
      </c>
      <c r="E1111" s="180" t="s">
        <v>1214</v>
      </c>
      <c r="F1111" s="181" t="s">
        <v>1215</v>
      </c>
      <c r="G1111" s="182" t="s">
        <v>359</v>
      </c>
      <c r="H1111" s="183">
        <v>95.436000000000007</v>
      </c>
      <c r="I1111" s="184"/>
      <c r="J1111" s="185">
        <f>ROUND(I1111*H1111,2)</f>
        <v>0</v>
      </c>
      <c r="K1111" s="181" t="s">
        <v>1067</v>
      </c>
      <c r="L1111" s="186"/>
      <c r="M1111" s="187" t="s">
        <v>32</v>
      </c>
      <c r="N1111" s="188" t="s">
        <v>51</v>
      </c>
      <c r="P1111" s="146">
        <f>O1111*H1111</f>
        <v>0</v>
      </c>
      <c r="Q1111" s="146">
        <v>2.8300000000000001E-3</v>
      </c>
      <c r="R1111" s="146">
        <f>Q1111*H1111</f>
        <v>0.27008388</v>
      </c>
      <c r="S1111" s="146">
        <v>0</v>
      </c>
      <c r="T1111" s="147">
        <f>S1111*H1111</f>
        <v>0</v>
      </c>
      <c r="AR1111" s="148" t="s">
        <v>594</v>
      </c>
      <c r="AT1111" s="148" t="s">
        <v>517</v>
      </c>
      <c r="AU1111" s="148" t="s">
        <v>89</v>
      </c>
      <c r="AY1111" s="18" t="s">
        <v>354</v>
      </c>
      <c r="BE1111" s="149">
        <f>IF(N1111="základní",J1111,0)</f>
        <v>0</v>
      </c>
      <c r="BF1111" s="149">
        <f>IF(N1111="snížená",J1111,0)</f>
        <v>0</v>
      </c>
      <c r="BG1111" s="149">
        <f>IF(N1111="zákl. přenesená",J1111,0)</f>
        <v>0</v>
      </c>
      <c r="BH1111" s="149">
        <f>IF(N1111="sníž. přenesená",J1111,0)</f>
        <v>0</v>
      </c>
      <c r="BI1111" s="149">
        <f>IF(N1111="nulová",J1111,0)</f>
        <v>0</v>
      </c>
      <c r="BJ1111" s="18" t="s">
        <v>87</v>
      </c>
      <c r="BK1111" s="149">
        <f>ROUND(I1111*H1111,2)</f>
        <v>0</v>
      </c>
      <c r="BL1111" s="18" t="s">
        <v>504</v>
      </c>
      <c r="BM1111" s="148" t="s">
        <v>1238</v>
      </c>
    </row>
    <row r="1112" spans="2:65" s="12" customFormat="1">
      <c r="B1112" s="154"/>
      <c r="D1112" s="155" t="s">
        <v>364</v>
      </c>
      <c r="E1112" s="156" t="s">
        <v>32</v>
      </c>
      <c r="F1112" s="157" t="s">
        <v>365</v>
      </c>
      <c r="H1112" s="156" t="s">
        <v>32</v>
      </c>
      <c r="I1112" s="158"/>
      <c r="L1112" s="154"/>
      <c r="M1112" s="159"/>
      <c r="T1112" s="160"/>
      <c r="AT1112" s="156" t="s">
        <v>364</v>
      </c>
      <c r="AU1112" s="156" t="s">
        <v>89</v>
      </c>
      <c r="AV1112" s="12" t="s">
        <v>87</v>
      </c>
      <c r="AW1112" s="12" t="s">
        <v>40</v>
      </c>
      <c r="AX1112" s="12" t="s">
        <v>80</v>
      </c>
      <c r="AY1112" s="156" t="s">
        <v>354</v>
      </c>
    </row>
    <row r="1113" spans="2:65" s="12" customFormat="1">
      <c r="B1113" s="154"/>
      <c r="D1113" s="155" t="s">
        <v>364</v>
      </c>
      <c r="E1113" s="156" t="s">
        <v>32</v>
      </c>
      <c r="F1113" s="157" t="s">
        <v>1187</v>
      </c>
      <c r="H1113" s="156" t="s">
        <v>32</v>
      </c>
      <c r="I1113" s="158"/>
      <c r="L1113" s="154"/>
      <c r="M1113" s="159"/>
      <c r="T1113" s="160"/>
      <c r="AT1113" s="156" t="s">
        <v>364</v>
      </c>
      <c r="AU1113" s="156" t="s">
        <v>89</v>
      </c>
      <c r="AV1113" s="12" t="s">
        <v>87</v>
      </c>
      <c r="AW1113" s="12" t="s">
        <v>40</v>
      </c>
      <c r="AX1113" s="12" t="s">
        <v>80</v>
      </c>
      <c r="AY1113" s="156" t="s">
        <v>354</v>
      </c>
    </row>
    <row r="1114" spans="2:65" s="13" customFormat="1">
      <c r="B1114" s="161"/>
      <c r="D1114" s="155" t="s">
        <v>364</v>
      </c>
      <c r="E1114" s="162" t="s">
        <v>32</v>
      </c>
      <c r="F1114" s="163" t="s">
        <v>167</v>
      </c>
      <c r="H1114" s="164">
        <v>86.76</v>
      </c>
      <c r="I1114" s="165"/>
      <c r="L1114" s="161"/>
      <c r="M1114" s="166"/>
      <c r="T1114" s="167"/>
      <c r="AT1114" s="162" t="s">
        <v>364</v>
      </c>
      <c r="AU1114" s="162" t="s">
        <v>89</v>
      </c>
      <c r="AV1114" s="13" t="s">
        <v>89</v>
      </c>
      <c r="AW1114" s="13" t="s">
        <v>40</v>
      </c>
      <c r="AX1114" s="13" t="s">
        <v>87</v>
      </c>
      <c r="AY1114" s="162" t="s">
        <v>354</v>
      </c>
    </row>
    <row r="1115" spans="2:65" s="13" customFormat="1">
      <c r="B1115" s="161"/>
      <c r="D1115" s="155" t="s">
        <v>364</v>
      </c>
      <c r="F1115" s="163" t="s">
        <v>1239</v>
      </c>
      <c r="H1115" s="164">
        <v>95.436000000000007</v>
      </c>
      <c r="I1115" s="165"/>
      <c r="L1115" s="161"/>
      <c r="M1115" s="166"/>
      <c r="T1115" s="167"/>
      <c r="AT1115" s="162" t="s">
        <v>364</v>
      </c>
      <c r="AU1115" s="162" t="s">
        <v>89</v>
      </c>
      <c r="AV1115" s="13" t="s">
        <v>89</v>
      </c>
      <c r="AW1115" s="13" t="s">
        <v>4</v>
      </c>
      <c r="AX1115" s="13" t="s">
        <v>87</v>
      </c>
      <c r="AY1115" s="162" t="s">
        <v>354</v>
      </c>
    </row>
    <row r="1116" spans="2:65" s="1" customFormat="1" ht="24.2" customHeight="1">
      <c r="B1116" s="34"/>
      <c r="C1116" s="137" t="s">
        <v>1240</v>
      </c>
      <c r="D1116" s="137" t="s">
        <v>356</v>
      </c>
      <c r="E1116" s="138" t="s">
        <v>1241</v>
      </c>
      <c r="F1116" s="139" t="s">
        <v>1242</v>
      </c>
      <c r="G1116" s="140" t="s">
        <v>476</v>
      </c>
      <c r="H1116" s="141">
        <v>132</v>
      </c>
      <c r="I1116" s="142"/>
      <c r="J1116" s="143">
        <f>ROUND(I1116*H1116,2)</f>
        <v>0</v>
      </c>
      <c r="K1116" s="139" t="s">
        <v>360</v>
      </c>
      <c r="L1116" s="34"/>
      <c r="M1116" s="144" t="s">
        <v>32</v>
      </c>
      <c r="N1116" s="145" t="s">
        <v>51</v>
      </c>
      <c r="P1116" s="146">
        <f>O1116*H1116</f>
        <v>0</v>
      </c>
      <c r="Q1116" s="146">
        <v>8.0000000000000007E-5</v>
      </c>
      <c r="R1116" s="146">
        <f>Q1116*H1116</f>
        <v>1.0560000000000002E-2</v>
      </c>
      <c r="S1116" s="146">
        <v>0</v>
      </c>
      <c r="T1116" s="147">
        <f>S1116*H1116</f>
        <v>0</v>
      </c>
      <c r="AR1116" s="148" t="s">
        <v>504</v>
      </c>
      <c r="AT1116" s="148" t="s">
        <v>356</v>
      </c>
      <c r="AU1116" s="148" t="s">
        <v>89</v>
      </c>
      <c r="AY1116" s="18" t="s">
        <v>354</v>
      </c>
      <c r="BE1116" s="149">
        <f>IF(N1116="základní",J1116,0)</f>
        <v>0</v>
      </c>
      <c r="BF1116" s="149">
        <f>IF(N1116="snížená",J1116,0)</f>
        <v>0</v>
      </c>
      <c r="BG1116" s="149">
        <f>IF(N1116="zákl. přenesená",J1116,0)</f>
        <v>0</v>
      </c>
      <c r="BH1116" s="149">
        <f>IF(N1116="sníž. přenesená",J1116,0)</f>
        <v>0</v>
      </c>
      <c r="BI1116" s="149">
        <f>IF(N1116="nulová",J1116,0)</f>
        <v>0</v>
      </c>
      <c r="BJ1116" s="18" t="s">
        <v>87</v>
      </c>
      <c r="BK1116" s="149">
        <f>ROUND(I1116*H1116,2)</f>
        <v>0</v>
      </c>
      <c r="BL1116" s="18" t="s">
        <v>504</v>
      </c>
      <c r="BM1116" s="148" t="s">
        <v>1243</v>
      </c>
    </row>
    <row r="1117" spans="2:65" s="1" customFormat="1">
      <c r="B1117" s="34"/>
      <c r="D1117" s="150" t="s">
        <v>362</v>
      </c>
      <c r="F1117" s="151" t="s">
        <v>1244</v>
      </c>
      <c r="I1117" s="152"/>
      <c r="L1117" s="34"/>
      <c r="M1117" s="153"/>
      <c r="T1117" s="55"/>
      <c r="AT1117" s="18" t="s">
        <v>362</v>
      </c>
      <c r="AU1117" s="18" t="s">
        <v>89</v>
      </c>
    </row>
    <row r="1118" spans="2:65" s="12" customFormat="1">
      <c r="B1118" s="154"/>
      <c r="D1118" s="155" t="s">
        <v>364</v>
      </c>
      <c r="E1118" s="156" t="s">
        <v>32</v>
      </c>
      <c r="F1118" s="157" t="s">
        <v>365</v>
      </c>
      <c r="H1118" s="156" t="s">
        <v>32</v>
      </c>
      <c r="I1118" s="158"/>
      <c r="L1118" s="154"/>
      <c r="M1118" s="159"/>
      <c r="T1118" s="160"/>
      <c r="AT1118" s="156" t="s">
        <v>364</v>
      </c>
      <c r="AU1118" s="156" t="s">
        <v>89</v>
      </c>
      <c r="AV1118" s="12" t="s">
        <v>87</v>
      </c>
      <c r="AW1118" s="12" t="s">
        <v>40</v>
      </c>
      <c r="AX1118" s="12" t="s">
        <v>80</v>
      </c>
      <c r="AY1118" s="156" t="s">
        <v>354</v>
      </c>
    </row>
    <row r="1119" spans="2:65" s="12" customFormat="1">
      <c r="B1119" s="154"/>
      <c r="D1119" s="155" t="s">
        <v>364</v>
      </c>
      <c r="E1119" s="156" t="s">
        <v>32</v>
      </c>
      <c r="F1119" s="157" t="s">
        <v>1104</v>
      </c>
      <c r="H1119" s="156" t="s">
        <v>32</v>
      </c>
      <c r="I1119" s="158"/>
      <c r="L1119" s="154"/>
      <c r="M1119" s="159"/>
      <c r="T1119" s="160"/>
      <c r="AT1119" s="156" t="s">
        <v>364</v>
      </c>
      <c r="AU1119" s="156" t="s">
        <v>89</v>
      </c>
      <c r="AV1119" s="12" t="s">
        <v>87</v>
      </c>
      <c r="AW1119" s="12" t="s">
        <v>40</v>
      </c>
      <c r="AX1119" s="12" t="s">
        <v>80</v>
      </c>
      <c r="AY1119" s="156" t="s">
        <v>354</v>
      </c>
    </row>
    <row r="1120" spans="2:65" s="12" customFormat="1">
      <c r="B1120" s="154"/>
      <c r="D1120" s="155" t="s">
        <v>364</v>
      </c>
      <c r="E1120" s="156" t="s">
        <v>32</v>
      </c>
      <c r="F1120" s="157" t="s">
        <v>1127</v>
      </c>
      <c r="H1120" s="156" t="s">
        <v>32</v>
      </c>
      <c r="I1120" s="158"/>
      <c r="L1120" s="154"/>
      <c r="M1120" s="159"/>
      <c r="T1120" s="160"/>
      <c r="AT1120" s="156" t="s">
        <v>364</v>
      </c>
      <c r="AU1120" s="156" t="s">
        <v>89</v>
      </c>
      <c r="AV1120" s="12" t="s">
        <v>87</v>
      </c>
      <c r="AW1120" s="12" t="s">
        <v>40</v>
      </c>
      <c r="AX1120" s="12" t="s">
        <v>80</v>
      </c>
      <c r="AY1120" s="156" t="s">
        <v>354</v>
      </c>
    </row>
    <row r="1121" spans="2:65" s="12" customFormat="1">
      <c r="B1121" s="154"/>
      <c r="D1121" s="155" t="s">
        <v>364</v>
      </c>
      <c r="E1121" s="156" t="s">
        <v>32</v>
      </c>
      <c r="F1121" s="157" t="s">
        <v>1224</v>
      </c>
      <c r="H1121" s="156" t="s">
        <v>32</v>
      </c>
      <c r="I1121" s="158"/>
      <c r="L1121" s="154"/>
      <c r="M1121" s="159"/>
      <c r="T1121" s="160"/>
      <c r="AT1121" s="156" t="s">
        <v>364</v>
      </c>
      <c r="AU1121" s="156" t="s">
        <v>89</v>
      </c>
      <c r="AV1121" s="12" t="s">
        <v>87</v>
      </c>
      <c r="AW1121" s="12" t="s">
        <v>40</v>
      </c>
      <c r="AX1121" s="12" t="s">
        <v>80</v>
      </c>
      <c r="AY1121" s="156" t="s">
        <v>354</v>
      </c>
    </row>
    <row r="1122" spans="2:65" s="13" customFormat="1">
      <c r="B1122" s="161"/>
      <c r="D1122" s="155" t="s">
        <v>364</v>
      </c>
      <c r="E1122" s="162" t="s">
        <v>32</v>
      </c>
      <c r="F1122" s="163" t="s">
        <v>170</v>
      </c>
      <c r="H1122" s="164">
        <v>132</v>
      </c>
      <c r="I1122" s="165"/>
      <c r="L1122" s="161"/>
      <c r="M1122" s="166"/>
      <c r="T1122" s="167"/>
      <c r="AT1122" s="162" t="s">
        <v>364</v>
      </c>
      <c r="AU1122" s="162" t="s">
        <v>89</v>
      </c>
      <c r="AV1122" s="13" t="s">
        <v>89</v>
      </c>
      <c r="AW1122" s="13" t="s">
        <v>40</v>
      </c>
      <c r="AX1122" s="13" t="s">
        <v>87</v>
      </c>
      <c r="AY1122" s="162" t="s">
        <v>354</v>
      </c>
    </row>
    <row r="1123" spans="2:65" s="1" customFormat="1" ht="37.9" customHeight="1">
      <c r="B1123" s="34"/>
      <c r="C1123" s="179" t="s">
        <v>172</v>
      </c>
      <c r="D1123" s="179" t="s">
        <v>517</v>
      </c>
      <c r="E1123" s="180" t="s">
        <v>1214</v>
      </c>
      <c r="F1123" s="181" t="s">
        <v>1215</v>
      </c>
      <c r="G1123" s="182" t="s">
        <v>359</v>
      </c>
      <c r="H1123" s="183">
        <v>24.974</v>
      </c>
      <c r="I1123" s="184"/>
      <c r="J1123" s="185">
        <f>ROUND(I1123*H1123,2)</f>
        <v>0</v>
      </c>
      <c r="K1123" s="181" t="s">
        <v>1067</v>
      </c>
      <c r="L1123" s="186"/>
      <c r="M1123" s="187" t="s">
        <v>32</v>
      </c>
      <c r="N1123" s="188" t="s">
        <v>51</v>
      </c>
      <c r="P1123" s="146">
        <f>O1123*H1123</f>
        <v>0</v>
      </c>
      <c r="Q1123" s="146">
        <v>2.8300000000000001E-3</v>
      </c>
      <c r="R1123" s="146">
        <f>Q1123*H1123</f>
        <v>7.0676420000000004E-2</v>
      </c>
      <c r="S1123" s="146">
        <v>0</v>
      </c>
      <c r="T1123" s="147">
        <f>S1123*H1123</f>
        <v>0</v>
      </c>
      <c r="AR1123" s="148" t="s">
        <v>594</v>
      </c>
      <c r="AT1123" s="148" t="s">
        <v>517</v>
      </c>
      <c r="AU1123" s="148" t="s">
        <v>89</v>
      </c>
      <c r="AY1123" s="18" t="s">
        <v>354</v>
      </c>
      <c r="BE1123" s="149">
        <f>IF(N1123="základní",J1123,0)</f>
        <v>0</v>
      </c>
      <c r="BF1123" s="149">
        <f>IF(N1123="snížená",J1123,0)</f>
        <v>0</v>
      </c>
      <c r="BG1123" s="149">
        <f>IF(N1123="zákl. přenesená",J1123,0)</f>
        <v>0</v>
      </c>
      <c r="BH1123" s="149">
        <f>IF(N1123="sníž. přenesená",J1123,0)</f>
        <v>0</v>
      </c>
      <c r="BI1123" s="149">
        <f>IF(N1123="nulová",J1123,0)</f>
        <v>0</v>
      </c>
      <c r="BJ1123" s="18" t="s">
        <v>87</v>
      </c>
      <c r="BK1123" s="149">
        <f>ROUND(I1123*H1123,2)</f>
        <v>0</v>
      </c>
      <c r="BL1123" s="18" t="s">
        <v>504</v>
      </c>
      <c r="BM1123" s="148" t="s">
        <v>1245</v>
      </c>
    </row>
    <row r="1124" spans="2:65" s="12" customFormat="1">
      <c r="B1124" s="154"/>
      <c r="D1124" s="155" t="s">
        <v>364</v>
      </c>
      <c r="E1124" s="156" t="s">
        <v>32</v>
      </c>
      <c r="F1124" s="157" t="s">
        <v>365</v>
      </c>
      <c r="H1124" s="156" t="s">
        <v>32</v>
      </c>
      <c r="I1124" s="158"/>
      <c r="L1124" s="154"/>
      <c r="M1124" s="159"/>
      <c r="T1124" s="160"/>
      <c r="AT1124" s="156" t="s">
        <v>364</v>
      </c>
      <c r="AU1124" s="156" t="s">
        <v>89</v>
      </c>
      <c r="AV1124" s="12" t="s">
        <v>87</v>
      </c>
      <c r="AW1124" s="12" t="s">
        <v>40</v>
      </c>
      <c r="AX1124" s="12" t="s">
        <v>80</v>
      </c>
      <c r="AY1124" s="156" t="s">
        <v>354</v>
      </c>
    </row>
    <row r="1125" spans="2:65" s="12" customFormat="1">
      <c r="B1125" s="154"/>
      <c r="D1125" s="155" t="s">
        <v>364</v>
      </c>
      <c r="E1125" s="156" t="s">
        <v>32</v>
      </c>
      <c r="F1125" s="157" t="s">
        <v>465</v>
      </c>
      <c r="H1125" s="156" t="s">
        <v>32</v>
      </c>
      <c r="I1125" s="158"/>
      <c r="L1125" s="154"/>
      <c r="M1125" s="159"/>
      <c r="T1125" s="160"/>
      <c r="AT1125" s="156" t="s">
        <v>364</v>
      </c>
      <c r="AU1125" s="156" t="s">
        <v>89</v>
      </c>
      <c r="AV1125" s="12" t="s">
        <v>87</v>
      </c>
      <c r="AW1125" s="12" t="s">
        <v>40</v>
      </c>
      <c r="AX1125" s="12" t="s">
        <v>80</v>
      </c>
      <c r="AY1125" s="156" t="s">
        <v>354</v>
      </c>
    </row>
    <row r="1126" spans="2:65" s="13" customFormat="1">
      <c r="B1126" s="161"/>
      <c r="D1126" s="155" t="s">
        <v>364</v>
      </c>
      <c r="E1126" s="162" t="s">
        <v>32</v>
      </c>
      <c r="F1126" s="163" t="s">
        <v>173</v>
      </c>
      <c r="H1126" s="164">
        <v>22.704000000000001</v>
      </c>
      <c r="I1126" s="165"/>
      <c r="L1126" s="161"/>
      <c r="M1126" s="166"/>
      <c r="T1126" s="167"/>
      <c r="AT1126" s="162" t="s">
        <v>364</v>
      </c>
      <c r="AU1126" s="162" t="s">
        <v>89</v>
      </c>
      <c r="AV1126" s="13" t="s">
        <v>89</v>
      </c>
      <c r="AW1126" s="13" t="s">
        <v>40</v>
      </c>
      <c r="AX1126" s="13" t="s">
        <v>87</v>
      </c>
      <c r="AY1126" s="162" t="s">
        <v>354</v>
      </c>
    </row>
    <row r="1127" spans="2:65" s="13" customFormat="1">
      <c r="B1127" s="161"/>
      <c r="D1127" s="155" t="s">
        <v>364</v>
      </c>
      <c r="F1127" s="163" t="s">
        <v>1246</v>
      </c>
      <c r="H1127" s="164">
        <v>24.974</v>
      </c>
      <c r="I1127" s="165"/>
      <c r="L1127" s="161"/>
      <c r="M1127" s="166"/>
      <c r="T1127" s="167"/>
      <c r="AT1127" s="162" t="s">
        <v>364</v>
      </c>
      <c r="AU1127" s="162" t="s">
        <v>89</v>
      </c>
      <c r="AV1127" s="13" t="s">
        <v>89</v>
      </c>
      <c r="AW1127" s="13" t="s">
        <v>4</v>
      </c>
      <c r="AX1127" s="13" t="s">
        <v>87</v>
      </c>
      <c r="AY1127" s="162" t="s">
        <v>354</v>
      </c>
    </row>
    <row r="1128" spans="2:65" s="1" customFormat="1" ht="24.2" customHeight="1">
      <c r="B1128" s="34"/>
      <c r="C1128" s="137" t="s">
        <v>1247</v>
      </c>
      <c r="D1128" s="137" t="s">
        <v>356</v>
      </c>
      <c r="E1128" s="138" t="s">
        <v>1248</v>
      </c>
      <c r="F1128" s="139" t="s">
        <v>1249</v>
      </c>
      <c r="G1128" s="140" t="s">
        <v>476</v>
      </c>
      <c r="H1128" s="141">
        <v>106.04</v>
      </c>
      <c r="I1128" s="142"/>
      <c r="J1128" s="143">
        <f>ROUND(I1128*H1128,2)</f>
        <v>0</v>
      </c>
      <c r="K1128" s="139" t="s">
        <v>360</v>
      </c>
      <c r="L1128" s="34"/>
      <c r="M1128" s="144" t="s">
        <v>32</v>
      </c>
      <c r="N1128" s="145" t="s">
        <v>51</v>
      </c>
      <c r="P1128" s="146">
        <f>O1128*H1128</f>
        <v>0</v>
      </c>
      <c r="Q1128" s="146">
        <v>1.1E-4</v>
      </c>
      <c r="R1128" s="146">
        <f>Q1128*H1128</f>
        <v>1.1664400000000002E-2</v>
      </c>
      <c r="S1128" s="146">
        <v>0</v>
      </c>
      <c r="T1128" s="147">
        <f>S1128*H1128</f>
        <v>0</v>
      </c>
      <c r="AR1128" s="148" t="s">
        <v>504</v>
      </c>
      <c r="AT1128" s="148" t="s">
        <v>356</v>
      </c>
      <c r="AU1128" s="148" t="s">
        <v>89</v>
      </c>
      <c r="AY1128" s="18" t="s">
        <v>354</v>
      </c>
      <c r="BE1128" s="149">
        <f>IF(N1128="základní",J1128,0)</f>
        <v>0</v>
      </c>
      <c r="BF1128" s="149">
        <f>IF(N1128="snížená",J1128,0)</f>
        <v>0</v>
      </c>
      <c r="BG1128" s="149">
        <f>IF(N1128="zákl. přenesená",J1128,0)</f>
        <v>0</v>
      </c>
      <c r="BH1128" s="149">
        <f>IF(N1128="sníž. přenesená",J1128,0)</f>
        <v>0</v>
      </c>
      <c r="BI1128" s="149">
        <f>IF(N1128="nulová",J1128,0)</f>
        <v>0</v>
      </c>
      <c r="BJ1128" s="18" t="s">
        <v>87</v>
      </c>
      <c r="BK1128" s="149">
        <f>ROUND(I1128*H1128,2)</f>
        <v>0</v>
      </c>
      <c r="BL1128" s="18" t="s">
        <v>504</v>
      </c>
      <c r="BM1128" s="148" t="s">
        <v>1250</v>
      </c>
    </row>
    <row r="1129" spans="2:65" s="1" customFormat="1">
      <c r="B1129" s="34"/>
      <c r="D1129" s="150" t="s">
        <v>362</v>
      </c>
      <c r="F1129" s="151" t="s">
        <v>1251</v>
      </c>
      <c r="I1129" s="152"/>
      <c r="L1129" s="34"/>
      <c r="M1129" s="153"/>
      <c r="T1129" s="55"/>
      <c r="AT1129" s="18" t="s">
        <v>362</v>
      </c>
      <c r="AU1129" s="18" t="s">
        <v>89</v>
      </c>
    </row>
    <row r="1130" spans="2:65" s="12" customFormat="1">
      <c r="B1130" s="154"/>
      <c r="D1130" s="155" t="s">
        <v>364</v>
      </c>
      <c r="E1130" s="156" t="s">
        <v>32</v>
      </c>
      <c r="F1130" s="157" t="s">
        <v>365</v>
      </c>
      <c r="H1130" s="156" t="s">
        <v>32</v>
      </c>
      <c r="I1130" s="158"/>
      <c r="L1130" s="154"/>
      <c r="M1130" s="159"/>
      <c r="T1130" s="160"/>
      <c r="AT1130" s="156" t="s">
        <v>364</v>
      </c>
      <c r="AU1130" s="156" t="s">
        <v>89</v>
      </c>
      <c r="AV1130" s="12" t="s">
        <v>87</v>
      </c>
      <c r="AW1130" s="12" t="s">
        <v>40</v>
      </c>
      <c r="AX1130" s="12" t="s">
        <v>80</v>
      </c>
      <c r="AY1130" s="156" t="s">
        <v>354</v>
      </c>
    </row>
    <row r="1131" spans="2:65" s="12" customFormat="1">
      <c r="B1131" s="154"/>
      <c r="D1131" s="155" t="s">
        <v>364</v>
      </c>
      <c r="E1131" s="156" t="s">
        <v>32</v>
      </c>
      <c r="F1131" s="157" t="s">
        <v>1104</v>
      </c>
      <c r="H1131" s="156" t="s">
        <v>32</v>
      </c>
      <c r="I1131" s="158"/>
      <c r="L1131" s="154"/>
      <c r="M1131" s="159"/>
      <c r="T1131" s="160"/>
      <c r="AT1131" s="156" t="s">
        <v>364</v>
      </c>
      <c r="AU1131" s="156" t="s">
        <v>89</v>
      </c>
      <c r="AV1131" s="12" t="s">
        <v>87</v>
      </c>
      <c r="AW1131" s="12" t="s">
        <v>40</v>
      </c>
      <c r="AX1131" s="12" t="s">
        <v>80</v>
      </c>
      <c r="AY1131" s="156" t="s">
        <v>354</v>
      </c>
    </row>
    <row r="1132" spans="2:65" s="12" customFormat="1">
      <c r="B1132" s="154"/>
      <c r="D1132" s="155" t="s">
        <v>364</v>
      </c>
      <c r="E1132" s="156" t="s">
        <v>32</v>
      </c>
      <c r="F1132" s="157" t="s">
        <v>1193</v>
      </c>
      <c r="H1132" s="156" t="s">
        <v>32</v>
      </c>
      <c r="I1132" s="158"/>
      <c r="L1132" s="154"/>
      <c r="M1132" s="159"/>
      <c r="T1132" s="160"/>
      <c r="AT1132" s="156" t="s">
        <v>364</v>
      </c>
      <c r="AU1132" s="156" t="s">
        <v>89</v>
      </c>
      <c r="AV1132" s="12" t="s">
        <v>87</v>
      </c>
      <c r="AW1132" s="12" t="s">
        <v>40</v>
      </c>
      <c r="AX1132" s="12" t="s">
        <v>80</v>
      </c>
      <c r="AY1132" s="156" t="s">
        <v>354</v>
      </c>
    </row>
    <row r="1133" spans="2:65" s="12" customFormat="1">
      <c r="B1133" s="154"/>
      <c r="D1133" s="155" t="s">
        <v>364</v>
      </c>
      <c r="E1133" s="156" t="s">
        <v>32</v>
      </c>
      <c r="F1133" s="157" t="s">
        <v>1223</v>
      </c>
      <c r="H1133" s="156" t="s">
        <v>32</v>
      </c>
      <c r="I1133" s="158"/>
      <c r="L1133" s="154"/>
      <c r="M1133" s="159"/>
      <c r="T1133" s="160"/>
      <c r="AT1133" s="156" t="s">
        <v>364</v>
      </c>
      <c r="AU1133" s="156" t="s">
        <v>89</v>
      </c>
      <c r="AV1133" s="12" t="s">
        <v>87</v>
      </c>
      <c r="AW1133" s="12" t="s">
        <v>40</v>
      </c>
      <c r="AX1133" s="12" t="s">
        <v>80</v>
      </c>
      <c r="AY1133" s="156" t="s">
        <v>354</v>
      </c>
    </row>
    <row r="1134" spans="2:65" s="13" customFormat="1">
      <c r="B1134" s="161"/>
      <c r="D1134" s="155" t="s">
        <v>364</v>
      </c>
      <c r="E1134" s="162" t="s">
        <v>32</v>
      </c>
      <c r="F1134" s="163" t="s">
        <v>176</v>
      </c>
      <c r="H1134" s="164">
        <v>106.04</v>
      </c>
      <c r="I1134" s="165"/>
      <c r="L1134" s="161"/>
      <c r="M1134" s="166"/>
      <c r="T1134" s="167"/>
      <c r="AT1134" s="162" t="s">
        <v>364</v>
      </c>
      <c r="AU1134" s="162" t="s">
        <v>89</v>
      </c>
      <c r="AV1134" s="13" t="s">
        <v>89</v>
      </c>
      <c r="AW1134" s="13" t="s">
        <v>40</v>
      </c>
      <c r="AX1134" s="13" t="s">
        <v>87</v>
      </c>
      <c r="AY1134" s="162" t="s">
        <v>354</v>
      </c>
    </row>
    <row r="1135" spans="2:65" s="1" customFormat="1" ht="37.9" customHeight="1">
      <c r="B1135" s="34"/>
      <c r="C1135" s="179" t="s">
        <v>1252</v>
      </c>
      <c r="D1135" s="179" t="s">
        <v>517</v>
      </c>
      <c r="E1135" s="180" t="s">
        <v>1214</v>
      </c>
      <c r="F1135" s="181" t="s">
        <v>1215</v>
      </c>
      <c r="G1135" s="182" t="s">
        <v>359</v>
      </c>
      <c r="H1135" s="183">
        <v>44.558</v>
      </c>
      <c r="I1135" s="184"/>
      <c r="J1135" s="185">
        <f>ROUND(I1135*H1135,2)</f>
        <v>0</v>
      </c>
      <c r="K1135" s="181" t="s">
        <v>1067</v>
      </c>
      <c r="L1135" s="186"/>
      <c r="M1135" s="187" t="s">
        <v>32</v>
      </c>
      <c r="N1135" s="188" t="s">
        <v>51</v>
      </c>
      <c r="P1135" s="146">
        <f>O1135*H1135</f>
        <v>0</v>
      </c>
      <c r="Q1135" s="146">
        <v>2.8300000000000001E-3</v>
      </c>
      <c r="R1135" s="146">
        <f>Q1135*H1135</f>
        <v>0.12609914</v>
      </c>
      <c r="S1135" s="146">
        <v>0</v>
      </c>
      <c r="T1135" s="147">
        <f>S1135*H1135</f>
        <v>0</v>
      </c>
      <c r="AR1135" s="148" t="s">
        <v>594</v>
      </c>
      <c r="AT1135" s="148" t="s">
        <v>517</v>
      </c>
      <c r="AU1135" s="148" t="s">
        <v>89</v>
      </c>
      <c r="AY1135" s="18" t="s">
        <v>354</v>
      </c>
      <c r="BE1135" s="149">
        <f>IF(N1135="základní",J1135,0)</f>
        <v>0</v>
      </c>
      <c r="BF1135" s="149">
        <f>IF(N1135="snížená",J1135,0)</f>
        <v>0</v>
      </c>
      <c r="BG1135" s="149">
        <f>IF(N1135="zákl. přenesená",J1135,0)</f>
        <v>0</v>
      </c>
      <c r="BH1135" s="149">
        <f>IF(N1135="sníž. přenesená",J1135,0)</f>
        <v>0</v>
      </c>
      <c r="BI1135" s="149">
        <f>IF(N1135="nulová",J1135,0)</f>
        <v>0</v>
      </c>
      <c r="BJ1135" s="18" t="s">
        <v>87</v>
      </c>
      <c r="BK1135" s="149">
        <f>ROUND(I1135*H1135,2)</f>
        <v>0</v>
      </c>
      <c r="BL1135" s="18" t="s">
        <v>504</v>
      </c>
      <c r="BM1135" s="148" t="s">
        <v>1253</v>
      </c>
    </row>
    <row r="1136" spans="2:65" s="12" customFormat="1">
      <c r="B1136" s="154"/>
      <c r="D1136" s="155" t="s">
        <v>364</v>
      </c>
      <c r="E1136" s="156" t="s">
        <v>32</v>
      </c>
      <c r="F1136" s="157" t="s">
        <v>365</v>
      </c>
      <c r="H1136" s="156" t="s">
        <v>32</v>
      </c>
      <c r="I1136" s="158"/>
      <c r="L1136" s="154"/>
      <c r="M1136" s="159"/>
      <c r="T1136" s="160"/>
      <c r="AT1136" s="156" t="s">
        <v>364</v>
      </c>
      <c r="AU1136" s="156" t="s">
        <v>89</v>
      </c>
      <c r="AV1136" s="12" t="s">
        <v>87</v>
      </c>
      <c r="AW1136" s="12" t="s">
        <v>40</v>
      </c>
      <c r="AX1136" s="12" t="s">
        <v>80</v>
      </c>
      <c r="AY1136" s="156" t="s">
        <v>354</v>
      </c>
    </row>
    <row r="1137" spans="2:65" s="12" customFormat="1">
      <c r="B1137" s="154"/>
      <c r="D1137" s="155" t="s">
        <v>364</v>
      </c>
      <c r="E1137" s="156" t="s">
        <v>32</v>
      </c>
      <c r="F1137" s="157" t="s">
        <v>1194</v>
      </c>
      <c r="H1137" s="156" t="s">
        <v>32</v>
      </c>
      <c r="I1137" s="158"/>
      <c r="L1137" s="154"/>
      <c r="M1137" s="159"/>
      <c r="T1137" s="160"/>
      <c r="AT1137" s="156" t="s">
        <v>364</v>
      </c>
      <c r="AU1137" s="156" t="s">
        <v>89</v>
      </c>
      <c r="AV1137" s="12" t="s">
        <v>87</v>
      </c>
      <c r="AW1137" s="12" t="s">
        <v>40</v>
      </c>
      <c r="AX1137" s="12" t="s">
        <v>80</v>
      </c>
      <c r="AY1137" s="156" t="s">
        <v>354</v>
      </c>
    </row>
    <row r="1138" spans="2:65" s="13" customFormat="1">
      <c r="B1138" s="161"/>
      <c r="D1138" s="155" t="s">
        <v>364</v>
      </c>
      <c r="E1138" s="162" t="s">
        <v>32</v>
      </c>
      <c r="F1138" s="163" t="s">
        <v>179</v>
      </c>
      <c r="H1138" s="164">
        <v>40.506999999999998</v>
      </c>
      <c r="I1138" s="165"/>
      <c r="L1138" s="161"/>
      <c r="M1138" s="166"/>
      <c r="T1138" s="167"/>
      <c r="AT1138" s="162" t="s">
        <v>364</v>
      </c>
      <c r="AU1138" s="162" t="s">
        <v>89</v>
      </c>
      <c r="AV1138" s="13" t="s">
        <v>89</v>
      </c>
      <c r="AW1138" s="13" t="s">
        <v>40</v>
      </c>
      <c r="AX1138" s="13" t="s">
        <v>87</v>
      </c>
      <c r="AY1138" s="162" t="s">
        <v>354</v>
      </c>
    </row>
    <row r="1139" spans="2:65" s="13" customFormat="1">
      <c r="B1139" s="161"/>
      <c r="D1139" s="155" t="s">
        <v>364</v>
      </c>
      <c r="F1139" s="163" t="s">
        <v>1254</v>
      </c>
      <c r="H1139" s="164">
        <v>44.558</v>
      </c>
      <c r="I1139" s="165"/>
      <c r="L1139" s="161"/>
      <c r="M1139" s="166"/>
      <c r="T1139" s="167"/>
      <c r="AT1139" s="162" t="s">
        <v>364</v>
      </c>
      <c r="AU1139" s="162" t="s">
        <v>89</v>
      </c>
      <c r="AV1139" s="13" t="s">
        <v>89</v>
      </c>
      <c r="AW1139" s="13" t="s">
        <v>4</v>
      </c>
      <c r="AX1139" s="13" t="s">
        <v>87</v>
      </c>
      <c r="AY1139" s="162" t="s">
        <v>354</v>
      </c>
    </row>
    <row r="1140" spans="2:65" s="1" customFormat="1" ht="21.75" customHeight="1">
      <c r="B1140" s="34"/>
      <c r="C1140" s="137" t="s">
        <v>1255</v>
      </c>
      <c r="D1140" s="137" t="s">
        <v>356</v>
      </c>
      <c r="E1140" s="138" t="s">
        <v>1256</v>
      </c>
      <c r="F1140" s="139" t="s">
        <v>1257</v>
      </c>
      <c r="G1140" s="140" t="s">
        <v>476</v>
      </c>
      <c r="H1140" s="141">
        <v>91.799000000000007</v>
      </c>
      <c r="I1140" s="142"/>
      <c r="J1140" s="143">
        <f>ROUND(I1140*H1140,2)</f>
        <v>0</v>
      </c>
      <c r="K1140" s="139" t="s">
        <v>360</v>
      </c>
      <c r="L1140" s="34"/>
      <c r="M1140" s="144" t="s">
        <v>32</v>
      </c>
      <c r="N1140" s="145" t="s">
        <v>51</v>
      </c>
      <c r="P1140" s="146">
        <f>O1140*H1140</f>
        <v>0</v>
      </c>
      <c r="Q1140" s="146">
        <v>0</v>
      </c>
      <c r="R1140" s="146">
        <f>Q1140*H1140</f>
        <v>0</v>
      </c>
      <c r="S1140" s="146">
        <v>2.9999999999999997E-4</v>
      </c>
      <c r="T1140" s="147">
        <f>S1140*H1140</f>
        <v>2.75397E-2</v>
      </c>
      <c r="AR1140" s="148" t="s">
        <v>504</v>
      </c>
      <c r="AT1140" s="148" t="s">
        <v>356</v>
      </c>
      <c r="AU1140" s="148" t="s">
        <v>89</v>
      </c>
      <c r="AY1140" s="18" t="s">
        <v>354</v>
      </c>
      <c r="BE1140" s="149">
        <f>IF(N1140="základní",J1140,0)</f>
        <v>0</v>
      </c>
      <c r="BF1140" s="149">
        <f>IF(N1140="snížená",J1140,0)</f>
        <v>0</v>
      </c>
      <c r="BG1140" s="149">
        <f>IF(N1140="zákl. přenesená",J1140,0)</f>
        <v>0</v>
      </c>
      <c r="BH1140" s="149">
        <f>IF(N1140="sníž. přenesená",J1140,0)</f>
        <v>0</v>
      </c>
      <c r="BI1140" s="149">
        <f>IF(N1140="nulová",J1140,0)</f>
        <v>0</v>
      </c>
      <c r="BJ1140" s="18" t="s">
        <v>87</v>
      </c>
      <c r="BK1140" s="149">
        <f>ROUND(I1140*H1140,2)</f>
        <v>0</v>
      </c>
      <c r="BL1140" s="18" t="s">
        <v>504</v>
      </c>
      <c r="BM1140" s="148" t="s">
        <v>1258</v>
      </c>
    </row>
    <row r="1141" spans="2:65" s="1" customFormat="1">
      <c r="B1141" s="34"/>
      <c r="D1141" s="150" t="s">
        <v>362</v>
      </c>
      <c r="F1141" s="151" t="s">
        <v>1259</v>
      </c>
      <c r="I1141" s="152"/>
      <c r="L1141" s="34"/>
      <c r="M1141" s="153"/>
      <c r="T1141" s="55"/>
      <c r="AT1141" s="18" t="s">
        <v>362</v>
      </c>
      <c r="AU1141" s="18" t="s">
        <v>89</v>
      </c>
    </row>
    <row r="1142" spans="2:65" s="12" customFormat="1">
      <c r="B1142" s="154"/>
      <c r="D1142" s="155" t="s">
        <v>364</v>
      </c>
      <c r="E1142" s="156" t="s">
        <v>32</v>
      </c>
      <c r="F1142" s="157" t="s">
        <v>365</v>
      </c>
      <c r="H1142" s="156" t="s">
        <v>32</v>
      </c>
      <c r="I1142" s="158"/>
      <c r="L1142" s="154"/>
      <c r="M1142" s="159"/>
      <c r="T1142" s="160"/>
      <c r="AT1142" s="156" t="s">
        <v>364</v>
      </c>
      <c r="AU1142" s="156" t="s">
        <v>89</v>
      </c>
      <c r="AV1142" s="12" t="s">
        <v>87</v>
      </c>
      <c r="AW1142" s="12" t="s">
        <v>40</v>
      </c>
      <c r="AX1142" s="12" t="s">
        <v>80</v>
      </c>
      <c r="AY1142" s="156" t="s">
        <v>354</v>
      </c>
    </row>
    <row r="1143" spans="2:65" s="12" customFormat="1">
      <c r="B1143" s="154"/>
      <c r="D1143" s="155" t="s">
        <v>364</v>
      </c>
      <c r="E1143" s="156" t="s">
        <v>32</v>
      </c>
      <c r="F1143" s="157" t="s">
        <v>456</v>
      </c>
      <c r="H1143" s="156" t="s">
        <v>32</v>
      </c>
      <c r="I1143" s="158"/>
      <c r="L1143" s="154"/>
      <c r="M1143" s="159"/>
      <c r="T1143" s="160"/>
      <c r="AT1143" s="156" t="s">
        <v>364</v>
      </c>
      <c r="AU1143" s="156" t="s">
        <v>89</v>
      </c>
      <c r="AV1143" s="12" t="s">
        <v>87</v>
      </c>
      <c r="AW1143" s="12" t="s">
        <v>40</v>
      </c>
      <c r="AX1143" s="12" t="s">
        <v>80</v>
      </c>
      <c r="AY1143" s="156" t="s">
        <v>354</v>
      </c>
    </row>
    <row r="1144" spans="2:65" s="12" customFormat="1">
      <c r="B1144" s="154"/>
      <c r="D1144" s="155" t="s">
        <v>364</v>
      </c>
      <c r="E1144" s="156" t="s">
        <v>32</v>
      </c>
      <c r="F1144" s="157" t="s">
        <v>1112</v>
      </c>
      <c r="H1144" s="156" t="s">
        <v>32</v>
      </c>
      <c r="I1144" s="158"/>
      <c r="L1144" s="154"/>
      <c r="M1144" s="159"/>
      <c r="T1144" s="160"/>
      <c r="AT1144" s="156" t="s">
        <v>364</v>
      </c>
      <c r="AU1144" s="156" t="s">
        <v>89</v>
      </c>
      <c r="AV1144" s="12" t="s">
        <v>87</v>
      </c>
      <c r="AW1144" s="12" t="s">
        <v>40</v>
      </c>
      <c r="AX1144" s="12" t="s">
        <v>80</v>
      </c>
      <c r="AY1144" s="156" t="s">
        <v>354</v>
      </c>
    </row>
    <row r="1145" spans="2:65" s="12" customFormat="1">
      <c r="B1145" s="154"/>
      <c r="D1145" s="155" t="s">
        <v>364</v>
      </c>
      <c r="E1145" s="156" t="s">
        <v>32</v>
      </c>
      <c r="F1145" s="157" t="s">
        <v>1260</v>
      </c>
      <c r="H1145" s="156" t="s">
        <v>32</v>
      </c>
      <c r="I1145" s="158"/>
      <c r="L1145" s="154"/>
      <c r="M1145" s="159"/>
      <c r="T1145" s="160"/>
      <c r="AT1145" s="156" t="s">
        <v>364</v>
      </c>
      <c r="AU1145" s="156" t="s">
        <v>89</v>
      </c>
      <c r="AV1145" s="12" t="s">
        <v>87</v>
      </c>
      <c r="AW1145" s="12" t="s">
        <v>40</v>
      </c>
      <c r="AX1145" s="12" t="s">
        <v>80</v>
      </c>
      <c r="AY1145" s="156" t="s">
        <v>354</v>
      </c>
    </row>
    <row r="1146" spans="2:65" s="12" customFormat="1">
      <c r="B1146" s="154"/>
      <c r="D1146" s="155" t="s">
        <v>364</v>
      </c>
      <c r="E1146" s="156" t="s">
        <v>32</v>
      </c>
      <c r="F1146" s="157" t="s">
        <v>1114</v>
      </c>
      <c r="H1146" s="156" t="s">
        <v>32</v>
      </c>
      <c r="I1146" s="158"/>
      <c r="L1146" s="154"/>
      <c r="M1146" s="159"/>
      <c r="T1146" s="160"/>
      <c r="AT1146" s="156" t="s">
        <v>364</v>
      </c>
      <c r="AU1146" s="156" t="s">
        <v>89</v>
      </c>
      <c r="AV1146" s="12" t="s">
        <v>87</v>
      </c>
      <c r="AW1146" s="12" t="s">
        <v>40</v>
      </c>
      <c r="AX1146" s="12" t="s">
        <v>80</v>
      </c>
      <c r="AY1146" s="156" t="s">
        <v>354</v>
      </c>
    </row>
    <row r="1147" spans="2:65" s="12" customFormat="1">
      <c r="B1147" s="154"/>
      <c r="D1147" s="155" t="s">
        <v>364</v>
      </c>
      <c r="E1147" s="156" t="s">
        <v>32</v>
      </c>
      <c r="F1147" s="157" t="s">
        <v>1261</v>
      </c>
      <c r="H1147" s="156" t="s">
        <v>32</v>
      </c>
      <c r="I1147" s="158"/>
      <c r="L1147" s="154"/>
      <c r="M1147" s="159"/>
      <c r="T1147" s="160"/>
      <c r="AT1147" s="156" t="s">
        <v>364</v>
      </c>
      <c r="AU1147" s="156" t="s">
        <v>89</v>
      </c>
      <c r="AV1147" s="12" t="s">
        <v>87</v>
      </c>
      <c r="AW1147" s="12" t="s">
        <v>40</v>
      </c>
      <c r="AX1147" s="12" t="s">
        <v>80</v>
      </c>
      <c r="AY1147" s="156" t="s">
        <v>354</v>
      </c>
    </row>
    <row r="1148" spans="2:65" s="12" customFormat="1">
      <c r="B1148" s="154"/>
      <c r="D1148" s="155" t="s">
        <v>364</v>
      </c>
      <c r="E1148" s="156" t="s">
        <v>32</v>
      </c>
      <c r="F1148" s="157" t="s">
        <v>369</v>
      </c>
      <c r="H1148" s="156" t="s">
        <v>32</v>
      </c>
      <c r="I1148" s="158"/>
      <c r="L1148" s="154"/>
      <c r="M1148" s="159"/>
      <c r="T1148" s="160"/>
      <c r="AT1148" s="156" t="s">
        <v>364</v>
      </c>
      <c r="AU1148" s="156" t="s">
        <v>89</v>
      </c>
      <c r="AV1148" s="12" t="s">
        <v>87</v>
      </c>
      <c r="AW1148" s="12" t="s">
        <v>40</v>
      </c>
      <c r="AX1148" s="12" t="s">
        <v>80</v>
      </c>
      <c r="AY1148" s="156" t="s">
        <v>354</v>
      </c>
    </row>
    <row r="1149" spans="2:65" s="12" customFormat="1">
      <c r="B1149" s="154"/>
      <c r="D1149" s="155" t="s">
        <v>364</v>
      </c>
      <c r="E1149" s="156" t="s">
        <v>32</v>
      </c>
      <c r="F1149" s="157" t="s">
        <v>891</v>
      </c>
      <c r="H1149" s="156" t="s">
        <v>32</v>
      </c>
      <c r="I1149" s="158"/>
      <c r="L1149" s="154"/>
      <c r="M1149" s="159"/>
      <c r="T1149" s="160"/>
      <c r="AT1149" s="156" t="s">
        <v>364</v>
      </c>
      <c r="AU1149" s="156" t="s">
        <v>89</v>
      </c>
      <c r="AV1149" s="12" t="s">
        <v>87</v>
      </c>
      <c r="AW1149" s="12" t="s">
        <v>40</v>
      </c>
      <c r="AX1149" s="12" t="s">
        <v>80</v>
      </c>
      <c r="AY1149" s="156" t="s">
        <v>354</v>
      </c>
    </row>
    <row r="1150" spans="2:65" s="13" customFormat="1">
      <c r="B1150" s="161"/>
      <c r="D1150" s="155" t="s">
        <v>364</v>
      </c>
      <c r="E1150" s="162" t="s">
        <v>32</v>
      </c>
      <c r="F1150" s="163" t="s">
        <v>142</v>
      </c>
      <c r="H1150" s="164">
        <v>91.799000000000007</v>
      </c>
      <c r="I1150" s="165"/>
      <c r="L1150" s="161"/>
      <c r="M1150" s="166"/>
      <c r="T1150" s="167"/>
      <c r="AT1150" s="162" t="s">
        <v>364</v>
      </c>
      <c r="AU1150" s="162" t="s">
        <v>89</v>
      </c>
      <c r="AV1150" s="13" t="s">
        <v>89</v>
      </c>
      <c r="AW1150" s="13" t="s">
        <v>40</v>
      </c>
      <c r="AX1150" s="13" t="s">
        <v>87</v>
      </c>
      <c r="AY1150" s="162" t="s">
        <v>354</v>
      </c>
    </row>
    <row r="1151" spans="2:65" s="1" customFormat="1" ht="16.5" customHeight="1">
      <c r="B1151" s="34"/>
      <c r="C1151" s="137" t="s">
        <v>1262</v>
      </c>
      <c r="D1151" s="137" t="s">
        <v>356</v>
      </c>
      <c r="E1151" s="138" t="s">
        <v>1263</v>
      </c>
      <c r="F1151" s="139" t="s">
        <v>1264</v>
      </c>
      <c r="G1151" s="140" t="s">
        <v>476</v>
      </c>
      <c r="H1151" s="141">
        <v>238.04</v>
      </c>
      <c r="I1151" s="142"/>
      <c r="J1151" s="143">
        <f>ROUND(I1151*H1151,2)</f>
        <v>0</v>
      </c>
      <c r="K1151" s="139" t="s">
        <v>360</v>
      </c>
      <c r="L1151" s="34"/>
      <c r="M1151" s="144" t="s">
        <v>32</v>
      </c>
      <c r="N1151" s="145" t="s">
        <v>51</v>
      </c>
      <c r="P1151" s="146">
        <f>O1151*H1151</f>
        <v>0</v>
      </c>
      <c r="Q1151" s="146">
        <v>0</v>
      </c>
      <c r="R1151" s="146">
        <f>Q1151*H1151</f>
        <v>0</v>
      </c>
      <c r="S1151" s="146">
        <v>0</v>
      </c>
      <c r="T1151" s="147">
        <f>S1151*H1151</f>
        <v>0</v>
      </c>
      <c r="AR1151" s="148" t="s">
        <v>504</v>
      </c>
      <c r="AT1151" s="148" t="s">
        <v>356</v>
      </c>
      <c r="AU1151" s="148" t="s">
        <v>89</v>
      </c>
      <c r="AY1151" s="18" t="s">
        <v>354</v>
      </c>
      <c r="BE1151" s="149">
        <f>IF(N1151="základní",J1151,0)</f>
        <v>0</v>
      </c>
      <c r="BF1151" s="149">
        <f>IF(N1151="snížená",J1151,0)</f>
        <v>0</v>
      </c>
      <c r="BG1151" s="149">
        <f>IF(N1151="zákl. přenesená",J1151,0)</f>
        <v>0</v>
      </c>
      <c r="BH1151" s="149">
        <f>IF(N1151="sníž. přenesená",J1151,0)</f>
        <v>0</v>
      </c>
      <c r="BI1151" s="149">
        <f>IF(N1151="nulová",J1151,0)</f>
        <v>0</v>
      </c>
      <c r="BJ1151" s="18" t="s">
        <v>87</v>
      </c>
      <c r="BK1151" s="149">
        <f>ROUND(I1151*H1151,2)</f>
        <v>0</v>
      </c>
      <c r="BL1151" s="18" t="s">
        <v>504</v>
      </c>
      <c r="BM1151" s="148" t="s">
        <v>1265</v>
      </c>
    </row>
    <row r="1152" spans="2:65" s="1" customFormat="1">
      <c r="B1152" s="34"/>
      <c r="D1152" s="150" t="s">
        <v>362</v>
      </c>
      <c r="F1152" s="151" t="s">
        <v>1266</v>
      </c>
      <c r="I1152" s="152"/>
      <c r="L1152" s="34"/>
      <c r="M1152" s="153"/>
      <c r="T1152" s="55"/>
      <c r="AT1152" s="18" t="s">
        <v>362</v>
      </c>
      <c r="AU1152" s="18" t="s">
        <v>89</v>
      </c>
    </row>
    <row r="1153" spans="2:65" s="12" customFormat="1">
      <c r="B1153" s="154"/>
      <c r="D1153" s="155" t="s">
        <v>364</v>
      </c>
      <c r="E1153" s="156" t="s">
        <v>32</v>
      </c>
      <c r="F1153" s="157" t="s">
        <v>365</v>
      </c>
      <c r="H1153" s="156" t="s">
        <v>32</v>
      </c>
      <c r="I1153" s="158"/>
      <c r="L1153" s="154"/>
      <c r="M1153" s="159"/>
      <c r="T1153" s="160"/>
      <c r="AT1153" s="156" t="s">
        <v>364</v>
      </c>
      <c r="AU1153" s="156" t="s">
        <v>89</v>
      </c>
      <c r="AV1153" s="12" t="s">
        <v>87</v>
      </c>
      <c r="AW1153" s="12" t="s">
        <v>40</v>
      </c>
      <c r="AX1153" s="12" t="s">
        <v>80</v>
      </c>
      <c r="AY1153" s="156" t="s">
        <v>354</v>
      </c>
    </row>
    <row r="1154" spans="2:65" s="12" customFormat="1">
      <c r="B1154" s="154"/>
      <c r="D1154" s="155" t="s">
        <v>364</v>
      </c>
      <c r="E1154" s="156" t="s">
        <v>32</v>
      </c>
      <c r="F1154" s="157" t="s">
        <v>1104</v>
      </c>
      <c r="H1154" s="156" t="s">
        <v>32</v>
      </c>
      <c r="I1154" s="158"/>
      <c r="L1154" s="154"/>
      <c r="M1154" s="159"/>
      <c r="T1154" s="160"/>
      <c r="AT1154" s="156" t="s">
        <v>364</v>
      </c>
      <c r="AU1154" s="156" t="s">
        <v>89</v>
      </c>
      <c r="AV1154" s="12" t="s">
        <v>87</v>
      </c>
      <c r="AW1154" s="12" t="s">
        <v>40</v>
      </c>
      <c r="AX1154" s="12" t="s">
        <v>80</v>
      </c>
      <c r="AY1154" s="156" t="s">
        <v>354</v>
      </c>
    </row>
    <row r="1155" spans="2:65" s="12" customFormat="1">
      <c r="B1155" s="154"/>
      <c r="D1155" s="155" t="s">
        <v>364</v>
      </c>
      <c r="E1155" s="156" t="s">
        <v>32</v>
      </c>
      <c r="F1155" s="157" t="s">
        <v>1186</v>
      </c>
      <c r="H1155" s="156" t="s">
        <v>32</v>
      </c>
      <c r="I1155" s="158"/>
      <c r="L1155" s="154"/>
      <c r="M1155" s="159"/>
      <c r="T1155" s="160"/>
      <c r="AT1155" s="156" t="s">
        <v>364</v>
      </c>
      <c r="AU1155" s="156" t="s">
        <v>89</v>
      </c>
      <c r="AV1155" s="12" t="s">
        <v>87</v>
      </c>
      <c r="AW1155" s="12" t="s">
        <v>40</v>
      </c>
      <c r="AX1155" s="12" t="s">
        <v>80</v>
      </c>
      <c r="AY1155" s="156" t="s">
        <v>354</v>
      </c>
    </row>
    <row r="1156" spans="2:65" s="12" customFormat="1">
      <c r="B1156" s="154"/>
      <c r="D1156" s="155" t="s">
        <v>364</v>
      </c>
      <c r="E1156" s="156" t="s">
        <v>32</v>
      </c>
      <c r="F1156" s="157" t="s">
        <v>1200</v>
      </c>
      <c r="H1156" s="156" t="s">
        <v>32</v>
      </c>
      <c r="I1156" s="158"/>
      <c r="L1156" s="154"/>
      <c r="M1156" s="159"/>
      <c r="T1156" s="160"/>
      <c r="AT1156" s="156" t="s">
        <v>364</v>
      </c>
      <c r="AU1156" s="156" t="s">
        <v>89</v>
      </c>
      <c r="AV1156" s="12" t="s">
        <v>87</v>
      </c>
      <c r="AW1156" s="12" t="s">
        <v>40</v>
      </c>
      <c r="AX1156" s="12" t="s">
        <v>80</v>
      </c>
      <c r="AY1156" s="156" t="s">
        <v>354</v>
      </c>
    </row>
    <row r="1157" spans="2:65" s="12" customFormat="1">
      <c r="B1157" s="154"/>
      <c r="D1157" s="155" t="s">
        <v>364</v>
      </c>
      <c r="E1157" s="156" t="s">
        <v>32</v>
      </c>
      <c r="F1157" s="157" t="s">
        <v>1125</v>
      </c>
      <c r="H1157" s="156" t="s">
        <v>32</v>
      </c>
      <c r="I1157" s="158"/>
      <c r="L1157" s="154"/>
      <c r="M1157" s="159"/>
      <c r="T1157" s="160"/>
      <c r="AT1157" s="156" t="s">
        <v>364</v>
      </c>
      <c r="AU1157" s="156" t="s">
        <v>89</v>
      </c>
      <c r="AV1157" s="12" t="s">
        <v>87</v>
      </c>
      <c r="AW1157" s="12" t="s">
        <v>40</v>
      </c>
      <c r="AX1157" s="12" t="s">
        <v>80</v>
      </c>
      <c r="AY1157" s="156" t="s">
        <v>354</v>
      </c>
    </row>
    <row r="1158" spans="2:65" s="12" customFormat="1">
      <c r="B1158" s="154"/>
      <c r="D1158" s="155" t="s">
        <v>364</v>
      </c>
      <c r="E1158" s="156" t="s">
        <v>32</v>
      </c>
      <c r="F1158" s="157" t="s">
        <v>1201</v>
      </c>
      <c r="H1158" s="156" t="s">
        <v>32</v>
      </c>
      <c r="I1158" s="158"/>
      <c r="L1158" s="154"/>
      <c r="M1158" s="159"/>
      <c r="T1158" s="160"/>
      <c r="AT1158" s="156" t="s">
        <v>364</v>
      </c>
      <c r="AU1158" s="156" t="s">
        <v>89</v>
      </c>
      <c r="AV1158" s="12" t="s">
        <v>87</v>
      </c>
      <c r="AW1158" s="12" t="s">
        <v>40</v>
      </c>
      <c r="AX1158" s="12" t="s">
        <v>80</v>
      </c>
      <c r="AY1158" s="156" t="s">
        <v>354</v>
      </c>
    </row>
    <row r="1159" spans="2:65" s="12" customFormat="1">
      <c r="B1159" s="154"/>
      <c r="D1159" s="155" t="s">
        <v>364</v>
      </c>
      <c r="E1159" s="156" t="s">
        <v>32</v>
      </c>
      <c r="F1159" s="157" t="s">
        <v>1114</v>
      </c>
      <c r="H1159" s="156" t="s">
        <v>32</v>
      </c>
      <c r="I1159" s="158"/>
      <c r="L1159" s="154"/>
      <c r="M1159" s="159"/>
      <c r="T1159" s="160"/>
      <c r="AT1159" s="156" t="s">
        <v>364</v>
      </c>
      <c r="AU1159" s="156" t="s">
        <v>89</v>
      </c>
      <c r="AV1159" s="12" t="s">
        <v>87</v>
      </c>
      <c r="AW1159" s="12" t="s">
        <v>40</v>
      </c>
      <c r="AX1159" s="12" t="s">
        <v>80</v>
      </c>
      <c r="AY1159" s="156" t="s">
        <v>354</v>
      </c>
    </row>
    <row r="1160" spans="2:65" s="12" customFormat="1">
      <c r="B1160" s="154"/>
      <c r="D1160" s="155" t="s">
        <v>364</v>
      </c>
      <c r="E1160" s="156" t="s">
        <v>32</v>
      </c>
      <c r="F1160" s="157" t="s">
        <v>1202</v>
      </c>
      <c r="H1160" s="156" t="s">
        <v>32</v>
      </c>
      <c r="I1160" s="158"/>
      <c r="L1160" s="154"/>
      <c r="M1160" s="159"/>
      <c r="T1160" s="160"/>
      <c r="AT1160" s="156" t="s">
        <v>364</v>
      </c>
      <c r="AU1160" s="156" t="s">
        <v>89</v>
      </c>
      <c r="AV1160" s="12" t="s">
        <v>87</v>
      </c>
      <c r="AW1160" s="12" t="s">
        <v>40</v>
      </c>
      <c r="AX1160" s="12" t="s">
        <v>80</v>
      </c>
      <c r="AY1160" s="156" t="s">
        <v>354</v>
      </c>
    </row>
    <row r="1161" spans="2:65" s="13" customFormat="1">
      <c r="B1161" s="161"/>
      <c r="D1161" s="155" t="s">
        <v>364</v>
      </c>
      <c r="E1161" s="162" t="s">
        <v>32</v>
      </c>
      <c r="F1161" s="163" t="s">
        <v>182</v>
      </c>
      <c r="H1161" s="164">
        <v>238.04</v>
      </c>
      <c r="I1161" s="165"/>
      <c r="L1161" s="161"/>
      <c r="M1161" s="166"/>
      <c r="T1161" s="167"/>
      <c r="AT1161" s="162" t="s">
        <v>364</v>
      </c>
      <c r="AU1161" s="162" t="s">
        <v>89</v>
      </c>
      <c r="AV1161" s="13" t="s">
        <v>89</v>
      </c>
      <c r="AW1161" s="13" t="s">
        <v>40</v>
      </c>
      <c r="AX1161" s="13" t="s">
        <v>87</v>
      </c>
      <c r="AY1161" s="162" t="s">
        <v>354</v>
      </c>
    </row>
    <row r="1162" spans="2:65" s="1" customFormat="1" ht="21.75" customHeight="1">
      <c r="B1162" s="34"/>
      <c r="C1162" s="179" t="s">
        <v>1267</v>
      </c>
      <c r="D1162" s="179" t="s">
        <v>517</v>
      </c>
      <c r="E1162" s="180" t="s">
        <v>1268</v>
      </c>
      <c r="F1162" s="181" t="s">
        <v>1269</v>
      </c>
      <c r="G1162" s="182" t="s">
        <v>476</v>
      </c>
      <c r="H1162" s="183">
        <v>242.80099999999999</v>
      </c>
      <c r="I1162" s="184"/>
      <c r="J1162" s="185">
        <f>ROUND(I1162*H1162,2)</f>
        <v>0</v>
      </c>
      <c r="K1162" s="181" t="s">
        <v>360</v>
      </c>
      <c r="L1162" s="186"/>
      <c r="M1162" s="187" t="s">
        <v>32</v>
      </c>
      <c r="N1162" s="188" t="s">
        <v>51</v>
      </c>
      <c r="P1162" s="146">
        <f>O1162*H1162</f>
        <v>0</v>
      </c>
      <c r="Q1162" s="146">
        <v>4.0000000000000002E-4</v>
      </c>
      <c r="R1162" s="146">
        <f>Q1162*H1162</f>
        <v>9.7120399999999996E-2</v>
      </c>
      <c r="S1162" s="146">
        <v>0</v>
      </c>
      <c r="T1162" s="147">
        <f>S1162*H1162</f>
        <v>0</v>
      </c>
      <c r="AR1162" s="148" t="s">
        <v>594</v>
      </c>
      <c r="AT1162" s="148" t="s">
        <v>517</v>
      </c>
      <c r="AU1162" s="148" t="s">
        <v>89</v>
      </c>
      <c r="AY1162" s="18" t="s">
        <v>354</v>
      </c>
      <c r="BE1162" s="149">
        <f>IF(N1162="základní",J1162,0)</f>
        <v>0</v>
      </c>
      <c r="BF1162" s="149">
        <f>IF(N1162="snížená",J1162,0)</f>
        <v>0</v>
      </c>
      <c r="BG1162" s="149">
        <f>IF(N1162="zákl. přenesená",J1162,0)</f>
        <v>0</v>
      </c>
      <c r="BH1162" s="149">
        <f>IF(N1162="sníž. přenesená",J1162,0)</f>
        <v>0</v>
      </c>
      <c r="BI1162" s="149">
        <f>IF(N1162="nulová",J1162,0)</f>
        <v>0</v>
      </c>
      <c r="BJ1162" s="18" t="s">
        <v>87</v>
      </c>
      <c r="BK1162" s="149">
        <f>ROUND(I1162*H1162,2)</f>
        <v>0</v>
      </c>
      <c r="BL1162" s="18" t="s">
        <v>504</v>
      </c>
      <c r="BM1162" s="148" t="s">
        <v>1270</v>
      </c>
    </row>
    <row r="1163" spans="2:65" s="13" customFormat="1">
      <c r="B1163" s="161"/>
      <c r="D1163" s="155" t="s">
        <v>364</v>
      </c>
      <c r="F1163" s="163" t="s">
        <v>1271</v>
      </c>
      <c r="H1163" s="164">
        <v>242.80099999999999</v>
      </c>
      <c r="I1163" s="165"/>
      <c r="L1163" s="161"/>
      <c r="M1163" s="166"/>
      <c r="T1163" s="167"/>
      <c r="AT1163" s="162" t="s">
        <v>364</v>
      </c>
      <c r="AU1163" s="162" t="s">
        <v>89</v>
      </c>
      <c r="AV1163" s="13" t="s">
        <v>89</v>
      </c>
      <c r="AW1163" s="13" t="s">
        <v>4</v>
      </c>
      <c r="AX1163" s="13" t="s">
        <v>87</v>
      </c>
      <c r="AY1163" s="162" t="s">
        <v>354</v>
      </c>
    </row>
    <row r="1164" spans="2:65" s="1" customFormat="1" ht="16.5" customHeight="1">
      <c r="B1164" s="34"/>
      <c r="C1164" s="137" t="s">
        <v>1272</v>
      </c>
      <c r="D1164" s="137" t="s">
        <v>356</v>
      </c>
      <c r="E1164" s="138" t="s">
        <v>1273</v>
      </c>
      <c r="F1164" s="139" t="s">
        <v>1274</v>
      </c>
      <c r="G1164" s="140" t="s">
        <v>476</v>
      </c>
      <c r="H1164" s="141">
        <v>238.04</v>
      </c>
      <c r="I1164" s="142"/>
      <c r="J1164" s="143">
        <f>ROUND(I1164*H1164,2)</f>
        <v>0</v>
      </c>
      <c r="K1164" s="139" t="s">
        <v>360</v>
      </c>
      <c r="L1164" s="34"/>
      <c r="M1164" s="144" t="s">
        <v>32</v>
      </c>
      <c r="N1164" s="145" t="s">
        <v>51</v>
      </c>
      <c r="P1164" s="146">
        <f>O1164*H1164</f>
        <v>0</v>
      </c>
      <c r="Q1164" s="146">
        <v>0</v>
      </c>
      <c r="R1164" s="146">
        <f>Q1164*H1164</f>
        <v>0</v>
      </c>
      <c r="S1164" s="146">
        <v>2.9999999999999997E-4</v>
      </c>
      <c r="T1164" s="147">
        <f>S1164*H1164</f>
        <v>7.1411999999999989E-2</v>
      </c>
      <c r="AR1164" s="148" t="s">
        <v>504</v>
      </c>
      <c r="AT1164" s="148" t="s">
        <v>356</v>
      </c>
      <c r="AU1164" s="148" t="s">
        <v>89</v>
      </c>
      <c r="AY1164" s="18" t="s">
        <v>354</v>
      </c>
      <c r="BE1164" s="149">
        <f>IF(N1164="základní",J1164,0)</f>
        <v>0</v>
      </c>
      <c r="BF1164" s="149">
        <f>IF(N1164="snížená",J1164,0)</f>
        <v>0</v>
      </c>
      <c r="BG1164" s="149">
        <f>IF(N1164="zákl. přenesená",J1164,0)</f>
        <v>0</v>
      </c>
      <c r="BH1164" s="149">
        <f>IF(N1164="sníž. přenesená",J1164,0)</f>
        <v>0</v>
      </c>
      <c r="BI1164" s="149">
        <f>IF(N1164="nulová",J1164,0)</f>
        <v>0</v>
      </c>
      <c r="BJ1164" s="18" t="s">
        <v>87</v>
      </c>
      <c r="BK1164" s="149">
        <f>ROUND(I1164*H1164,2)</f>
        <v>0</v>
      </c>
      <c r="BL1164" s="18" t="s">
        <v>504</v>
      </c>
      <c r="BM1164" s="148" t="s">
        <v>1275</v>
      </c>
    </row>
    <row r="1165" spans="2:65" s="1" customFormat="1">
      <c r="B1165" s="34"/>
      <c r="D1165" s="150" t="s">
        <v>362</v>
      </c>
      <c r="F1165" s="151" t="s">
        <v>1276</v>
      </c>
      <c r="I1165" s="152"/>
      <c r="L1165" s="34"/>
      <c r="M1165" s="153"/>
      <c r="T1165" s="55"/>
      <c r="AT1165" s="18" t="s">
        <v>362</v>
      </c>
      <c r="AU1165" s="18" t="s">
        <v>89</v>
      </c>
    </row>
    <row r="1166" spans="2:65" s="12" customFormat="1">
      <c r="B1166" s="154"/>
      <c r="D1166" s="155" t="s">
        <v>364</v>
      </c>
      <c r="E1166" s="156" t="s">
        <v>32</v>
      </c>
      <c r="F1166" s="157" t="s">
        <v>365</v>
      </c>
      <c r="H1166" s="156" t="s">
        <v>32</v>
      </c>
      <c r="I1166" s="158"/>
      <c r="L1166" s="154"/>
      <c r="M1166" s="159"/>
      <c r="T1166" s="160"/>
      <c r="AT1166" s="156" t="s">
        <v>364</v>
      </c>
      <c r="AU1166" s="156" t="s">
        <v>89</v>
      </c>
      <c r="AV1166" s="12" t="s">
        <v>87</v>
      </c>
      <c r="AW1166" s="12" t="s">
        <v>40</v>
      </c>
      <c r="AX1166" s="12" t="s">
        <v>80</v>
      </c>
      <c r="AY1166" s="156" t="s">
        <v>354</v>
      </c>
    </row>
    <row r="1167" spans="2:65" s="12" customFormat="1">
      <c r="B1167" s="154"/>
      <c r="D1167" s="155" t="s">
        <v>364</v>
      </c>
      <c r="E1167" s="156" t="s">
        <v>32</v>
      </c>
      <c r="F1167" s="157" t="s">
        <v>1104</v>
      </c>
      <c r="H1167" s="156" t="s">
        <v>32</v>
      </c>
      <c r="I1167" s="158"/>
      <c r="L1167" s="154"/>
      <c r="M1167" s="159"/>
      <c r="T1167" s="160"/>
      <c r="AT1167" s="156" t="s">
        <v>364</v>
      </c>
      <c r="AU1167" s="156" t="s">
        <v>89</v>
      </c>
      <c r="AV1167" s="12" t="s">
        <v>87</v>
      </c>
      <c r="AW1167" s="12" t="s">
        <v>40</v>
      </c>
      <c r="AX1167" s="12" t="s">
        <v>80</v>
      </c>
      <c r="AY1167" s="156" t="s">
        <v>354</v>
      </c>
    </row>
    <row r="1168" spans="2:65" s="12" customFormat="1">
      <c r="B1168" s="154"/>
      <c r="D1168" s="155" t="s">
        <v>364</v>
      </c>
      <c r="E1168" s="156" t="s">
        <v>32</v>
      </c>
      <c r="F1168" s="157" t="s">
        <v>1277</v>
      </c>
      <c r="H1168" s="156" t="s">
        <v>32</v>
      </c>
      <c r="I1168" s="158"/>
      <c r="L1168" s="154"/>
      <c r="M1168" s="159"/>
      <c r="T1168" s="160"/>
      <c r="AT1168" s="156" t="s">
        <v>364</v>
      </c>
      <c r="AU1168" s="156" t="s">
        <v>89</v>
      </c>
      <c r="AV1168" s="12" t="s">
        <v>87</v>
      </c>
      <c r="AW1168" s="12" t="s">
        <v>40</v>
      </c>
      <c r="AX1168" s="12" t="s">
        <v>80</v>
      </c>
      <c r="AY1168" s="156" t="s">
        <v>354</v>
      </c>
    </row>
    <row r="1169" spans="2:65" s="12" customFormat="1">
      <c r="B1169" s="154"/>
      <c r="D1169" s="155" t="s">
        <v>364</v>
      </c>
      <c r="E1169" s="156" t="s">
        <v>32</v>
      </c>
      <c r="F1169" s="157" t="s">
        <v>1201</v>
      </c>
      <c r="H1169" s="156" t="s">
        <v>32</v>
      </c>
      <c r="I1169" s="158"/>
      <c r="L1169" s="154"/>
      <c r="M1169" s="159"/>
      <c r="T1169" s="160"/>
      <c r="AT1169" s="156" t="s">
        <v>364</v>
      </c>
      <c r="AU1169" s="156" t="s">
        <v>89</v>
      </c>
      <c r="AV1169" s="12" t="s">
        <v>87</v>
      </c>
      <c r="AW1169" s="12" t="s">
        <v>40</v>
      </c>
      <c r="AX1169" s="12" t="s">
        <v>80</v>
      </c>
      <c r="AY1169" s="156" t="s">
        <v>354</v>
      </c>
    </row>
    <row r="1170" spans="2:65" s="12" customFormat="1">
      <c r="B1170" s="154"/>
      <c r="D1170" s="155" t="s">
        <v>364</v>
      </c>
      <c r="E1170" s="156" t="s">
        <v>32</v>
      </c>
      <c r="F1170" s="157" t="s">
        <v>1278</v>
      </c>
      <c r="H1170" s="156" t="s">
        <v>32</v>
      </c>
      <c r="I1170" s="158"/>
      <c r="L1170" s="154"/>
      <c r="M1170" s="159"/>
      <c r="T1170" s="160"/>
      <c r="AT1170" s="156" t="s">
        <v>364</v>
      </c>
      <c r="AU1170" s="156" t="s">
        <v>89</v>
      </c>
      <c r="AV1170" s="12" t="s">
        <v>87</v>
      </c>
      <c r="AW1170" s="12" t="s">
        <v>40</v>
      </c>
      <c r="AX1170" s="12" t="s">
        <v>80</v>
      </c>
      <c r="AY1170" s="156" t="s">
        <v>354</v>
      </c>
    </row>
    <row r="1171" spans="2:65" s="12" customFormat="1">
      <c r="B1171" s="154"/>
      <c r="D1171" s="155" t="s">
        <v>364</v>
      </c>
      <c r="E1171" s="156" t="s">
        <v>32</v>
      </c>
      <c r="F1171" s="157" t="s">
        <v>1200</v>
      </c>
      <c r="H1171" s="156" t="s">
        <v>32</v>
      </c>
      <c r="I1171" s="158"/>
      <c r="L1171" s="154"/>
      <c r="M1171" s="159"/>
      <c r="T1171" s="160"/>
      <c r="AT1171" s="156" t="s">
        <v>364</v>
      </c>
      <c r="AU1171" s="156" t="s">
        <v>89</v>
      </c>
      <c r="AV1171" s="12" t="s">
        <v>87</v>
      </c>
      <c r="AW1171" s="12" t="s">
        <v>40</v>
      </c>
      <c r="AX1171" s="12" t="s">
        <v>80</v>
      </c>
      <c r="AY1171" s="156" t="s">
        <v>354</v>
      </c>
    </row>
    <row r="1172" spans="2:65" s="12" customFormat="1">
      <c r="B1172" s="154"/>
      <c r="D1172" s="155" t="s">
        <v>364</v>
      </c>
      <c r="E1172" s="156" t="s">
        <v>32</v>
      </c>
      <c r="F1172" s="157" t="s">
        <v>1114</v>
      </c>
      <c r="H1172" s="156" t="s">
        <v>32</v>
      </c>
      <c r="I1172" s="158"/>
      <c r="L1172" s="154"/>
      <c r="M1172" s="159"/>
      <c r="T1172" s="160"/>
      <c r="AT1172" s="156" t="s">
        <v>364</v>
      </c>
      <c r="AU1172" s="156" t="s">
        <v>89</v>
      </c>
      <c r="AV1172" s="12" t="s">
        <v>87</v>
      </c>
      <c r="AW1172" s="12" t="s">
        <v>40</v>
      </c>
      <c r="AX1172" s="12" t="s">
        <v>80</v>
      </c>
      <c r="AY1172" s="156" t="s">
        <v>354</v>
      </c>
    </row>
    <row r="1173" spans="2:65" s="12" customFormat="1">
      <c r="B1173" s="154"/>
      <c r="D1173" s="155" t="s">
        <v>364</v>
      </c>
      <c r="E1173" s="156" t="s">
        <v>32</v>
      </c>
      <c r="F1173" s="157" t="s">
        <v>1202</v>
      </c>
      <c r="H1173" s="156" t="s">
        <v>32</v>
      </c>
      <c r="I1173" s="158"/>
      <c r="L1173" s="154"/>
      <c r="M1173" s="159"/>
      <c r="T1173" s="160"/>
      <c r="AT1173" s="156" t="s">
        <v>364</v>
      </c>
      <c r="AU1173" s="156" t="s">
        <v>89</v>
      </c>
      <c r="AV1173" s="12" t="s">
        <v>87</v>
      </c>
      <c r="AW1173" s="12" t="s">
        <v>40</v>
      </c>
      <c r="AX1173" s="12" t="s">
        <v>80</v>
      </c>
      <c r="AY1173" s="156" t="s">
        <v>354</v>
      </c>
    </row>
    <row r="1174" spans="2:65" s="13" customFormat="1">
      <c r="B1174" s="161"/>
      <c r="D1174" s="155" t="s">
        <v>364</v>
      </c>
      <c r="E1174" s="162" t="s">
        <v>32</v>
      </c>
      <c r="F1174" s="163" t="s">
        <v>139</v>
      </c>
      <c r="H1174" s="164">
        <v>238.04</v>
      </c>
      <c r="I1174" s="165"/>
      <c r="L1174" s="161"/>
      <c r="M1174" s="166"/>
      <c r="T1174" s="167"/>
      <c r="AT1174" s="162" t="s">
        <v>364</v>
      </c>
      <c r="AU1174" s="162" t="s">
        <v>89</v>
      </c>
      <c r="AV1174" s="13" t="s">
        <v>89</v>
      </c>
      <c r="AW1174" s="13" t="s">
        <v>40</v>
      </c>
      <c r="AX1174" s="13" t="s">
        <v>87</v>
      </c>
      <c r="AY1174" s="162" t="s">
        <v>354</v>
      </c>
    </row>
    <row r="1175" spans="2:65" s="1" customFormat="1" ht="21.75" customHeight="1">
      <c r="B1175" s="34"/>
      <c r="C1175" s="137" t="s">
        <v>1279</v>
      </c>
      <c r="D1175" s="137" t="s">
        <v>356</v>
      </c>
      <c r="E1175" s="138" t="s">
        <v>1280</v>
      </c>
      <c r="F1175" s="139" t="s">
        <v>1281</v>
      </c>
      <c r="G1175" s="140" t="s">
        <v>359</v>
      </c>
      <c r="H1175" s="141">
        <v>15.12</v>
      </c>
      <c r="I1175" s="142"/>
      <c r="J1175" s="143">
        <f>ROUND(I1175*H1175,2)</f>
        <v>0</v>
      </c>
      <c r="K1175" s="139" t="s">
        <v>360</v>
      </c>
      <c r="L1175" s="34"/>
      <c r="M1175" s="144" t="s">
        <v>32</v>
      </c>
      <c r="N1175" s="145" t="s">
        <v>51</v>
      </c>
      <c r="P1175" s="146">
        <f>O1175*H1175</f>
        <v>0</v>
      </c>
      <c r="Q1175" s="146">
        <v>0</v>
      </c>
      <c r="R1175" s="146">
        <f>Q1175*H1175</f>
        <v>0</v>
      </c>
      <c r="S1175" s="146">
        <v>0</v>
      </c>
      <c r="T1175" s="147">
        <f>S1175*H1175</f>
        <v>0</v>
      </c>
      <c r="AR1175" s="148" t="s">
        <v>504</v>
      </c>
      <c r="AT1175" s="148" t="s">
        <v>356</v>
      </c>
      <c r="AU1175" s="148" t="s">
        <v>89</v>
      </c>
      <c r="AY1175" s="18" t="s">
        <v>354</v>
      </c>
      <c r="BE1175" s="149">
        <f>IF(N1175="základní",J1175,0)</f>
        <v>0</v>
      </c>
      <c r="BF1175" s="149">
        <f>IF(N1175="snížená",J1175,0)</f>
        <v>0</v>
      </c>
      <c r="BG1175" s="149">
        <f>IF(N1175="zákl. přenesená",J1175,0)</f>
        <v>0</v>
      </c>
      <c r="BH1175" s="149">
        <f>IF(N1175="sníž. přenesená",J1175,0)</f>
        <v>0</v>
      </c>
      <c r="BI1175" s="149">
        <f>IF(N1175="nulová",J1175,0)</f>
        <v>0</v>
      </c>
      <c r="BJ1175" s="18" t="s">
        <v>87</v>
      </c>
      <c r="BK1175" s="149">
        <f>ROUND(I1175*H1175,2)</f>
        <v>0</v>
      </c>
      <c r="BL1175" s="18" t="s">
        <v>504</v>
      </c>
      <c r="BM1175" s="148" t="s">
        <v>1282</v>
      </c>
    </row>
    <row r="1176" spans="2:65" s="1" customFormat="1">
      <c r="B1176" s="34"/>
      <c r="D1176" s="150" t="s">
        <v>362</v>
      </c>
      <c r="F1176" s="151" t="s">
        <v>1283</v>
      </c>
      <c r="I1176" s="152"/>
      <c r="L1176" s="34"/>
      <c r="M1176" s="153"/>
      <c r="T1176" s="55"/>
      <c r="AT1176" s="18" t="s">
        <v>362</v>
      </c>
      <c r="AU1176" s="18" t="s">
        <v>89</v>
      </c>
    </row>
    <row r="1177" spans="2:65" s="12" customFormat="1">
      <c r="B1177" s="154"/>
      <c r="D1177" s="155" t="s">
        <v>364</v>
      </c>
      <c r="E1177" s="156" t="s">
        <v>32</v>
      </c>
      <c r="F1177" s="157" t="s">
        <v>365</v>
      </c>
      <c r="H1177" s="156" t="s">
        <v>32</v>
      </c>
      <c r="I1177" s="158"/>
      <c r="L1177" s="154"/>
      <c r="M1177" s="159"/>
      <c r="T1177" s="160"/>
      <c r="AT1177" s="156" t="s">
        <v>364</v>
      </c>
      <c r="AU1177" s="156" t="s">
        <v>89</v>
      </c>
      <c r="AV1177" s="12" t="s">
        <v>87</v>
      </c>
      <c r="AW1177" s="12" t="s">
        <v>40</v>
      </c>
      <c r="AX1177" s="12" t="s">
        <v>80</v>
      </c>
      <c r="AY1177" s="156" t="s">
        <v>354</v>
      </c>
    </row>
    <row r="1178" spans="2:65" s="12" customFormat="1">
      <c r="B1178" s="154"/>
      <c r="D1178" s="155" t="s">
        <v>364</v>
      </c>
      <c r="E1178" s="156" t="s">
        <v>32</v>
      </c>
      <c r="F1178" s="157" t="s">
        <v>1104</v>
      </c>
      <c r="H1178" s="156" t="s">
        <v>32</v>
      </c>
      <c r="I1178" s="158"/>
      <c r="L1178" s="154"/>
      <c r="M1178" s="159"/>
      <c r="T1178" s="160"/>
      <c r="AT1178" s="156" t="s">
        <v>364</v>
      </c>
      <c r="AU1178" s="156" t="s">
        <v>89</v>
      </c>
      <c r="AV1178" s="12" t="s">
        <v>87</v>
      </c>
      <c r="AW1178" s="12" t="s">
        <v>40</v>
      </c>
      <c r="AX1178" s="12" t="s">
        <v>80</v>
      </c>
      <c r="AY1178" s="156" t="s">
        <v>354</v>
      </c>
    </row>
    <row r="1179" spans="2:65" s="12" customFormat="1">
      <c r="B1179" s="154"/>
      <c r="D1179" s="155" t="s">
        <v>364</v>
      </c>
      <c r="E1179" s="156" t="s">
        <v>32</v>
      </c>
      <c r="F1179" s="157" t="s">
        <v>1284</v>
      </c>
      <c r="H1179" s="156" t="s">
        <v>32</v>
      </c>
      <c r="I1179" s="158"/>
      <c r="L1179" s="154"/>
      <c r="M1179" s="159"/>
      <c r="T1179" s="160"/>
      <c r="AT1179" s="156" t="s">
        <v>364</v>
      </c>
      <c r="AU1179" s="156" t="s">
        <v>89</v>
      </c>
      <c r="AV1179" s="12" t="s">
        <v>87</v>
      </c>
      <c r="AW1179" s="12" t="s">
        <v>40</v>
      </c>
      <c r="AX1179" s="12" t="s">
        <v>80</v>
      </c>
      <c r="AY1179" s="156" t="s">
        <v>354</v>
      </c>
    </row>
    <row r="1180" spans="2:65" s="12" customFormat="1">
      <c r="B1180" s="154"/>
      <c r="D1180" s="155" t="s">
        <v>364</v>
      </c>
      <c r="E1180" s="156" t="s">
        <v>32</v>
      </c>
      <c r="F1180" s="157" t="s">
        <v>1285</v>
      </c>
      <c r="H1180" s="156" t="s">
        <v>32</v>
      </c>
      <c r="I1180" s="158"/>
      <c r="L1180" s="154"/>
      <c r="M1180" s="159"/>
      <c r="T1180" s="160"/>
      <c r="AT1180" s="156" t="s">
        <v>364</v>
      </c>
      <c r="AU1180" s="156" t="s">
        <v>89</v>
      </c>
      <c r="AV1180" s="12" t="s">
        <v>87</v>
      </c>
      <c r="AW1180" s="12" t="s">
        <v>40</v>
      </c>
      <c r="AX1180" s="12" t="s">
        <v>80</v>
      </c>
      <c r="AY1180" s="156" t="s">
        <v>354</v>
      </c>
    </row>
    <row r="1181" spans="2:65" s="12" customFormat="1">
      <c r="B1181" s="154"/>
      <c r="D1181" s="155" t="s">
        <v>364</v>
      </c>
      <c r="E1181" s="156" t="s">
        <v>32</v>
      </c>
      <c r="F1181" s="157" t="s">
        <v>1286</v>
      </c>
      <c r="H1181" s="156" t="s">
        <v>32</v>
      </c>
      <c r="I1181" s="158"/>
      <c r="L1181" s="154"/>
      <c r="M1181" s="159"/>
      <c r="T1181" s="160"/>
      <c r="AT1181" s="156" t="s">
        <v>364</v>
      </c>
      <c r="AU1181" s="156" t="s">
        <v>89</v>
      </c>
      <c r="AV1181" s="12" t="s">
        <v>87</v>
      </c>
      <c r="AW1181" s="12" t="s">
        <v>40</v>
      </c>
      <c r="AX1181" s="12" t="s">
        <v>80</v>
      </c>
      <c r="AY1181" s="156" t="s">
        <v>354</v>
      </c>
    </row>
    <row r="1182" spans="2:65" s="12" customFormat="1">
      <c r="B1182" s="154"/>
      <c r="D1182" s="155" t="s">
        <v>364</v>
      </c>
      <c r="E1182" s="156" t="s">
        <v>32</v>
      </c>
      <c r="F1182" s="157" t="s">
        <v>1285</v>
      </c>
      <c r="H1182" s="156" t="s">
        <v>32</v>
      </c>
      <c r="I1182" s="158"/>
      <c r="L1182" s="154"/>
      <c r="M1182" s="159"/>
      <c r="T1182" s="160"/>
      <c r="AT1182" s="156" t="s">
        <v>364</v>
      </c>
      <c r="AU1182" s="156" t="s">
        <v>89</v>
      </c>
      <c r="AV1182" s="12" t="s">
        <v>87</v>
      </c>
      <c r="AW1182" s="12" t="s">
        <v>40</v>
      </c>
      <c r="AX1182" s="12" t="s">
        <v>80</v>
      </c>
      <c r="AY1182" s="156" t="s">
        <v>354</v>
      </c>
    </row>
    <row r="1183" spans="2:65" s="12" customFormat="1">
      <c r="B1183" s="154"/>
      <c r="D1183" s="155" t="s">
        <v>364</v>
      </c>
      <c r="E1183" s="156" t="s">
        <v>32</v>
      </c>
      <c r="F1183" s="157" t="s">
        <v>1134</v>
      </c>
      <c r="H1183" s="156" t="s">
        <v>32</v>
      </c>
      <c r="I1183" s="158"/>
      <c r="L1183" s="154"/>
      <c r="M1183" s="159"/>
      <c r="T1183" s="160"/>
      <c r="AT1183" s="156" t="s">
        <v>364</v>
      </c>
      <c r="AU1183" s="156" t="s">
        <v>89</v>
      </c>
      <c r="AV1183" s="12" t="s">
        <v>87</v>
      </c>
      <c r="AW1183" s="12" t="s">
        <v>40</v>
      </c>
      <c r="AX1183" s="12" t="s">
        <v>80</v>
      </c>
      <c r="AY1183" s="156" t="s">
        <v>354</v>
      </c>
    </row>
    <row r="1184" spans="2:65" s="12" customFormat="1">
      <c r="B1184" s="154"/>
      <c r="D1184" s="155" t="s">
        <v>364</v>
      </c>
      <c r="E1184" s="156" t="s">
        <v>32</v>
      </c>
      <c r="F1184" s="157" t="s">
        <v>1135</v>
      </c>
      <c r="H1184" s="156" t="s">
        <v>32</v>
      </c>
      <c r="I1184" s="158"/>
      <c r="L1184" s="154"/>
      <c r="M1184" s="159"/>
      <c r="T1184" s="160"/>
      <c r="AT1184" s="156" t="s">
        <v>364</v>
      </c>
      <c r="AU1184" s="156" t="s">
        <v>89</v>
      </c>
      <c r="AV1184" s="12" t="s">
        <v>87</v>
      </c>
      <c r="AW1184" s="12" t="s">
        <v>40</v>
      </c>
      <c r="AX1184" s="12" t="s">
        <v>80</v>
      </c>
      <c r="AY1184" s="156" t="s">
        <v>354</v>
      </c>
    </row>
    <row r="1185" spans="2:65" s="13" customFormat="1">
      <c r="B1185" s="161"/>
      <c r="D1185" s="155" t="s">
        <v>364</v>
      </c>
      <c r="E1185" s="162" t="s">
        <v>32</v>
      </c>
      <c r="F1185" s="163" t="s">
        <v>127</v>
      </c>
      <c r="H1185" s="164">
        <v>15.12</v>
      </c>
      <c r="I1185" s="165"/>
      <c r="L1185" s="161"/>
      <c r="M1185" s="166"/>
      <c r="T1185" s="167"/>
      <c r="AT1185" s="162" t="s">
        <v>364</v>
      </c>
      <c r="AU1185" s="162" t="s">
        <v>89</v>
      </c>
      <c r="AV1185" s="13" t="s">
        <v>89</v>
      </c>
      <c r="AW1185" s="13" t="s">
        <v>40</v>
      </c>
      <c r="AX1185" s="13" t="s">
        <v>87</v>
      </c>
      <c r="AY1185" s="162" t="s">
        <v>354</v>
      </c>
    </row>
    <row r="1186" spans="2:65" s="1" customFormat="1" ht="24.2" customHeight="1">
      <c r="B1186" s="34"/>
      <c r="C1186" s="137" t="s">
        <v>1287</v>
      </c>
      <c r="D1186" s="137" t="s">
        <v>356</v>
      </c>
      <c r="E1186" s="138" t="s">
        <v>1288</v>
      </c>
      <c r="F1186" s="139" t="s">
        <v>1289</v>
      </c>
      <c r="G1186" s="140" t="s">
        <v>359</v>
      </c>
      <c r="H1186" s="141">
        <v>15.12</v>
      </c>
      <c r="I1186" s="142"/>
      <c r="J1186" s="143">
        <f>ROUND(I1186*H1186,2)</f>
        <v>0</v>
      </c>
      <c r="K1186" s="139" t="s">
        <v>360</v>
      </c>
      <c r="L1186" s="34"/>
      <c r="M1186" s="144" t="s">
        <v>32</v>
      </c>
      <c r="N1186" s="145" t="s">
        <v>51</v>
      </c>
      <c r="P1186" s="146">
        <f>O1186*H1186</f>
        <v>0</v>
      </c>
      <c r="Q1186" s="146">
        <v>5.0000000000000001E-4</v>
      </c>
      <c r="R1186" s="146">
        <f>Q1186*H1186</f>
        <v>7.5599999999999999E-3</v>
      </c>
      <c r="S1186" s="146">
        <v>0</v>
      </c>
      <c r="T1186" s="147">
        <f>S1186*H1186</f>
        <v>0</v>
      </c>
      <c r="AR1186" s="148" t="s">
        <v>504</v>
      </c>
      <c r="AT1186" s="148" t="s">
        <v>356</v>
      </c>
      <c r="AU1186" s="148" t="s">
        <v>89</v>
      </c>
      <c r="AY1186" s="18" t="s">
        <v>354</v>
      </c>
      <c r="BE1186" s="149">
        <f>IF(N1186="základní",J1186,0)</f>
        <v>0</v>
      </c>
      <c r="BF1186" s="149">
        <f>IF(N1186="snížená",J1186,0)</f>
        <v>0</v>
      </c>
      <c r="BG1186" s="149">
        <f>IF(N1186="zákl. přenesená",J1186,0)</f>
        <v>0</v>
      </c>
      <c r="BH1186" s="149">
        <f>IF(N1186="sníž. přenesená",J1186,0)</f>
        <v>0</v>
      </c>
      <c r="BI1186" s="149">
        <f>IF(N1186="nulová",J1186,0)</f>
        <v>0</v>
      </c>
      <c r="BJ1186" s="18" t="s">
        <v>87</v>
      </c>
      <c r="BK1186" s="149">
        <f>ROUND(I1186*H1186,2)</f>
        <v>0</v>
      </c>
      <c r="BL1186" s="18" t="s">
        <v>504</v>
      </c>
      <c r="BM1186" s="148" t="s">
        <v>1290</v>
      </c>
    </row>
    <row r="1187" spans="2:65" s="1" customFormat="1">
      <c r="B1187" s="34"/>
      <c r="D1187" s="150" t="s">
        <v>362</v>
      </c>
      <c r="F1187" s="151" t="s">
        <v>1291</v>
      </c>
      <c r="I1187" s="152"/>
      <c r="L1187" s="34"/>
      <c r="M1187" s="153"/>
      <c r="T1187" s="55"/>
      <c r="AT1187" s="18" t="s">
        <v>362</v>
      </c>
      <c r="AU1187" s="18" t="s">
        <v>89</v>
      </c>
    </row>
    <row r="1188" spans="2:65" s="12" customFormat="1">
      <c r="B1188" s="154"/>
      <c r="D1188" s="155" t="s">
        <v>364</v>
      </c>
      <c r="E1188" s="156" t="s">
        <v>32</v>
      </c>
      <c r="F1188" s="157" t="s">
        <v>365</v>
      </c>
      <c r="H1188" s="156" t="s">
        <v>32</v>
      </c>
      <c r="I1188" s="158"/>
      <c r="L1188" s="154"/>
      <c r="M1188" s="159"/>
      <c r="T1188" s="160"/>
      <c r="AT1188" s="156" t="s">
        <v>364</v>
      </c>
      <c r="AU1188" s="156" t="s">
        <v>89</v>
      </c>
      <c r="AV1188" s="12" t="s">
        <v>87</v>
      </c>
      <c r="AW1188" s="12" t="s">
        <v>40</v>
      </c>
      <c r="AX1188" s="12" t="s">
        <v>80</v>
      </c>
      <c r="AY1188" s="156" t="s">
        <v>354</v>
      </c>
    </row>
    <row r="1189" spans="2:65" s="12" customFormat="1">
      <c r="B1189" s="154"/>
      <c r="D1189" s="155" t="s">
        <v>364</v>
      </c>
      <c r="E1189" s="156" t="s">
        <v>32</v>
      </c>
      <c r="F1189" s="157" t="s">
        <v>1104</v>
      </c>
      <c r="H1189" s="156" t="s">
        <v>32</v>
      </c>
      <c r="I1189" s="158"/>
      <c r="L1189" s="154"/>
      <c r="M1189" s="159"/>
      <c r="T1189" s="160"/>
      <c r="AT1189" s="156" t="s">
        <v>364</v>
      </c>
      <c r="AU1189" s="156" t="s">
        <v>89</v>
      </c>
      <c r="AV1189" s="12" t="s">
        <v>87</v>
      </c>
      <c r="AW1189" s="12" t="s">
        <v>40</v>
      </c>
      <c r="AX1189" s="12" t="s">
        <v>80</v>
      </c>
      <c r="AY1189" s="156" t="s">
        <v>354</v>
      </c>
    </row>
    <row r="1190" spans="2:65" s="12" customFormat="1">
      <c r="B1190" s="154"/>
      <c r="D1190" s="155" t="s">
        <v>364</v>
      </c>
      <c r="E1190" s="156" t="s">
        <v>32</v>
      </c>
      <c r="F1190" s="157" t="s">
        <v>1136</v>
      </c>
      <c r="H1190" s="156" t="s">
        <v>32</v>
      </c>
      <c r="I1190" s="158"/>
      <c r="L1190" s="154"/>
      <c r="M1190" s="159"/>
      <c r="T1190" s="160"/>
      <c r="AT1190" s="156" t="s">
        <v>364</v>
      </c>
      <c r="AU1190" s="156" t="s">
        <v>89</v>
      </c>
      <c r="AV1190" s="12" t="s">
        <v>87</v>
      </c>
      <c r="AW1190" s="12" t="s">
        <v>40</v>
      </c>
      <c r="AX1190" s="12" t="s">
        <v>80</v>
      </c>
      <c r="AY1190" s="156" t="s">
        <v>354</v>
      </c>
    </row>
    <row r="1191" spans="2:65" s="12" customFormat="1">
      <c r="B1191" s="154"/>
      <c r="D1191" s="155" t="s">
        <v>364</v>
      </c>
      <c r="E1191" s="156" t="s">
        <v>32</v>
      </c>
      <c r="F1191" s="157" t="s">
        <v>1137</v>
      </c>
      <c r="H1191" s="156" t="s">
        <v>32</v>
      </c>
      <c r="I1191" s="158"/>
      <c r="L1191" s="154"/>
      <c r="M1191" s="159"/>
      <c r="T1191" s="160"/>
      <c r="AT1191" s="156" t="s">
        <v>364</v>
      </c>
      <c r="AU1191" s="156" t="s">
        <v>89</v>
      </c>
      <c r="AV1191" s="12" t="s">
        <v>87</v>
      </c>
      <c r="AW1191" s="12" t="s">
        <v>40</v>
      </c>
      <c r="AX1191" s="12" t="s">
        <v>80</v>
      </c>
      <c r="AY1191" s="156" t="s">
        <v>354</v>
      </c>
    </row>
    <row r="1192" spans="2:65" s="12" customFormat="1">
      <c r="B1192" s="154"/>
      <c r="D1192" s="155" t="s">
        <v>364</v>
      </c>
      <c r="E1192" s="156" t="s">
        <v>32</v>
      </c>
      <c r="F1192" s="157" t="s">
        <v>1292</v>
      </c>
      <c r="H1192" s="156" t="s">
        <v>32</v>
      </c>
      <c r="I1192" s="158"/>
      <c r="L1192" s="154"/>
      <c r="M1192" s="159"/>
      <c r="T1192" s="160"/>
      <c r="AT1192" s="156" t="s">
        <v>364</v>
      </c>
      <c r="AU1192" s="156" t="s">
        <v>89</v>
      </c>
      <c r="AV1192" s="12" t="s">
        <v>87</v>
      </c>
      <c r="AW1192" s="12" t="s">
        <v>40</v>
      </c>
      <c r="AX1192" s="12" t="s">
        <v>80</v>
      </c>
      <c r="AY1192" s="156" t="s">
        <v>354</v>
      </c>
    </row>
    <row r="1193" spans="2:65" s="12" customFormat="1">
      <c r="B1193" s="154"/>
      <c r="D1193" s="155" t="s">
        <v>364</v>
      </c>
      <c r="E1193" s="156" t="s">
        <v>32</v>
      </c>
      <c r="F1193" s="157" t="s">
        <v>1135</v>
      </c>
      <c r="H1193" s="156" t="s">
        <v>32</v>
      </c>
      <c r="I1193" s="158"/>
      <c r="L1193" s="154"/>
      <c r="M1193" s="159"/>
      <c r="T1193" s="160"/>
      <c r="AT1193" s="156" t="s">
        <v>364</v>
      </c>
      <c r="AU1193" s="156" t="s">
        <v>89</v>
      </c>
      <c r="AV1193" s="12" t="s">
        <v>87</v>
      </c>
      <c r="AW1193" s="12" t="s">
        <v>40</v>
      </c>
      <c r="AX1193" s="12" t="s">
        <v>80</v>
      </c>
      <c r="AY1193" s="156" t="s">
        <v>354</v>
      </c>
    </row>
    <row r="1194" spans="2:65" s="13" customFormat="1">
      <c r="B1194" s="161"/>
      <c r="D1194" s="155" t="s">
        <v>364</v>
      </c>
      <c r="E1194" s="162" t="s">
        <v>32</v>
      </c>
      <c r="F1194" s="163" t="s">
        <v>184</v>
      </c>
      <c r="H1194" s="164">
        <v>15.12</v>
      </c>
      <c r="I1194" s="165"/>
      <c r="L1194" s="161"/>
      <c r="M1194" s="166"/>
      <c r="T1194" s="167"/>
      <c r="AT1194" s="162" t="s">
        <v>364</v>
      </c>
      <c r="AU1194" s="162" t="s">
        <v>89</v>
      </c>
      <c r="AV1194" s="13" t="s">
        <v>89</v>
      </c>
      <c r="AW1194" s="13" t="s">
        <v>40</v>
      </c>
      <c r="AX1194" s="13" t="s">
        <v>87</v>
      </c>
      <c r="AY1194" s="162" t="s">
        <v>354</v>
      </c>
    </row>
    <row r="1195" spans="2:65" s="1" customFormat="1" ht="37.9" customHeight="1">
      <c r="B1195" s="34"/>
      <c r="C1195" s="179" t="s">
        <v>1293</v>
      </c>
      <c r="D1195" s="179" t="s">
        <v>517</v>
      </c>
      <c r="E1195" s="180" t="s">
        <v>1214</v>
      </c>
      <c r="F1195" s="181" t="s">
        <v>1215</v>
      </c>
      <c r="G1195" s="182" t="s">
        <v>359</v>
      </c>
      <c r="H1195" s="183">
        <v>16.632000000000001</v>
      </c>
      <c r="I1195" s="184"/>
      <c r="J1195" s="185">
        <f>ROUND(I1195*H1195,2)</f>
        <v>0</v>
      </c>
      <c r="K1195" s="181" t="s">
        <v>1067</v>
      </c>
      <c r="L1195" s="186"/>
      <c r="M1195" s="187" t="s">
        <v>32</v>
      </c>
      <c r="N1195" s="188" t="s">
        <v>51</v>
      </c>
      <c r="P1195" s="146">
        <f>O1195*H1195</f>
        <v>0</v>
      </c>
      <c r="Q1195" s="146">
        <v>2.8300000000000001E-3</v>
      </c>
      <c r="R1195" s="146">
        <f>Q1195*H1195</f>
        <v>4.7068560000000002E-2</v>
      </c>
      <c r="S1195" s="146">
        <v>0</v>
      </c>
      <c r="T1195" s="147">
        <f>S1195*H1195</f>
        <v>0</v>
      </c>
      <c r="AR1195" s="148" t="s">
        <v>594</v>
      </c>
      <c r="AT1195" s="148" t="s">
        <v>517</v>
      </c>
      <c r="AU1195" s="148" t="s">
        <v>89</v>
      </c>
      <c r="AY1195" s="18" t="s">
        <v>354</v>
      </c>
      <c r="BE1195" s="149">
        <f>IF(N1195="základní",J1195,0)</f>
        <v>0</v>
      </c>
      <c r="BF1195" s="149">
        <f>IF(N1195="snížená",J1195,0)</f>
        <v>0</v>
      </c>
      <c r="BG1195" s="149">
        <f>IF(N1195="zákl. přenesená",J1195,0)</f>
        <v>0</v>
      </c>
      <c r="BH1195" s="149">
        <f>IF(N1195="sníž. přenesená",J1195,0)</f>
        <v>0</v>
      </c>
      <c r="BI1195" s="149">
        <f>IF(N1195="nulová",J1195,0)</f>
        <v>0</v>
      </c>
      <c r="BJ1195" s="18" t="s">
        <v>87</v>
      </c>
      <c r="BK1195" s="149">
        <f>ROUND(I1195*H1195,2)</f>
        <v>0</v>
      </c>
      <c r="BL1195" s="18" t="s">
        <v>504</v>
      </c>
      <c r="BM1195" s="148" t="s">
        <v>1294</v>
      </c>
    </row>
    <row r="1196" spans="2:65" s="13" customFormat="1">
      <c r="B1196" s="161"/>
      <c r="D1196" s="155" t="s">
        <v>364</v>
      </c>
      <c r="F1196" s="163" t="s">
        <v>1295</v>
      </c>
      <c r="H1196" s="164">
        <v>16.632000000000001</v>
      </c>
      <c r="I1196" s="165"/>
      <c r="L1196" s="161"/>
      <c r="M1196" s="166"/>
      <c r="T1196" s="167"/>
      <c r="AT1196" s="162" t="s">
        <v>364</v>
      </c>
      <c r="AU1196" s="162" t="s">
        <v>89</v>
      </c>
      <c r="AV1196" s="13" t="s">
        <v>89</v>
      </c>
      <c r="AW1196" s="13" t="s">
        <v>4</v>
      </c>
      <c r="AX1196" s="13" t="s">
        <v>87</v>
      </c>
      <c r="AY1196" s="162" t="s">
        <v>354</v>
      </c>
    </row>
    <row r="1197" spans="2:65" s="1" customFormat="1" ht="24.2" customHeight="1">
      <c r="B1197" s="34"/>
      <c r="C1197" s="137" t="s">
        <v>1296</v>
      </c>
      <c r="D1197" s="137" t="s">
        <v>356</v>
      </c>
      <c r="E1197" s="138" t="s">
        <v>1297</v>
      </c>
      <c r="F1197" s="139" t="s">
        <v>1298</v>
      </c>
      <c r="G1197" s="140" t="s">
        <v>359</v>
      </c>
      <c r="H1197" s="141">
        <v>301.27999999999997</v>
      </c>
      <c r="I1197" s="142"/>
      <c r="J1197" s="143">
        <f>ROUND(I1197*H1197,2)</f>
        <v>0</v>
      </c>
      <c r="K1197" s="139" t="s">
        <v>360</v>
      </c>
      <c r="L1197" s="34"/>
      <c r="M1197" s="144" t="s">
        <v>32</v>
      </c>
      <c r="N1197" s="145" t="s">
        <v>51</v>
      </c>
      <c r="P1197" s="146">
        <f>O1197*H1197</f>
        <v>0</v>
      </c>
      <c r="Q1197" s="146">
        <v>0</v>
      </c>
      <c r="R1197" s="146">
        <f>Q1197*H1197</f>
        <v>0</v>
      </c>
      <c r="S1197" s="146">
        <v>0</v>
      </c>
      <c r="T1197" s="147">
        <f>S1197*H1197</f>
        <v>0</v>
      </c>
      <c r="AR1197" s="148" t="s">
        <v>504</v>
      </c>
      <c r="AT1197" s="148" t="s">
        <v>356</v>
      </c>
      <c r="AU1197" s="148" t="s">
        <v>89</v>
      </c>
      <c r="AY1197" s="18" t="s">
        <v>354</v>
      </c>
      <c r="BE1197" s="149">
        <f>IF(N1197="základní",J1197,0)</f>
        <v>0</v>
      </c>
      <c r="BF1197" s="149">
        <f>IF(N1197="snížená",J1197,0)</f>
        <v>0</v>
      </c>
      <c r="BG1197" s="149">
        <f>IF(N1197="zákl. přenesená",J1197,0)</f>
        <v>0</v>
      </c>
      <c r="BH1197" s="149">
        <f>IF(N1197="sníž. přenesená",J1197,0)</f>
        <v>0</v>
      </c>
      <c r="BI1197" s="149">
        <f>IF(N1197="nulová",J1197,0)</f>
        <v>0</v>
      </c>
      <c r="BJ1197" s="18" t="s">
        <v>87</v>
      </c>
      <c r="BK1197" s="149">
        <f>ROUND(I1197*H1197,2)</f>
        <v>0</v>
      </c>
      <c r="BL1197" s="18" t="s">
        <v>504</v>
      </c>
      <c r="BM1197" s="148" t="s">
        <v>1299</v>
      </c>
    </row>
    <row r="1198" spans="2:65" s="1" customFormat="1">
      <c r="B1198" s="34"/>
      <c r="D1198" s="150" t="s">
        <v>362</v>
      </c>
      <c r="F1198" s="151" t="s">
        <v>1300</v>
      </c>
      <c r="I1198" s="152"/>
      <c r="L1198" s="34"/>
      <c r="M1198" s="153"/>
      <c r="T1198" s="55"/>
      <c r="AT1198" s="18" t="s">
        <v>362</v>
      </c>
      <c r="AU1198" s="18" t="s">
        <v>89</v>
      </c>
    </row>
    <row r="1199" spans="2:65" s="13" customFormat="1">
      <c r="B1199" s="161"/>
      <c r="D1199" s="155" t="s">
        <v>364</v>
      </c>
      <c r="E1199" s="162" t="s">
        <v>32</v>
      </c>
      <c r="F1199" s="163" t="s">
        <v>1173</v>
      </c>
      <c r="H1199" s="164">
        <v>103.98</v>
      </c>
      <c r="I1199" s="165"/>
      <c r="L1199" s="161"/>
      <c r="M1199" s="166"/>
      <c r="T1199" s="167"/>
      <c r="AT1199" s="162" t="s">
        <v>364</v>
      </c>
      <c r="AU1199" s="162" t="s">
        <v>89</v>
      </c>
      <c r="AV1199" s="13" t="s">
        <v>89</v>
      </c>
      <c r="AW1199" s="13" t="s">
        <v>40</v>
      </c>
      <c r="AX1199" s="13" t="s">
        <v>80</v>
      </c>
      <c r="AY1199" s="162" t="s">
        <v>354</v>
      </c>
    </row>
    <row r="1200" spans="2:65" s="13" customFormat="1">
      <c r="B1200" s="161"/>
      <c r="D1200" s="155" t="s">
        <v>364</v>
      </c>
      <c r="E1200" s="162" t="s">
        <v>32</v>
      </c>
      <c r="F1200" s="163" t="s">
        <v>1174</v>
      </c>
      <c r="H1200" s="164">
        <v>182.18</v>
      </c>
      <c r="I1200" s="165"/>
      <c r="L1200" s="161"/>
      <c r="M1200" s="166"/>
      <c r="T1200" s="167"/>
      <c r="AT1200" s="162" t="s">
        <v>364</v>
      </c>
      <c r="AU1200" s="162" t="s">
        <v>89</v>
      </c>
      <c r="AV1200" s="13" t="s">
        <v>89</v>
      </c>
      <c r="AW1200" s="13" t="s">
        <v>40</v>
      </c>
      <c r="AX1200" s="13" t="s">
        <v>80</v>
      </c>
      <c r="AY1200" s="162" t="s">
        <v>354</v>
      </c>
    </row>
    <row r="1201" spans="2:65" s="13" customFormat="1">
      <c r="B1201" s="161"/>
      <c r="D1201" s="155" t="s">
        <v>364</v>
      </c>
      <c r="E1201" s="162" t="s">
        <v>32</v>
      </c>
      <c r="F1201" s="163" t="s">
        <v>1175</v>
      </c>
      <c r="H1201" s="164">
        <v>15.12</v>
      </c>
      <c r="I1201" s="165"/>
      <c r="L1201" s="161"/>
      <c r="M1201" s="166"/>
      <c r="T1201" s="167"/>
      <c r="AT1201" s="162" t="s">
        <v>364</v>
      </c>
      <c r="AU1201" s="162" t="s">
        <v>89</v>
      </c>
      <c r="AV1201" s="13" t="s">
        <v>89</v>
      </c>
      <c r="AW1201" s="13" t="s">
        <v>40</v>
      </c>
      <c r="AX1201" s="13" t="s">
        <v>80</v>
      </c>
      <c r="AY1201" s="162" t="s">
        <v>354</v>
      </c>
    </row>
    <row r="1202" spans="2:65" s="14" customFormat="1">
      <c r="B1202" s="169"/>
      <c r="D1202" s="155" t="s">
        <v>364</v>
      </c>
      <c r="E1202" s="170" t="s">
        <v>32</v>
      </c>
      <c r="F1202" s="171" t="s">
        <v>388</v>
      </c>
      <c r="H1202" s="172">
        <v>301.27999999999997</v>
      </c>
      <c r="I1202" s="173"/>
      <c r="L1202" s="169"/>
      <c r="M1202" s="174"/>
      <c r="T1202" s="175"/>
      <c r="AT1202" s="170" t="s">
        <v>364</v>
      </c>
      <c r="AU1202" s="170" t="s">
        <v>89</v>
      </c>
      <c r="AV1202" s="14" t="s">
        <v>252</v>
      </c>
      <c r="AW1202" s="14" t="s">
        <v>40</v>
      </c>
      <c r="AX1202" s="14" t="s">
        <v>87</v>
      </c>
      <c r="AY1202" s="170" t="s">
        <v>354</v>
      </c>
    </row>
    <row r="1203" spans="2:65" s="1" customFormat="1" ht="24.2" customHeight="1">
      <c r="B1203" s="34"/>
      <c r="C1203" s="137" t="s">
        <v>1301</v>
      </c>
      <c r="D1203" s="137" t="s">
        <v>356</v>
      </c>
      <c r="E1203" s="138" t="s">
        <v>1302</v>
      </c>
      <c r="F1203" s="139" t="s">
        <v>1303</v>
      </c>
      <c r="G1203" s="140" t="s">
        <v>359</v>
      </c>
      <c r="H1203" s="141">
        <v>301.27999999999997</v>
      </c>
      <c r="I1203" s="142"/>
      <c r="J1203" s="143">
        <f>ROUND(I1203*H1203,2)</f>
        <v>0</v>
      </c>
      <c r="K1203" s="139" t="s">
        <v>360</v>
      </c>
      <c r="L1203" s="34"/>
      <c r="M1203" s="144" t="s">
        <v>32</v>
      </c>
      <c r="N1203" s="145" t="s">
        <v>51</v>
      </c>
      <c r="P1203" s="146">
        <f>O1203*H1203</f>
        <v>0</v>
      </c>
      <c r="Q1203" s="146">
        <v>3.0000000000000001E-5</v>
      </c>
      <c r="R1203" s="146">
        <f>Q1203*H1203</f>
        <v>9.0384000000000003E-3</v>
      </c>
      <c r="S1203" s="146">
        <v>0</v>
      </c>
      <c r="T1203" s="147">
        <f>S1203*H1203</f>
        <v>0</v>
      </c>
      <c r="AR1203" s="148" t="s">
        <v>504</v>
      </c>
      <c r="AT1203" s="148" t="s">
        <v>356</v>
      </c>
      <c r="AU1203" s="148" t="s">
        <v>89</v>
      </c>
      <c r="AY1203" s="18" t="s">
        <v>354</v>
      </c>
      <c r="BE1203" s="149">
        <f>IF(N1203="základní",J1203,0)</f>
        <v>0</v>
      </c>
      <c r="BF1203" s="149">
        <f>IF(N1203="snížená",J1203,0)</f>
        <v>0</v>
      </c>
      <c r="BG1203" s="149">
        <f>IF(N1203="zákl. přenesená",J1203,0)</f>
        <v>0</v>
      </c>
      <c r="BH1203" s="149">
        <f>IF(N1203="sníž. přenesená",J1203,0)</f>
        <v>0</v>
      </c>
      <c r="BI1203" s="149">
        <f>IF(N1203="nulová",J1203,0)</f>
        <v>0</v>
      </c>
      <c r="BJ1203" s="18" t="s">
        <v>87</v>
      </c>
      <c r="BK1203" s="149">
        <f>ROUND(I1203*H1203,2)</f>
        <v>0</v>
      </c>
      <c r="BL1203" s="18" t="s">
        <v>504</v>
      </c>
      <c r="BM1203" s="148" t="s">
        <v>1304</v>
      </c>
    </row>
    <row r="1204" spans="2:65" s="1" customFormat="1">
      <c r="B1204" s="34"/>
      <c r="D1204" s="150" t="s">
        <v>362</v>
      </c>
      <c r="F1204" s="151" t="s">
        <v>1305</v>
      </c>
      <c r="I1204" s="152"/>
      <c r="L1204" s="34"/>
      <c r="M1204" s="153"/>
      <c r="T1204" s="55"/>
      <c r="AT1204" s="18" t="s">
        <v>362</v>
      </c>
      <c r="AU1204" s="18" t="s">
        <v>89</v>
      </c>
    </row>
    <row r="1205" spans="2:65" s="13" customFormat="1">
      <c r="B1205" s="161"/>
      <c r="D1205" s="155" t="s">
        <v>364</v>
      </c>
      <c r="E1205" s="162" t="s">
        <v>32</v>
      </c>
      <c r="F1205" s="163" t="s">
        <v>1173</v>
      </c>
      <c r="H1205" s="164">
        <v>103.98</v>
      </c>
      <c r="I1205" s="165"/>
      <c r="L1205" s="161"/>
      <c r="M1205" s="166"/>
      <c r="T1205" s="167"/>
      <c r="AT1205" s="162" t="s">
        <v>364</v>
      </c>
      <c r="AU1205" s="162" t="s">
        <v>89</v>
      </c>
      <c r="AV1205" s="13" t="s">
        <v>89</v>
      </c>
      <c r="AW1205" s="13" t="s">
        <v>40</v>
      </c>
      <c r="AX1205" s="13" t="s">
        <v>80</v>
      </c>
      <c r="AY1205" s="162" t="s">
        <v>354</v>
      </c>
    </row>
    <row r="1206" spans="2:65" s="13" customFormat="1">
      <c r="B1206" s="161"/>
      <c r="D1206" s="155" t="s">
        <v>364</v>
      </c>
      <c r="E1206" s="162" t="s">
        <v>32</v>
      </c>
      <c r="F1206" s="163" t="s">
        <v>1174</v>
      </c>
      <c r="H1206" s="164">
        <v>182.18</v>
      </c>
      <c r="I1206" s="165"/>
      <c r="L1206" s="161"/>
      <c r="M1206" s="166"/>
      <c r="T1206" s="167"/>
      <c r="AT1206" s="162" t="s">
        <v>364</v>
      </c>
      <c r="AU1206" s="162" t="s">
        <v>89</v>
      </c>
      <c r="AV1206" s="13" t="s">
        <v>89</v>
      </c>
      <c r="AW1206" s="13" t="s">
        <v>40</v>
      </c>
      <c r="AX1206" s="13" t="s">
        <v>80</v>
      </c>
      <c r="AY1206" s="162" t="s">
        <v>354</v>
      </c>
    </row>
    <row r="1207" spans="2:65" s="13" customFormat="1">
      <c r="B1207" s="161"/>
      <c r="D1207" s="155" t="s">
        <v>364</v>
      </c>
      <c r="E1207" s="162" t="s">
        <v>32</v>
      </c>
      <c r="F1207" s="163" t="s">
        <v>1175</v>
      </c>
      <c r="H1207" s="164">
        <v>15.12</v>
      </c>
      <c r="I1207" s="165"/>
      <c r="L1207" s="161"/>
      <c r="M1207" s="166"/>
      <c r="T1207" s="167"/>
      <c r="AT1207" s="162" t="s">
        <v>364</v>
      </c>
      <c r="AU1207" s="162" t="s">
        <v>89</v>
      </c>
      <c r="AV1207" s="13" t="s">
        <v>89</v>
      </c>
      <c r="AW1207" s="13" t="s">
        <v>40</v>
      </c>
      <c r="AX1207" s="13" t="s">
        <v>80</v>
      </c>
      <c r="AY1207" s="162" t="s">
        <v>354</v>
      </c>
    </row>
    <row r="1208" spans="2:65" s="14" customFormat="1">
      <c r="B1208" s="169"/>
      <c r="D1208" s="155" t="s">
        <v>364</v>
      </c>
      <c r="E1208" s="170" t="s">
        <v>32</v>
      </c>
      <c r="F1208" s="171" t="s">
        <v>388</v>
      </c>
      <c r="H1208" s="172">
        <v>301.27999999999997</v>
      </c>
      <c r="I1208" s="173"/>
      <c r="L1208" s="169"/>
      <c r="M1208" s="174"/>
      <c r="T1208" s="175"/>
      <c r="AT1208" s="170" t="s">
        <v>364</v>
      </c>
      <c r="AU1208" s="170" t="s">
        <v>89</v>
      </c>
      <c r="AV1208" s="14" t="s">
        <v>252</v>
      </c>
      <c r="AW1208" s="14" t="s">
        <v>40</v>
      </c>
      <c r="AX1208" s="14" t="s">
        <v>87</v>
      </c>
      <c r="AY1208" s="170" t="s">
        <v>354</v>
      </c>
    </row>
    <row r="1209" spans="2:65" s="1" customFormat="1" ht="16.5" customHeight="1">
      <c r="B1209" s="34"/>
      <c r="C1209" s="137" t="s">
        <v>1306</v>
      </c>
      <c r="D1209" s="137" t="s">
        <v>356</v>
      </c>
      <c r="E1209" s="138" t="s">
        <v>1307</v>
      </c>
      <c r="F1209" s="139" t="s">
        <v>1308</v>
      </c>
      <c r="G1209" s="140" t="s">
        <v>359</v>
      </c>
      <c r="H1209" s="141">
        <v>103.98</v>
      </c>
      <c r="I1209" s="142"/>
      <c r="J1209" s="143">
        <f>ROUND(I1209*H1209,2)</f>
        <v>0</v>
      </c>
      <c r="K1209" s="139" t="s">
        <v>360</v>
      </c>
      <c r="L1209" s="34"/>
      <c r="M1209" s="144" t="s">
        <v>32</v>
      </c>
      <c r="N1209" s="145" t="s">
        <v>51</v>
      </c>
      <c r="P1209" s="146">
        <f>O1209*H1209</f>
        <v>0</v>
      </c>
      <c r="Q1209" s="146">
        <v>0</v>
      </c>
      <c r="R1209" s="146">
        <f>Q1209*H1209</f>
        <v>0</v>
      </c>
      <c r="S1209" s="146">
        <v>0</v>
      </c>
      <c r="T1209" s="147">
        <f>S1209*H1209</f>
        <v>0</v>
      </c>
      <c r="AR1209" s="148" t="s">
        <v>504</v>
      </c>
      <c r="AT1209" s="148" t="s">
        <v>356</v>
      </c>
      <c r="AU1209" s="148" t="s">
        <v>89</v>
      </c>
      <c r="AY1209" s="18" t="s">
        <v>354</v>
      </c>
      <c r="BE1209" s="149">
        <f>IF(N1209="základní",J1209,0)</f>
        <v>0</v>
      </c>
      <c r="BF1209" s="149">
        <f>IF(N1209="snížená",J1209,0)</f>
        <v>0</v>
      </c>
      <c r="BG1209" s="149">
        <f>IF(N1209="zákl. přenesená",J1209,0)</f>
        <v>0</v>
      </c>
      <c r="BH1209" s="149">
        <f>IF(N1209="sníž. přenesená",J1209,0)</f>
        <v>0</v>
      </c>
      <c r="BI1209" s="149">
        <f>IF(N1209="nulová",J1209,0)</f>
        <v>0</v>
      </c>
      <c r="BJ1209" s="18" t="s">
        <v>87</v>
      </c>
      <c r="BK1209" s="149">
        <f>ROUND(I1209*H1209,2)</f>
        <v>0</v>
      </c>
      <c r="BL1209" s="18" t="s">
        <v>504</v>
      </c>
      <c r="BM1209" s="148" t="s">
        <v>1309</v>
      </c>
    </row>
    <row r="1210" spans="2:65" s="1" customFormat="1">
      <c r="B1210" s="34"/>
      <c r="D1210" s="150" t="s">
        <v>362</v>
      </c>
      <c r="F1210" s="151" t="s">
        <v>1310</v>
      </c>
      <c r="I1210" s="152"/>
      <c r="L1210" s="34"/>
      <c r="M1210" s="153"/>
      <c r="T1210" s="55"/>
      <c r="AT1210" s="18" t="s">
        <v>362</v>
      </c>
      <c r="AU1210" s="18" t="s">
        <v>89</v>
      </c>
    </row>
    <row r="1211" spans="2:65" s="12" customFormat="1">
      <c r="B1211" s="154"/>
      <c r="D1211" s="155" t="s">
        <v>364</v>
      </c>
      <c r="E1211" s="156" t="s">
        <v>32</v>
      </c>
      <c r="F1211" s="157" t="s">
        <v>365</v>
      </c>
      <c r="H1211" s="156" t="s">
        <v>32</v>
      </c>
      <c r="I1211" s="158"/>
      <c r="L1211" s="154"/>
      <c r="M1211" s="159"/>
      <c r="T1211" s="160"/>
      <c r="AT1211" s="156" t="s">
        <v>364</v>
      </c>
      <c r="AU1211" s="156" t="s">
        <v>89</v>
      </c>
      <c r="AV1211" s="12" t="s">
        <v>87</v>
      </c>
      <c r="AW1211" s="12" t="s">
        <v>40</v>
      </c>
      <c r="AX1211" s="12" t="s">
        <v>80</v>
      </c>
      <c r="AY1211" s="156" t="s">
        <v>354</v>
      </c>
    </row>
    <row r="1212" spans="2:65" s="12" customFormat="1">
      <c r="B1212" s="154"/>
      <c r="D1212" s="155" t="s">
        <v>364</v>
      </c>
      <c r="E1212" s="156" t="s">
        <v>32</v>
      </c>
      <c r="F1212" s="157" t="s">
        <v>456</v>
      </c>
      <c r="H1212" s="156" t="s">
        <v>32</v>
      </c>
      <c r="I1212" s="158"/>
      <c r="L1212" s="154"/>
      <c r="M1212" s="159"/>
      <c r="T1212" s="160"/>
      <c r="AT1212" s="156" t="s">
        <v>364</v>
      </c>
      <c r="AU1212" s="156" t="s">
        <v>89</v>
      </c>
      <c r="AV1212" s="12" t="s">
        <v>87</v>
      </c>
      <c r="AW1212" s="12" t="s">
        <v>40</v>
      </c>
      <c r="AX1212" s="12" t="s">
        <v>80</v>
      </c>
      <c r="AY1212" s="156" t="s">
        <v>354</v>
      </c>
    </row>
    <row r="1213" spans="2:65" s="12" customFormat="1">
      <c r="B1213" s="154"/>
      <c r="D1213" s="155" t="s">
        <v>364</v>
      </c>
      <c r="E1213" s="156" t="s">
        <v>32</v>
      </c>
      <c r="F1213" s="157" t="s">
        <v>1104</v>
      </c>
      <c r="H1213" s="156" t="s">
        <v>32</v>
      </c>
      <c r="I1213" s="158"/>
      <c r="L1213" s="154"/>
      <c r="M1213" s="159"/>
      <c r="T1213" s="160"/>
      <c r="AT1213" s="156" t="s">
        <v>364</v>
      </c>
      <c r="AU1213" s="156" t="s">
        <v>89</v>
      </c>
      <c r="AV1213" s="12" t="s">
        <v>87</v>
      </c>
      <c r="AW1213" s="12" t="s">
        <v>40</v>
      </c>
      <c r="AX1213" s="12" t="s">
        <v>80</v>
      </c>
      <c r="AY1213" s="156" t="s">
        <v>354</v>
      </c>
    </row>
    <row r="1214" spans="2:65" s="12" customFormat="1">
      <c r="B1214" s="154"/>
      <c r="D1214" s="155" t="s">
        <v>364</v>
      </c>
      <c r="E1214" s="156" t="s">
        <v>32</v>
      </c>
      <c r="F1214" s="157" t="s">
        <v>1112</v>
      </c>
      <c r="H1214" s="156" t="s">
        <v>32</v>
      </c>
      <c r="I1214" s="158"/>
      <c r="L1214" s="154"/>
      <c r="M1214" s="159"/>
      <c r="T1214" s="160"/>
      <c r="AT1214" s="156" t="s">
        <v>364</v>
      </c>
      <c r="AU1214" s="156" t="s">
        <v>89</v>
      </c>
      <c r="AV1214" s="12" t="s">
        <v>87</v>
      </c>
      <c r="AW1214" s="12" t="s">
        <v>40</v>
      </c>
      <c r="AX1214" s="12" t="s">
        <v>80</v>
      </c>
      <c r="AY1214" s="156" t="s">
        <v>354</v>
      </c>
    </row>
    <row r="1215" spans="2:65" s="12" customFormat="1">
      <c r="B1215" s="154"/>
      <c r="D1215" s="155" t="s">
        <v>364</v>
      </c>
      <c r="E1215" s="156" t="s">
        <v>32</v>
      </c>
      <c r="F1215" s="157" t="s">
        <v>1113</v>
      </c>
      <c r="H1215" s="156" t="s">
        <v>32</v>
      </c>
      <c r="I1215" s="158"/>
      <c r="L1215" s="154"/>
      <c r="M1215" s="159"/>
      <c r="T1215" s="160"/>
      <c r="AT1215" s="156" t="s">
        <v>364</v>
      </c>
      <c r="AU1215" s="156" t="s">
        <v>89</v>
      </c>
      <c r="AV1215" s="12" t="s">
        <v>87</v>
      </c>
      <c r="AW1215" s="12" t="s">
        <v>40</v>
      </c>
      <c r="AX1215" s="12" t="s">
        <v>80</v>
      </c>
      <c r="AY1215" s="156" t="s">
        <v>354</v>
      </c>
    </row>
    <row r="1216" spans="2:65" s="12" customFormat="1">
      <c r="B1216" s="154"/>
      <c r="D1216" s="155" t="s">
        <v>364</v>
      </c>
      <c r="E1216" s="156" t="s">
        <v>32</v>
      </c>
      <c r="F1216" s="157" t="s">
        <v>1114</v>
      </c>
      <c r="H1216" s="156" t="s">
        <v>32</v>
      </c>
      <c r="I1216" s="158"/>
      <c r="L1216" s="154"/>
      <c r="M1216" s="159"/>
      <c r="T1216" s="160"/>
      <c r="AT1216" s="156" t="s">
        <v>364</v>
      </c>
      <c r="AU1216" s="156" t="s">
        <v>89</v>
      </c>
      <c r="AV1216" s="12" t="s">
        <v>87</v>
      </c>
      <c r="AW1216" s="12" t="s">
        <v>40</v>
      </c>
      <c r="AX1216" s="12" t="s">
        <v>80</v>
      </c>
      <c r="AY1216" s="156" t="s">
        <v>354</v>
      </c>
    </row>
    <row r="1217" spans="2:65" s="12" customFormat="1">
      <c r="B1217" s="154"/>
      <c r="D1217" s="155" t="s">
        <v>364</v>
      </c>
      <c r="E1217" s="156" t="s">
        <v>32</v>
      </c>
      <c r="F1217" s="157" t="s">
        <v>1115</v>
      </c>
      <c r="H1217" s="156" t="s">
        <v>32</v>
      </c>
      <c r="I1217" s="158"/>
      <c r="L1217" s="154"/>
      <c r="M1217" s="159"/>
      <c r="T1217" s="160"/>
      <c r="AT1217" s="156" t="s">
        <v>364</v>
      </c>
      <c r="AU1217" s="156" t="s">
        <v>89</v>
      </c>
      <c r="AV1217" s="12" t="s">
        <v>87</v>
      </c>
      <c r="AW1217" s="12" t="s">
        <v>40</v>
      </c>
      <c r="AX1217" s="12" t="s">
        <v>80</v>
      </c>
      <c r="AY1217" s="156" t="s">
        <v>354</v>
      </c>
    </row>
    <row r="1218" spans="2:65" s="12" customFormat="1">
      <c r="B1218" s="154"/>
      <c r="D1218" s="155" t="s">
        <v>364</v>
      </c>
      <c r="E1218" s="156" t="s">
        <v>32</v>
      </c>
      <c r="F1218" s="157" t="s">
        <v>369</v>
      </c>
      <c r="H1218" s="156" t="s">
        <v>32</v>
      </c>
      <c r="I1218" s="158"/>
      <c r="L1218" s="154"/>
      <c r="M1218" s="159"/>
      <c r="T1218" s="160"/>
      <c r="AT1218" s="156" t="s">
        <v>364</v>
      </c>
      <c r="AU1218" s="156" t="s">
        <v>89</v>
      </c>
      <c r="AV1218" s="12" t="s">
        <v>87</v>
      </c>
      <c r="AW1218" s="12" t="s">
        <v>40</v>
      </c>
      <c r="AX1218" s="12" t="s">
        <v>80</v>
      </c>
      <c r="AY1218" s="156" t="s">
        <v>354</v>
      </c>
    </row>
    <row r="1219" spans="2:65" s="12" customFormat="1">
      <c r="B1219" s="154"/>
      <c r="D1219" s="155" t="s">
        <v>364</v>
      </c>
      <c r="E1219" s="156" t="s">
        <v>32</v>
      </c>
      <c r="F1219" s="157" t="s">
        <v>370</v>
      </c>
      <c r="H1219" s="156" t="s">
        <v>32</v>
      </c>
      <c r="I1219" s="158"/>
      <c r="L1219" s="154"/>
      <c r="M1219" s="159"/>
      <c r="T1219" s="160"/>
      <c r="AT1219" s="156" t="s">
        <v>364</v>
      </c>
      <c r="AU1219" s="156" t="s">
        <v>89</v>
      </c>
      <c r="AV1219" s="12" t="s">
        <v>87</v>
      </c>
      <c r="AW1219" s="12" t="s">
        <v>40</v>
      </c>
      <c r="AX1219" s="12" t="s">
        <v>80</v>
      </c>
      <c r="AY1219" s="156" t="s">
        <v>354</v>
      </c>
    </row>
    <row r="1220" spans="2:65" s="13" customFormat="1">
      <c r="B1220" s="161"/>
      <c r="D1220" s="155" t="s">
        <v>364</v>
      </c>
      <c r="E1220" s="162" t="s">
        <v>32</v>
      </c>
      <c r="F1220" s="163" t="s">
        <v>135</v>
      </c>
      <c r="H1220" s="164">
        <v>103.98</v>
      </c>
      <c r="I1220" s="165"/>
      <c r="L1220" s="161"/>
      <c r="M1220" s="166"/>
      <c r="T1220" s="167"/>
      <c r="AT1220" s="162" t="s">
        <v>364</v>
      </c>
      <c r="AU1220" s="162" t="s">
        <v>89</v>
      </c>
      <c r="AV1220" s="13" t="s">
        <v>89</v>
      </c>
      <c r="AW1220" s="13" t="s">
        <v>40</v>
      </c>
      <c r="AX1220" s="13" t="s">
        <v>87</v>
      </c>
      <c r="AY1220" s="162" t="s">
        <v>354</v>
      </c>
    </row>
    <row r="1221" spans="2:65" s="1" customFormat="1" ht="24.2" customHeight="1">
      <c r="B1221" s="34"/>
      <c r="C1221" s="137" t="s">
        <v>1311</v>
      </c>
      <c r="D1221" s="137" t="s">
        <v>356</v>
      </c>
      <c r="E1221" s="138" t="s">
        <v>1312</v>
      </c>
      <c r="F1221" s="139" t="s">
        <v>1313</v>
      </c>
      <c r="G1221" s="140" t="s">
        <v>476</v>
      </c>
      <c r="H1221" s="141">
        <v>462.44</v>
      </c>
      <c r="I1221" s="142"/>
      <c r="J1221" s="143">
        <f>ROUND(I1221*H1221,2)</f>
        <v>0</v>
      </c>
      <c r="K1221" s="139" t="s">
        <v>360</v>
      </c>
      <c r="L1221" s="34"/>
      <c r="M1221" s="144" t="s">
        <v>32</v>
      </c>
      <c r="N1221" s="145" t="s">
        <v>51</v>
      </c>
      <c r="P1221" s="146">
        <f>O1221*H1221</f>
        <v>0</v>
      </c>
      <c r="Q1221" s="146">
        <v>0</v>
      </c>
      <c r="R1221" s="146">
        <f>Q1221*H1221</f>
        <v>0</v>
      </c>
      <c r="S1221" s="146">
        <v>0</v>
      </c>
      <c r="T1221" s="147">
        <f>S1221*H1221</f>
        <v>0</v>
      </c>
      <c r="AR1221" s="148" t="s">
        <v>504</v>
      </c>
      <c r="AT1221" s="148" t="s">
        <v>356</v>
      </c>
      <c r="AU1221" s="148" t="s">
        <v>89</v>
      </c>
      <c r="AY1221" s="18" t="s">
        <v>354</v>
      </c>
      <c r="BE1221" s="149">
        <f>IF(N1221="základní",J1221,0)</f>
        <v>0</v>
      </c>
      <c r="BF1221" s="149">
        <f>IF(N1221="snížená",J1221,0)</f>
        <v>0</v>
      </c>
      <c r="BG1221" s="149">
        <f>IF(N1221="zákl. přenesená",J1221,0)</f>
        <v>0</v>
      </c>
      <c r="BH1221" s="149">
        <f>IF(N1221="sníž. přenesená",J1221,0)</f>
        <v>0</v>
      </c>
      <c r="BI1221" s="149">
        <f>IF(N1221="nulová",J1221,0)</f>
        <v>0</v>
      </c>
      <c r="BJ1221" s="18" t="s">
        <v>87</v>
      </c>
      <c r="BK1221" s="149">
        <f>ROUND(I1221*H1221,2)</f>
        <v>0</v>
      </c>
      <c r="BL1221" s="18" t="s">
        <v>504</v>
      </c>
      <c r="BM1221" s="148" t="s">
        <v>1314</v>
      </c>
    </row>
    <row r="1222" spans="2:65" s="1" customFormat="1">
      <c r="B1222" s="34"/>
      <c r="D1222" s="150" t="s">
        <v>362</v>
      </c>
      <c r="F1222" s="151" t="s">
        <v>1315</v>
      </c>
      <c r="I1222" s="152"/>
      <c r="L1222" s="34"/>
      <c r="M1222" s="153"/>
      <c r="T1222" s="55"/>
      <c r="AT1222" s="18" t="s">
        <v>362</v>
      </c>
      <c r="AU1222" s="18" t="s">
        <v>89</v>
      </c>
    </row>
    <row r="1223" spans="2:65" s="12" customFormat="1">
      <c r="B1223" s="154"/>
      <c r="D1223" s="155" t="s">
        <v>364</v>
      </c>
      <c r="E1223" s="156" t="s">
        <v>32</v>
      </c>
      <c r="F1223" s="157" t="s">
        <v>365</v>
      </c>
      <c r="H1223" s="156" t="s">
        <v>32</v>
      </c>
      <c r="I1223" s="158"/>
      <c r="L1223" s="154"/>
      <c r="M1223" s="159"/>
      <c r="T1223" s="160"/>
      <c r="AT1223" s="156" t="s">
        <v>364</v>
      </c>
      <c r="AU1223" s="156" t="s">
        <v>89</v>
      </c>
      <c r="AV1223" s="12" t="s">
        <v>87</v>
      </c>
      <c r="AW1223" s="12" t="s">
        <v>40</v>
      </c>
      <c r="AX1223" s="12" t="s">
        <v>80</v>
      </c>
      <c r="AY1223" s="156" t="s">
        <v>354</v>
      </c>
    </row>
    <row r="1224" spans="2:65" s="12" customFormat="1">
      <c r="B1224" s="154"/>
      <c r="D1224" s="155" t="s">
        <v>364</v>
      </c>
      <c r="E1224" s="156" t="s">
        <v>32</v>
      </c>
      <c r="F1224" s="157" t="s">
        <v>1104</v>
      </c>
      <c r="H1224" s="156" t="s">
        <v>32</v>
      </c>
      <c r="I1224" s="158"/>
      <c r="L1224" s="154"/>
      <c r="M1224" s="159"/>
      <c r="T1224" s="160"/>
      <c r="AT1224" s="156" t="s">
        <v>364</v>
      </c>
      <c r="AU1224" s="156" t="s">
        <v>89</v>
      </c>
      <c r="AV1224" s="12" t="s">
        <v>87</v>
      </c>
      <c r="AW1224" s="12" t="s">
        <v>40</v>
      </c>
      <c r="AX1224" s="12" t="s">
        <v>80</v>
      </c>
      <c r="AY1224" s="156" t="s">
        <v>354</v>
      </c>
    </row>
    <row r="1225" spans="2:65" s="12" customFormat="1">
      <c r="B1225" s="154"/>
      <c r="D1225" s="155" t="s">
        <v>364</v>
      </c>
      <c r="E1225" s="156" t="s">
        <v>32</v>
      </c>
      <c r="F1225" s="157" t="s">
        <v>1186</v>
      </c>
      <c r="H1225" s="156" t="s">
        <v>32</v>
      </c>
      <c r="I1225" s="158"/>
      <c r="L1225" s="154"/>
      <c r="M1225" s="159"/>
      <c r="T1225" s="160"/>
      <c r="AT1225" s="156" t="s">
        <v>364</v>
      </c>
      <c r="AU1225" s="156" t="s">
        <v>89</v>
      </c>
      <c r="AV1225" s="12" t="s">
        <v>87</v>
      </c>
      <c r="AW1225" s="12" t="s">
        <v>40</v>
      </c>
      <c r="AX1225" s="12" t="s">
        <v>80</v>
      </c>
      <c r="AY1225" s="156" t="s">
        <v>354</v>
      </c>
    </row>
    <row r="1226" spans="2:65" s="12" customFormat="1">
      <c r="B1226" s="154"/>
      <c r="D1226" s="155" t="s">
        <v>364</v>
      </c>
      <c r="E1226" s="156" t="s">
        <v>32</v>
      </c>
      <c r="F1226" s="157" t="s">
        <v>1200</v>
      </c>
      <c r="H1226" s="156" t="s">
        <v>32</v>
      </c>
      <c r="I1226" s="158"/>
      <c r="L1226" s="154"/>
      <c r="M1226" s="159"/>
      <c r="T1226" s="160"/>
      <c r="AT1226" s="156" t="s">
        <v>364</v>
      </c>
      <c r="AU1226" s="156" t="s">
        <v>89</v>
      </c>
      <c r="AV1226" s="12" t="s">
        <v>87</v>
      </c>
      <c r="AW1226" s="12" t="s">
        <v>40</v>
      </c>
      <c r="AX1226" s="12" t="s">
        <v>80</v>
      </c>
      <c r="AY1226" s="156" t="s">
        <v>354</v>
      </c>
    </row>
    <row r="1227" spans="2:65" s="12" customFormat="1">
      <c r="B1227" s="154"/>
      <c r="D1227" s="155" t="s">
        <v>364</v>
      </c>
      <c r="E1227" s="156" t="s">
        <v>32</v>
      </c>
      <c r="F1227" s="157" t="s">
        <v>1125</v>
      </c>
      <c r="H1227" s="156" t="s">
        <v>32</v>
      </c>
      <c r="I1227" s="158"/>
      <c r="L1227" s="154"/>
      <c r="M1227" s="159"/>
      <c r="T1227" s="160"/>
      <c r="AT1227" s="156" t="s">
        <v>364</v>
      </c>
      <c r="AU1227" s="156" t="s">
        <v>89</v>
      </c>
      <c r="AV1227" s="12" t="s">
        <v>87</v>
      </c>
      <c r="AW1227" s="12" t="s">
        <v>40</v>
      </c>
      <c r="AX1227" s="12" t="s">
        <v>80</v>
      </c>
      <c r="AY1227" s="156" t="s">
        <v>354</v>
      </c>
    </row>
    <row r="1228" spans="2:65" s="12" customFormat="1">
      <c r="B1228" s="154"/>
      <c r="D1228" s="155" t="s">
        <v>364</v>
      </c>
      <c r="E1228" s="156" t="s">
        <v>32</v>
      </c>
      <c r="F1228" s="157" t="s">
        <v>1201</v>
      </c>
      <c r="H1228" s="156" t="s">
        <v>32</v>
      </c>
      <c r="I1228" s="158"/>
      <c r="L1228" s="154"/>
      <c r="M1228" s="159"/>
      <c r="T1228" s="160"/>
      <c r="AT1228" s="156" t="s">
        <v>364</v>
      </c>
      <c r="AU1228" s="156" t="s">
        <v>89</v>
      </c>
      <c r="AV1228" s="12" t="s">
        <v>87</v>
      </c>
      <c r="AW1228" s="12" t="s">
        <v>40</v>
      </c>
      <c r="AX1228" s="12" t="s">
        <v>80</v>
      </c>
      <c r="AY1228" s="156" t="s">
        <v>354</v>
      </c>
    </row>
    <row r="1229" spans="2:65" s="12" customFormat="1">
      <c r="B1229" s="154"/>
      <c r="D1229" s="155" t="s">
        <v>364</v>
      </c>
      <c r="E1229" s="156" t="s">
        <v>32</v>
      </c>
      <c r="F1229" s="157" t="s">
        <v>1193</v>
      </c>
      <c r="H1229" s="156" t="s">
        <v>32</v>
      </c>
      <c r="I1229" s="158"/>
      <c r="L1229" s="154"/>
      <c r="M1229" s="159"/>
      <c r="T1229" s="160"/>
      <c r="AT1229" s="156" t="s">
        <v>364</v>
      </c>
      <c r="AU1229" s="156" t="s">
        <v>89</v>
      </c>
      <c r="AV1229" s="12" t="s">
        <v>87</v>
      </c>
      <c r="AW1229" s="12" t="s">
        <v>40</v>
      </c>
      <c r="AX1229" s="12" t="s">
        <v>80</v>
      </c>
      <c r="AY1229" s="156" t="s">
        <v>354</v>
      </c>
    </row>
    <row r="1230" spans="2:65" s="12" customFormat="1">
      <c r="B1230" s="154"/>
      <c r="D1230" s="155" t="s">
        <v>364</v>
      </c>
      <c r="E1230" s="156" t="s">
        <v>32</v>
      </c>
      <c r="F1230" s="157" t="s">
        <v>1223</v>
      </c>
      <c r="H1230" s="156" t="s">
        <v>32</v>
      </c>
      <c r="I1230" s="158"/>
      <c r="L1230" s="154"/>
      <c r="M1230" s="159"/>
      <c r="T1230" s="160"/>
      <c r="AT1230" s="156" t="s">
        <v>364</v>
      </c>
      <c r="AU1230" s="156" t="s">
        <v>89</v>
      </c>
      <c r="AV1230" s="12" t="s">
        <v>87</v>
      </c>
      <c r="AW1230" s="12" t="s">
        <v>40</v>
      </c>
      <c r="AX1230" s="12" t="s">
        <v>80</v>
      </c>
      <c r="AY1230" s="156" t="s">
        <v>354</v>
      </c>
    </row>
    <row r="1231" spans="2:65" s="12" customFormat="1">
      <c r="B1231" s="154"/>
      <c r="D1231" s="155" t="s">
        <v>364</v>
      </c>
      <c r="E1231" s="156" t="s">
        <v>32</v>
      </c>
      <c r="F1231" s="157" t="s">
        <v>1127</v>
      </c>
      <c r="H1231" s="156" t="s">
        <v>32</v>
      </c>
      <c r="I1231" s="158"/>
      <c r="L1231" s="154"/>
      <c r="M1231" s="159"/>
      <c r="T1231" s="160"/>
      <c r="AT1231" s="156" t="s">
        <v>364</v>
      </c>
      <c r="AU1231" s="156" t="s">
        <v>89</v>
      </c>
      <c r="AV1231" s="12" t="s">
        <v>87</v>
      </c>
      <c r="AW1231" s="12" t="s">
        <v>40</v>
      </c>
      <c r="AX1231" s="12" t="s">
        <v>80</v>
      </c>
      <c r="AY1231" s="156" t="s">
        <v>354</v>
      </c>
    </row>
    <row r="1232" spans="2:65" s="12" customFormat="1">
      <c r="B1232" s="154"/>
      <c r="D1232" s="155" t="s">
        <v>364</v>
      </c>
      <c r="E1232" s="156" t="s">
        <v>32</v>
      </c>
      <c r="F1232" s="157" t="s">
        <v>1224</v>
      </c>
      <c r="H1232" s="156" t="s">
        <v>32</v>
      </c>
      <c r="I1232" s="158"/>
      <c r="L1232" s="154"/>
      <c r="M1232" s="159"/>
      <c r="T1232" s="160"/>
      <c r="AT1232" s="156" t="s">
        <v>364</v>
      </c>
      <c r="AU1232" s="156" t="s">
        <v>89</v>
      </c>
      <c r="AV1232" s="12" t="s">
        <v>87</v>
      </c>
      <c r="AW1232" s="12" t="s">
        <v>40</v>
      </c>
      <c r="AX1232" s="12" t="s">
        <v>80</v>
      </c>
      <c r="AY1232" s="156" t="s">
        <v>354</v>
      </c>
    </row>
    <row r="1233" spans="2:65" s="13" customFormat="1">
      <c r="B1233" s="161"/>
      <c r="D1233" s="155" t="s">
        <v>364</v>
      </c>
      <c r="E1233" s="162" t="s">
        <v>32</v>
      </c>
      <c r="F1233" s="163" t="s">
        <v>131</v>
      </c>
      <c r="H1233" s="164">
        <v>462.44</v>
      </c>
      <c r="I1233" s="165"/>
      <c r="L1233" s="161"/>
      <c r="M1233" s="166"/>
      <c r="T1233" s="167"/>
      <c r="AT1233" s="162" t="s">
        <v>364</v>
      </c>
      <c r="AU1233" s="162" t="s">
        <v>89</v>
      </c>
      <c r="AV1233" s="13" t="s">
        <v>89</v>
      </c>
      <c r="AW1233" s="13" t="s">
        <v>40</v>
      </c>
      <c r="AX1233" s="13" t="s">
        <v>87</v>
      </c>
      <c r="AY1233" s="162" t="s">
        <v>354</v>
      </c>
    </row>
    <row r="1234" spans="2:65" s="1" customFormat="1" ht="49.15" customHeight="1">
      <c r="B1234" s="34"/>
      <c r="C1234" s="137" t="s">
        <v>1316</v>
      </c>
      <c r="D1234" s="137" t="s">
        <v>356</v>
      </c>
      <c r="E1234" s="138" t="s">
        <v>1317</v>
      </c>
      <c r="F1234" s="139" t="s">
        <v>1318</v>
      </c>
      <c r="G1234" s="140" t="s">
        <v>715</v>
      </c>
      <c r="H1234" s="141">
        <v>3.823</v>
      </c>
      <c r="I1234" s="142"/>
      <c r="J1234" s="143">
        <f>ROUND(I1234*H1234,2)</f>
        <v>0</v>
      </c>
      <c r="K1234" s="139" t="s">
        <v>360</v>
      </c>
      <c r="L1234" s="34"/>
      <c r="M1234" s="144" t="s">
        <v>32</v>
      </c>
      <c r="N1234" s="145" t="s">
        <v>51</v>
      </c>
      <c r="P1234" s="146">
        <f>O1234*H1234</f>
        <v>0</v>
      </c>
      <c r="Q1234" s="146">
        <v>0</v>
      </c>
      <c r="R1234" s="146">
        <f>Q1234*H1234</f>
        <v>0</v>
      </c>
      <c r="S1234" s="146">
        <v>0</v>
      </c>
      <c r="T1234" s="147">
        <f>S1234*H1234</f>
        <v>0</v>
      </c>
      <c r="AR1234" s="148" t="s">
        <v>504</v>
      </c>
      <c r="AT1234" s="148" t="s">
        <v>356</v>
      </c>
      <c r="AU1234" s="148" t="s">
        <v>89</v>
      </c>
      <c r="AY1234" s="18" t="s">
        <v>354</v>
      </c>
      <c r="BE1234" s="149">
        <f>IF(N1234="základní",J1234,0)</f>
        <v>0</v>
      </c>
      <c r="BF1234" s="149">
        <f>IF(N1234="snížená",J1234,0)</f>
        <v>0</v>
      </c>
      <c r="BG1234" s="149">
        <f>IF(N1234="zákl. přenesená",J1234,0)</f>
        <v>0</v>
      </c>
      <c r="BH1234" s="149">
        <f>IF(N1234="sníž. přenesená",J1234,0)</f>
        <v>0</v>
      </c>
      <c r="BI1234" s="149">
        <f>IF(N1234="nulová",J1234,0)</f>
        <v>0</v>
      </c>
      <c r="BJ1234" s="18" t="s">
        <v>87</v>
      </c>
      <c r="BK1234" s="149">
        <f>ROUND(I1234*H1234,2)</f>
        <v>0</v>
      </c>
      <c r="BL1234" s="18" t="s">
        <v>504</v>
      </c>
      <c r="BM1234" s="148" t="s">
        <v>1319</v>
      </c>
    </row>
    <row r="1235" spans="2:65" s="1" customFormat="1">
      <c r="B1235" s="34"/>
      <c r="D1235" s="150" t="s">
        <v>362</v>
      </c>
      <c r="F1235" s="151" t="s">
        <v>1320</v>
      </c>
      <c r="I1235" s="152"/>
      <c r="L1235" s="34"/>
      <c r="M1235" s="153"/>
      <c r="T1235" s="55"/>
      <c r="AT1235" s="18" t="s">
        <v>362</v>
      </c>
      <c r="AU1235" s="18" t="s">
        <v>89</v>
      </c>
    </row>
    <row r="1236" spans="2:65" s="1" customFormat="1" ht="76.349999999999994" customHeight="1">
      <c r="B1236" s="34"/>
      <c r="C1236" s="137" t="s">
        <v>1321</v>
      </c>
      <c r="D1236" s="137" t="s">
        <v>356</v>
      </c>
      <c r="E1236" s="138" t="s">
        <v>1322</v>
      </c>
      <c r="F1236" s="139" t="s">
        <v>1323</v>
      </c>
      <c r="G1236" s="140" t="s">
        <v>715</v>
      </c>
      <c r="H1236" s="141">
        <v>3.823</v>
      </c>
      <c r="I1236" s="142"/>
      <c r="J1236" s="143">
        <f>ROUND(I1236*H1236,2)</f>
        <v>0</v>
      </c>
      <c r="K1236" s="139" t="s">
        <v>360</v>
      </c>
      <c r="L1236" s="34"/>
      <c r="M1236" s="144" t="s">
        <v>32</v>
      </c>
      <c r="N1236" s="145" t="s">
        <v>51</v>
      </c>
      <c r="P1236" s="146">
        <f>O1236*H1236</f>
        <v>0</v>
      </c>
      <c r="Q1236" s="146">
        <v>0</v>
      </c>
      <c r="R1236" s="146">
        <f>Q1236*H1236</f>
        <v>0</v>
      </c>
      <c r="S1236" s="146">
        <v>0</v>
      </c>
      <c r="T1236" s="147">
        <f>S1236*H1236</f>
        <v>0</v>
      </c>
      <c r="AR1236" s="148" t="s">
        <v>504</v>
      </c>
      <c r="AT1236" s="148" t="s">
        <v>356</v>
      </c>
      <c r="AU1236" s="148" t="s">
        <v>89</v>
      </c>
      <c r="AY1236" s="18" t="s">
        <v>354</v>
      </c>
      <c r="BE1236" s="149">
        <f>IF(N1236="základní",J1236,0)</f>
        <v>0</v>
      </c>
      <c r="BF1236" s="149">
        <f>IF(N1236="snížená",J1236,0)</f>
        <v>0</v>
      </c>
      <c r="BG1236" s="149">
        <f>IF(N1236="zákl. přenesená",J1236,0)</f>
        <v>0</v>
      </c>
      <c r="BH1236" s="149">
        <f>IF(N1236="sníž. přenesená",J1236,0)</f>
        <v>0</v>
      </c>
      <c r="BI1236" s="149">
        <f>IF(N1236="nulová",J1236,0)</f>
        <v>0</v>
      </c>
      <c r="BJ1236" s="18" t="s">
        <v>87</v>
      </c>
      <c r="BK1236" s="149">
        <f>ROUND(I1236*H1236,2)</f>
        <v>0</v>
      </c>
      <c r="BL1236" s="18" t="s">
        <v>504</v>
      </c>
      <c r="BM1236" s="148" t="s">
        <v>1324</v>
      </c>
    </row>
    <row r="1237" spans="2:65" s="1" customFormat="1">
      <c r="B1237" s="34"/>
      <c r="D1237" s="150" t="s">
        <v>362</v>
      </c>
      <c r="F1237" s="151" t="s">
        <v>1325</v>
      </c>
      <c r="I1237" s="152"/>
      <c r="L1237" s="34"/>
      <c r="M1237" s="153"/>
      <c r="T1237" s="55"/>
      <c r="AT1237" s="18" t="s">
        <v>362</v>
      </c>
      <c r="AU1237" s="18" t="s">
        <v>89</v>
      </c>
    </row>
    <row r="1238" spans="2:65" s="11" customFormat="1" ht="22.9" customHeight="1">
      <c r="B1238" s="125"/>
      <c r="D1238" s="126" t="s">
        <v>79</v>
      </c>
      <c r="E1238" s="135" t="s">
        <v>1326</v>
      </c>
      <c r="F1238" s="135" t="s">
        <v>1327</v>
      </c>
      <c r="I1238" s="128"/>
      <c r="J1238" s="136">
        <f>BK1238</f>
        <v>0</v>
      </c>
      <c r="L1238" s="125"/>
      <c r="M1238" s="130"/>
      <c r="P1238" s="131">
        <f>SUM(P1239:P1266)</f>
        <v>0</v>
      </c>
      <c r="R1238" s="131">
        <f>SUM(R1239:R1266)</f>
        <v>8.3544999999999995E-4</v>
      </c>
      <c r="T1238" s="132">
        <f>SUM(T1239:T1266)</f>
        <v>0</v>
      </c>
      <c r="AR1238" s="126" t="s">
        <v>89</v>
      </c>
      <c r="AT1238" s="133" t="s">
        <v>79</v>
      </c>
      <c r="AU1238" s="133" t="s">
        <v>87</v>
      </c>
      <c r="AY1238" s="126" t="s">
        <v>354</v>
      </c>
      <c r="BK1238" s="134">
        <f>SUM(BK1239:BK1266)</f>
        <v>0</v>
      </c>
    </row>
    <row r="1239" spans="2:65" s="1" customFormat="1" ht="37.9" customHeight="1">
      <c r="B1239" s="34"/>
      <c r="C1239" s="137" t="s">
        <v>1328</v>
      </c>
      <c r="D1239" s="137" t="s">
        <v>356</v>
      </c>
      <c r="E1239" s="138" t="s">
        <v>1329</v>
      </c>
      <c r="F1239" s="139" t="s">
        <v>1330</v>
      </c>
      <c r="G1239" s="140" t="s">
        <v>359</v>
      </c>
      <c r="H1239" s="141">
        <v>2.6949999999999998</v>
      </c>
      <c r="I1239" s="142"/>
      <c r="J1239" s="143">
        <f>ROUND(I1239*H1239,2)</f>
        <v>0</v>
      </c>
      <c r="K1239" s="139" t="s">
        <v>360</v>
      </c>
      <c r="L1239" s="34"/>
      <c r="M1239" s="144" t="s">
        <v>32</v>
      </c>
      <c r="N1239" s="145" t="s">
        <v>51</v>
      </c>
      <c r="P1239" s="146">
        <f>O1239*H1239</f>
        <v>0</v>
      </c>
      <c r="Q1239" s="146">
        <v>6.9999999999999994E-5</v>
      </c>
      <c r="R1239" s="146">
        <f>Q1239*H1239</f>
        <v>1.8864999999999998E-4</v>
      </c>
      <c r="S1239" s="146">
        <v>0</v>
      </c>
      <c r="T1239" s="147">
        <f>S1239*H1239</f>
        <v>0</v>
      </c>
      <c r="AR1239" s="148" t="s">
        <v>504</v>
      </c>
      <c r="AT1239" s="148" t="s">
        <v>356</v>
      </c>
      <c r="AU1239" s="148" t="s">
        <v>89</v>
      </c>
      <c r="AY1239" s="18" t="s">
        <v>354</v>
      </c>
      <c r="BE1239" s="149">
        <f>IF(N1239="základní",J1239,0)</f>
        <v>0</v>
      </c>
      <c r="BF1239" s="149">
        <f>IF(N1239="snížená",J1239,0)</f>
        <v>0</v>
      </c>
      <c r="BG1239" s="149">
        <f>IF(N1239="zákl. přenesená",J1239,0)</f>
        <v>0</v>
      </c>
      <c r="BH1239" s="149">
        <f>IF(N1239="sníž. přenesená",J1239,0)</f>
        <v>0</v>
      </c>
      <c r="BI1239" s="149">
        <f>IF(N1239="nulová",J1239,0)</f>
        <v>0</v>
      </c>
      <c r="BJ1239" s="18" t="s">
        <v>87</v>
      </c>
      <c r="BK1239" s="149">
        <f>ROUND(I1239*H1239,2)</f>
        <v>0</v>
      </c>
      <c r="BL1239" s="18" t="s">
        <v>504</v>
      </c>
      <c r="BM1239" s="148" t="s">
        <v>1331</v>
      </c>
    </row>
    <row r="1240" spans="2:65" s="1" customFormat="1">
      <c r="B1240" s="34"/>
      <c r="D1240" s="150" t="s">
        <v>362</v>
      </c>
      <c r="F1240" s="151" t="s">
        <v>1332</v>
      </c>
      <c r="I1240" s="152"/>
      <c r="L1240" s="34"/>
      <c r="M1240" s="153"/>
      <c r="T1240" s="55"/>
      <c r="AT1240" s="18" t="s">
        <v>362</v>
      </c>
      <c r="AU1240" s="18" t="s">
        <v>89</v>
      </c>
    </row>
    <row r="1241" spans="2:65" s="12" customFormat="1">
      <c r="B1241" s="154"/>
      <c r="D1241" s="155" t="s">
        <v>364</v>
      </c>
      <c r="E1241" s="156" t="s">
        <v>32</v>
      </c>
      <c r="F1241" s="157" t="s">
        <v>365</v>
      </c>
      <c r="H1241" s="156" t="s">
        <v>32</v>
      </c>
      <c r="I1241" s="158"/>
      <c r="L1241" s="154"/>
      <c r="M1241" s="159"/>
      <c r="T1241" s="160"/>
      <c r="AT1241" s="156" t="s">
        <v>364</v>
      </c>
      <c r="AU1241" s="156" t="s">
        <v>89</v>
      </c>
      <c r="AV1241" s="12" t="s">
        <v>87</v>
      </c>
      <c r="AW1241" s="12" t="s">
        <v>40</v>
      </c>
      <c r="AX1241" s="12" t="s">
        <v>80</v>
      </c>
      <c r="AY1241" s="156" t="s">
        <v>354</v>
      </c>
    </row>
    <row r="1242" spans="2:65" s="12" customFormat="1">
      <c r="B1242" s="154"/>
      <c r="D1242" s="155" t="s">
        <v>364</v>
      </c>
      <c r="E1242" s="156" t="s">
        <v>32</v>
      </c>
      <c r="F1242" s="157" t="s">
        <v>366</v>
      </c>
      <c r="H1242" s="156" t="s">
        <v>32</v>
      </c>
      <c r="I1242" s="158"/>
      <c r="L1242" s="154"/>
      <c r="M1242" s="159"/>
      <c r="T1242" s="160"/>
      <c r="AT1242" s="156" t="s">
        <v>364</v>
      </c>
      <c r="AU1242" s="156" t="s">
        <v>89</v>
      </c>
      <c r="AV1242" s="12" t="s">
        <v>87</v>
      </c>
      <c r="AW1242" s="12" t="s">
        <v>40</v>
      </c>
      <c r="AX1242" s="12" t="s">
        <v>80</v>
      </c>
      <c r="AY1242" s="156" t="s">
        <v>354</v>
      </c>
    </row>
    <row r="1243" spans="2:65" s="12" customFormat="1">
      <c r="B1243" s="154"/>
      <c r="D1243" s="155" t="s">
        <v>364</v>
      </c>
      <c r="E1243" s="156" t="s">
        <v>32</v>
      </c>
      <c r="F1243" s="157" t="s">
        <v>1333</v>
      </c>
      <c r="H1243" s="156" t="s">
        <v>32</v>
      </c>
      <c r="I1243" s="158"/>
      <c r="L1243" s="154"/>
      <c r="M1243" s="159"/>
      <c r="T1243" s="160"/>
      <c r="AT1243" s="156" t="s">
        <v>364</v>
      </c>
      <c r="AU1243" s="156" t="s">
        <v>89</v>
      </c>
      <c r="AV1243" s="12" t="s">
        <v>87</v>
      </c>
      <c r="AW1243" s="12" t="s">
        <v>40</v>
      </c>
      <c r="AX1243" s="12" t="s">
        <v>80</v>
      </c>
      <c r="AY1243" s="156" t="s">
        <v>354</v>
      </c>
    </row>
    <row r="1244" spans="2:65" s="12" customFormat="1">
      <c r="B1244" s="154"/>
      <c r="D1244" s="155" t="s">
        <v>364</v>
      </c>
      <c r="E1244" s="156" t="s">
        <v>32</v>
      </c>
      <c r="F1244" s="157" t="s">
        <v>1334</v>
      </c>
      <c r="H1244" s="156" t="s">
        <v>32</v>
      </c>
      <c r="I1244" s="158"/>
      <c r="L1244" s="154"/>
      <c r="M1244" s="159"/>
      <c r="T1244" s="160"/>
      <c r="AT1244" s="156" t="s">
        <v>364</v>
      </c>
      <c r="AU1244" s="156" t="s">
        <v>89</v>
      </c>
      <c r="AV1244" s="12" t="s">
        <v>87</v>
      </c>
      <c r="AW1244" s="12" t="s">
        <v>40</v>
      </c>
      <c r="AX1244" s="12" t="s">
        <v>80</v>
      </c>
      <c r="AY1244" s="156" t="s">
        <v>354</v>
      </c>
    </row>
    <row r="1245" spans="2:65" s="13" customFormat="1">
      <c r="B1245" s="161"/>
      <c r="D1245" s="155" t="s">
        <v>364</v>
      </c>
      <c r="E1245" s="162" t="s">
        <v>32</v>
      </c>
      <c r="F1245" s="163" t="s">
        <v>257</v>
      </c>
      <c r="H1245" s="164">
        <v>2.6949999999999998</v>
      </c>
      <c r="I1245" s="165"/>
      <c r="L1245" s="161"/>
      <c r="M1245" s="166"/>
      <c r="T1245" s="167"/>
      <c r="AT1245" s="162" t="s">
        <v>364</v>
      </c>
      <c r="AU1245" s="162" t="s">
        <v>89</v>
      </c>
      <c r="AV1245" s="13" t="s">
        <v>89</v>
      </c>
      <c r="AW1245" s="13" t="s">
        <v>40</v>
      </c>
      <c r="AX1245" s="13" t="s">
        <v>87</v>
      </c>
      <c r="AY1245" s="162" t="s">
        <v>354</v>
      </c>
    </row>
    <row r="1246" spans="2:65" s="1" customFormat="1" ht="24.2" customHeight="1">
      <c r="B1246" s="34"/>
      <c r="C1246" s="137" t="s">
        <v>1335</v>
      </c>
      <c r="D1246" s="137" t="s">
        <v>356</v>
      </c>
      <c r="E1246" s="138" t="s">
        <v>1336</v>
      </c>
      <c r="F1246" s="139" t="s">
        <v>1337</v>
      </c>
      <c r="G1246" s="140" t="s">
        <v>359</v>
      </c>
      <c r="H1246" s="141">
        <v>2.6949999999999998</v>
      </c>
      <c r="I1246" s="142"/>
      <c r="J1246" s="143">
        <f>ROUND(I1246*H1246,2)</f>
        <v>0</v>
      </c>
      <c r="K1246" s="139" t="s">
        <v>360</v>
      </c>
      <c r="L1246" s="34"/>
      <c r="M1246" s="144" t="s">
        <v>32</v>
      </c>
      <c r="N1246" s="145" t="s">
        <v>51</v>
      </c>
      <c r="P1246" s="146">
        <f>O1246*H1246</f>
        <v>0</v>
      </c>
      <c r="Q1246" s="146">
        <v>0</v>
      </c>
      <c r="R1246" s="146">
        <f>Q1246*H1246</f>
        <v>0</v>
      </c>
      <c r="S1246" s="146">
        <v>0</v>
      </c>
      <c r="T1246" s="147">
        <f>S1246*H1246</f>
        <v>0</v>
      </c>
      <c r="AR1246" s="148" t="s">
        <v>504</v>
      </c>
      <c r="AT1246" s="148" t="s">
        <v>356</v>
      </c>
      <c r="AU1246" s="148" t="s">
        <v>89</v>
      </c>
      <c r="AY1246" s="18" t="s">
        <v>354</v>
      </c>
      <c r="BE1246" s="149">
        <f>IF(N1246="základní",J1246,0)</f>
        <v>0</v>
      </c>
      <c r="BF1246" s="149">
        <f>IF(N1246="snížená",J1246,0)</f>
        <v>0</v>
      </c>
      <c r="BG1246" s="149">
        <f>IF(N1246="zákl. přenesená",J1246,0)</f>
        <v>0</v>
      </c>
      <c r="BH1246" s="149">
        <f>IF(N1246="sníž. přenesená",J1246,0)</f>
        <v>0</v>
      </c>
      <c r="BI1246" s="149">
        <f>IF(N1246="nulová",J1246,0)</f>
        <v>0</v>
      </c>
      <c r="BJ1246" s="18" t="s">
        <v>87</v>
      </c>
      <c r="BK1246" s="149">
        <f>ROUND(I1246*H1246,2)</f>
        <v>0</v>
      </c>
      <c r="BL1246" s="18" t="s">
        <v>504</v>
      </c>
      <c r="BM1246" s="148" t="s">
        <v>1338</v>
      </c>
    </row>
    <row r="1247" spans="2:65" s="1" customFormat="1">
      <c r="B1247" s="34"/>
      <c r="D1247" s="150" t="s">
        <v>362</v>
      </c>
      <c r="F1247" s="151" t="s">
        <v>1339</v>
      </c>
      <c r="I1247" s="152"/>
      <c r="L1247" s="34"/>
      <c r="M1247" s="153"/>
      <c r="T1247" s="55"/>
      <c r="AT1247" s="18" t="s">
        <v>362</v>
      </c>
      <c r="AU1247" s="18" t="s">
        <v>89</v>
      </c>
    </row>
    <row r="1248" spans="2:65" s="12" customFormat="1">
      <c r="B1248" s="154"/>
      <c r="D1248" s="155" t="s">
        <v>364</v>
      </c>
      <c r="E1248" s="156" t="s">
        <v>32</v>
      </c>
      <c r="F1248" s="157" t="s">
        <v>365</v>
      </c>
      <c r="H1248" s="156" t="s">
        <v>32</v>
      </c>
      <c r="I1248" s="158"/>
      <c r="L1248" s="154"/>
      <c r="M1248" s="159"/>
      <c r="T1248" s="160"/>
      <c r="AT1248" s="156" t="s">
        <v>364</v>
      </c>
      <c r="AU1248" s="156" t="s">
        <v>89</v>
      </c>
      <c r="AV1248" s="12" t="s">
        <v>87</v>
      </c>
      <c r="AW1248" s="12" t="s">
        <v>40</v>
      </c>
      <c r="AX1248" s="12" t="s">
        <v>80</v>
      </c>
      <c r="AY1248" s="156" t="s">
        <v>354</v>
      </c>
    </row>
    <row r="1249" spans="2:65" s="12" customFormat="1">
      <c r="B1249" s="154"/>
      <c r="D1249" s="155" t="s">
        <v>364</v>
      </c>
      <c r="E1249" s="156" t="s">
        <v>32</v>
      </c>
      <c r="F1249" s="157" t="s">
        <v>366</v>
      </c>
      <c r="H1249" s="156" t="s">
        <v>32</v>
      </c>
      <c r="I1249" s="158"/>
      <c r="L1249" s="154"/>
      <c r="M1249" s="159"/>
      <c r="T1249" s="160"/>
      <c r="AT1249" s="156" t="s">
        <v>364</v>
      </c>
      <c r="AU1249" s="156" t="s">
        <v>89</v>
      </c>
      <c r="AV1249" s="12" t="s">
        <v>87</v>
      </c>
      <c r="AW1249" s="12" t="s">
        <v>40</v>
      </c>
      <c r="AX1249" s="12" t="s">
        <v>80</v>
      </c>
      <c r="AY1249" s="156" t="s">
        <v>354</v>
      </c>
    </row>
    <row r="1250" spans="2:65" s="12" customFormat="1">
      <c r="B1250" s="154"/>
      <c r="D1250" s="155" t="s">
        <v>364</v>
      </c>
      <c r="E1250" s="156" t="s">
        <v>32</v>
      </c>
      <c r="F1250" s="157" t="s">
        <v>1333</v>
      </c>
      <c r="H1250" s="156" t="s">
        <v>32</v>
      </c>
      <c r="I1250" s="158"/>
      <c r="L1250" s="154"/>
      <c r="M1250" s="159"/>
      <c r="T1250" s="160"/>
      <c r="AT1250" s="156" t="s">
        <v>364</v>
      </c>
      <c r="AU1250" s="156" t="s">
        <v>89</v>
      </c>
      <c r="AV1250" s="12" t="s">
        <v>87</v>
      </c>
      <c r="AW1250" s="12" t="s">
        <v>40</v>
      </c>
      <c r="AX1250" s="12" t="s">
        <v>80</v>
      </c>
      <c r="AY1250" s="156" t="s">
        <v>354</v>
      </c>
    </row>
    <row r="1251" spans="2:65" s="12" customFormat="1">
      <c r="B1251" s="154"/>
      <c r="D1251" s="155" t="s">
        <v>364</v>
      </c>
      <c r="E1251" s="156" t="s">
        <v>32</v>
      </c>
      <c r="F1251" s="157" t="s">
        <v>1334</v>
      </c>
      <c r="H1251" s="156" t="s">
        <v>32</v>
      </c>
      <c r="I1251" s="158"/>
      <c r="L1251" s="154"/>
      <c r="M1251" s="159"/>
      <c r="T1251" s="160"/>
      <c r="AT1251" s="156" t="s">
        <v>364</v>
      </c>
      <c r="AU1251" s="156" t="s">
        <v>89</v>
      </c>
      <c r="AV1251" s="12" t="s">
        <v>87</v>
      </c>
      <c r="AW1251" s="12" t="s">
        <v>40</v>
      </c>
      <c r="AX1251" s="12" t="s">
        <v>80</v>
      </c>
      <c r="AY1251" s="156" t="s">
        <v>354</v>
      </c>
    </row>
    <row r="1252" spans="2:65" s="13" customFormat="1">
      <c r="B1252" s="161"/>
      <c r="D1252" s="155" t="s">
        <v>364</v>
      </c>
      <c r="E1252" s="162" t="s">
        <v>32</v>
      </c>
      <c r="F1252" s="163" t="s">
        <v>257</v>
      </c>
      <c r="H1252" s="164">
        <v>2.6949999999999998</v>
      </c>
      <c r="I1252" s="165"/>
      <c r="L1252" s="161"/>
      <c r="M1252" s="166"/>
      <c r="T1252" s="167"/>
      <c r="AT1252" s="162" t="s">
        <v>364</v>
      </c>
      <c r="AU1252" s="162" t="s">
        <v>89</v>
      </c>
      <c r="AV1252" s="13" t="s">
        <v>89</v>
      </c>
      <c r="AW1252" s="13" t="s">
        <v>40</v>
      </c>
      <c r="AX1252" s="13" t="s">
        <v>87</v>
      </c>
      <c r="AY1252" s="162" t="s">
        <v>354</v>
      </c>
    </row>
    <row r="1253" spans="2:65" s="1" customFormat="1" ht="24.2" customHeight="1">
      <c r="B1253" s="34"/>
      <c r="C1253" s="137" t="s">
        <v>1340</v>
      </c>
      <c r="D1253" s="137" t="s">
        <v>356</v>
      </c>
      <c r="E1253" s="138" t="s">
        <v>1341</v>
      </c>
      <c r="F1253" s="139" t="s">
        <v>1342</v>
      </c>
      <c r="G1253" s="140" t="s">
        <v>359</v>
      </c>
      <c r="H1253" s="141">
        <v>2.6949999999999998</v>
      </c>
      <c r="I1253" s="142"/>
      <c r="J1253" s="143">
        <f>ROUND(I1253*H1253,2)</f>
        <v>0</v>
      </c>
      <c r="K1253" s="139" t="s">
        <v>360</v>
      </c>
      <c r="L1253" s="34"/>
      <c r="M1253" s="144" t="s">
        <v>32</v>
      </c>
      <c r="N1253" s="145" t="s">
        <v>51</v>
      </c>
      <c r="P1253" s="146">
        <f>O1253*H1253</f>
        <v>0</v>
      </c>
      <c r="Q1253" s="146">
        <v>1.2E-4</v>
      </c>
      <c r="R1253" s="146">
        <f>Q1253*H1253</f>
        <v>3.234E-4</v>
      </c>
      <c r="S1253" s="146">
        <v>0</v>
      </c>
      <c r="T1253" s="147">
        <f>S1253*H1253</f>
        <v>0</v>
      </c>
      <c r="AR1253" s="148" t="s">
        <v>504</v>
      </c>
      <c r="AT1253" s="148" t="s">
        <v>356</v>
      </c>
      <c r="AU1253" s="148" t="s">
        <v>89</v>
      </c>
      <c r="AY1253" s="18" t="s">
        <v>354</v>
      </c>
      <c r="BE1253" s="149">
        <f>IF(N1253="základní",J1253,0)</f>
        <v>0</v>
      </c>
      <c r="BF1253" s="149">
        <f>IF(N1253="snížená",J1253,0)</f>
        <v>0</v>
      </c>
      <c r="BG1253" s="149">
        <f>IF(N1253="zákl. přenesená",J1253,0)</f>
        <v>0</v>
      </c>
      <c r="BH1253" s="149">
        <f>IF(N1253="sníž. přenesená",J1253,0)</f>
        <v>0</v>
      </c>
      <c r="BI1253" s="149">
        <f>IF(N1253="nulová",J1253,0)</f>
        <v>0</v>
      </c>
      <c r="BJ1253" s="18" t="s">
        <v>87</v>
      </c>
      <c r="BK1253" s="149">
        <f>ROUND(I1253*H1253,2)</f>
        <v>0</v>
      </c>
      <c r="BL1253" s="18" t="s">
        <v>504</v>
      </c>
      <c r="BM1253" s="148" t="s">
        <v>1343</v>
      </c>
    </row>
    <row r="1254" spans="2:65" s="1" customFormat="1">
      <c r="B1254" s="34"/>
      <c r="D1254" s="150" t="s">
        <v>362</v>
      </c>
      <c r="F1254" s="151" t="s">
        <v>1344</v>
      </c>
      <c r="I1254" s="152"/>
      <c r="L1254" s="34"/>
      <c r="M1254" s="153"/>
      <c r="T1254" s="55"/>
      <c r="AT1254" s="18" t="s">
        <v>362</v>
      </c>
      <c r="AU1254" s="18" t="s">
        <v>89</v>
      </c>
    </row>
    <row r="1255" spans="2:65" s="12" customFormat="1">
      <c r="B1255" s="154"/>
      <c r="D1255" s="155" t="s">
        <v>364</v>
      </c>
      <c r="E1255" s="156" t="s">
        <v>32</v>
      </c>
      <c r="F1255" s="157" t="s">
        <v>365</v>
      </c>
      <c r="H1255" s="156" t="s">
        <v>32</v>
      </c>
      <c r="I1255" s="158"/>
      <c r="L1255" s="154"/>
      <c r="M1255" s="159"/>
      <c r="T1255" s="160"/>
      <c r="AT1255" s="156" t="s">
        <v>364</v>
      </c>
      <c r="AU1255" s="156" t="s">
        <v>89</v>
      </c>
      <c r="AV1255" s="12" t="s">
        <v>87</v>
      </c>
      <c r="AW1255" s="12" t="s">
        <v>40</v>
      </c>
      <c r="AX1255" s="12" t="s">
        <v>80</v>
      </c>
      <c r="AY1255" s="156" t="s">
        <v>354</v>
      </c>
    </row>
    <row r="1256" spans="2:65" s="12" customFormat="1">
      <c r="B1256" s="154"/>
      <c r="D1256" s="155" t="s">
        <v>364</v>
      </c>
      <c r="E1256" s="156" t="s">
        <v>32</v>
      </c>
      <c r="F1256" s="157" t="s">
        <v>366</v>
      </c>
      <c r="H1256" s="156" t="s">
        <v>32</v>
      </c>
      <c r="I1256" s="158"/>
      <c r="L1256" s="154"/>
      <c r="M1256" s="159"/>
      <c r="T1256" s="160"/>
      <c r="AT1256" s="156" t="s">
        <v>364</v>
      </c>
      <c r="AU1256" s="156" t="s">
        <v>89</v>
      </c>
      <c r="AV1256" s="12" t="s">
        <v>87</v>
      </c>
      <c r="AW1256" s="12" t="s">
        <v>40</v>
      </c>
      <c r="AX1256" s="12" t="s">
        <v>80</v>
      </c>
      <c r="AY1256" s="156" t="s">
        <v>354</v>
      </c>
    </row>
    <row r="1257" spans="2:65" s="12" customFormat="1">
      <c r="B1257" s="154"/>
      <c r="D1257" s="155" t="s">
        <v>364</v>
      </c>
      <c r="E1257" s="156" t="s">
        <v>32</v>
      </c>
      <c r="F1257" s="157" t="s">
        <v>1333</v>
      </c>
      <c r="H1257" s="156" t="s">
        <v>32</v>
      </c>
      <c r="I1257" s="158"/>
      <c r="L1257" s="154"/>
      <c r="M1257" s="159"/>
      <c r="T1257" s="160"/>
      <c r="AT1257" s="156" t="s">
        <v>364</v>
      </c>
      <c r="AU1257" s="156" t="s">
        <v>89</v>
      </c>
      <c r="AV1257" s="12" t="s">
        <v>87</v>
      </c>
      <c r="AW1257" s="12" t="s">
        <v>40</v>
      </c>
      <c r="AX1257" s="12" t="s">
        <v>80</v>
      </c>
      <c r="AY1257" s="156" t="s">
        <v>354</v>
      </c>
    </row>
    <row r="1258" spans="2:65" s="12" customFormat="1">
      <c r="B1258" s="154"/>
      <c r="D1258" s="155" t="s">
        <v>364</v>
      </c>
      <c r="E1258" s="156" t="s">
        <v>32</v>
      </c>
      <c r="F1258" s="157" t="s">
        <v>1334</v>
      </c>
      <c r="H1258" s="156" t="s">
        <v>32</v>
      </c>
      <c r="I1258" s="158"/>
      <c r="L1258" s="154"/>
      <c r="M1258" s="159"/>
      <c r="T1258" s="160"/>
      <c r="AT1258" s="156" t="s">
        <v>364</v>
      </c>
      <c r="AU1258" s="156" t="s">
        <v>89</v>
      </c>
      <c r="AV1258" s="12" t="s">
        <v>87</v>
      </c>
      <c r="AW1258" s="12" t="s">
        <v>40</v>
      </c>
      <c r="AX1258" s="12" t="s">
        <v>80</v>
      </c>
      <c r="AY1258" s="156" t="s">
        <v>354</v>
      </c>
    </row>
    <row r="1259" spans="2:65" s="13" customFormat="1">
      <c r="B1259" s="161"/>
      <c r="D1259" s="155" t="s">
        <v>364</v>
      </c>
      <c r="E1259" s="162" t="s">
        <v>32</v>
      </c>
      <c r="F1259" s="163" t="s">
        <v>257</v>
      </c>
      <c r="H1259" s="164">
        <v>2.6949999999999998</v>
      </c>
      <c r="I1259" s="165"/>
      <c r="L1259" s="161"/>
      <c r="M1259" s="166"/>
      <c r="T1259" s="167"/>
      <c r="AT1259" s="162" t="s">
        <v>364</v>
      </c>
      <c r="AU1259" s="162" t="s">
        <v>89</v>
      </c>
      <c r="AV1259" s="13" t="s">
        <v>89</v>
      </c>
      <c r="AW1259" s="13" t="s">
        <v>40</v>
      </c>
      <c r="AX1259" s="13" t="s">
        <v>87</v>
      </c>
      <c r="AY1259" s="162" t="s">
        <v>354</v>
      </c>
    </row>
    <row r="1260" spans="2:65" s="1" customFormat="1" ht="24.2" customHeight="1">
      <c r="B1260" s="34"/>
      <c r="C1260" s="137" t="s">
        <v>1345</v>
      </c>
      <c r="D1260" s="137" t="s">
        <v>356</v>
      </c>
      <c r="E1260" s="138" t="s">
        <v>1346</v>
      </c>
      <c r="F1260" s="139" t="s">
        <v>1347</v>
      </c>
      <c r="G1260" s="140" t="s">
        <v>359</v>
      </c>
      <c r="H1260" s="141">
        <v>2.6949999999999998</v>
      </c>
      <c r="I1260" s="142"/>
      <c r="J1260" s="143">
        <f>ROUND(I1260*H1260,2)</f>
        <v>0</v>
      </c>
      <c r="K1260" s="139" t="s">
        <v>360</v>
      </c>
      <c r="L1260" s="34"/>
      <c r="M1260" s="144" t="s">
        <v>32</v>
      </c>
      <c r="N1260" s="145" t="s">
        <v>51</v>
      </c>
      <c r="P1260" s="146">
        <f>O1260*H1260</f>
        <v>0</v>
      </c>
      <c r="Q1260" s="146">
        <v>1.2E-4</v>
      </c>
      <c r="R1260" s="146">
        <f>Q1260*H1260</f>
        <v>3.234E-4</v>
      </c>
      <c r="S1260" s="146">
        <v>0</v>
      </c>
      <c r="T1260" s="147">
        <f>S1260*H1260</f>
        <v>0</v>
      </c>
      <c r="AR1260" s="148" t="s">
        <v>504</v>
      </c>
      <c r="AT1260" s="148" t="s">
        <v>356</v>
      </c>
      <c r="AU1260" s="148" t="s">
        <v>89</v>
      </c>
      <c r="AY1260" s="18" t="s">
        <v>354</v>
      </c>
      <c r="BE1260" s="149">
        <f>IF(N1260="základní",J1260,0)</f>
        <v>0</v>
      </c>
      <c r="BF1260" s="149">
        <f>IF(N1260="snížená",J1260,0)</f>
        <v>0</v>
      </c>
      <c r="BG1260" s="149">
        <f>IF(N1260="zákl. přenesená",J1260,0)</f>
        <v>0</v>
      </c>
      <c r="BH1260" s="149">
        <f>IF(N1260="sníž. přenesená",J1260,0)</f>
        <v>0</v>
      </c>
      <c r="BI1260" s="149">
        <f>IF(N1260="nulová",J1260,0)</f>
        <v>0</v>
      </c>
      <c r="BJ1260" s="18" t="s">
        <v>87</v>
      </c>
      <c r="BK1260" s="149">
        <f>ROUND(I1260*H1260,2)</f>
        <v>0</v>
      </c>
      <c r="BL1260" s="18" t="s">
        <v>504</v>
      </c>
      <c r="BM1260" s="148" t="s">
        <v>1348</v>
      </c>
    </row>
    <row r="1261" spans="2:65" s="1" customFormat="1">
      <c r="B1261" s="34"/>
      <c r="D1261" s="150" t="s">
        <v>362</v>
      </c>
      <c r="F1261" s="151" t="s">
        <v>1349</v>
      </c>
      <c r="I1261" s="152"/>
      <c r="L1261" s="34"/>
      <c r="M1261" s="153"/>
      <c r="T1261" s="55"/>
      <c r="AT1261" s="18" t="s">
        <v>362</v>
      </c>
      <c r="AU1261" s="18" t="s">
        <v>89</v>
      </c>
    </row>
    <row r="1262" spans="2:65" s="12" customFormat="1">
      <c r="B1262" s="154"/>
      <c r="D1262" s="155" t="s">
        <v>364</v>
      </c>
      <c r="E1262" s="156" t="s">
        <v>32</v>
      </c>
      <c r="F1262" s="157" t="s">
        <v>365</v>
      </c>
      <c r="H1262" s="156" t="s">
        <v>32</v>
      </c>
      <c r="I1262" s="158"/>
      <c r="L1262" s="154"/>
      <c r="M1262" s="159"/>
      <c r="T1262" s="160"/>
      <c r="AT1262" s="156" t="s">
        <v>364</v>
      </c>
      <c r="AU1262" s="156" t="s">
        <v>89</v>
      </c>
      <c r="AV1262" s="12" t="s">
        <v>87</v>
      </c>
      <c r="AW1262" s="12" t="s">
        <v>40</v>
      </c>
      <c r="AX1262" s="12" t="s">
        <v>80</v>
      </c>
      <c r="AY1262" s="156" t="s">
        <v>354</v>
      </c>
    </row>
    <row r="1263" spans="2:65" s="12" customFormat="1">
      <c r="B1263" s="154"/>
      <c r="D1263" s="155" t="s">
        <v>364</v>
      </c>
      <c r="E1263" s="156" t="s">
        <v>32</v>
      </c>
      <c r="F1263" s="157" t="s">
        <v>366</v>
      </c>
      <c r="H1263" s="156" t="s">
        <v>32</v>
      </c>
      <c r="I1263" s="158"/>
      <c r="L1263" s="154"/>
      <c r="M1263" s="159"/>
      <c r="T1263" s="160"/>
      <c r="AT1263" s="156" t="s">
        <v>364</v>
      </c>
      <c r="AU1263" s="156" t="s">
        <v>89</v>
      </c>
      <c r="AV1263" s="12" t="s">
        <v>87</v>
      </c>
      <c r="AW1263" s="12" t="s">
        <v>40</v>
      </c>
      <c r="AX1263" s="12" t="s">
        <v>80</v>
      </c>
      <c r="AY1263" s="156" t="s">
        <v>354</v>
      </c>
    </row>
    <row r="1264" spans="2:65" s="12" customFormat="1">
      <c r="B1264" s="154"/>
      <c r="D1264" s="155" t="s">
        <v>364</v>
      </c>
      <c r="E1264" s="156" t="s">
        <v>32</v>
      </c>
      <c r="F1264" s="157" t="s">
        <v>1333</v>
      </c>
      <c r="H1264" s="156" t="s">
        <v>32</v>
      </c>
      <c r="I1264" s="158"/>
      <c r="L1264" s="154"/>
      <c r="M1264" s="159"/>
      <c r="T1264" s="160"/>
      <c r="AT1264" s="156" t="s">
        <v>364</v>
      </c>
      <c r="AU1264" s="156" t="s">
        <v>89</v>
      </c>
      <c r="AV1264" s="12" t="s">
        <v>87</v>
      </c>
      <c r="AW1264" s="12" t="s">
        <v>40</v>
      </c>
      <c r="AX1264" s="12" t="s">
        <v>80</v>
      </c>
      <c r="AY1264" s="156" t="s">
        <v>354</v>
      </c>
    </row>
    <row r="1265" spans="2:65" s="12" customFormat="1">
      <c r="B1265" s="154"/>
      <c r="D1265" s="155" t="s">
        <v>364</v>
      </c>
      <c r="E1265" s="156" t="s">
        <v>32</v>
      </c>
      <c r="F1265" s="157" t="s">
        <v>1334</v>
      </c>
      <c r="H1265" s="156" t="s">
        <v>32</v>
      </c>
      <c r="I1265" s="158"/>
      <c r="L1265" s="154"/>
      <c r="M1265" s="159"/>
      <c r="T1265" s="160"/>
      <c r="AT1265" s="156" t="s">
        <v>364</v>
      </c>
      <c r="AU1265" s="156" t="s">
        <v>89</v>
      </c>
      <c r="AV1265" s="12" t="s">
        <v>87</v>
      </c>
      <c r="AW1265" s="12" t="s">
        <v>40</v>
      </c>
      <c r="AX1265" s="12" t="s">
        <v>80</v>
      </c>
      <c r="AY1265" s="156" t="s">
        <v>354</v>
      </c>
    </row>
    <row r="1266" spans="2:65" s="13" customFormat="1">
      <c r="B1266" s="161"/>
      <c r="D1266" s="155" t="s">
        <v>364</v>
      </c>
      <c r="E1266" s="162" t="s">
        <v>32</v>
      </c>
      <c r="F1266" s="163" t="s">
        <v>257</v>
      </c>
      <c r="H1266" s="164">
        <v>2.6949999999999998</v>
      </c>
      <c r="I1266" s="165"/>
      <c r="L1266" s="161"/>
      <c r="M1266" s="166"/>
      <c r="T1266" s="167"/>
      <c r="AT1266" s="162" t="s">
        <v>364</v>
      </c>
      <c r="AU1266" s="162" t="s">
        <v>89</v>
      </c>
      <c r="AV1266" s="13" t="s">
        <v>89</v>
      </c>
      <c r="AW1266" s="13" t="s">
        <v>40</v>
      </c>
      <c r="AX1266" s="13" t="s">
        <v>87</v>
      </c>
      <c r="AY1266" s="162" t="s">
        <v>354</v>
      </c>
    </row>
    <row r="1267" spans="2:65" s="11" customFormat="1" ht="22.9" customHeight="1">
      <c r="B1267" s="125"/>
      <c r="D1267" s="126" t="s">
        <v>79</v>
      </c>
      <c r="E1267" s="135" t="s">
        <v>1350</v>
      </c>
      <c r="F1267" s="135" t="s">
        <v>1351</v>
      </c>
      <c r="I1267" s="128"/>
      <c r="J1267" s="136">
        <f>BK1267</f>
        <v>0</v>
      </c>
      <c r="L1267" s="125"/>
      <c r="M1267" s="130"/>
      <c r="P1267" s="131">
        <f>SUM(P1268:P1500)</f>
        <v>0</v>
      </c>
      <c r="R1267" s="131">
        <f>SUM(R1268:R1500)</f>
        <v>0.36901052000000001</v>
      </c>
      <c r="T1267" s="132">
        <f>SUM(T1268:T1500)</f>
        <v>9.5491950000000006E-2</v>
      </c>
      <c r="AR1267" s="126" t="s">
        <v>89</v>
      </c>
      <c r="AT1267" s="133" t="s">
        <v>79</v>
      </c>
      <c r="AU1267" s="133" t="s">
        <v>87</v>
      </c>
      <c r="AY1267" s="126" t="s">
        <v>354</v>
      </c>
      <c r="BK1267" s="134">
        <f>SUM(BK1268:BK1500)</f>
        <v>0</v>
      </c>
    </row>
    <row r="1268" spans="2:65" s="1" customFormat="1" ht="24.2" customHeight="1">
      <c r="B1268" s="34"/>
      <c r="C1268" s="137" t="s">
        <v>1352</v>
      </c>
      <c r="D1268" s="137" t="s">
        <v>356</v>
      </c>
      <c r="E1268" s="138" t="s">
        <v>1353</v>
      </c>
      <c r="F1268" s="139" t="s">
        <v>1354</v>
      </c>
      <c r="G1268" s="140" t="s">
        <v>359</v>
      </c>
      <c r="H1268" s="141">
        <v>303.09899999999999</v>
      </c>
      <c r="I1268" s="142"/>
      <c r="J1268" s="143">
        <f>ROUND(I1268*H1268,2)</f>
        <v>0</v>
      </c>
      <c r="K1268" s="139" t="s">
        <v>360</v>
      </c>
      <c r="L1268" s="34"/>
      <c r="M1268" s="144" t="s">
        <v>32</v>
      </c>
      <c r="N1268" s="145" t="s">
        <v>51</v>
      </c>
      <c r="P1268" s="146">
        <f>O1268*H1268</f>
        <v>0</v>
      </c>
      <c r="Q1268" s="146">
        <v>0</v>
      </c>
      <c r="R1268" s="146">
        <f>Q1268*H1268</f>
        <v>0</v>
      </c>
      <c r="S1268" s="146">
        <v>0</v>
      </c>
      <c r="T1268" s="147">
        <f>S1268*H1268</f>
        <v>0</v>
      </c>
      <c r="AR1268" s="148" t="s">
        <v>504</v>
      </c>
      <c r="AT1268" s="148" t="s">
        <v>356</v>
      </c>
      <c r="AU1268" s="148" t="s">
        <v>89</v>
      </c>
      <c r="AY1268" s="18" t="s">
        <v>354</v>
      </c>
      <c r="BE1268" s="149">
        <f>IF(N1268="základní",J1268,0)</f>
        <v>0</v>
      </c>
      <c r="BF1268" s="149">
        <f>IF(N1268="snížená",J1268,0)</f>
        <v>0</v>
      </c>
      <c r="BG1268" s="149">
        <f>IF(N1268="zákl. přenesená",J1268,0)</f>
        <v>0</v>
      </c>
      <c r="BH1268" s="149">
        <f>IF(N1268="sníž. přenesená",J1268,0)</f>
        <v>0</v>
      </c>
      <c r="BI1268" s="149">
        <f>IF(N1268="nulová",J1268,0)</f>
        <v>0</v>
      </c>
      <c r="BJ1268" s="18" t="s">
        <v>87</v>
      </c>
      <c r="BK1268" s="149">
        <f>ROUND(I1268*H1268,2)</f>
        <v>0</v>
      </c>
      <c r="BL1268" s="18" t="s">
        <v>504</v>
      </c>
      <c r="BM1268" s="148" t="s">
        <v>1355</v>
      </c>
    </row>
    <row r="1269" spans="2:65" s="1" customFormat="1">
      <c r="B1269" s="34"/>
      <c r="D1269" s="150" t="s">
        <v>362</v>
      </c>
      <c r="F1269" s="151" t="s">
        <v>1356</v>
      </c>
      <c r="I1269" s="152"/>
      <c r="L1269" s="34"/>
      <c r="M1269" s="153"/>
      <c r="T1269" s="55"/>
      <c r="AT1269" s="18" t="s">
        <v>362</v>
      </c>
      <c r="AU1269" s="18" t="s">
        <v>89</v>
      </c>
    </row>
    <row r="1270" spans="2:65" s="12" customFormat="1">
      <c r="B1270" s="154"/>
      <c r="D1270" s="155" t="s">
        <v>364</v>
      </c>
      <c r="E1270" s="156" t="s">
        <v>32</v>
      </c>
      <c r="F1270" s="157" t="s">
        <v>365</v>
      </c>
      <c r="H1270" s="156" t="s">
        <v>32</v>
      </c>
      <c r="I1270" s="158"/>
      <c r="L1270" s="154"/>
      <c r="M1270" s="159"/>
      <c r="T1270" s="160"/>
      <c r="AT1270" s="156" t="s">
        <v>364</v>
      </c>
      <c r="AU1270" s="156" t="s">
        <v>89</v>
      </c>
      <c r="AV1270" s="12" t="s">
        <v>87</v>
      </c>
      <c r="AW1270" s="12" t="s">
        <v>40</v>
      </c>
      <c r="AX1270" s="12" t="s">
        <v>80</v>
      </c>
      <c r="AY1270" s="156" t="s">
        <v>354</v>
      </c>
    </row>
    <row r="1271" spans="2:65" s="12" customFormat="1">
      <c r="B1271" s="154"/>
      <c r="D1271" s="155" t="s">
        <v>364</v>
      </c>
      <c r="E1271" s="156" t="s">
        <v>32</v>
      </c>
      <c r="F1271" s="157" t="s">
        <v>366</v>
      </c>
      <c r="H1271" s="156" t="s">
        <v>32</v>
      </c>
      <c r="I1271" s="158"/>
      <c r="L1271" s="154"/>
      <c r="M1271" s="159"/>
      <c r="T1271" s="160"/>
      <c r="AT1271" s="156" t="s">
        <v>364</v>
      </c>
      <c r="AU1271" s="156" t="s">
        <v>89</v>
      </c>
      <c r="AV1271" s="12" t="s">
        <v>87</v>
      </c>
      <c r="AW1271" s="12" t="s">
        <v>40</v>
      </c>
      <c r="AX1271" s="12" t="s">
        <v>80</v>
      </c>
      <c r="AY1271" s="156" t="s">
        <v>354</v>
      </c>
    </row>
    <row r="1272" spans="2:65" s="12" customFormat="1">
      <c r="B1272" s="154"/>
      <c r="D1272" s="155" t="s">
        <v>364</v>
      </c>
      <c r="E1272" s="156" t="s">
        <v>32</v>
      </c>
      <c r="F1272" s="157" t="s">
        <v>379</v>
      </c>
      <c r="H1272" s="156" t="s">
        <v>32</v>
      </c>
      <c r="I1272" s="158"/>
      <c r="L1272" s="154"/>
      <c r="M1272" s="159"/>
      <c r="T1272" s="160"/>
      <c r="AT1272" s="156" t="s">
        <v>364</v>
      </c>
      <c r="AU1272" s="156" t="s">
        <v>89</v>
      </c>
      <c r="AV1272" s="12" t="s">
        <v>87</v>
      </c>
      <c r="AW1272" s="12" t="s">
        <v>40</v>
      </c>
      <c r="AX1272" s="12" t="s">
        <v>80</v>
      </c>
      <c r="AY1272" s="156" t="s">
        <v>354</v>
      </c>
    </row>
    <row r="1273" spans="2:65" s="12" customFormat="1">
      <c r="B1273" s="154"/>
      <c r="D1273" s="155" t="s">
        <v>364</v>
      </c>
      <c r="E1273" s="156" t="s">
        <v>32</v>
      </c>
      <c r="F1273" s="157" t="s">
        <v>427</v>
      </c>
      <c r="H1273" s="156" t="s">
        <v>32</v>
      </c>
      <c r="I1273" s="158"/>
      <c r="L1273" s="154"/>
      <c r="M1273" s="159"/>
      <c r="T1273" s="160"/>
      <c r="AT1273" s="156" t="s">
        <v>364</v>
      </c>
      <c r="AU1273" s="156" t="s">
        <v>89</v>
      </c>
      <c r="AV1273" s="12" t="s">
        <v>87</v>
      </c>
      <c r="AW1273" s="12" t="s">
        <v>40</v>
      </c>
      <c r="AX1273" s="12" t="s">
        <v>80</v>
      </c>
      <c r="AY1273" s="156" t="s">
        <v>354</v>
      </c>
    </row>
    <row r="1274" spans="2:65" s="12" customFormat="1">
      <c r="B1274" s="154"/>
      <c r="D1274" s="155" t="s">
        <v>364</v>
      </c>
      <c r="E1274" s="156" t="s">
        <v>32</v>
      </c>
      <c r="F1274" s="157" t="s">
        <v>428</v>
      </c>
      <c r="H1274" s="156" t="s">
        <v>32</v>
      </c>
      <c r="I1274" s="158"/>
      <c r="L1274" s="154"/>
      <c r="M1274" s="159"/>
      <c r="T1274" s="160"/>
      <c r="AT1274" s="156" t="s">
        <v>364</v>
      </c>
      <c r="AU1274" s="156" t="s">
        <v>89</v>
      </c>
      <c r="AV1274" s="12" t="s">
        <v>87</v>
      </c>
      <c r="AW1274" s="12" t="s">
        <v>40</v>
      </c>
      <c r="AX1274" s="12" t="s">
        <v>80</v>
      </c>
      <c r="AY1274" s="156" t="s">
        <v>354</v>
      </c>
    </row>
    <row r="1275" spans="2:65" s="12" customFormat="1">
      <c r="B1275" s="154"/>
      <c r="D1275" s="155" t="s">
        <v>364</v>
      </c>
      <c r="E1275" s="156" t="s">
        <v>32</v>
      </c>
      <c r="F1275" s="157" t="s">
        <v>429</v>
      </c>
      <c r="H1275" s="156" t="s">
        <v>32</v>
      </c>
      <c r="I1275" s="158"/>
      <c r="L1275" s="154"/>
      <c r="M1275" s="159"/>
      <c r="T1275" s="160"/>
      <c r="AT1275" s="156" t="s">
        <v>364</v>
      </c>
      <c r="AU1275" s="156" t="s">
        <v>89</v>
      </c>
      <c r="AV1275" s="12" t="s">
        <v>87</v>
      </c>
      <c r="AW1275" s="12" t="s">
        <v>40</v>
      </c>
      <c r="AX1275" s="12" t="s">
        <v>80</v>
      </c>
      <c r="AY1275" s="156" t="s">
        <v>354</v>
      </c>
    </row>
    <row r="1276" spans="2:65" s="12" customFormat="1">
      <c r="B1276" s="154"/>
      <c r="D1276" s="155" t="s">
        <v>364</v>
      </c>
      <c r="E1276" s="156" t="s">
        <v>32</v>
      </c>
      <c r="F1276" s="157" t="s">
        <v>430</v>
      </c>
      <c r="H1276" s="156" t="s">
        <v>32</v>
      </c>
      <c r="I1276" s="158"/>
      <c r="L1276" s="154"/>
      <c r="M1276" s="159"/>
      <c r="T1276" s="160"/>
      <c r="AT1276" s="156" t="s">
        <v>364</v>
      </c>
      <c r="AU1276" s="156" t="s">
        <v>89</v>
      </c>
      <c r="AV1276" s="12" t="s">
        <v>87</v>
      </c>
      <c r="AW1276" s="12" t="s">
        <v>40</v>
      </c>
      <c r="AX1276" s="12" t="s">
        <v>80</v>
      </c>
      <c r="AY1276" s="156" t="s">
        <v>354</v>
      </c>
    </row>
    <row r="1277" spans="2:65" s="12" customFormat="1">
      <c r="B1277" s="154"/>
      <c r="D1277" s="155" t="s">
        <v>364</v>
      </c>
      <c r="E1277" s="156" t="s">
        <v>32</v>
      </c>
      <c r="F1277" s="157" t="s">
        <v>431</v>
      </c>
      <c r="H1277" s="156" t="s">
        <v>32</v>
      </c>
      <c r="I1277" s="158"/>
      <c r="L1277" s="154"/>
      <c r="M1277" s="159"/>
      <c r="T1277" s="160"/>
      <c r="AT1277" s="156" t="s">
        <v>364</v>
      </c>
      <c r="AU1277" s="156" t="s">
        <v>89</v>
      </c>
      <c r="AV1277" s="12" t="s">
        <v>87</v>
      </c>
      <c r="AW1277" s="12" t="s">
        <v>40</v>
      </c>
      <c r="AX1277" s="12" t="s">
        <v>80</v>
      </c>
      <c r="AY1277" s="156" t="s">
        <v>354</v>
      </c>
    </row>
    <row r="1278" spans="2:65" s="13" customFormat="1">
      <c r="B1278" s="161"/>
      <c r="D1278" s="155" t="s">
        <v>364</v>
      </c>
      <c r="E1278" s="163" t="s">
        <v>32</v>
      </c>
      <c r="F1278" s="168" t="s">
        <v>212</v>
      </c>
      <c r="H1278" s="164">
        <v>129.6</v>
      </c>
      <c r="I1278" s="165"/>
      <c r="L1278" s="161"/>
      <c r="M1278" s="166"/>
      <c r="T1278" s="167"/>
      <c r="AT1278" s="162" t="s">
        <v>364</v>
      </c>
      <c r="AU1278" s="162" t="s">
        <v>89</v>
      </c>
      <c r="AV1278" s="13" t="s">
        <v>89</v>
      </c>
      <c r="AW1278" s="13" t="s">
        <v>40</v>
      </c>
      <c r="AX1278" s="13" t="s">
        <v>80</v>
      </c>
      <c r="AY1278" s="162" t="s">
        <v>354</v>
      </c>
    </row>
    <row r="1279" spans="2:65" s="12" customFormat="1">
      <c r="B1279" s="154"/>
      <c r="D1279" s="155" t="s">
        <v>364</v>
      </c>
      <c r="E1279" s="156" t="s">
        <v>32</v>
      </c>
      <c r="F1279" s="157" t="s">
        <v>365</v>
      </c>
      <c r="H1279" s="156" t="s">
        <v>32</v>
      </c>
      <c r="I1279" s="158"/>
      <c r="L1279" s="154"/>
      <c r="M1279" s="159"/>
      <c r="T1279" s="160"/>
      <c r="AT1279" s="156" t="s">
        <v>364</v>
      </c>
      <c r="AU1279" s="156" t="s">
        <v>89</v>
      </c>
      <c r="AV1279" s="12" t="s">
        <v>87</v>
      </c>
      <c r="AW1279" s="12" t="s">
        <v>40</v>
      </c>
      <c r="AX1279" s="12" t="s">
        <v>80</v>
      </c>
      <c r="AY1279" s="156" t="s">
        <v>354</v>
      </c>
    </row>
    <row r="1280" spans="2:65" s="12" customFormat="1">
      <c r="B1280" s="154"/>
      <c r="D1280" s="155" t="s">
        <v>364</v>
      </c>
      <c r="E1280" s="156" t="s">
        <v>32</v>
      </c>
      <c r="F1280" s="157" t="s">
        <v>366</v>
      </c>
      <c r="H1280" s="156" t="s">
        <v>32</v>
      </c>
      <c r="I1280" s="158"/>
      <c r="L1280" s="154"/>
      <c r="M1280" s="159"/>
      <c r="T1280" s="160"/>
      <c r="AT1280" s="156" t="s">
        <v>364</v>
      </c>
      <c r="AU1280" s="156" t="s">
        <v>89</v>
      </c>
      <c r="AV1280" s="12" t="s">
        <v>87</v>
      </c>
      <c r="AW1280" s="12" t="s">
        <v>40</v>
      </c>
      <c r="AX1280" s="12" t="s">
        <v>80</v>
      </c>
      <c r="AY1280" s="156" t="s">
        <v>354</v>
      </c>
    </row>
    <row r="1281" spans="2:51" s="12" customFormat="1">
      <c r="B1281" s="154"/>
      <c r="D1281" s="155" t="s">
        <v>364</v>
      </c>
      <c r="E1281" s="156" t="s">
        <v>32</v>
      </c>
      <c r="F1281" s="157" t="s">
        <v>379</v>
      </c>
      <c r="H1281" s="156" t="s">
        <v>32</v>
      </c>
      <c r="I1281" s="158"/>
      <c r="L1281" s="154"/>
      <c r="M1281" s="159"/>
      <c r="T1281" s="160"/>
      <c r="AT1281" s="156" t="s">
        <v>364</v>
      </c>
      <c r="AU1281" s="156" t="s">
        <v>89</v>
      </c>
      <c r="AV1281" s="12" t="s">
        <v>87</v>
      </c>
      <c r="AW1281" s="12" t="s">
        <v>40</v>
      </c>
      <c r="AX1281" s="12" t="s">
        <v>80</v>
      </c>
      <c r="AY1281" s="156" t="s">
        <v>354</v>
      </c>
    </row>
    <row r="1282" spans="2:51" s="12" customFormat="1">
      <c r="B1282" s="154"/>
      <c r="D1282" s="155" t="s">
        <v>364</v>
      </c>
      <c r="E1282" s="156" t="s">
        <v>32</v>
      </c>
      <c r="F1282" s="157" t="s">
        <v>436</v>
      </c>
      <c r="H1282" s="156" t="s">
        <v>32</v>
      </c>
      <c r="I1282" s="158"/>
      <c r="L1282" s="154"/>
      <c r="M1282" s="159"/>
      <c r="T1282" s="160"/>
      <c r="AT1282" s="156" t="s">
        <v>364</v>
      </c>
      <c r="AU1282" s="156" t="s">
        <v>89</v>
      </c>
      <c r="AV1282" s="12" t="s">
        <v>87</v>
      </c>
      <c r="AW1282" s="12" t="s">
        <v>40</v>
      </c>
      <c r="AX1282" s="12" t="s">
        <v>80</v>
      </c>
      <c r="AY1282" s="156" t="s">
        <v>354</v>
      </c>
    </row>
    <row r="1283" spans="2:51" s="12" customFormat="1">
      <c r="B1283" s="154"/>
      <c r="D1283" s="155" t="s">
        <v>364</v>
      </c>
      <c r="E1283" s="156" t="s">
        <v>32</v>
      </c>
      <c r="F1283" s="157" t="s">
        <v>1357</v>
      </c>
      <c r="H1283" s="156" t="s">
        <v>32</v>
      </c>
      <c r="I1283" s="158"/>
      <c r="L1283" s="154"/>
      <c r="M1283" s="159"/>
      <c r="T1283" s="160"/>
      <c r="AT1283" s="156" t="s">
        <v>364</v>
      </c>
      <c r="AU1283" s="156" t="s">
        <v>89</v>
      </c>
      <c r="AV1283" s="12" t="s">
        <v>87</v>
      </c>
      <c r="AW1283" s="12" t="s">
        <v>40</v>
      </c>
      <c r="AX1283" s="12" t="s">
        <v>80</v>
      </c>
      <c r="AY1283" s="156" t="s">
        <v>354</v>
      </c>
    </row>
    <row r="1284" spans="2:51" s="12" customFormat="1">
      <c r="B1284" s="154"/>
      <c r="D1284" s="155" t="s">
        <v>364</v>
      </c>
      <c r="E1284" s="156" t="s">
        <v>32</v>
      </c>
      <c r="F1284" s="157" t="s">
        <v>380</v>
      </c>
      <c r="H1284" s="156" t="s">
        <v>32</v>
      </c>
      <c r="I1284" s="158"/>
      <c r="L1284" s="154"/>
      <c r="M1284" s="159"/>
      <c r="T1284" s="160"/>
      <c r="AT1284" s="156" t="s">
        <v>364</v>
      </c>
      <c r="AU1284" s="156" t="s">
        <v>89</v>
      </c>
      <c r="AV1284" s="12" t="s">
        <v>87</v>
      </c>
      <c r="AW1284" s="12" t="s">
        <v>40</v>
      </c>
      <c r="AX1284" s="12" t="s">
        <v>80</v>
      </c>
      <c r="AY1284" s="156" t="s">
        <v>354</v>
      </c>
    </row>
    <row r="1285" spans="2:51" s="12" customFormat="1">
      <c r="B1285" s="154"/>
      <c r="D1285" s="155" t="s">
        <v>364</v>
      </c>
      <c r="E1285" s="156" t="s">
        <v>32</v>
      </c>
      <c r="F1285" s="157" t="s">
        <v>1358</v>
      </c>
      <c r="H1285" s="156" t="s">
        <v>32</v>
      </c>
      <c r="I1285" s="158"/>
      <c r="L1285" s="154"/>
      <c r="M1285" s="159"/>
      <c r="T1285" s="160"/>
      <c r="AT1285" s="156" t="s">
        <v>364</v>
      </c>
      <c r="AU1285" s="156" t="s">
        <v>89</v>
      </c>
      <c r="AV1285" s="12" t="s">
        <v>87</v>
      </c>
      <c r="AW1285" s="12" t="s">
        <v>40</v>
      </c>
      <c r="AX1285" s="12" t="s">
        <v>80</v>
      </c>
      <c r="AY1285" s="156" t="s">
        <v>354</v>
      </c>
    </row>
    <row r="1286" spans="2:51" s="12" customFormat="1">
      <c r="B1286" s="154"/>
      <c r="D1286" s="155" t="s">
        <v>364</v>
      </c>
      <c r="E1286" s="156" t="s">
        <v>32</v>
      </c>
      <c r="F1286" s="157" t="s">
        <v>439</v>
      </c>
      <c r="H1286" s="156" t="s">
        <v>32</v>
      </c>
      <c r="I1286" s="158"/>
      <c r="L1286" s="154"/>
      <c r="M1286" s="159"/>
      <c r="T1286" s="160"/>
      <c r="AT1286" s="156" t="s">
        <v>364</v>
      </c>
      <c r="AU1286" s="156" t="s">
        <v>89</v>
      </c>
      <c r="AV1286" s="12" t="s">
        <v>87</v>
      </c>
      <c r="AW1286" s="12" t="s">
        <v>40</v>
      </c>
      <c r="AX1286" s="12" t="s">
        <v>80</v>
      </c>
      <c r="AY1286" s="156" t="s">
        <v>354</v>
      </c>
    </row>
    <row r="1287" spans="2:51" s="12" customFormat="1">
      <c r="B1287" s="154"/>
      <c r="D1287" s="155" t="s">
        <v>364</v>
      </c>
      <c r="E1287" s="156" t="s">
        <v>32</v>
      </c>
      <c r="F1287" s="157" t="s">
        <v>440</v>
      </c>
      <c r="H1287" s="156" t="s">
        <v>32</v>
      </c>
      <c r="I1287" s="158"/>
      <c r="L1287" s="154"/>
      <c r="M1287" s="159"/>
      <c r="T1287" s="160"/>
      <c r="AT1287" s="156" t="s">
        <v>364</v>
      </c>
      <c r="AU1287" s="156" t="s">
        <v>89</v>
      </c>
      <c r="AV1287" s="12" t="s">
        <v>87</v>
      </c>
      <c r="AW1287" s="12" t="s">
        <v>40</v>
      </c>
      <c r="AX1287" s="12" t="s">
        <v>80</v>
      </c>
      <c r="AY1287" s="156" t="s">
        <v>354</v>
      </c>
    </row>
    <row r="1288" spans="2:51" s="12" customFormat="1">
      <c r="B1288" s="154"/>
      <c r="D1288" s="155" t="s">
        <v>364</v>
      </c>
      <c r="E1288" s="156" t="s">
        <v>32</v>
      </c>
      <c r="F1288" s="157" t="s">
        <v>441</v>
      </c>
      <c r="H1288" s="156" t="s">
        <v>32</v>
      </c>
      <c r="I1288" s="158"/>
      <c r="L1288" s="154"/>
      <c r="M1288" s="159"/>
      <c r="T1288" s="160"/>
      <c r="AT1288" s="156" t="s">
        <v>364</v>
      </c>
      <c r="AU1288" s="156" t="s">
        <v>89</v>
      </c>
      <c r="AV1288" s="12" t="s">
        <v>87</v>
      </c>
      <c r="AW1288" s="12" t="s">
        <v>40</v>
      </c>
      <c r="AX1288" s="12" t="s">
        <v>80</v>
      </c>
      <c r="AY1288" s="156" t="s">
        <v>354</v>
      </c>
    </row>
    <row r="1289" spans="2:51" s="12" customFormat="1">
      <c r="B1289" s="154"/>
      <c r="D1289" s="155" t="s">
        <v>364</v>
      </c>
      <c r="E1289" s="156" t="s">
        <v>32</v>
      </c>
      <c r="F1289" s="157" t="s">
        <v>442</v>
      </c>
      <c r="H1289" s="156" t="s">
        <v>32</v>
      </c>
      <c r="I1289" s="158"/>
      <c r="L1289" s="154"/>
      <c r="M1289" s="159"/>
      <c r="T1289" s="160"/>
      <c r="AT1289" s="156" t="s">
        <v>364</v>
      </c>
      <c r="AU1289" s="156" t="s">
        <v>89</v>
      </c>
      <c r="AV1289" s="12" t="s">
        <v>87</v>
      </c>
      <c r="AW1289" s="12" t="s">
        <v>40</v>
      </c>
      <c r="AX1289" s="12" t="s">
        <v>80</v>
      </c>
      <c r="AY1289" s="156" t="s">
        <v>354</v>
      </c>
    </row>
    <row r="1290" spans="2:51" s="13" customFormat="1">
      <c r="B1290" s="161"/>
      <c r="D1290" s="155" t="s">
        <v>364</v>
      </c>
      <c r="E1290" s="163" t="s">
        <v>32</v>
      </c>
      <c r="F1290" s="168" t="s">
        <v>214</v>
      </c>
      <c r="H1290" s="164">
        <v>173.499</v>
      </c>
      <c r="I1290" s="165"/>
      <c r="L1290" s="161"/>
      <c r="M1290" s="166"/>
      <c r="T1290" s="167"/>
      <c r="AT1290" s="162" t="s">
        <v>364</v>
      </c>
      <c r="AU1290" s="162" t="s">
        <v>89</v>
      </c>
      <c r="AV1290" s="13" t="s">
        <v>89</v>
      </c>
      <c r="AW1290" s="13" t="s">
        <v>40</v>
      </c>
      <c r="AX1290" s="13" t="s">
        <v>80</v>
      </c>
      <c r="AY1290" s="162" t="s">
        <v>354</v>
      </c>
    </row>
    <row r="1291" spans="2:51" s="14" customFormat="1">
      <c r="B1291" s="169"/>
      <c r="D1291" s="155" t="s">
        <v>364</v>
      </c>
      <c r="E1291" s="170" t="s">
        <v>32</v>
      </c>
      <c r="F1291" s="171" t="s">
        <v>388</v>
      </c>
      <c r="H1291" s="172">
        <v>303.09899999999999</v>
      </c>
      <c r="I1291" s="173"/>
      <c r="L1291" s="169"/>
      <c r="M1291" s="174"/>
      <c r="T1291" s="175"/>
      <c r="AT1291" s="170" t="s">
        <v>364</v>
      </c>
      <c r="AU1291" s="170" t="s">
        <v>89</v>
      </c>
      <c r="AV1291" s="14" t="s">
        <v>252</v>
      </c>
      <c r="AW1291" s="14" t="s">
        <v>40</v>
      </c>
      <c r="AX1291" s="14" t="s">
        <v>87</v>
      </c>
      <c r="AY1291" s="170" t="s">
        <v>354</v>
      </c>
    </row>
    <row r="1292" spans="2:51" s="1" customFormat="1">
      <c r="B1292" s="34"/>
      <c r="D1292" s="155" t="s">
        <v>466</v>
      </c>
      <c r="F1292" s="189" t="s">
        <v>1359</v>
      </c>
      <c r="L1292" s="34"/>
      <c r="M1292" s="153"/>
      <c r="T1292" s="55"/>
      <c r="AU1292" s="18" t="s">
        <v>89</v>
      </c>
    </row>
    <row r="1293" spans="2:51" s="1" customFormat="1">
      <c r="B1293" s="34"/>
      <c r="D1293" s="155" t="s">
        <v>466</v>
      </c>
      <c r="F1293" s="177" t="s">
        <v>1360</v>
      </c>
      <c r="H1293" s="178">
        <v>0</v>
      </c>
      <c r="L1293" s="34"/>
      <c r="M1293" s="153"/>
      <c r="T1293" s="55"/>
      <c r="AU1293" s="18" t="s">
        <v>89</v>
      </c>
    </row>
    <row r="1294" spans="2:51" s="1" customFormat="1">
      <c r="B1294" s="34"/>
      <c r="D1294" s="155" t="s">
        <v>466</v>
      </c>
      <c r="F1294" s="177" t="s">
        <v>1361</v>
      </c>
      <c r="H1294" s="178">
        <v>0</v>
      </c>
      <c r="L1294" s="34"/>
      <c r="M1294" s="153"/>
      <c r="T1294" s="55"/>
      <c r="AU1294" s="18" t="s">
        <v>89</v>
      </c>
    </row>
    <row r="1295" spans="2:51" s="1" customFormat="1">
      <c r="B1295" s="34"/>
      <c r="D1295" s="155" t="s">
        <v>466</v>
      </c>
      <c r="F1295" s="177" t="s">
        <v>1362</v>
      </c>
      <c r="H1295" s="178">
        <v>0</v>
      </c>
      <c r="L1295" s="34"/>
      <c r="M1295" s="153"/>
      <c r="T1295" s="55"/>
      <c r="AU1295" s="18" t="s">
        <v>89</v>
      </c>
    </row>
    <row r="1296" spans="2:51" s="1" customFormat="1">
      <c r="B1296" s="34"/>
      <c r="D1296" s="155" t="s">
        <v>466</v>
      </c>
      <c r="F1296" s="177" t="s">
        <v>1363</v>
      </c>
      <c r="H1296" s="178">
        <v>139.09299999999999</v>
      </c>
      <c r="L1296" s="34"/>
      <c r="M1296" s="153"/>
      <c r="T1296" s="55"/>
      <c r="AU1296" s="18" t="s">
        <v>89</v>
      </c>
    </row>
    <row r="1297" spans="2:47" s="1" customFormat="1">
      <c r="B1297" s="34"/>
      <c r="D1297" s="155" t="s">
        <v>466</v>
      </c>
      <c r="F1297" s="177" t="s">
        <v>1364</v>
      </c>
      <c r="H1297" s="178">
        <v>0</v>
      </c>
      <c r="L1297" s="34"/>
      <c r="M1297" s="153"/>
      <c r="T1297" s="55"/>
      <c r="AU1297" s="18" t="s">
        <v>89</v>
      </c>
    </row>
    <row r="1298" spans="2:47" s="1" customFormat="1">
      <c r="B1298" s="34"/>
      <c r="D1298" s="155" t="s">
        <v>466</v>
      </c>
      <c r="F1298" s="177" t="s">
        <v>1365</v>
      </c>
      <c r="H1298" s="178">
        <v>-3.78</v>
      </c>
      <c r="L1298" s="34"/>
      <c r="M1298" s="153"/>
      <c r="T1298" s="55"/>
      <c r="AU1298" s="18" t="s">
        <v>89</v>
      </c>
    </row>
    <row r="1299" spans="2:47" s="1" customFormat="1">
      <c r="B1299" s="34"/>
      <c r="D1299" s="155" t="s">
        <v>466</v>
      </c>
      <c r="F1299" s="177" t="s">
        <v>1366</v>
      </c>
      <c r="H1299" s="178">
        <v>-5.7130000000000001</v>
      </c>
      <c r="L1299" s="34"/>
      <c r="M1299" s="153"/>
      <c r="T1299" s="55"/>
      <c r="AU1299" s="18" t="s">
        <v>89</v>
      </c>
    </row>
    <row r="1300" spans="2:47" s="1" customFormat="1">
      <c r="B1300" s="34"/>
      <c r="D1300" s="155" t="s">
        <v>466</v>
      </c>
      <c r="F1300" s="189" t="s">
        <v>1367</v>
      </c>
      <c r="L1300" s="34"/>
      <c r="M1300" s="153"/>
      <c r="T1300" s="55"/>
      <c r="AU1300" s="18" t="s">
        <v>89</v>
      </c>
    </row>
    <row r="1301" spans="2:47" s="1" customFormat="1">
      <c r="B1301" s="34"/>
      <c r="D1301" s="155" t="s">
        <v>466</v>
      </c>
      <c r="F1301" s="177" t="s">
        <v>1360</v>
      </c>
      <c r="H1301" s="178">
        <v>0</v>
      </c>
      <c r="L1301" s="34"/>
      <c r="M1301" s="153"/>
      <c r="T1301" s="55"/>
      <c r="AU1301" s="18" t="s">
        <v>89</v>
      </c>
    </row>
    <row r="1302" spans="2:47" s="1" customFormat="1">
      <c r="B1302" s="34"/>
      <c r="D1302" s="155" t="s">
        <v>466</v>
      </c>
      <c r="F1302" s="177" t="s">
        <v>1361</v>
      </c>
      <c r="H1302" s="178">
        <v>0</v>
      </c>
      <c r="L1302" s="34"/>
      <c r="M1302" s="153"/>
      <c r="T1302" s="55"/>
      <c r="AU1302" s="18" t="s">
        <v>89</v>
      </c>
    </row>
    <row r="1303" spans="2:47" s="1" customFormat="1">
      <c r="B1303" s="34"/>
      <c r="D1303" s="155" t="s">
        <v>466</v>
      </c>
      <c r="F1303" s="177" t="s">
        <v>1368</v>
      </c>
      <c r="H1303" s="178">
        <v>0</v>
      </c>
      <c r="L1303" s="34"/>
      <c r="M1303" s="153"/>
      <c r="T1303" s="55"/>
      <c r="AU1303" s="18" t="s">
        <v>89</v>
      </c>
    </row>
    <row r="1304" spans="2:47" s="1" customFormat="1">
      <c r="B1304" s="34"/>
      <c r="D1304" s="155" t="s">
        <v>466</v>
      </c>
      <c r="F1304" s="177" t="s">
        <v>1369</v>
      </c>
      <c r="H1304" s="178">
        <v>0</v>
      </c>
      <c r="L1304" s="34"/>
      <c r="M1304" s="153"/>
      <c r="T1304" s="55"/>
      <c r="AU1304" s="18" t="s">
        <v>89</v>
      </c>
    </row>
    <row r="1305" spans="2:47" s="1" customFormat="1">
      <c r="B1305" s="34"/>
      <c r="D1305" s="155" t="s">
        <v>466</v>
      </c>
      <c r="F1305" s="177" t="s">
        <v>1370</v>
      </c>
      <c r="H1305" s="178">
        <v>94.38</v>
      </c>
      <c r="L1305" s="34"/>
      <c r="M1305" s="153"/>
      <c r="T1305" s="55"/>
      <c r="AU1305" s="18" t="s">
        <v>89</v>
      </c>
    </row>
    <row r="1306" spans="2:47" s="1" customFormat="1">
      <c r="B1306" s="34"/>
      <c r="D1306" s="155" t="s">
        <v>466</v>
      </c>
      <c r="F1306" s="177" t="s">
        <v>1371</v>
      </c>
      <c r="H1306" s="178">
        <v>0</v>
      </c>
      <c r="L1306" s="34"/>
      <c r="M1306" s="153"/>
      <c r="T1306" s="55"/>
      <c r="AU1306" s="18" t="s">
        <v>89</v>
      </c>
    </row>
    <row r="1307" spans="2:47" s="1" customFormat="1">
      <c r="B1307" s="34"/>
      <c r="D1307" s="155" t="s">
        <v>466</v>
      </c>
      <c r="F1307" s="177" t="s">
        <v>1372</v>
      </c>
      <c r="H1307" s="178">
        <v>7.32</v>
      </c>
      <c r="L1307" s="34"/>
      <c r="M1307" s="153"/>
      <c r="T1307" s="55"/>
      <c r="AU1307" s="18" t="s">
        <v>89</v>
      </c>
    </row>
    <row r="1308" spans="2:47" s="1" customFormat="1">
      <c r="B1308" s="34"/>
      <c r="D1308" s="155" t="s">
        <v>466</v>
      </c>
      <c r="F1308" s="177" t="s">
        <v>1373</v>
      </c>
      <c r="H1308" s="178">
        <v>4.2830000000000004</v>
      </c>
      <c r="L1308" s="34"/>
      <c r="M1308" s="153"/>
      <c r="T1308" s="55"/>
      <c r="AU1308" s="18" t="s">
        <v>89</v>
      </c>
    </row>
    <row r="1309" spans="2:47" s="1" customFormat="1">
      <c r="B1309" s="34"/>
      <c r="D1309" s="155" t="s">
        <v>466</v>
      </c>
      <c r="F1309" s="177" t="s">
        <v>1374</v>
      </c>
      <c r="H1309" s="178">
        <v>4.7480000000000002</v>
      </c>
      <c r="L1309" s="34"/>
      <c r="M1309" s="153"/>
      <c r="T1309" s="55"/>
      <c r="AU1309" s="18" t="s">
        <v>89</v>
      </c>
    </row>
    <row r="1310" spans="2:47" s="1" customFormat="1">
      <c r="B1310" s="34"/>
      <c r="D1310" s="155" t="s">
        <v>466</v>
      </c>
      <c r="F1310" s="177" t="s">
        <v>1375</v>
      </c>
      <c r="H1310" s="178">
        <v>3.012</v>
      </c>
      <c r="L1310" s="34"/>
      <c r="M1310" s="153"/>
      <c r="T1310" s="55"/>
      <c r="AU1310" s="18" t="s">
        <v>89</v>
      </c>
    </row>
    <row r="1311" spans="2:47" s="1" customFormat="1">
      <c r="B1311" s="34"/>
      <c r="D1311" s="155" t="s">
        <v>466</v>
      </c>
      <c r="F1311" s="177" t="s">
        <v>1376</v>
      </c>
      <c r="H1311" s="178">
        <v>0</v>
      </c>
      <c r="L1311" s="34"/>
      <c r="M1311" s="153"/>
      <c r="T1311" s="55"/>
      <c r="AU1311" s="18" t="s">
        <v>89</v>
      </c>
    </row>
    <row r="1312" spans="2:47" s="1" customFormat="1">
      <c r="B1312" s="34"/>
      <c r="D1312" s="155" t="s">
        <v>466</v>
      </c>
      <c r="F1312" s="177" t="s">
        <v>1377</v>
      </c>
      <c r="H1312" s="178">
        <v>59.756</v>
      </c>
      <c r="L1312" s="34"/>
      <c r="M1312" s="153"/>
      <c r="T1312" s="55"/>
      <c r="AU1312" s="18" t="s">
        <v>89</v>
      </c>
    </row>
    <row r="1313" spans="2:65" s="1" customFormat="1" ht="24.2" customHeight="1">
      <c r="B1313" s="34"/>
      <c r="C1313" s="137" t="s">
        <v>1378</v>
      </c>
      <c r="D1313" s="137" t="s">
        <v>356</v>
      </c>
      <c r="E1313" s="138" t="s">
        <v>1379</v>
      </c>
      <c r="F1313" s="139" t="s">
        <v>1380</v>
      </c>
      <c r="G1313" s="140" t="s">
        <v>359</v>
      </c>
      <c r="H1313" s="141">
        <v>303.09899999999999</v>
      </c>
      <c r="I1313" s="142"/>
      <c r="J1313" s="143">
        <f>ROUND(I1313*H1313,2)</f>
        <v>0</v>
      </c>
      <c r="K1313" s="139" t="s">
        <v>360</v>
      </c>
      <c r="L1313" s="34"/>
      <c r="M1313" s="144" t="s">
        <v>32</v>
      </c>
      <c r="N1313" s="145" t="s">
        <v>51</v>
      </c>
      <c r="P1313" s="146">
        <f>O1313*H1313</f>
        <v>0</v>
      </c>
      <c r="Q1313" s="146">
        <v>1E-3</v>
      </c>
      <c r="R1313" s="146">
        <f>Q1313*H1313</f>
        <v>0.30309900000000001</v>
      </c>
      <c r="S1313" s="146">
        <v>3.1E-4</v>
      </c>
      <c r="T1313" s="147">
        <f>S1313*H1313</f>
        <v>9.3960689999999999E-2</v>
      </c>
      <c r="AR1313" s="148" t="s">
        <v>504</v>
      </c>
      <c r="AT1313" s="148" t="s">
        <v>356</v>
      </c>
      <c r="AU1313" s="148" t="s">
        <v>89</v>
      </c>
      <c r="AY1313" s="18" t="s">
        <v>354</v>
      </c>
      <c r="BE1313" s="149">
        <f>IF(N1313="základní",J1313,0)</f>
        <v>0</v>
      </c>
      <c r="BF1313" s="149">
        <f>IF(N1313="snížená",J1313,0)</f>
        <v>0</v>
      </c>
      <c r="BG1313" s="149">
        <f>IF(N1313="zákl. přenesená",J1313,0)</f>
        <v>0</v>
      </c>
      <c r="BH1313" s="149">
        <f>IF(N1313="sníž. přenesená",J1313,0)</f>
        <v>0</v>
      </c>
      <c r="BI1313" s="149">
        <f>IF(N1313="nulová",J1313,0)</f>
        <v>0</v>
      </c>
      <c r="BJ1313" s="18" t="s">
        <v>87</v>
      </c>
      <c r="BK1313" s="149">
        <f>ROUND(I1313*H1313,2)</f>
        <v>0</v>
      </c>
      <c r="BL1313" s="18" t="s">
        <v>504</v>
      </c>
      <c r="BM1313" s="148" t="s">
        <v>1381</v>
      </c>
    </row>
    <row r="1314" spans="2:65" s="1" customFormat="1">
      <c r="B1314" s="34"/>
      <c r="D1314" s="150" t="s">
        <v>362</v>
      </c>
      <c r="F1314" s="151" t="s">
        <v>1382</v>
      </c>
      <c r="I1314" s="152"/>
      <c r="L1314" s="34"/>
      <c r="M1314" s="153"/>
      <c r="T1314" s="55"/>
      <c r="AT1314" s="18" t="s">
        <v>362</v>
      </c>
      <c r="AU1314" s="18" t="s">
        <v>89</v>
      </c>
    </row>
    <row r="1315" spans="2:65" s="12" customFormat="1">
      <c r="B1315" s="154"/>
      <c r="D1315" s="155" t="s">
        <v>364</v>
      </c>
      <c r="E1315" s="156" t="s">
        <v>32</v>
      </c>
      <c r="F1315" s="157" t="s">
        <v>365</v>
      </c>
      <c r="H1315" s="156" t="s">
        <v>32</v>
      </c>
      <c r="I1315" s="158"/>
      <c r="L1315" s="154"/>
      <c r="M1315" s="159"/>
      <c r="T1315" s="160"/>
      <c r="AT1315" s="156" t="s">
        <v>364</v>
      </c>
      <c r="AU1315" s="156" t="s">
        <v>89</v>
      </c>
      <c r="AV1315" s="12" t="s">
        <v>87</v>
      </c>
      <c r="AW1315" s="12" t="s">
        <v>40</v>
      </c>
      <c r="AX1315" s="12" t="s">
        <v>80</v>
      </c>
      <c r="AY1315" s="156" t="s">
        <v>354</v>
      </c>
    </row>
    <row r="1316" spans="2:65" s="12" customFormat="1">
      <c r="B1316" s="154"/>
      <c r="D1316" s="155" t="s">
        <v>364</v>
      </c>
      <c r="E1316" s="156" t="s">
        <v>32</v>
      </c>
      <c r="F1316" s="157" t="s">
        <v>366</v>
      </c>
      <c r="H1316" s="156" t="s">
        <v>32</v>
      </c>
      <c r="I1316" s="158"/>
      <c r="L1316" s="154"/>
      <c r="M1316" s="159"/>
      <c r="T1316" s="160"/>
      <c r="AT1316" s="156" t="s">
        <v>364</v>
      </c>
      <c r="AU1316" s="156" t="s">
        <v>89</v>
      </c>
      <c r="AV1316" s="12" t="s">
        <v>87</v>
      </c>
      <c r="AW1316" s="12" t="s">
        <v>40</v>
      </c>
      <c r="AX1316" s="12" t="s">
        <v>80</v>
      </c>
      <c r="AY1316" s="156" t="s">
        <v>354</v>
      </c>
    </row>
    <row r="1317" spans="2:65" s="12" customFormat="1">
      <c r="B1317" s="154"/>
      <c r="D1317" s="155" t="s">
        <v>364</v>
      </c>
      <c r="E1317" s="156" t="s">
        <v>32</v>
      </c>
      <c r="F1317" s="157" t="s">
        <v>379</v>
      </c>
      <c r="H1317" s="156" t="s">
        <v>32</v>
      </c>
      <c r="I1317" s="158"/>
      <c r="L1317" s="154"/>
      <c r="M1317" s="159"/>
      <c r="T1317" s="160"/>
      <c r="AT1317" s="156" t="s">
        <v>364</v>
      </c>
      <c r="AU1317" s="156" t="s">
        <v>89</v>
      </c>
      <c r="AV1317" s="12" t="s">
        <v>87</v>
      </c>
      <c r="AW1317" s="12" t="s">
        <v>40</v>
      </c>
      <c r="AX1317" s="12" t="s">
        <v>80</v>
      </c>
      <c r="AY1317" s="156" t="s">
        <v>354</v>
      </c>
    </row>
    <row r="1318" spans="2:65" s="12" customFormat="1">
      <c r="B1318" s="154"/>
      <c r="D1318" s="155" t="s">
        <v>364</v>
      </c>
      <c r="E1318" s="156" t="s">
        <v>32</v>
      </c>
      <c r="F1318" s="157" t="s">
        <v>427</v>
      </c>
      <c r="H1318" s="156" t="s">
        <v>32</v>
      </c>
      <c r="I1318" s="158"/>
      <c r="L1318" s="154"/>
      <c r="M1318" s="159"/>
      <c r="T1318" s="160"/>
      <c r="AT1318" s="156" t="s">
        <v>364</v>
      </c>
      <c r="AU1318" s="156" t="s">
        <v>89</v>
      </c>
      <c r="AV1318" s="12" t="s">
        <v>87</v>
      </c>
      <c r="AW1318" s="12" t="s">
        <v>40</v>
      </c>
      <c r="AX1318" s="12" t="s">
        <v>80</v>
      </c>
      <c r="AY1318" s="156" t="s">
        <v>354</v>
      </c>
    </row>
    <row r="1319" spans="2:65" s="12" customFormat="1">
      <c r="B1319" s="154"/>
      <c r="D1319" s="155" t="s">
        <v>364</v>
      </c>
      <c r="E1319" s="156" t="s">
        <v>32</v>
      </c>
      <c r="F1319" s="157" t="s">
        <v>428</v>
      </c>
      <c r="H1319" s="156" t="s">
        <v>32</v>
      </c>
      <c r="I1319" s="158"/>
      <c r="L1319" s="154"/>
      <c r="M1319" s="159"/>
      <c r="T1319" s="160"/>
      <c r="AT1319" s="156" t="s">
        <v>364</v>
      </c>
      <c r="AU1319" s="156" t="s">
        <v>89</v>
      </c>
      <c r="AV1319" s="12" t="s">
        <v>87</v>
      </c>
      <c r="AW1319" s="12" t="s">
        <v>40</v>
      </c>
      <c r="AX1319" s="12" t="s">
        <v>80</v>
      </c>
      <c r="AY1319" s="156" t="s">
        <v>354</v>
      </c>
    </row>
    <row r="1320" spans="2:65" s="12" customFormat="1">
      <c r="B1320" s="154"/>
      <c r="D1320" s="155" t="s">
        <v>364</v>
      </c>
      <c r="E1320" s="156" t="s">
        <v>32</v>
      </c>
      <c r="F1320" s="157" t="s">
        <v>429</v>
      </c>
      <c r="H1320" s="156" t="s">
        <v>32</v>
      </c>
      <c r="I1320" s="158"/>
      <c r="L1320" s="154"/>
      <c r="M1320" s="159"/>
      <c r="T1320" s="160"/>
      <c r="AT1320" s="156" t="s">
        <v>364</v>
      </c>
      <c r="AU1320" s="156" t="s">
        <v>89</v>
      </c>
      <c r="AV1320" s="12" t="s">
        <v>87</v>
      </c>
      <c r="AW1320" s="12" t="s">
        <v>40</v>
      </c>
      <c r="AX1320" s="12" t="s">
        <v>80</v>
      </c>
      <c r="AY1320" s="156" t="s">
        <v>354</v>
      </c>
    </row>
    <row r="1321" spans="2:65" s="12" customFormat="1">
      <c r="B1321" s="154"/>
      <c r="D1321" s="155" t="s">
        <v>364</v>
      </c>
      <c r="E1321" s="156" t="s">
        <v>32</v>
      </c>
      <c r="F1321" s="157" t="s">
        <v>430</v>
      </c>
      <c r="H1321" s="156" t="s">
        <v>32</v>
      </c>
      <c r="I1321" s="158"/>
      <c r="L1321" s="154"/>
      <c r="M1321" s="159"/>
      <c r="T1321" s="160"/>
      <c r="AT1321" s="156" t="s">
        <v>364</v>
      </c>
      <c r="AU1321" s="156" t="s">
        <v>89</v>
      </c>
      <c r="AV1321" s="12" t="s">
        <v>87</v>
      </c>
      <c r="AW1321" s="12" t="s">
        <v>40</v>
      </c>
      <c r="AX1321" s="12" t="s">
        <v>80</v>
      </c>
      <c r="AY1321" s="156" t="s">
        <v>354</v>
      </c>
    </row>
    <row r="1322" spans="2:65" s="12" customFormat="1">
      <c r="B1322" s="154"/>
      <c r="D1322" s="155" t="s">
        <v>364</v>
      </c>
      <c r="E1322" s="156" t="s">
        <v>32</v>
      </c>
      <c r="F1322" s="157" t="s">
        <v>431</v>
      </c>
      <c r="H1322" s="156" t="s">
        <v>32</v>
      </c>
      <c r="I1322" s="158"/>
      <c r="L1322" s="154"/>
      <c r="M1322" s="159"/>
      <c r="T1322" s="160"/>
      <c r="AT1322" s="156" t="s">
        <v>364</v>
      </c>
      <c r="AU1322" s="156" t="s">
        <v>89</v>
      </c>
      <c r="AV1322" s="12" t="s">
        <v>87</v>
      </c>
      <c r="AW1322" s="12" t="s">
        <v>40</v>
      </c>
      <c r="AX1322" s="12" t="s">
        <v>80</v>
      </c>
      <c r="AY1322" s="156" t="s">
        <v>354</v>
      </c>
    </row>
    <row r="1323" spans="2:65" s="13" customFormat="1">
      <c r="B1323" s="161"/>
      <c r="D1323" s="155" t="s">
        <v>364</v>
      </c>
      <c r="E1323" s="163" t="s">
        <v>32</v>
      </c>
      <c r="F1323" s="168" t="s">
        <v>212</v>
      </c>
      <c r="H1323" s="164">
        <v>129.6</v>
      </c>
      <c r="I1323" s="165"/>
      <c r="L1323" s="161"/>
      <c r="M1323" s="166"/>
      <c r="T1323" s="167"/>
      <c r="AT1323" s="162" t="s">
        <v>364</v>
      </c>
      <c r="AU1323" s="162" t="s">
        <v>89</v>
      </c>
      <c r="AV1323" s="13" t="s">
        <v>89</v>
      </c>
      <c r="AW1323" s="13" t="s">
        <v>40</v>
      </c>
      <c r="AX1323" s="13" t="s">
        <v>80</v>
      </c>
      <c r="AY1323" s="162" t="s">
        <v>354</v>
      </c>
    </row>
    <row r="1324" spans="2:65" s="12" customFormat="1">
      <c r="B1324" s="154"/>
      <c r="D1324" s="155" t="s">
        <v>364</v>
      </c>
      <c r="E1324" s="156" t="s">
        <v>32</v>
      </c>
      <c r="F1324" s="157" t="s">
        <v>365</v>
      </c>
      <c r="H1324" s="156" t="s">
        <v>32</v>
      </c>
      <c r="I1324" s="158"/>
      <c r="L1324" s="154"/>
      <c r="M1324" s="159"/>
      <c r="T1324" s="160"/>
      <c r="AT1324" s="156" t="s">
        <v>364</v>
      </c>
      <c r="AU1324" s="156" t="s">
        <v>89</v>
      </c>
      <c r="AV1324" s="12" t="s">
        <v>87</v>
      </c>
      <c r="AW1324" s="12" t="s">
        <v>40</v>
      </c>
      <c r="AX1324" s="12" t="s">
        <v>80</v>
      </c>
      <c r="AY1324" s="156" t="s">
        <v>354</v>
      </c>
    </row>
    <row r="1325" spans="2:65" s="12" customFormat="1">
      <c r="B1325" s="154"/>
      <c r="D1325" s="155" t="s">
        <v>364</v>
      </c>
      <c r="E1325" s="156" t="s">
        <v>32</v>
      </c>
      <c r="F1325" s="157" t="s">
        <v>366</v>
      </c>
      <c r="H1325" s="156" t="s">
        <v>32</v>
      </c>
      <c r="I1325" s="158"/>
      <c r="L1325" s="154"/>
      <c r="M1325" s="159"/>
      <c r="T1325" s="160"/>
      <c r="AT1325" s="156" t="s">
        <v>364</v>
      </c>
      <c r="AU1325" s="156" t="s">
        <v>89</v>
      </c>
      <c r="AV1325" s="12" t="s">
        <v>87</v>
      </c>
      <c r="AW1325" s="12" t="s">
        <v>40</v>
      </c>
      <c r="AX1325" s="12" t="s">
        <v>80</v>
      </c>
      <c r="AY1325" s="156" t="s">
        <v>354</v>
      </c>
    </row>
    <row r="1326" spans="2:65" s="12" customFormat="1">
      <c r="B1326" s="154"/>
      <c r="D1326" s="155" t="s">
        <v>364</v>
      </c>
      <c r="E1326" s="156" t="s">
        <v>32</v>
      </c>
      <c r="F1326" s="157" t="s">
        <v>379</v>
      </c>
      <c r="H1326" s="156" t="s">
        <v>32</v>
      </c>
      <c r="I1326" s="158"/>
      <c r="L1326" s="154"/>
      <c r="M1326" s="159"/>
      <c r="T1326" s="160"/>
      <c r="AT1326" s="156" t="s">
        <v>364</v>
      </c>
      <c r="AU1326" s="156" t="s">
        <v>89</v>
      </c>
      <c r="AV1326" s="12" t="s">
        <v>87</v>
      </c>
      <c r="AW1326" s="12" t="s">
        <v>40</v>
      </c>
      <c r="AX1326" s="12" t="s">
        <v>80</v>
      </c>
      <c r="AY1326" s="156" t="s">
        <v>354</v>
      </c>
    </row>
    <row r="1327" spans="2:65" s="12" customFormat="1">
      <c r="B1327" s="154"/>
      <c r="D1327" s="155" t="s">
        <v>364</v>
      </c>
      <c r="E1327" s="156" t="s">
        <v>32</v>
      </c>
      <c r="F1327" s="157" t="s">
        <v>436</v>
      </c>
      <c r="H1327" s="156" t="s">
        <v>32</v>
      </c>
      <c r="I1327" s="158"/>
      <c r="L1327" s="154"/>
      <c r="M1327" s="159"/>
      <c r="T1327" s="160"/>
      <c r="AT1327" s="156" t="s">
        <v>364</v>
      </c>
      <c r="AU1327" s="156" t="s">
        <v>89</v>
      </c>
      <c r="AV1327" s="12" t="s">
        <v>87</v>
      </c>
      <c r="AW1327" s="12" t="s">
        <v>40</v>
      </c>
      <c r="AX1327" s="12" t="s">
        <v>80</v>
      </c>
      <c r="AY1327" s="156" t="s">
        <v>354</v>
      </c>
    </row>
    <row r="1328" spans="2:65" s="12" customFormat="1">
      <c r="B1328" s="154"/>
      <c r="D1328" s="155" t="s">
        <v>364</v>
      </c>
      <c r="E1328" s="156" t="s">
        <v>32</v>
      </c>
      <c r="F1328" s="157" t="s">
        <v>1357</v>
      </c>
      <c r="H1328" s="156" t="s">
        <v>32</v>
      </c>
      <c r="I1328" s="158"/>
      <c r="L1328" s="154"/>
      <c r="M1328" s="159"/>
      <c r="T1328" s="160"/>
      <c r="AT1328" s="156" t="s">
        <v>364</v>
      </c>
      <c r="AU1328" s="156" t="s">
        <v>89</v>
      </c>
      <c r="AV1328" s="12" t="s">
        <v>87</v>
      </c>
      <c r="AW1328" s="12" t="s">
        <v>40</v>
      </c>
      <c r="AX1328" s="12" t="s">
        <v>80</v>
      </c>
      <c r="AY1328" s="156" t="s">
        <v>354</v>
      </c>
    </row>
    <row r="1329" spans="2:51" s="12" customFormat="1">
      <c r="B1329" s="154"/>
      <c r="D1329" s="155" t="s">
        <v>364</v>
      </c>
      <c r="E1329" s="156" t="s">
        <v>32</v>
      </c>
      <c r="F1329" s="157" t="s">
        <v>380</v>
      </c>
      <c r="H1329" s="156" t="s">
        <v>32</v>
      </c>
      <c r="I1329" s="158"/>
      <c r="L1329" s="154"/>
      <c r="M1329" s="159"/>
      <c r="T1329" s="160"/>
      <c r="AT1329" s="156" t="s">
        <v>364</v>
      </c>
      <c r="AU1329" s="156" t="s">
        <v>89</v>
      </c>
      <c r="AV1329" s="12" t="s">
        <v>87</v>
      </c>
      <c r="AW1329" s="12" t="s">
        <v>40</v>
      </c>
      <c r="AX1329" s="12" t="s">
        <v>80</v>
      </c>
      <c r="AY1329" s="156" t="s">
        <v>354</v>
      </c>
    </row>
    <row r="1330" spans="2:51" s="12" customFormat="1">
      <c r="B1330" s="154"/>
      <c r="D1330" s="155" t="s">
        <v>364</v>
      </c>
      <c r="E1330" s="156" t="s">
        <v>32</v>
      </c>
      <c r="F1330" s="157" t="s">
        <v>1358</v>
      </c>
      <c r="H1330" s="156" t="s">
        <v>32</v>
      </c>
      <c r="I1330" s="158"/>
      <c r="L1330" s="154"/>
      <c r="M1330" s="159"/>
      <c r="T1330" s="160"/>
      <c r="AT1330" s="156" t="s">
        <v>364</v>
      </c>
      <c r="AU1330" s="156" t="s">
        <v>89</v>
      </c>
      <c r="AV1330" s="12" t="s">
        <v>87</v>
      </c>
      <c r="AW1330" s="12" t="s">
        <v>40</v>
      </c>
      <c r="AX1330" s="12" t="s">
        <v>80</v>
      </c>
      <c r="AY1330" s="156" t="s">
        <v>354</v>
      </c>
    </row>
    <row r="1331" spans="2:51" s="12" customFormat="1">
      <c r="B1331" s="154"/>
      <c r="D1331" s="155" t="s">
        <v>364</v>
      </c>
      <c r="E1331" s="156" t="s">
        <v>32</v>
      </c>
      <c r="F1331" s="157" t="s">
        <v>439</v>
      </c>
      <c r="H1331" s="156" t="s">
        <v>32</v>
      </c>
      <c r="I1331" s="158"/>
      <c r="L1331" s="154"/>
      <c r="M1331" s="159"/>
      <c r="T1331" s="160"/>
      <c r="AT1331" s="156" t="s">
        <v>364</v>
      </c>
      <c r="AU1331" s="156" t="s">
        <v>89</v>
      </c>
      <c r="AV1331" s="12" t="s">
        <v>87</v>
      </c>
      <c r="AW1331" s="12" t="s">
        <v>40</v>
      </c>
      <c r="AX1331" s="12" t="s">
        <v>80</v>
      </c>
      <c r="AY1331" s="156" t="s">
        <v>354</v>
      </c>
    </row>
    <row r="1332" spans="2:51" s="12" customFormat="1">
      <c r="B1332" s="154"/>
      <c r="D1332" s="155" t="s">
        <v>364</v>
      </c>
      <c r="E1332" s="156" t="s">
        <v>32</v>
      </c>
      <c r="F1332" s="157" t="s">
        <v>440</v>
      </c>
      <c r="H1332" s="156" t="s">
        <v>32</v>
      </c>
      <c r="I1332" s="158"/>
      <c r="L1332" s="154"/>
      <c r="M1332" s="159"/>
      <c r="T1332" s="160"/>
      <c r="AT1332" s="156" t="s">
        <v>364</v>
      </c>
      <c r="AU1332" s="156" t="s">
        <v>89</v>
      </c>
      <c r="AV1332" s="12" t="s">
        <v>87</v>
      </c>
      <c r="AW1332" s="12" t="s">
        <v>40</v>
      </c>
      <c r="AX1332" s="12" t="s">
        <v>80</v>
      </c>
      <c r="AY1332" s="156" t="s">
        <v>354</v>
      </c>
    </row>
    <row r="1333" spans="2:51" s="12" customFormat="1">
      <c r="B1333" s="154"/>
      <c r="D1333" s="155" t="s">
        <v>364</v>
      </c>
      <c r="E1333" s="156" t="s">
        <v>32</v>
      </c>
      <c r="F1333" s="157" t="s">
        <v>441</v>
      </c>
      <c r="H1333" s="156" t="s">
        <v>32</v>
      </c>
      <c r="I1333" s="158"/>
      <c r="L1333" s="154"/>
      <c r="M1333" s="159"/>
      <c r="T1333" s="160"/>
      <c r="AT1333" s="156" t="s">
        <v>364</v>
      </c>
      <c r="AU1333" s="156" t="s">
        <v>89</v>
      </c>
      <c r="AV1333" s="12" t="s">
        <v>87</v>
      </c>
      <c r="AW1333" s="12" t="s">
        <v>40</v>
      </c>
      <c r="AX1333" s="12" t="s">
        <v>80</v>
      </c>
      <c r="AY1333" s="156" t="s">
        <v>354</v>
      </c>
    </row>
    <row r="1334" spans="2:51" s="12" customFormat="1">
      <c r="B1334" s="154"/>
      <c r="D1334" s="155" t="s">
        <v>364</v>
      </c>
      <c r="E1334" s="156" t="s">
        <v>32</v>
      </c>
      <c r="F1334" s="157" t="s">
        <v>442</v>
      </c>
      <c r="H1334" s="156" t="s">
        <v>32</v>
      </c>
      <c r="I1334" s="158"/>
      <c r="L1334" s="154"/>
      <c r="M1334" s="159"/>
      <c r="T1334" s="160"/>
      <c r="AT1334" s="156" t="s">
        <v>364</v>
      </c>
      <c r="AU1334" s="156" t="s">
        <v>89</v>
      </c>
      <c r="AV1334" s="12" t="s">
        <v>87</v>
      </c>
      <c r="AW1334" s="12" t="s">
        <v>40</v>
      </c>
      <c r="AX1334" s="12" t="s">
        <v>80</v>
      </c>
      <c r="AY1334" s="156" t="s">
        <v>354</v>
      </c>
    </row>
    <row r="1335" spans="2:51" s="13" customFormat="1">
      <c r="B1335" s="161"/>
      <c r="D1335" s="155" t="s">
        <v>364</v>
      </c>
      <c r="E1335" s="163" t="s">
        <v>32</v>
      </c>
      <c r="F1335" s="168" t="s">
        <v>214</v>
      </c>
      <c r="H1335" s="164">
        <v>173.499</v>
      </c>
      <c r="I1335" s="165"/>
      <c r="L1335" s="161"/>
      <c r="M1335" s="166"/>
      <c r="T1335" s="167"/>
      <c r="AT1335" s="162" t="s">
        <v>364</v>
      </c>
      <c r="AU1335" s="162" t="s">
        <v>89</v>
      </c>
      <c r="AV1335" s="13" t="s">
        <v>89</v>
      </c>
      <c r="AW1335" s="13" t="s">
        <v>40</v>
      </c>
      <c r="AX1335" s="13" t="s">
        <v>80</v>
      </c>
      <c r="AY1335" s="162" t="s">
        <v>354</v>
      </c>
    </row>
    <row r="1336" spans="2:51" s="14" customFormat="1">
      <c r="B1336" s="169"/>
      <c r="D1336" s="155" t="s">
        <v>364</v>
      </c>
      <c r="E1336" s="170" t="s">
        <v>32</v>
      </c>
      <c r="F1336" s="171" t="s">
        <v>388</v>
      </c>
      <c r="H1336" s="172">
        <v>303.09899999999999</v>
      </c>
      <c r="I1336" s="173"/>
      <c r="L1336" s="169"/>
      <c r="M1336" s="174"/>
      <c r="T1336" s="175"/>
      <c r="AT1336" s="170" t="s">
        <v>364</v>
      </c>
      <c r="AU1336" s="170" t="s">
        <v>89</v>
      </c>
      <c r="AV1336" s="14" t="s">
        <v>252</v>
      </c>
      <c r="AW1336" s="14" t="s">
        <v>40</v>
      </c>
      <c r="AX1336" s="14" t="s">
        <v>87</v>
      </c>
      <c r="AY1336" s="170" t="s">
        <v>354</v>
      </c>
    </row>
    <row r="1337" spans="2:51" s="1" customFormat="1">
      <c r="B1337" s="34"/>
      <c r="D1337" s="155" t="s">
        <v>466</v>
      </c>
      <c r="F1337" s="189" t="s">
        <v>1359</v>
      </c>
      <c r="L1337" s="34"/>
      <c r="M1337" s="153"/>
      <c r="T1337" s="55"/>
      <c r="AU1337" s="18" t="s">
        <v>89</v>
      </c>
    </row>
    <row r="1338" spans="2:51" s="1" customFormat="1">
      <c r="B1338" s="34"/>
      <c r="D1338" s="155" t="s">
        <v>466</v>
      </c>
      <c r="F1338" s="177" t="s">
        <v>1360</v>
      </c>
      <c r="H1338" s="178">
        <v>0</v>
      </c>
      <c r="L1338" s="34"/>
      <c r="M1338" s="153"/>
      <c r="T1338" s="55"/>
      <c r="AU1338" s="18" t="s">
        <v>89</v>
      </c>
    </row>
    <row r="1339" spans="2:51" s="1" customFormat="1">
      <c r="B1339" s="34"/>
      <c r="D1339" s="155" t="s">
        <v>466</v>
      </c>
      <c r="F1339" s="177" t="s">
        <v>1361</v>
      </c>
      <c r="H1339" s="178">
        <v>0</v>
      </c>
      <c r="L1339" s="34"/>
      <c r="M1339" s="153"/>
      <c r="T1339" s="55"/>
      <c r="AU1339" s="18" t="s">
        <v>89</v>
      </c>
    </row>
    <row r="1340" spans="2:51" s="1" customFormat="1">
      <c r="B1340" s="34"/>
      <c r="D1340" s="155" t="s">
        <v>466</v>
      </c>
      <c r="F1340" s="177" t="s">
        <v>1362</v>
      </c>
      <c r="H1340" s="178">
        <v>0</v>
      </c>
      <c r="L1340" s="34"/>
      <c r="M1340" s="153"/>
      <c r="T1340" s="55"/>
      <c r="AU1340" s="18" t="s">
        <v>89</v>
      </c>
    </row>
    <row r="1341" spans="2:51" s="1" customFormat="1">
      <c r="B1341" s="34"/>
      <c r="D1341" s="155" t="s">
        <v>466</v>
      </c>
      <c r="F1341" s="177" t="s">
        <v>1363</v>
      </c>
      <c r="H1341" s="178">
        <v>139.09299999999999</v>
      </c>
      <c r="L1341" s="34"/>
      <c r="M1341" s="153"/>
      <c r="T1341" s="55"/>
      <c r="AU1341" s="18" t="s">
        <v>89</v>
      </c>
    </row>
    <row r="1342" spans="2:51" s="1" customFormat="1">
      <c r="B1342" s="34"/>
      <c r="D1342" s="155" t="s">
        <v>466</v>
      </c>
      <c r="F1342" s="177" t="s">
        <v>1364</v>
      </c>
      <c r="H1342" s="178">
        <v>0</v>
      </c>
      <c r="L1342" s="34"/>
      <c r="M1342" s="153"/>
      <c r="T1342" s="55"/>
      <c r="AU1342" s="18" t="s">
        <v>89</v>
      </c>
    </row>
    <row r="1343" spans="2:51" s="1" customFormat="1">
      <c r="B1343" s="34"/>
      <c r="D1343" s="155" t="s">
        <v>466</v>
      </c>
      <c r="F1343" s="177" t="s">
        <v>1365</v>
      </c>
      <c r="H1343" s="178">
        <v>-3.78</v>
      </c>
      <c r="L1343" s="34"/>
      <c r="M1343" s="153"/>
      <c r="T1343" s="55"/>
      <c r="AU1343" s="18" t="s">
        <v>89</v>
      </c>
    </row>
    <row r="1344" spans="2:51" s="1" customFormat="1">
      <c r="B1344" s="34"/>
      <c r="D1344" s="155" t="s">
        <v>466</v>
      </c>
      <c r="F1344" s="177" t="s">
        <v>1366</v>
      </c>
      <c r="H1344" s="178">
        <v>-5.7130000000000001</v>
      </c>
      <c r="L1344" s="34"/>
      <c r="M1344" s="153"/>
      <c r="T1344" s="55"/>
      <c r="AU1344" s="18" t="s">
        <v>89</v>
      </c>
    </row>
    <row r="1345" spans="2:65" s="1" customFormat="1">
      <c r="B1345" s="34"/>
      <c r="D1345" s="155" t="s">
        <v>466</v>
      </c>
      <c r="F1345" s="189" t="s">
        <v>1367</v>
      </c>
      <c r="L1345" s="34"/>
      <c r="M1345" s="153"/>
      <c r="T1345" s="55"/>
      <c r="AU1345" s="18" t="s">
        <v>89</v>
      </c>
    </row>
    <row r="1346" spans="2:65" s="1" customFormat="1">
      <c r="B1346" s="34"/>
      <c r="D1346" s="155" t="s">
        <v>466</v>
      </c>
      <c r="F1346" s="177" t="s">
        <v>1360</v>
      </c>
      <c r="H1346" s="178">
        <v>0</v>
      </c>
      <c r="L1346" s="34"/>
      <c r="M1346" s="153"/>
      <c r="T1346" s="55"/>
      <c r="AU1346" s="18" t="s">
        <v>89</v>
      </c>
    </row>
    <row r="1347" spans="2:65" s="1" customFormat="1">
      <c r="B1347" s="34"/>
      <c r="D1347" s="155" t="s">
        <v>466</v>
      </c>
      <c r="F1347" s="177" t="s">
        <v>1361</v>
      </c>
      <c r="H1347" s="178">
        <v>0</v>
      </c>
      <c r="L1347" s="34"/>
      <c r="M1347" s="153"/>
      <c r="T1347" s="55"/>
      <c r="AU1347" s="18" t="s">
        <v>89</v>
      </c>
    </row>
    <row r="1348" spans="2:65" s="1" customFormat="1">
      <c r="B1348" s="34"/>
      <c r="D1348" s="155" t="s">
        <v>466</v>
      </c>
      <c r="F1348" s="177" t="s">
        <v>1368</v>
      </c>
      <c r="H1348" s="178">
        <v>0</v>
      </c>
      <c r="L1348" s="34"/>
      <c r="M1348" s="153"/>
      <c r="T1348" s="55"/>
      <c r="AU1348" s="18" t="s">
        <v>89</v>
      </c>
    </row>
    <row r="1349" spans="2:65" s="1" customFormat="1">
      <c r="B1349" s="34"/>
      <c r="D1349" s="155" t="s">
        <v>466</v>
      </c>
      <c r="F1349" s="177" t="s">
        <v>1369</v>
      </c>
      <c r="H1349" s="178">
        <v>0</v>
      </c>
      <c r="L1349" s="34"/>
      <c r="M1349" s="153"/>
      <c r="T1349" s="55"/>
      <c r="AU1349" s="18" t="s">
        <v>89</v>
      </c>
    </row>
    <row r="1350" spans="2:65" s="1" customFormat="1">
      <c r="B1350" s="34"/>
      <c r="D1350" s="155" t="s">
        <v>466</v>
      </c>
      <c r="F1350" s="177" t="s">
        <v>1370</v>
      </c>
      <c r="H1350" s="178">
        <v>94.38</v>
      </c>
      <c r="L1350" s="34"/>
      <c r="M1350" s="153"/>
      <c r="T1350" s="55"/>
      <c r="AU1350" s="18" t="s">
        <v>89</v>
      </c>
    </row>
    <row r="1351" spans="2:65" s="1" customFormat="1">
      <c r="B1351" s="34"/>
      <c r="D1351" s="155" t="s">
        <v>466</v>
      </c>
      <c r="F1351" s="177" t="s">
        <v>1371</v>
      </c>
      <c r="H1351" s="178">
        <v>0</v>
      </c>
      <c r="L1351" s="34"/>
      <c r="M1351" s="153"/>
      <c r="T1351" s="55"/>
      <c r="AU1351" s="18" t="s">
        <v>89</v>
      </c>
    </row>
    <row r="1352" spans="2:65" s="1" customFormat="1">
      <c r="B1352" s="34"/>
      <c r="D1352" s="155" t="s">
        <v>466</v>
      </c>
      <c r="F1352" s="177" t="s">
        <v>1372</v>
      </c>
      <c r="H1352" s="178">
        <v>7.32</v>
      </c>
      <c r="L1352" s="34"/>
      <c r="M1352" s="153"/>
      <c r="T1352" s="55"/>
      <c r="AU1352" s="18" t="s">
        <v>89</v>
      </c>
    </row>
    <row r="1353" spans="2:65" s="1" customFormat="1">
      <c r="B1353" s="34"/>
      <c r="D1353" s="155" t="s">
        <v>466</v>
      </c>
      <c r="F1353" s="177" t="s">
        <v>1373</v>
      </c>
      <c r="H1353" s="178">
        <v>4.2830000000000004</v>
      </c>
      <c r="L1353" s="34"/>
      <c r="M1353" s="153"/>
      <c r="T1353" s="55"/>
      <c r="AU1353" s="18" t="s">
        <v>89</v>
      </c>
    </row>
    <row r="1354" spans="2:65" s="1" customFormat="1">
      <c r="B1354" s="34"/>
      <c r="D1354" s="155" t="s">
        <v>466</v>
      </c>
      <c r="F1354" s="177" t="s">
        <v>1374</v>
      </c>
      <c r="H1354" s="178">
        <v>4.7480000000000002</v>
      </c>
      <c r="L1354" s="34"/>
      <c r="M1354" s="153"/>
      <c r="T1354" s="55"/>
      <c r="AU1354" s="18" t="s">
        <v>89</v>
      </c>
    </row>
    <row r="1355" spans="2:65" s="1" customFormat="1">
      <c r="B1355" s="34"/>
      <c r="D1355" s="155" t="s">
        <v>466</v>
      </c>
      <c r="F1355" s="177" t="s">
        <v>1375</v>
      </c>
      <c r="H1355" s="178">
        <v>3.012</v>
      </c>
      <c r="L1355" s="34"/>
      <c r="M1355" s="153"/>
      <c r="T1355" s="55"/>
      <c r="AU1355" s="18" t="s">
        <v>89</v>
      </c>
    </row>
    <row r="1356" spans="2:65" s="1" customFormat="1">
      <c r="B1356" s="34"/>
      <c r="D1356" s="155" t="s">
        <v>466</v>
      </c>
      <c r="F1356" s="177" t="s">
        <v>1376</v>
      </c>
      <c r="H1356" s="178">
        <v>0</v>
      </c>
      <c r="L1356" s="34"/>
      <c r="M1356" s="153"/>
      <c r="T1356" s="55"/>
      <c r="AU1356" s="18" t="s">
        <v>89</v>
      </c>
    </row>
    <row r="1357" spans="2:65" s="1" customFormat="1">
      <c r="B1357" s="34"/>
      <c r="D1357" s="155" t="s">
        <v>466</v>
      </c>
      <c r="F1357" s="177" t="s">
        <v>1377</v>
      </c>
      <c r="H1357" s="178">
        <v>59.756</v>
      </c>
      <c r="L1357" s="34"/>
      <c r="M1357" s="153"/>
      <c r="T1357" s="55"/>
      <c r="AU1357" s="18" t="s">
        <v>89</v>
      </c>
    </row>
    <row r="1358" spans="2:65" s="1" customFormat="1" ht="24.2" customHeight="1">
      <c r="B1358" s="34"/>
      <c r="C1358" s="137" t="s">
        <v>1383</v>
      </c>
      <c r="D1358" s="137" t="s">
        <v>356</v>
      </c>
      <c r="E1358" s="138" t="s">
        <v>1384</v>
      </c>
      <c r="F1358" s="139" t="s">
        <v>1385</v>
      </c>
      <c r="G1358" s="140" t="s">
        <v>359</v>
      </c>
      <c r="H1358" s="141">
        <v>303.09899999999999</v>
      </c>
      <c r="I1358" s="142"/>
      <c r="J1358" s="143">
        <f>ROUND(I1358*H1358,2)</f>
        <v>0</v>
      </c>
      <c r="K1358" s="139" t="s">
        <v>360</v>
      </c>
      <c r="L1358" s="34"/>
      <c r="M1358" s="144" t="s">
        <v>32</v>
      </c>
      <c r="N1358" s="145" t="s">
        <v>51</v>
      </c>
      <c r="P1358" s="146">
        <f>O1358*H1358</f>
        <v>0</v>
      </c>
      <c r="Q1358" s="146">
        <v>0</v>
      </c>
      <c r="R1358" s="146">
        <f>Q1358*H1358</f>
        <v>0</v>
      </c>
      <c r="S1358" s="146">
        <v>0</v>
      </c>
      <c r="T1358" s="147">
        <f>S1358*H1358</f>
        <v>0</v>
      </c>
      <c r="AR1358" s="148" t="s">
        <v>504</v>
      </c>
      <c r="AT1358" s="148" t="s">
        <v>356</v>
      </c>
      <c r="AU1358" s="148" t="s">
        <v>89</v>
      </c>
      <c r="AY1358" s="18" t="s">
        <v>354</v>
      </c>
      <c r="BE1358" s="149">
        <f>IF(N1358="základní",J1358,0)</f>
        <v>0</v>
      </c>
      <c r="BF1358" s="149">
        <f>IF(N1358="snížená",J1358,0)</f>
        <v>0</v>
      </c>
      <c r="BG1358" s="149">
        <f>IF(N1358="zákl. přenesená",J1358,0)</f>
        <v>0</v>
      </c>
      <c r="BH1358" s="149">
        <f>IF(N1358="sníž. přenesená",J1358,0)</f>
        <v>0</v>
      </c>
      <c r="BI1358" s="149">
        <f>IF(N1358="nulová",J1358,0)</f>
        <v>0</v>
      </c>
      <c r="BJ1358" s="18" t="s">
        <v>87</v>
      </c>
      <c r="BK1358" s="149">
        <f>ROUND(I1358*H1358,2)</f>
        <v>0</v>
      </c>
      <c r="BL1358" s="18" t="s">
        <v>504</v>
      </c>
      <c r="BM1358" s="148" t="s">
        <v>1386</v>
      </c>
    </row>
    <row r="1359" spans="2:65" s="1" customFormat="1">
      <c r="B1359" s="34"/>
      <c r="D1359" s="150" t="s">
        <v>362</v>
      </c>
      <c r="F1359" s="151" t="s">
        <v>1387</v>
      </c>
      <c r="I1359" s="152"/>
      <c r="L1359" s="34"/>
      <c r="M1359" s="153"/>
      <c r="T1359" s="55"/>
      <c r="AT1359" s="18" t="s">
        <v>362</v>
      </c>
      <c r="AU1359" s="18" t="s">
        <v>89</v>
      </c>
    </row>
    <row r="1360" spans="2:65" s="12" customFormat="1">
      <c r="B1360" s="154"/>
      <c r="D1360" s="155" t="s">
        <v>364</v>
      </c>
      <c r="E1360" s="156" t="s">
        <v>32</v>
      </c>
      <c r="F1360" s="157" t="s">
        <v>365</v>
      </c>
      <c r="H1360" s="156" t="s">
        <v>32</v>
      </c>
      <c r="I1360" s="158"/>
      <c r="L1360" s="154"/>
      <c r="M1360" s="159"/>
      <c r="T1360" s="160"/>
      <c r="AT1360" s="156" t="s">
        <v>364</v>
      </c>
      <c r="AU1360" s="156" t="s">
        <v>89</v>
      </c>
      <c r="AV1360" s="12" t="s">
        <v>87</v>
      </c>
      <c r="AW1360" s="12" t="s">
        <v>40</v>
      </c>
      <c r="AX1360" s="12" t="s">
        <v>80</v>
      </c>
      <c r="AY1360" s="156" t="s">
        <v>354</v>
      </c>
    </row>
    <row r="1361" spans="2:51" s="12" customFormat="1">
      <c r="B1361" s="154"/>
      <c r="D1361" s="155" t="s">
        <v>364</v>
      </c>
      <c r="E1361" s="156" t="s">
        <v>32</v>
      </c>
      <c r="F1361" s="157" t="s">
        <v>366</v>
      </c>
      <c r="H1361" s="156" t="s">
        <v>32</v>
      </c>
      <c r="I1361" s="158"/>
      <c r="L1361" s="154"/>
      <c r="M1361" s="159"/>
      <c r="T1361" s="160"/>
      <c r="AT1361" s="156" t="s">
        <v>364</v>
      </c>
      <c r="AU1361" s="156" t="s">
        <v>89</v>
      </c>
      <c r="AV1361" s="12" t="s">
        <v>87</v>
      </c>
      <c r="AW1361" s="12" t="s">
        <v>40</v>
      </c>
      <c r="AX1361" s="12" t="s">
        <v>80</v>
      </c>
      <c r="AY1361" s="156" t="s">
        <v>354</v>
      </c>
    </row>
    <row r="1362" spans="2:51" s="12" customFormat="1">
      <c r="B1362" s="154"/>
      <c r="D1362" s="155" t="s">
        <v>364</v>
      </c>
      <c r="E1362" s="156" t="s">
        <v>32</v>
      </c>
      <c r="F1362" s="157" t="s">
        <v>379</v>
      </c>
      <c r="H1362" s="156" t="s">
        <v>32</v>
      </c>
      <c r="I1362" s="158"/>
      <c r="L1362" s="154"/>
      <c r="M1362" s="159"/>
      <c r="T1362" s="160"/>
      <c r="AT1362" s="156" t="s">
        <v>364</v>
      </c>
      <c r="AU1362" s="156" t="s">
        <v>89</v>
      </c>
      <c r="AV1362" s="12" t="s">
        <v>87</v>
      </c>
      <c r="AW1362" s="12" t="s">
        <v>40</v>
      </c>
      <c r="AX1362" s="12" t="s">
        <v>80</v>
      </c>
      <c r="AY1362" s="156" t="s">
        <v>354</v>
      </c>
    </row>
    <row r="1363" spans="2:51" s="12" customFormat="1">
      <c r="B1363" s="154"/>
      <c r="D1363" s="155" t="s">
        <v>364</v>
      </c>
      <c r="E1363" s="156" t="s">
        <v>32</v>
      </c>
      <c r="F1363" s="157" t="s">
        <v>427</v>
      </c>
      <c r="H1363" s="156" t="s">
        <v>32</v>
      </c>
      <c r="I1363" s="158"/>
      <c r="L1363" s="154"/>
      <c r="M1363" s="159"/>
      <c r="T1363" s="160"/>
      <c r="AT1363" s="156" t="s">
        <v>364</v>
      </c>
      <c r="AU1363" s="156" t="s">
        <v>89</v>
      </c>
      <c r="AV1363" s="12" t="s">
        <v>87</v>
      </c>
      <c r="AW1363" s="12" t="s">
        <v>40</v>
      </c>
      <c r="AX1363" s="12" t="s">
        <v>80</v>
      </c>
      <c r="AY1363" s="156" t="s">
        <v>354</v>
      </c>
    </row>
    <row r="1364" spans="2:51" s="12" customFormat="1">
      <c r="B1364" s="154"/>
      <c r="D1364" s="155" t="s">
        <v>364</v>
      </c>
      <c r="E1364" s="156" t="s">
        <v>32</v>
      </c>
      <c r="F1364" s="157" t="s">
        <v>428</v>
      </c>
      <c r="H1364" s="156" t="s">
        <v>32</v>
      </c>
      <c r="I1364" s="158"/>
      <c r="L1364" s="154"/>
      <c r="M1364" s="159"/>
      <c r="T1364" s="160"/>
      <c r="AT1364" s="156" t="s">
        <v>364</v>
      </c>
      <c r="AU1364" s="156" t="s">
        <v>89</v>
      </c>
      <c r="AV1364" s="12" t="s">
        <v>87</v>
      </c>
      <c r="AW1364" s="12" t="s">
        <v>40</v>
      </c>
      <c r="AX1364" s="12" t="s">
        <v>80</v>
      </c>
      <c r="AY1364" s="156" t="s">
        <v>354</v>
      </c>
    </row>
    <row r="1365" spans="2:51" s="12" customFormat="1">
      <c r="B1365" s="154"/>
      <c r="D1365" s="155" t="s">
        <v>364</v>
      </c>
      <c r="E1365" s="156" t="s">
        <v>32</v>
      </c>
      <c r="F1365" s="157" t="s">
        <v>429</v>
      </c>
      <c r="H1365" s="156" t="s">
        <v>32</v>
      </c>
      <c r="I1365" s="158"/>
      <c r="L1365" s="154"/>
      <c r="M1365" s="159"/>
      <c r="T1365" s="160"/>
      <c r="AT1365" s="156" t="s">
        <v>364</v>
      </c>
      <c r="AU1365" s="156" t="s">
        <v>89</v>
      </c>
      <c r="AV1365" s="12" t="s">
        <v>87</v>
      </c>
      <c r="AW1365" s="12" t="s">
        <v>40</v>
      </c>
      <c r="AX1365" s="12" t="s">
        <v>80</v>
      </c>
      <c r="AY1365" s="156" t="s">
        <v>354</v>
      </c>
    </row>
    <row r="1366" spans="2:51" s="12" customFormat="1">
      <c r="B1366" s="154"/>
      <c r="D1366" s="155" t="s">
        <v>364</v>
      </c>
      <c r="E1366" s="156" t="s">
        <v>32</v>
      </c>
      <c r="F1366" s="157" t="s">
        <v>430</v>
      </c>
      <c r="H1366" s="156" t="s">
        <v>32</v>
      </c>
      <c r="I1366" s="158"/>
      <c r="L1366" s="154"/>
      <c r="M1366" s="159"/>
      <c r="T1366" s="160"/>
      <c r="AT1366" s="156" t="s">
        <v>364</v>
      </c>
      <c r="AU1366" s="156" t="s">
        <v>89</v>
      </c>
      <c r="AV1366" s="12" t="s">
        <v>87</v>
      </c>
      <c r="AW1366" s="12" t="s">
        <v>40</v>
      </c>
      <c r="AX1366" s="12" t="s">
        <v>80</v>
      </c>
      <c r="AY1366" s="156" t="s">
        <v>354</v>
      </c>
    </row>
    <row r="1367" spans="2:51" s="12" customFormat="1">
      <c r="B1367" s="154"/>
      <c r="D1367" s="155" t="s">
        <v>364</v>
      </c>
      <c r="E1367" s="156" t="s">
        <v>32</v>
      </c>
      <c r="F1367" s="157" t="s">
        <v>431</v>
      </c>
      <c r="H1367" s="156" t="s">
        <v>32</v>
      </c>
      <c r="I1367" s="158"/>
      <c r="L1367" s="154"/>
      <c r="M1367" s="159"/>
      <c r="T1367" s="160"/>
      <c r="AT1367" s="156" t="s">
        <v>364</v>
      </c>
      <c r="AU1367" s="156" t="s">
        <v>89</v>
      </c>
      <c r="AV1367" s="12" t="s">
        <v>87</v>
      </c>
      <c r="AW1367" s="12" t="s">
        <v>40</v>
      </c>
      <c r="AX1367" s="12" t="s">
        <v>80</v>
      </c>
      <c r="AY1367" s="156" t="s">
        <v>354</v>
      </c>
    </row>
    <row r="1368" spans="2:51" s="13" customFormat="1">
      <c r="B1368" s="161"/>
      <c r="D1368" s="155" t="s">
        <v>364</v>
      </c>
      <c r="E1368" s="163" t="s">
        <v>32</v>
      </c>
      <c r="F1368" s="168" t="s">
        <v>212</v>
      </c>
      <c r="H1368" s="164">
        <v>129.6</v>
      </c>
      <c r="I1368" s="165"/>
      <c r="L1368" s="161"/>
      <c r="M1368" s="166"/>
      <c r="T1368" s="167"/>
      <c r="AT1368" s="162" t="s">
        <v>364</v>
      </c>
      <c r="AU1368" s="162" t="s">
        <v>89</v>
      </c>
      <c r="AV1368" s="13" t="s">
        <v>89</v>
      </c>
      <c r="AW1368" s="13" t="s">
        <v>40</v>
      </c>
      <c r="AX1368" s="13" t="s">
        <v>80</v>
      </c>
      <c r="AY1368" s="162" t="s">
        <v>354</v>
      </c>
    </row>
    <row r="1369" spans="2:51" s="12" customFormat="1">
      <c r="B1369" s="154"/>
      <c r="D1369" s="155" t="s">
        <v>364</v>
      </c>
      <c r="E1369" s="156" t="s">
        <v>32</v>
      </c>
      <c r="F1369" s="157" t="s">
        <v>365</v>
      </c>
      <c r="H1369" s="156" t="s">
        <v>32</v>
      </c>
      <c r="I1369" s="158"/>
      <c r="L1369" s="154"/>
      <c r="M1369" s="159"/>
      <c r="T1369" s="160"/>
      <c r="AT1369" s="156" t="s">
        <v>364</v>
      </c>
      <c r="AU1369" s="156" t="s">
        <v>89</v>
      </c>
      <c r="AV1369" s="12" t="s">
        <v>87</v>
      </c>
      <c r="AW1369" s="12" t="s">
        <v>40</v>
      </c>
      <c r="AX1369" s="12" t="s">
        <v>80</v>
      </c>
      <c r="AY1369" s="156" t="s">
        <v>354</v>
      </c>
    </row>
    <row r="1370" spans="2:51" s="12" customFormat="1">
      <c r="B1370" s="154"/>
      <c r="D1370" s="155" t="s">
        <v>364</v>
      </c>
      <c r="E1370" s="156" t="s">
        <v>32</v>
      </c>
      <c r="F1370" s="157" t="s">
        <v>366</v>
      </c>
      <c r="H1370" s="156" t="s">
        <v>32</v>
      </c>
      <c r="I1370" s="158"/>
      <c r="L1370" s="154"/>
      <c r="M1370" s="159"/>
      <c r="T1370" s="160"/>
      <c r="AT1370" s="156" t="s">
        <v>364</v>
      </c>
      <c r="AU1370" s="156" t="s">
        <v>89</v>
      </c>
      <c r="AV1370" s="12" t="s">
        <v>87</v>
      </c>
      <c r="AW1370" s="12" t="s">
        <v>40</v>
      </c>
      <c r="AX1370" s="12" t="s">
        <v>80</v>
      </c>
      <c r="AY1370" s="156" t="s">
        <v>354</v>
      </c>
    </row>
    <row r="1371" spans="2:51" s="12" customFormat="1">
      <c r="B1371" s="154"/>
      <c r="D1371" s="155" t="s">
        <v>364</v>
      </c>
      <c r="E1371" s="156" t="s">
        <v>32</v>
      </c>
      <c r="F1371" s="157" t="s">
        <v>379</v>
      </c>
      <c r="H1371" s="156" t="s">
        <v>32</v>
      </c>
      <c r="I1371" s="158"/>
      <c r="L1371" s="154"/>
      <c r="M1371" s="159"/>
      <c r="T1371" s="160"/>
      <c r="AT1371" s="156" t="s">
        <v>364</v>
      </c>
      <c r="AU1371" s="156" t="s">
        <v>89</v>
      </c>
      <c r="AV1371" s="12" t="s">
        <v>87</v>
      </c>
      <c r="AW1371" s="12" t="s">
        <v>40</v>
      </c>
      <c r="AX1371" s="12" t="s">
        <v>80</v>
      </c>
      <c r="AY1371" s="156" t="s">
        <v>354</v>
      </c>
    </row>
    <row r="1372" spans="2:51" s="12" customFormat="1">
      <c r="B1372" s="154"/>
      <c r="D1372" s="155" t="s">
        <v>364</v>
      </c>
      <c r="E1372" s="156" t="s">
        <v>32</v>
      </c>
      <c r="F1372" s="157" t="s">
        <v>436</v>
      </c>
      <c r="H1372" s="156" t="s">
        <v>32</v>
      </c>
      <c r="I1372" s="158"/>
      <c r="L1372" s="154"/>
      <c r="M1372" s="159"/>
      <c r="T1372" s="160"/>
      <c r="AT1372" s="156" t="s">
        <v>364</v>
      </c>
      <c r="AU1372" s="156" t="s">
        <v>89</v>
      </c>
      <c r="AV1372" s="12" t="s">
        <v>87</v>
      </c>
      <c r="AW1372" s="12" t="s">
        <v>40</v>
      </c>
      <c r="AX1372" s="12" t="s">
        <v>80</v>
      </c>
      <c r="AY1372" s="156" t="s">
        <v>354</v>
      </c>
    </row>
    <row r="1373" spans="2:51" s="12" customFormat="1">
      <c r="B1373" s="154"/>
      <c r="D1373" s="155" t="s">
        <v>364</v>
      </c>
      <c r="E1373" s="156" t="s">
        <v>32</v>
      </c>
      <c r="F1373" s="157" t="s">
        <v>1357</v>
      </c>
      <c r="H1373" s="156" t="s">
        <v>32</v>
      </c>
      <c r="I1373" s="158"/>
      <c r="L1373" s="154"/>
      <c r="M1373" s="159"/>
      <c r="T1373" s="160"/>
      <c r="AT1373" s="156" t="s">
        <v>364</v>
      </c>
      <c r="AU1373" s="156" t="s">
        <v>89</v>
      </c>
      <c r="AV1373" s="12" t="s">
        <v>87</v>
      </c>
      <c r="AW1373" s="12" t="s">
        <v>40</v>
      </c>
      <c r="AX1373" s="12" t="s">
        <v>80</v>
      </c>
      <c r="AY1373" s="156" t="s">
        <v>354</v>
      </c>
    </row>
    <row r="1374" spans="2:51" s="12" customFormat="1">
      <c r="B1374" s="154"/>
      <c r="D1374" s="155" t="s">
        <v>364</v>
      </c>
      <c r="E1374" s="156" t="s">
        <v>32</v>
      </c>
      <c r="F1374" s="157" t="s">
        <v>380</v>
      </c>
      <c r="H1374" s="156" t="s">
        <v>32</v>
      </c>
      <c r="I1374" s="158"/>
      <c r="L1374" s="154"/>
      <c r="M1374" s="159"/>
      <c r="T1374" s="160"/>
      <c r="AT1374" s="156" t="s">
        <v>364</v>
      </c>
      <c r="AU1374" s="156" t="s">
        <v>89</v>
      </c>
      <c r="AV1374" s="12" t="s">
        <v>87</v>
      </c>
      <c r="AW1374" s="12" t="s">
        <v>40</v>
      </c>
      <c r="AX1374" s="12" t="s">
        <v>80</v>
      </c>
      <c r="AY1374" s="156" t="s">
        <v>354</v>
      </c>
    </row>
    <row r="1375" spans="2:51" s="12" customFormat="1">
      <c r="B1375" s="154"/>
      <c r="D1375" s="155" t="s">
        <v>364</v>
      </c>
      <c r="E1375" s="156" t="s">
        <v>32</v>
      </c>
      <c r="F1375" s="157" t="s">
        <v>1358</v>
      </c>
      <c r="H1375" s="156" t="s">
        <v>32</v>
      </c>
      <c r="I1375" s="158"/>
      <c r="L1375" s="154"/>
      <c r="M1375" s="159"/>
      <c r="T1375" s="160"/>
      <c r="AT1375" s="156" t="s">
        <v>364</v>
      </c>
      <c r="AU1375" s="156" t="s">
        <v>89</v>
      </c>
      <c r="AV1375" s="12" t="s">
        <v>87</v>
      </c>
      <c r="AW1375" s="12" t="s">
        <v>40</v>
      </c>
      <c r="AX1375" s="12" t="s">
        <v>80</v>
      </c>
      <c r="AY1375" s="156" t="s">
        <v>354</v>
      </c>
    </row>
    <row r="1376" spans="2:51" s="12" customFormat="1">
      <c r="B1376" s="154"/>
      <c r="D1376" s="155" t="s">
        <v>364</v>
      </c>
      <c r="E1376" s="156" t="s">
        <v>32</v>
      </c>
      <c r="F1376" s="157" t="s">
        <v>439</v>
      </c>
      <c r="H1376" s="156" t="s">
        <v>32</v>
      </c>
      <c r="I1376" s="158"/>
      <c r="L1376" s="154"/>
      <c r="M1376" s="159"/>
      <c r="T1376" s="160"/>
      <c r="AT1376" s="156" t="s">
        <v>364</v>
      </c>
      <c r="AU1376" s="156" t="s">
        <v>89</v>
      </c>
      <c r="AV1376" s="12" t="s">
        <v>87</v>
      </c>
      <c r="AW1376" s="12" t="s">
        <v>40</v>
      </c>
      <c r="AX1376" s="12" t="s">
        <v>80</v>
      </c>
      <c r="AY1376" s="156" t="s">
        <v>354</v>
      </c>
    </row>
    <row r="1377" spans="2:51" s="12" customFormat="1">
      <c r="B1377" s="154"/>
      <c r="D1377" s="155" t="s">
        <v>364</v>
      </c>
      <c r="E1377" s="156" t="s">
        <v>32</v>
      </c>
      <c r="F1377" s="157" t="s">
        <v>440</v>
      </c>
      <c r="H1377" s="156" t="s">
        <v>32</v>
      </c>
      <c r="I1377" s="158"/>
      <c r="L1377" s="154"/>
      <c r="M1377" s="159"/>
      <c r="T1377" s="160"/>
      <c r="AT1377" s="156" t="s">
        <v>364</v>
      </c>
      <c r="AU1377" s="156" t="s">
        <v>89</v>
      </c>
      <c r="AV1377" s="12" t="s">
        <v>87</v>
      </c>
      <c r="AW1377" s="12" t="s">
        <v>40</v>
      </c>
      <c r="AX1377" s="12" t="s">
        <v>80</v>
      </c>
      <c r="AY1377" s="156" t="s">
        <v>354</v>
      </c>
    </row>
    <row r="1378" spans="2:51" s="12" customFormat="1">
      <c r="B1378" s="154"/>
      <c r="D1378" s="155" t="s">
        <v>364</v>
      </c>
      <c r="E1378" s="156" t="s">
        <v>32</v>
      </c>
      <c r="F1378" s="157" t="s">
        <v>441</v>
      </c>
      <c r="H1378" s="156" t="s">
        <v>32</v>
      </c>
      <c r="I1378" s="158"/>
      <c r="L1378" s="154"/>
      <c r="M1378" s="159"/>
      <c r="T1378" s="160"/>
      <c r="AT1378" s="156" t="s">
        <v>364</v>
      </c>
      <c r="AU1378" s="156" t="s">
        <v>89</v>
      </c>
      <c r="AV1378" s="12" t="s">
        <v>87</v>
      </c>
      <c r="AW1378" s="12" t="s">
        <v>40</v>
      </c>
      <c r="AX1378" s="12" t="s">
        <v>80</v>
      </c>
      <c r="AY1378" s="156" t="s">
        <v>354</v>
      </c>
    </row>
    <row r="1379" spans="2:51" s="12" customFormat="1">
      <c r="B1379" s="154"/>
      <c r="D1379" s="155" t="s">
        <v>364</v>
      </c>
      <c r="E1379" s="156" t="s">
        <v>32</v>
      </c>
      <c r="F1379" s="157" t="s">
        <v>442</v>
      </c>
      <c r="H1379" s="156" t="s">
        <v>32</v>
      </c>
      <c r="I1379" s="158"/>
      <c r="L1379" s="154"/>
      <c r="M1379" s="159"/>
      <c r="T1379" s="160"/>
      <c r="AT1379" s="156" t="s">
        <v>364</v>
      </c>
      <c r="AU1379" s="156" t="s">
        <v>89</v>
      </c>
      <c r="AV1379" s="12" t="s">
        <v>87</v>
      </c>
      <c r="AW1379" s="12" t="s">
        <v>40</v>
      </c>
      <c r="AX1379" s="12" t="s">
        <v>80</v>
      </c>
      <c r="AY1379" s="156" t="s">
        <v>354</v>
      </c>
    </row>
    <row r="1380" spans="2:51" s="13" customFormat="1">
      <c r="B1380" s="161"/>
      <c r="D1380" s="155" t="s">
        <v>364</v>
      </c>
      <c r="E1380" s="163" t="s">
        <v>32</v>
      </c>
      <c r="F1380" s="168" t="s">
        <v>214</v>
      </c>
      <c r="H1380" s="164">
        <v>173.499</v>
      </c>
      <c r="I1380" s="165"/>
      <c r="L1380" s="161"/>
      <c r="M1380" s="166"/>
      <c r="T1380" s="167"/>
      <c r="AT1380" s="162" t="s">
        <v>364</v>
      </c>
      <c r="AU1380" s="162" t="s">
        <v>89</v>
      </c>
      <c r="AV1380" s="13" t="s">
        <v>89</v>
      </c>
      <c r="AW1380" s="13" t="s">
        <v>40</v>
      </c>
      <c r="AX1380" s="13" t="s">
        <v>80</v>
      </c>
      <c r="AY1380" s="162" t="s">
        <v>354</v>
      </c>
    </row>
    <row r="1381" spans="2:51" s="14" customFormat="1">
      <c r="B1381" s="169"/>
      <c r="D1381" s="155" t="s">
        <v>364</v>
      </c>
      <c r="E1381" s="170" t="s">
        <v>32</v>
      </c>
      <c r="F1381" s="171" t="s">
        <v>388</v>
      </c>
      <c r="H1381" s="172">
        <v>303.09899999999999</v>
      </c>
      <c r="I1381" s="173"/>
      <c r="L1381" s="169"/>
      <c r="M1381" s="174"/>
      <c r="T1381" s="175"/>
      <c r="AT1381" s="170" t="s">
        <v>364</v>
      </c>
      <c r="AU1381" s="170" t="s">
        <v>89</v>
      </c>
      <c r="AV1381" s="14" t="s">
        <v>252</v>
      </c>
      <c r="AW1381" s="14" t="s">
        <v>40</v>
      </c>
      <c r="AX1381" s="14" t="s">
        <v>87</v>
      </c>
      <c r="AY1381" s="170" t="s">
        <v>354</v>
      </c>
    </row>
    <row r="1382" spans="2:51" s="1" customFormat="1">
      <c r="B1382" s="34"/>
      <c r="D1382" s="155" t="s">
        <v>466</v>
      </c>
      <c r="F1382" s="189" t="s">
        <v>1359</v>
      </c>
      <c r="L1382" s="34"/>
      <c r="M1382" s="153"/>
      <c r="T1382" s="55"/>
      <c r="AU1382" s="18" t="s">
        <v>89</v>
      </c>
    </row>
    <row r="1383" spans="2:51" s="1" customFormat="1">
      <c r="B1383" s="34"/>
      <c r="D1383" s="155" t="s">
        <v>466</v>
      </c>
      <c r="F1383" s="177" t="s">
        <v>1360</v>
      </c>
      <c r="H1383" s="178">
        <v>0</v>
      </c>
      <c r="L1383" s="34"/>
      <c r="M1383" s="153"/>
      <c r="T1383" s="55"/>
      <c r="AU1383" s="18" t="s">
        <v>89</v>
      </c>
    </row>
    <row r="1384" spans="2:51" s="1" customFormat="1">
      <c r="B1384" s="34"/>
      <c r="D1384" s="155" t="s">
        <v>466</v>
      </c>
      <c r="F1384" s="177" t="s">
        <v>1361</v>
      </c>
      <c r="H1384" s="178">
        <v>0</v>
      </c>
      <c r="L1384" s="34"/>
      <c r="M1384" s="153"/>
      <c r="T1384" s="55"/>
      <c r="AU1384" s="18" t="s">
        <v>89</v>
      </c>
    </row>
    <row r="1385" spans="2:51" s="1" customFormat="1">
      <c r="B1385" s="34"/>
      <c r="D1385" s="155" t="s">
        <v>466</v>
      </c>
      <c r="F1385" s="177" t="s">
        <v>1362</v>
      </c>
      <c r="H1385" s="178">
        <v>0</v>
      </c>
      <c r="L1385" s="34"/>
      <c r="M1385" s="153"/>
      <c r="T1385" s="55"/>
      <c r="AU1385" s="18" t="s">
        <v>89</v>
      </c>
    </row>
    <row r="1386" spans="2:51" s="1" customFormat="1">
      <c r="B1386" s="34"/>
      <c r="D1386" s="155" t="s">
        <v>466</v>
      </c>
      <c r="F1386" s="177" t="s">
        <v>1363</v>
      </c>
      <c r="H1386" s="178">
        <v>139.09299999999999</v>
      </c>
      <c r="L1386" s="34"/>
      <c r="M1386" s="153"/>
      <c r="T1386" s="55"/>
      <c r="AU1386" s="18" t="s">
        <v>89</v>
      </c>
    </row>
    <row r="1387" spans="2:51" s="1" customFormat="1">
      <c r="B1387" s="34"/>
      <c r="D1387" s="155" t="s">
        <v>466</v>
      </c>
      <c r="F1387" s="177" t="s">
        <v>1364</v>
      </c>
      <c r="H1387" s="178">
        <v>0</v>
      </c>
      <c r="L1387" s="34"/>
      <c r="M1387" s="153"/>
      <c r="T1387" s="55"/>
      <c r="AU1387" s="18" t="s">
        <v>89</v>
      </c>
    </row>
    <row r="1388" spans="2:51" s="1" customFormat="1">
      <c r="B1388" s="34"/>
      <c r="D1388" s="155" t="s">
        <v>466</v>
      </c>
      <c r="F1388" s="177" t="s">
        <v>1365</v>
      </c>
      <c r="H1388" s="178">
        <v>-3.78</v>
      </c>
      <c r="L1388" s="34"/>
      <c r="M1388" s="153"/>
      <c r="T1388" s="55"/>
      <c r="AU1388" s="18" t="s">
        <v>89</v>
      </c>
    </row>
    <row r="1389" spans="2:51" s="1" customFormat="1">
      <c r="B1389" s="34"/>
      <c r="D1389" s="155" t="s">
        <v>466</v>
      </c>
      <c r="F1389" s="177" t="s">
        <v>1366</v>
      </c>
      <c r="H1389" s="178">
        <v>-5.7130000000000001</v>
      </c>
      <c r="L1389" s="34"/>
      <c r="M1389" s="153"/>
      <c r="T1389" s="55"/>
      <c r="AU1389" s="18" t="s">
        <v>89</v>
      </c>
    </row>
    <row r="1390" spans="2:51" s="1" customFormat="1">
      <c r="B1390" s="34"/>
      <c r="D1390" s="155" t="s">
        <v>466</v>
      </c>
      <c r="F1390" s="189" t="s">
        <v>1367</v>
      </c>
      <c r="L1390" s="34"/>
      <c r="M1390" s="153"/>
      <c r="T1390" s="55"/>
      <c r="AU1390" s="18" t="s">
        <v>89</v>
      </c>
    </row>
    <row r="1391" spans="2:51" s="1" customFormat="1">
      <c r="B1391" s="34"/>
      <c r="D1391" s="155" t="s">
        <v>466</v>
      </c>
      <c r="F1391" s="177" t="s">
        <v>1360</v>
      </c>
      <c r="H1391" s="178">
        <v>0</v>
      </c>
      <c r="L1391" s="34"/>
      <c r="M1391" s="153"/>
      <c r="T1391" s="55"/>
      <c r="AU1391" s="18" t="s">
        <v>89</v>
      </c>
    </row>
    <row r="1392" spans="2:51" s="1" customFormat="1">
      <c r="B1392" s="34"/>
      <c r="D1392" s="155" t="s">
        <v>466</v>
      </c>
      <c r="F1392" s="177" t="s">
        <v>1361</v>
      </c>
      <c r="H1392" s="178">
        <v>0</v>
      </c>
      <c r="L1392" s="34"/>
      <c r="M1392" s="153"/>
      <c r="T1392" s="55"/>
      <c r="AU1392" s="18" t="s">
        <v>89</v>
      </c>
    </row>
    <row r="1393" spans="2:65" s="1" customFormat="1">
      <c r="B1393" s="34"/>
      <c r="D1393" s="155" t="s">
        <v>466</v>
      </c>
      <c r="F1393" s="177" t="s">
        <v>1368</v>
      </c>
      <c r="H1393" s="178">
        <v>0</v>
      </c>
      <c r="L1393" s="34"/>
      <c r="M1393" s="153"/>
      <c r="T1393" s="55"/>
      <c r="AU1393" s="18" t="s">
        <v>89</v>
      </c>
    </row>
    <row r="1394" spans="2:65" s="1" customFormat="1">
      <c r="B1394" s="34"/>
      <c r="D1394" s="155" t="s">
        <v>466</v>
      </c>
      <c r="F1394" s="177" t="s">
        <v>1369</v>
      </c>
      <c r="H1394" s="178">
        <v>0</v>
      </c>
      <c r="L1394" s="34"/>
      <c r="M1394" s="153"/>
      <c r="T1394" s="55"/>
      <c r="AU1394" s="18" t="s">
        <v>89</v>
      </c>
    </row>
    <row r="1395" spans="2:65" s="1" customFormat="1">
      <c r="B1395" s="34"/>
      <c r="D1395" s="155" t="s">
        <v>466</v>
      </c>
      <c r="F1395" s="177" t="s">
        <v>1370</v>
      </c>
      <c r="H1395" s="178">
        <v>94.38</v>
      </c>
      <c r="L1395" s="34"/>
      <c r="M1395" s="153"/>
      <c r="T1395" s="55"/>
      <c r="AU1395" s="18" t="s">
        <v>89</v>
      </c>
    </row>
    <row r="1396" spans="2:65" s="1" customFormat="1">
      <c r="B1396" s="34"/>
      <c r="D1396" s="155" t="s">
        <v>466</v>
      </c>
      <c r="F1396" s="177" t="s">
        <v>1371</v>
      </c>
      <c r="H1396" s="178">
        <v>0</v>
      </c>
      <c r="L1396" s="34"/>
      <c r="M1396" s="153"/>
      <c r="T1396" s="55"/>
      <c r="AU1396" s="18" t="s">
        <v>89</v>
      </c>
    </row>
    <row r="1397" spans="2:65" s="1" customFormat="1">
      <c r="B1397" s="34"/>
      <c r="D1397" s="155" t="s">
        <v>466</v>
      </c>
      <c r="F1397" s="177" t="s">
        <v>1372</v>
      </c>
      <c r="H1397" s="178">
        <v>7.32</v>
      </c>
      <c r="L1397" s="34"/>
      <c r="M1397" s="153"/>
      <c r="T1397" s="55"/>
      <c r="AU1397" s="18" t="s">
        <v>89</v>
      </c>
    </row>
    <row r="1398" spans="2:65" s="1" customFormat="1">
      <c r="B1398" s="34"/>
      <c r="D1398" s="155" t="s">
        <v>466</v>
      </c>
      <c r="F1398" s="177" t="s">
        <v>1373</v>
      </c>
      <c r="H1398" s="178">
        <v>4.2830000000000004</v>
      </c>
      <c r="L1398" s="34"/>
      <c r="M1398" s="153"/>
      <c r="T1398" s="55"/>
      <c r="AU1398" s="18" t="s">
        <v>89</v>
      </c>
    </row>
    <row r="1399" spans="2:65" s="1" customFormat="1">
      <c r="B1399" s="34"/>
      <c r="D1399" s="155" t="s">
        <v>466</v>
      </c>
      <c r="F1399" s="177" t="s">
        <v>1374</v>
      </c>
      <c r="H1399" s="178">
        <v>4.7480000000000002</v>
      </c>
      <c r="L1399" s="34"/>
      <c r="M1399" s="153"/>
      <c r="T1399" s="55"/>
      <c r="AU1399" s="18" t="s">
        <v>89</v>
      </c>
    </row>
    <row r="1400" spans="2:65" s="1" customFormat="1">
      <c r="B1400" s="34"/>
      <c r="D1400" s="155" t="s">
        <v>466</v>
      </c>
      <c r="F1400" s="177" t="s">
        <v>1375</v>
      </c>
      <c r="H1400" s="178">
        <v>3.012</v>
      </c>
      <c r="L1400" s="34"/>
      <c r="M1400" s="153"/>
      <c r="T1400" s="55"/>
      <c r="AU1400" s="18" t="s">
        <v>89</v>
      </c>
    </row>
    <row r="1401" spans="2:65" s="1" customFormat="1">
      <c r="B1401" s="34"/>
      <c r="D1401" s="155" t="s">
        <v>466</v>
      </c>
      <c r="F1401" s="177" t="s">
        <v>1376</v>
      </c>
      <c r="H1401" s="178">
        <v>0</v>
      </c>
      <c r="L1401" s="34"/>
      <c r="M1401" s="153"/>
      <c r="T1401" s="55"/>
      <c r="AU1401" s="18" t="s">
        <v>89</v>
      </c>
    </row>
    <row r="1402" spans="2:65" s="1" customFormat="1">
      <c r="B1402" s="34"/>
      <c r="D1402" s="155" t="s">
        <v>466</v>
      </c>
      <c r="F1402" s="177" t="s">
        <v>1377</v>
      </c>
      <c r="H1402" s="178">
        <v>59.756</v>
      </c>
      <c r="L1402" s="34"/>
      <c r="M1402" s="153"/>
      <c r="T1402" s="55"/>
      <c r="AU1402" s="18" t="s">
        <v>89</v>
      </c>
    </row>
    <row r="1403" spans="2:65" s="1" customFormat="1" ht="44.25" customHeight="1">
      <c r="B1403" s="34"/>
      <c r="C1403" s="137" t="s">
        <v>1388</v>
      </c>
      <c r="D1403" s="137" t="s">
        <v>356</v>
      </c>
      <c r="E1403" s="138" t="s">
        <v>1389</v>
      </c>
      <c r="F1403" s="139" t="s">
        <v>1390</v>
      </c>
      <c r="G1403" s="140" t="s">
        <v>359</v>
      </c>
      <c r="H1403" s="141">
        <v>37.049999999999997</v>
      </c>
      <c r="I1403" s="142"/>
      <c r="J1403" s="143">
        <f>ROUND(I1403*H1403,2)</f>
        <v>0</v>
      </c>
      <c r="K1403" s="139" t="s">
        <v>360</v>
      </c>
      <c r="L1403" s="34"/>
      <c r="M1403" s="144" t="s">
        <v>32</v>
      </c>
      <c r="N1403" s="145" t="s">
        <v>51</v>
      </c>
      <c r="P1403" s="146">
        <f>O1403*H1403</f>
        <v>0</v>
      </c>
      <c r="Q1403" s="146">
        <v>0</v>
      </c>
      <c r="R1403" s="146">
        <f>Q1403*H1403</f>
        <v>0</v>
      </c>
      <c r="S1403" s="146">
        <v>3.0000000000000001E-5</v>
      </c>
      <c r="T1403" s="147">
        <f>S1403*H1403</f>
        <v>1.1114999999999999E-3</v>
      </c>
      <c r="AR1403" s="148" t="s">
        <v>504</v>
      </c>
      <c r="AT1403" s="148" t="s">
        <v>356</v>
      </c>
      <c r="AU1403" s="148" t="s">
        <v>89</v>
      </c>
      <c r="AY1403" s="18" t="s">
        <v>354</v>
      </c>
      <c r="BE1403" s="149">
        <f>IF(N1403="základní",J1403,0)</f>
        <v>0</v>
      </c>
      <c r="BF1403" s="149">
        <f>IF(N1403="snížená",J1403,0)</f>
        <v>0</v>
      </c>
      <c r="BG1403" s="149">
        <f>IF(N1403="zákl. přenesená",J1403,0)</f>
        <v>0</v>
      </c>
      <c r="BH1403" s="149">
        <f>IF(N1403="sníž. přenesená",J1403,0)</f>
        <v>0</v>
      </c>
      <c r="BI1403" s="149">
        <f>IF(N1403="nulová",J1403,0)</f>
        <v>0</v>
      </c>
      <c r="BJ1403" s="18" t="s">
        <v>87</v>
      </c>
      <c r="BK1403" s="149">
        <f>ROUND(I1403*H1403,2)</f>
        <v>0</v>
      </c>
      <c r="BL1403" s="18" t="s">
        <v>504</v>
      </c>
      <c r="BM1403" s="148" t="s">
        <v>1391</v>
      </c>
    </row>
    <row r="1404" spans="2:65" s="1" customFormat="1">
      <c r="B1404" s="34"/>
      <c r="D1404" s="150" t="s">
        <v>362</v>
      </c>
      <c r="F1404" s="151" t="s">
        <v>1392</v>
      </c>
      <c r="I1404" s="152"/>
      <c r="L1404" s="34"/>
      <c r="M1404" s="153"/>
      <c r="T1404" s="55"/>
      <c r="AT1404" s="18" t="s">
        <v>362</v>
      </c>
      <c r="AU1404" s="18" t="s">
        <v>89</v>
      </c>
    </row>
    <row r="1405" spans="2:65" s="12" customFormat="1">
      <c r="B1405" s="154"/>
      <c r="D1405" s="155" t="s">
        <v>364</v>
      </c>
      <c r="E1405" s="156" t="s">
        <v>32</v>
      </c>
      <c r="F1405" s="157" t="s">
        <v>365</v>
      </c>
      <c r="H1405" s="156" t="s">
        <v>32</v>
      </c>
      <c r="I1405" s="158"/>
      <c r="L1405" s="154"/>
      <c r="M1405" s="159"/>
      <c r="T1405" s="160"/>
      <c r="AT1405" s="156" t="s">
        <v>364</v>
      </c>
      <c r="AU1405" s="156" t="s">
        <v>89</v>
      </c>
      <c r="AV1405" s="12" t="s">
        <v>87</v>
      </c>
      <c r="AW1405" s="12" t="s">
        <v>40</v>
      </c>
      <c r="AX1405" s="12" t="s">
        <v>80</v>
      </c>
      <c r="AY1405" s="156" t="s">
        <v>354</v>
      </c>
    </row>
    <row r="1406" spans="2:65" s="12" customFormat="1">
      <c r="B1406" s="154"/>
      <c r="D1406" s="155" t="s">
        <v>364</v>
      </c>
      <c r="E1406" s="156" t="s">
        <v>32</v>
      </c>
      <c r="F1406" s="157" t="s">
        <v>366</v>
      </c>
      <c r="H1406" s="156" t="s">
        <v>32</v>
      </c>
      <c r="I1406" s="158"/>
      <c r="L1406" s="154"/>
      <c r="M1406" s="159"/>
      <c r="T1406" s="160"/>
      <c r="AT1406" s="156" t="s">
        <v>364</v>
      </c>
      <c r="AU1406" s="156" t="s">
        <v>89</v>
      </c>
      <c r="AV1406" s="12" t="s">
        <v>87</v>
      </c>
      <c r="AW1406" s="12" t="s">
        <v>40</v>
      </c>
      <c r="AX1406" s="12" t="s">
        <v>80</v>
      </c>
      <c r="AY1406" s="156" t="s">
        <v>354</v>
      </c>
    </row>
    <row r="1407" spans="2:65" s="12" customFormat="1">
      <c r="B1407" s="154"/>
      <c r="D1407" s="155" t="s">
        <v>364</v>
      </c>
      <c r="E1407" s="156" t="s">
        <v>32</v>
      </c>
      <c r="F1407" s="157" t="s">
        <v>490</v>
      </c>
      <c r="H1407" s="156" t="s">
        <v>32</v>
      </c>
      <c r="I1407" s="158"/>
      <c r="L1407" s="154"/>
      <c r="M1407" s="159"/>
      <c r="T1407" s="160"/>
      <c r="AT1407" s="156" t="s">
        <v>364</v>
      </c>
      <c r="AU1407" s="156" t="s">
        <v>89</v>
      </c>
      <c r="AV1407" s="12" t="s">
        <v>87</v>
      </c>
      <c r="AW1407" s="12" t="s">
        <v>40</v>
      </c>
      <c r="AX1407" s="12" t="s">
        <v>80</v>
      </c>
      <c r="AY1407" s="156" t="s">
        <v>354</v>
      </c>
    </row>
    <row r="1408" spans="2:65" s="12" customFormat="1">
      <c r="B1408" s="154"/>
      <c r="D1408" s="155" t="s">
        <v>364</v>
      </c>
      <c r="E1408" s="156" t="s">
        <v>32</v>
      </c>
      <c r="F1408" s="157" t="s">
        <v>491</v>
      </c>
      <c r="H1408" s="156" t="s">
        <v>32</v>
      </c>
      <c r="I1408" s="158"/>
      <c r="L1408" s="154"/>
      <c r="M1408" s="159"/>
      <c r="T1408" s="160"/>
      <c r="AT1408" s="156" t="s">
        <v>364</v>
      </c>
      <c r="AU1408" s="156" t="s">
        <v>89</v>
      </c>
      <c r="AV1408" s="12" t="s">
        <v>87</v>
      </c>
      <c r="AW1408" s="12" t="s">
        <v>40</v>
      </c>
      <c r="AX1408" s="12" t="s">
        <v>80</v>
      </c>
      <c r="AY1408" s="156" t="s">
        <v>354</v>
      </c>
    </row>
    <row r="1409" spans="2:65" s="12" customFormat="1">
      <c r="B1409" s="154"/>
      <c r="D1409" s="155" t="s">
        <v>364</v>
      </c>
      <c r="E1409" s="156" t="s">
        <v>32</v>
      </c>
      <c r="F1409" s="157" t="s">
        <v>605</v>
      </c>
      <c r="H1409" s="156" t="s">
        <v>32</v>
      </c>
      <c r="I1409" s="158"/>
      <c r="L1409" s="154"/>
      <c r="M1409" s="159"/>
      <c r="T1409" s="160"/>
      <c r="AT1409" s="156" t="s">
        <v>364</v>
      </c>
      <c r="AU1409" s="156" t="s">
        <v>89</v>
      </c>
      <c r="AV1409" s="12" t="s">
        <v>87</v>
      </c>
      <c r="AW1409" s="12" t="s">
        <v>40</v>
      </c>
      <c r="AX1409" s="12" t="s">
        <v>80</v>
      </c>
      <c r="AY1409" s="156" t="s">
        <v>354</v>
      </c>
    </row>
    <row r="1410" spans="2:65" s="12" customFormat="1">
      <c r="B1410" s="154"/>
      <c r="D1410" s="155" t="s">
        <v>364</v>
      </c>
      <c r="E1410" s="156" t="s">
        <v>32</v>
      </c>
      <c r="F1410" s="157" t="s">
        <v>493</v>
      </c>
      <c r="H1410" s="156" t="s">
        <v>32</v>
      </c>
      <c r="I1410" s="158"/>
      <c r="L1410" s="154"/>
      <c r="M1410" s="159"/>
      <c r="T1410" s="160"/>
      <c r="AT1410" s="156" t="s">
        <v>364</v>
      </c>
      <c r="AU1410" s="156" t="s">
        <v>89</v>
      </c>
      <c r="AV1410" s="12" t="s">
        <v>87</v>
      </c>
      <c r="AW1410" s="12" t="s">
        <v>40</v>
      </c>
      <c r="AX1410" s="12" t="s">
        <v>80</v>
      </c>
      <c r="AY1410" s="156" t="s">
        <v>354</v>
      </c>
    </row>
    <row r="1411" spans="2:65" s="12" customFormat="1">
      <c r="B1411" s="154"/>
      <c r="D1411" s="155" t="s">
        <v>364</v>
      </c>
      <c r="E1411" s="156" t="s">
        <v>32</v>
      </c>
      <c r="F1411" s="157" t="s">
        <v>494</v>
      </c>
      <c r="H1411" s="156" t="s">
        <v>32</v>
      </c>
      <c r="I1411" s="158"/>
      <c r="L1411" s="154"/>
      <c r="M1411" s="159"/>
      <c r="T1411" s="160"/>
      <c r="AT1411" s="156" t="s">
        <v>364</v>
      </c>
      <c r="AU1411" s="156" t="s">
        <v>89</v>
      </c>
      <c r="AV1411" s="12" t="s">
        <v>87</v>
      </c>
      <c r="AW1411" s="12" t="s">
        <v>40</v>
      </c>
      <c r="AX1411" s="12" t="s">
        <v>80</v>
      </c>
      <c r="AY1411" s="156" t="s">
        <v>354</v>
      </c>
    </row>
    <row r="1412" spans="2:65" s="13" customFormat="1">
      <c r="B1412" s="161"/>
      <c r="D1412" s="155" t="s">
        <v>364</v>
      </c>
      <c r="E1412" s="162" t="s">
        <v>32</v>
      </c>
      <c r="F1412" s="163" t="s">
        <v>293</v>
      </c>
      <c r="H1412" s="164">
        <v>37.049999999999997</v>
      </c>
      <c r="I1412" s="165"/>
      <c r="L1412" s="161"/>
      <c r="M1412" s="166"/>
      <c r="T1412" s="167"/>
      <c r="AT1412" s="162" t="s">
        <v>364</v>
      </c>
      <c r="AU1412" s="162" t="s">
        <v>89</v>
      </c>
      <c r="AV1412" s="13" t="s">
        <v>89</v>
      </c>
      <c r="AW1412" s="13" t="s">
        <v>40</v>
      </c>
      <c r="AX1412" s="13" t="s">
        <v>87</v>
      </c>
      <c r="AY1412" s="162" t="s">
        <v>354</v>
      </c>
    </row>
    <row r="1413" spans="2:65" s="1" customFormat="1">
      <c r="B1413" s="34"/>
      <c r="D1413" s="155" t="s">
        <v>466</v>
      </c>
      <c r="F1413" s="176" t="s">
        <v>495</v>
      </c>
      <c r="L1413" s="34"/>
      <c r="M1413" s="153"/>
      <c r="T1413" s="55"/>
      <c r="AU1413" s="18" t="s">
        <v>89</v>
      </c>
    </row>
    <row r="1414" spans="2:65" s="1" customFormat="1">
      <c r="B1414" s="34"/>
      <c r="D1414" s="155" t="s">
        <v>466</v>
      </c>
      <c r="F1414" s="177" t="s">
        <v>482</v>
      </c>
      <c r="H1414" s="178">
        <v>2</v>
      </c>
      <c r="L1414" s="34"/>
      <c r="M1414" s="153"/>
      <c r="T1414" s="55"/>
      <c r="AU1414" s="18" t="s">
        <v>89</v>
      </c>
    </row>
    <row r="1415" spans="2:65" s="1" customFormat="1">
      <c r="B1415" s="34"/>
      <c r="D1415" s="155" t="s">
        <v>466</v>
      </c>
      <c r="F1415" s="176" t="s">
        <v>496</v>
      </c>
      <c r="L1415" s="34"/>
      <c r="M1415" s="153"/>
      <c r="T1415" s="55"/>
      <c r="AU1415" s="18" t="s">
        <v>89</v>
      </c>
    </row>
    <row r="1416" spans="2:65" s="1" customFormat="1">
      <c r="B1416" s="34"/>
      <c r="D1416" s="155" t="s">
        <v>466</v>
      </c>
      <c r="F1416" s="177" t="s">
        <v>482</v>
      </c>
      <c r="H1416" s="178">
        <v>2</v>
      </c>
      <c r="L1416" s="34"/>
      <c r="M1416" s="153"/>
      <c r="T1416" s="55"/>
      <c r="AU1416" s="18" t="s">
        <v>89</v>
      </c>
    </row>
    <row r="1417" spans="2:65" s="1" customFormat="1">
      <c r="B1417" s="34"/>
      <c r="D1417" s="155" t="s">
        <v>466</v>
      </c>
      <c r="F1417" s="176" t="s">
        <v>606</v>
      </c>
      <c r="L1417" s="34"/>
      <c r="M1417" s="153"/>
      <c r="T1417" s="55"/>
      <c r="AU1417" s="18" t="s">
        <v>89</v>
      </c>
    </row>
    <row r="1418" spans="2:65" s="1" customFormat="1">
      <c r="B1418" s="34"/>
      <c r="D1418" s="155" t="s">
        <v>466</v>
      </c>
      <c r="F1418" s="177" t="s">
        <v>482</v>
      </c>
      <c r="H1418" s="178">
        <v>2</v>
      </c>
      <c r="L1418" s="34"/>
      <c r="M1418" s="153"/>
      <c r="T1418" s="55"/>
      <c r="AU1418" s="18" t="s">
        <v>89</v>
      </c>
    </row>
    <row r="1419" spans="2:65" s="1" customFormat="1">
      <c r="B1419" s="34"/>
      <c r="D1419" s="155" t="s">
        <v>466</v>
      </c>
      <c r="F1419" s="176" t="s">
        <v>497</v>
      </c>
      <c r="L1419" s="34"/>
      <c r="M1419" s="153"/>
      <c r="T1419" s="55"/>
      <c r="AU1419" s="18" t="s">
        <v>89</v>
      </c>
    </row>
    <row r="1420" spans="2:65" s="1" customFormat="1">
      <c r="B1420" s="34"/>
      <c r="D1420" s="155" t="s">
        <v>466</v>
      </c>
      <c r="F1420" s="177" t="s">
        <v>482</v>
      </c>
      <c r="H1420" s="178">
        <v>2</v>
      </c>
      <c r="L1420" s="34"/>
      <c r="M1420" s="153"/>
      <c r="T1420" s="55"/>
      <c r="AU1420" s="18" t="s">
        <v>89</v>
      </c>
    </row>
    <row r="1421" spans="2:65" s="1" customFormat="1">
      <c r="B1421" s="34"/>
      <c r="D1421" s="155" t="s">
        <v>466</v>
      </c>
      <c r="F1421" s="176" t="s">
        <v>498</v>
      </c>
      <c r="L1421" s="34"/>
      <c r="M1421" s="153"/>
      <c r="T1421" s="55"/>
      <c r="AU1421" s="18" t="s">
        <v>89</v>
      </c>
    </row>
    <row r="1422" spans="2:65" s="1" customFormat="1">
      <c r="B1422" s="34"/>
      <c r="D1422" s="155" t="s">
        <v>466</v>
      </c>
      <c r="F1422" s="177" t="s">
        <v>482</v>
      </c>
      <c r="H1422" s="178">
        <v>2</v>
      </c>
      <c r="L1422" s="34"/>
      <c r="M1422" s="153"/>
      <c r="T1422" s="55"/>
      <c r="AU1422" s="18" t="s">
        <v>89</v>
      </c>
    </row>
    <row r="1423" spans="2:65" s="1" customFormat="1" ht="16.5" customHeight="1">
      <c r="B1423" s="34"/>
      <c r="C1423" s="179" t="s">
        <v>1393</v>
      </c>
      <c r="D1423" s="179" t="s">
        <v>517</v>
      </c>
      <c r="E1423" s="180" t="s">
        <v>1394</v>
      </c>
      <c r="F1423" s="181" t="s">
        <v>1395</v>
      </c>
      <c r="G1423" s="182" t="s">
        <v>359</v>
      </c>
      <c r="H1423" s="183">
        <v>38.902999999999999</v>
      </c>
      <c r="I1423" s="184"/>
      <c r="J1423" s="185">
        <f>ROUND(I1423*H1423,2)</f>
        <v>0</v>
      </c>
      <c r="K1423" s="181" t="s">
        <v>360</v>
      </c>
      <c r="L1423" s="186"/>
      <c r="M1423" s="187" t="s">
        <v>32</v>
      </c>
      <c r="N1423" s="188" t="s">
        <v>51</v>
      </c>
      <c r="P1423" s="146">
        <f>O1423*H1423</f>
        <v>0</v>
      </c>
      <c r="Q1423" s="146">
        <v>0</v>
      </c>
      <c r="R1423" s="146">
        <f>Q1423*H1423</f>
        <v>0</v>
      </c>
      <c r="S1423" s="146">
        <v>0</v>
      </c>
      <c r="T1423" s="147">
        <f>S1423*H1423</f>
        <v>0</v>
      </c>
      <c r="AR1423" s="148" t="s">
        <v>594</v>
      </c>
      <c r="AT1423" s="148" t="s">
        <v>517</v>
      </c>
      <c r="AU1423" s="148" t="s">
        <v>89</v>
      </c>
      <c r="AY1423" s="18" t="s">
        <v>354</v>
      </c>
      <c r="BE1423" s="149">
        <f>IF(N1423="základní",J1423,0)</f>
        <v>0</v>
      </c>
      <c r="BF1423" s="149">
        <f>IF(N1423="snížená",J1423,0)</f>
        <v>0</v>
      </c>
      <c r="BG1423" s="149">
        <f>IF(N1423="zákl. přenesená",J1423,0)</f>
        <v>0</v>
      </c>
      <c r="BH1423" s="149">
        <f>IF(N1423="sníž. přenesená",J1423,0)</f>
        <v>0</v>
      </c>
      <c r="BI1423" s="149">
        <f>IF(N1423="nulová",J1423,0)</f>
        <v>0</v>
      </c>
      <c r="BJ1423" s="18" t="s">
        <v>87</v>
      </c>
      <c r="BK1423" s="149">
        <f>ROUND(I1423*H1423,2)</f>
        <v>0</v>
      </c>
      <c r="BL1423" s="18" t="s">
        <v>504</v>
      </c>
      <c r="BM1423" s="148" t="s">
        <v>1396</v>
      </c>
    </row>
    <row r="1424" spans="2:65" s="13" customFormat="1">
      <c r="B1424" s="161"/>
      <c r="D1424" s="155" t="s">
        <v>364</v>
      </c>
      <c r="F1424" s="163" t="s">
        <v>1397</v>
      </c>
      <c r="H1424" s="164">
        <v>38.902999999999999</v>
      </c>
      <c r="I1424" s="165"/>
      <c r="L1424" s="161"/>
      <c r="M1424" s="166"/>
      <c r="T1424" s="167"/>
      <c r="AT1424" s="162" t="s">
        <v>364</v>
      </c>
      <c r="AU1424" s="162" t="s">
        <v>89</v>
      </c>
      <c r="AV1424" s="13" t="s">
        <v>89</v>
      </c>
      <c r="AW1424" s="13" t="s">
        <v>4</v>
      </c>
      <c r="AX1424" s="13" t="s">
        <v>87</v>
      </c>
      <c r="AY1424" s="162" t="s">
        <v>354</v>
      </c>
    </row>
    <row r="1425" spans="2:65" s="1" customFormat="1" ht="55.5" customHeight="1">
      <c r="B1425" s="34"/>
      <c r="C1425" s="137" t="s">
        <v>1398</v>
      </c>
      <c r="D1425" s="137" t="s">
        <v>356</v>
      </c>
      <c r="E1425" s="138" t="s">
        <v>1399</v>
      </c>
      <c r="F1425" s="139" t="s">
        <v>1400</v>
      </c>
      <c r="G1425" s="140" t="s">
        <v>359</v>
      </c>
      <c r="H1425" s="141">
        <v>13.992000000000001</v>
      </c>
      <c r="I1425" s="142"/>
      <c r="J1425" s="143">
        <f>ROUND(I1425*H1425,2)</f>
        <v>0</v>
      </c>
      <c r="K1425" s="139" t="s">
        <v>360</v>
      </c>
      <c r="L1425" s="34"/>
      <c r="M1425" s="144" t="s">
        <v>32</v>
      </c>
      <c r="N1425" s="145" t="s">
        <v>51</v>
      </c>
      <c r="P1425" s="146">
        <f>O1425*H1425</f>
        <v>0</v>
      </c>
      <c r="Q1425" s="146">
        <v>0</v>
      </c>
      <c r="R1425" s="146">
        <f>Q1425*H1425</f>
        <v>0</v>
      </c>
      <c r="S1425" s="146">
        <v>3.0000000000000001E-5</v>
      </c>
      <c r="T1425" s="147">
        <f>S1425*H1425</f>
        <v>4.1976000000000003E-4</v>
      </c>
      <c r="AR1425" s="148" t="s">
        <v>504</v>
      </c>
      <c r="AT1425" s="148" t="s">
        <v>356</v>
      </c>
      <c r="AU1425" s="148" t="s">
        <v>89</v>
      </c>
      <c r="AY1425" s="18" t="s">
        <v>354</v>
      </c>
      <c r="BE1425" s="149">
        <f>IF(N1425="základní",J1425,0)</f>
        <v>0</v>
      </c>
      <c r="BF1425" s="149">
        <f>IF(N1425="snížená",J1425,0)</f>
        <v>0</v>
      </c>
      <c r="BG1425" s="149">
        <f>IF(N1425="zákl. přenesená",J1425,0)</f>
        <v>0</v>
      </c>
      <c r="BH1425" s="149">
        <f>IF(N1425="sníž. přenesená",J1425,0)</f>
        <v>0</v>
      </c>
      <c r="BI1425" s="149">
        <f>IF(N1425="nulová",J1425,0)</f>
        <v>0</v>
      </c>
      <c r="BJ1425" s="18" t="s">
        <v>87</v>
      </c>
      <c r="BK1425" s="149">
        <f>ROUND(I1425*H1425,2)</f>
        <v>0</v>
      </c>
      <c r="BL1425" s="18" t="s">
        <v>504</v>
      </c>
      <c r="BM1425" s="148" t="s">
        <v>1401</v>
      </c>
    </row>
    <row r="1426" spans="2:65" s="1" customFormat="1">
      <c r="B1426" s="34"/>
      <c r="D1426" s="150" t="s">
        <v>362</v>
      </c>
      <c r="F1426" s="151" t="s">
        <v>1402</v>
      </c>
      <c r="I1426" s="152"/>
      <c r="L1426" s="34"/>
      <c r="M1426" s="153"/>
      <c r="T1426" s="55"/>
      <c r="AT1426" s="18" t="s">
        <v>362</v>
      </c>
      <c r="AU1426" s="18" t="s">
        <v>89</v>
      </c>
    </row>
    <row r="1427" spans="2:65" s="12" customFormat="1">
      <c r="B1427" s="154"/>
      <c r="D1427" s="155" t="s">
        <v>364</v>
      </c>
      <c r="E1427" s="156" t="s">
        <v>32</v>
      </c>
      <c r="F1427" s="157" t="s">
        <v>365</v>
      </c>
      <c r="H1427" s="156" t="s">
        <v>32</v>
      </c>
      <c r="I1427" s="158"/>
      <c r="L1427" s="154"/>
      <c r="M1427" s="159"/>
      <c r="T1427" s="160"/>
      <c r="AT1427" s="156" t="s">
        <v>364</v>
      </c>
      <c r="AU1427" s="156" t="s">
        <v>89</v>
      </c>
      <c r="AV1427" s="12" t="s">
        <v>87</v>
      </c>
      <c r="AW1427" s="12" t="s">
        <v>40</v>
      </c>
      <c r="AX1427" s="12" t="s">
        <v>80</v>
      </c>
      <c r="AY1427" s="156" t="s">
        <v>354</v>
      </c>
    </row>
    <row r="1428" spans="2:65" s="12" customFormat="1">
      <c r="B1428" s="154"/>
      <c r="D1428" s="155" t="s">
        <v>364</v>
      </c>
      <c r="E1428" s="156" t="s">
        <v>32</v>
      </c>
      <c r="F1428" s="157" t="s">
        <v>366</v>
      </c>
      <c r="H1428" s="156" t="s">
        <v>32</v>
      </c>
      <c r="I1428" s="158"/>
      <c r="L1428" s="154"/>
      <c r="M1428" s="159"/>
      <c r="T1428" s="160"/>
      <c r="AT1428" s="156" t="s">
        <v>364</v>
      </c>
      <c r="AU1428" s="156" t="s">
        <v>89</v>
      </c>
      <c r="AV1428" s="12" t="s">
        <v>87</v>
      </c>
      <c r="AW1428" s="12" t="s">
        <v>40</v>
      </c>
      <c r="AX1428" s="12" t="s">
        <v>80</v>
      </c>
      <c r="AY1428" s="156" t="s">
        <v>354</v>
      </c>
    </row>
    <row r="1429" spans="2:65" s="12" customFormat="1">
      <c r="B1429" s="154"/>
      <c r="D1429" s="155" t="s">
        <v>364</v>
      </c>
      <c r="E1429" s="156" t="s">
        <v>32</v>
      </c>
      <c r="F1429" s="157" t="s">
        <v>379</v>
      </c>
      <c r="H1429" s="156" t="s">
        <v>32</v>
      </c>
      <c r="I1429" s="158"/>
      <c r="L1429" s="154"/>
      <c r="M1429" s="159"/>
      <c r="T1429" s="160"/>
      <c r="AT1429" s="156" t="s">
        <v>364</v>
      </c>
      <c r="AU1429" s="156" t="s">
        <v>89</v>
      </c>
      <c r="AV1429" s="12" t="s">
        <v>87</v>
      </c>
      <c r="AW1429" s="12" t="s">
        <v>40</v>
      </c>
      <c r="AX1429" s="12" t="s">
        <v>80</v>
      </c>
      <c r="AY1429" s="156" t="s">
        <v>354</v>
      </c>
    </row>
    <row r="1430" spans="2:65" s="12" customFormat="1">
      <c r="B1430" s="154"/>
      <c r="D1430" s="155" t="s">
        <v>364</v>
      </c>
      <c r="E1430" s="156" t="s">
        <v>32</v>
      </c>
      <c r="F1430" s="157" t="s">
        <v>1403</v>
      </c>
      <c r="H1430" s="156" t="s">
        <v>32</v>
      </c>
      <c r="I1430" s="158"/>
      <c r="L1430" s="154"/>
      <c r="M1430" s="159"/>
      <c r="T1430" s="160"/>
      <c r="AT1430" s="156" t="s">
        <v>364</v>
      </c>
      <c r="AU1430" s="156" t="s">
        <v>89</v>
      </c>
      <c r="AV1430" s="12" t="s">
        <v>87</v>
      </c>
      <c r="AW1430" s="12" t="s">
        <v>40</v>
      </c>
      <c r="AX1430" s="12" t="s">
        <v>80</v>
      </c>
      <c r="AY1430" s="156" t="s">
        <v>354</v>
      </c>
    </row>
    <row r="1431" spans="2:65" s="12" customFormat="1">
      <c r="B1431" s="154"/>
      <c r="D1431" s="155" t="s">
        <v>364</v>
      </c>
      <c r="E1431" s="156" t="s">
        <v>32</v>
      </c>
      <c r="F1431" s="157" t="s">
        <v>1404</v>
      </c>
      <c r="H1431" s="156" t="s">
        <v>32</v>
      </c>
      <c r="I1431" s="158"/>
      <c r="L1431" s="154"/>
      <c r="M1431" s="159"/>
      <c r="T1431" s="160"/>
      <c r="AT1431" s="156" t="s">
        <v>364</v>
      </c>
      <c r="AU1431" s="156" t="s">
        <v>89</v>
      </c>
      <c r="AV1431" s="12" t="s">
        <v>87</v>
      </c>
      <c r="AW1431" s="12" t="s">
        <v>40</v>
      </c>
      <c r="AX1431" s="12" t="s">
        <v>80</v>
      </c>
      <c r="AY1431" s="156" t="s">
        <v>354</v>
      </c>
    </row>
    <row r="1432" spans="2:65" s="13" customFormat="1">
      <c r="B1432" s="161"/>
      <c r="D1432" s="155" t="s">
        <v>364</v>
      </c>
      <c r="E1432" s="163" t="s">
        <v>32</v>
      </c>
      <c r="F1432" s="168" t="s">
        <v>296</v>
      </c>
      <c r="H1432" s="164">
        <v>13.992000000000001</v>
      </c>
      <c r="I1432" s="165"/>
      <c r="L1432" s="161"/>
      <c r="M1432" s="166"/>
      <c r="T1432" s="167"/>
      <c r="AT1432" s="162" t="s">
        <v>364</v>
      </c>
      <c r="AU1432" s="162" t="s">
        <v>89</v>
      </c>
      <c r="AV1432" s="13" t="s">
        <v>89</v>
      </c>
      <c r="AW1432" s="13" t="s">
        <v>40</v>
      </c>
      <c r="AX1432" s="13" t="s">
        <v>87</v>
      </c>
      <c r="AY1432" s="162" t="s">
        <v>354</v>
      </c>
    </row>
    <row r="1433" spans="2:65" s="1" customFormat="1" ht="16.5" customHeight="1">
      <c r="B1433" s="34"/>
      <c r="C1433" s="179" t="s">
        <v>1405</v>
      </c>
      <c r="D1433" s="179" t="s">
        <v>517</v>
      </c>
      <c r="E1433" s="180" t="s">
        <v>1394</v>
      </c>
      <c r="F1433" s="181" t="s">
        <v>1395</v>
      </c>
      <c r="G1433" s="182" t="s">
        <v>359</v>
      </c>
      <c r="H1433" s="183">
        <v>14.692</v>
      </c>
      <c r="I1433" s="184"/>
      <c r="J1433" s="185">
        <f>ROUND(I1433*H1433,2)</f>
        <v>0</v>
      </c>
      <c r="K1433" s="181" t="s">
        <v>360</v>
      </c>
      <c r="L1433" s="186"/>
      <c r="M1433" s="187" t="s">
        <v>32</v>
      </c>
      <c r="N1433" s="188" t="s">
        <v>51</v>
      </c>
      <c r="P1433" s="146">
        <f>O1433*H1433</f>
        <v>0</v>
      </c>
      <c r="Q1433" s="146">
        <v>0</v>
      </c>
      <c r="R1433" s="146">
        <f>Q1433*H1433</f>
        <v>0</v>
      </c>
      <c r="S1433" s="146">
        <v>0</v>
      </c>
      <c r="T1433" s="147">
        <f>S1433*H1433</f>
        <v>0</v>
      </c>
      <c r="AR1433" s="148" t="s">
        <v>594</v>
      </c>
      <c r="AT1433" s="148" t="s">
        <v>517</v>
      </c>
      <c r="AU1433" s="148" t="s">
        <v>89</v>
      </c>
      <c r="AY1433" s="18" t="s">
        <v>354</v>
      </c>
      <c r="BE1433" s="149">
        <f>IF(N1433="základní",J1433,0)</f>
        <v>0</v>
      </c>
      <c r="BF1433" s="149">
        <f>IF(N1433="snížená",J1433,0)</f>
        <v>0</v>
      </c>
      <c r="BG1433" s="149">
        <f>IF(N1433="zákl. přenesená",J1433,0)</f>
        <v>0</v>
      </c>
      <c r="BH1433" s="149">
        <f>IF(N1433="sníž. přenesená",J1433,0)</f>
        <v>0</v>
      </c>
      <c r="BI1433" s="149">
        <f>IF(N1433="nulová",J1433,0)</f>
        <v>0</v>
      </c>
      <c r="BJ1433" s="18" t="s">
        <v>87</v>
      </c>
      <c r="BK1433" s="149">
        <f>ROUND(I1433*H1433,2)</f>
        <v>0</v>
      </c>
      <c r="BL1433" s="18" t="s">
        <v>504</v>
      </c>
      <c r="BM1433" s="148" t="s">
        <v>1406</v>
      </c>
    </row>
    <row r="1434" spans="2:65" s="13" customFormat="1">
      <c r="B1434" s="161"/>
      <c r="D1434" s="155" t="s">
        <v>364</v>
      </c>
      <c r="F1434" s="163" t="s">
        <v>1407</v>
      </c>
      <c r="H1434" s="164">
        <v>14.692</v>
      </c>
      <c r="I1434" s="165"/>
      <c r="L1434" s="161"/>
      <c r="M1434" s="166"/>
      <c r="T1434" s="167"/>
      <c r="AT1434" s="162" t="s">
        <v>364</v>
      </c>
      <c r="AU1434" s="162" t="s">
        <v>89</v>
      </c>
      <c r="AV1434" s="13" t="s">
        <v>89</v>
      </c>
      <c r="AW1434" s="13" t="s">
        <v>4</v>
      </c>
      <c r="AX1434" s="13" t="s">
        <v>87</v>
      </c>
      <c r="AY1434" s="162" t="s">
        <v>354</v>
      </c>
    </row>
    <row r="1435" spans="2:65" s="1" customFormat="1" ht="33" customHeight="1">
      <c r="B1435" s="34"/>
      <c r="C1435" s="137" t="s">
        <v>1408</v>
      </c>
      <c r="D1435" s="137" t="s">
        <v>356</v>
      </c>
      <c r="E1435" s="138" t="s">
        <v>1409</v>
      </c>
      <c r="F1435" s="139" t="s">
        <v>1410</v>
      </c>
      <c r="G1435" s="140" t="s">
        <v>359</v>
      </c>
      <c r="H1435" s="141">
        <v>127.735</v>
      </c>
      <c r="I1435" s="142"/>
      <c r="J1435" s="143">
        <f>ROUND(I1435*H1435,2)</f>
        <v>0</v>
      </c>
      <c r="K1435" s="139" t="s">
        <v>360</v>
      </c>
      <c r="L1435" s="34"/>
      <c r="M1435" s="144" t="s">
        <v>32</v>
      </c>
      <c r="N1435" s="145" t="s">
        <v>51</v>
      </c>
      <c r="P1435" s="146">
        <f>O1435*H1435</f>
        <v>0</v>
      </c>
      <c r="Q1435" s="146">
        <v>2.0000000000000001E-4</v>
      </c>
      <c r="R1435" s="146">
        <f>Q1435*H1435</f>
        <v>2.5547E-2</v>
      </c>
      <c r="S1435" s="146">
        <v>0</v>
      </c>
      <c r="T1435" s="147">
        <f>S1435*H1435</f>
        <v>0</v>
      </c>
      <c r="AR1435" s="148" t="s">
        <v>504</v>
      </c>
      <c r="AT1435" s="148" t="s">
        <v>356</v>
      </c>
      <c r="AU1435" s="148" t="s">
        <v>89</v>
      </c>
      <c r="AY1435" s="18" t="s">
        <v>354</v>
      </c>
      <c r="BE1435" s="149">
        <f>IF(N1435="základní",J1435,0)</f>
        <v>0</v>
      </c>
      <c r="BF1435" s="149">
        <f>IF(N1435="snížená",J1435,0)</f>
        <v>0</v>
      </c>
      <c r="BG1435" s="149">
        <f>IF(N1435="zákl. přenesená",J1435,0)</f>
        <v>0</v>
      </c>
      <c r="BH1435" s="149">
        <f>IF(N1435="sníž. přenesená",J1435,0)</f>
        <v>0</v>
      </c>
      <c r="BI1435" s="149">
        <f>IF(N1435="nulová",J1435,0)</f>
        <v>0</v>
      </c>
      <c r="BJ1435" s="18" t="s">
        <v>87</v>
      </c>
      <c r="BK1435" s="149">
        <f>ROUND(I1435*H1435,2)</f>
        <v>0</v>
      </c>
      <c r="BL1435" s="18" t="s">
        <v>504</v>
      </c>
      <c r="BM1435" s="148" t="s">
        <v>1411</v>
      </c>
    </row>
    <row r="1436" spans="2:65" s="1" customFormat="1">
      <c r="B1436" s="34"/>
      <c r="D1436" s="150" t="s">
        <v>362</v>
      </c>
      <c r="F1436" s="151" t="s">
        <v>1412</v>
      </c>
      <c r="I1436" s="152"/>
      <c r="L1436" s="34"/>
      <c r="M1436" s="153"/>
      <c r="T1436" s="55"/>
      <c r="AT1436" s="18" t="s">
        <v>362</v>
      </c>
      <c r="AU1436" s="18" t="s">
        <v>89</v>
      </c>
    </row>
    <row r="1437" spans="2:65" s="12" customFormat="1">
      <c r="B1437" s="154"/>
      <c r="D1437" s="155" t="s">
        <v>364</v>
      </c>
      <c r="E1437" s="156" t="s">
        <v>32</v>
      </c>
      <c r="F1437" s="157" t="s">
        <v>365</v>
      </c>
      <c r="H1437" s="156" t="s">
        <v>32</v>
      </c>
      <c r="I1437" s="158"/>
      <c r="L1437" s="154"/>
      <c r="M1437" s="159"/>
      <c r="T1437" s="160"/>
      <c r="AT1437" s="156" t="s">
        <v>364</v>
      </c>
      <c r="AU1437" s="156" t="s">
        <v>89</v>
      </c>
      <c r="AV1437" s="12" t="s">
        <v>87</v>
      </c>
      <c r="AW1437" s="12" t="s">
        <v>40</v>
      </c>
      <c r="AX1437" s="12" t="s">
        <v>80</v>
      </c>
      <c r="AY1437" s="156" t="s">
        <v>354</v>
      </c>
    </row>
    <row r="1438" spans="2:65" s="12" customFormat="1">
      <c r="B1438" s="154"/>
      <c r="D1438" s="155" t="s">
        <v>364</v>
      </c>
      <c r="E1438" s="156" t="s">
        <v>32</v>
      </c>
      <c r="F1438" s="157" t="s">
        <v>366</v>
      </c>
      <c r="H1438" s="156" t="s">
        <v>32</v>
      </c>
      <c r="I1438" s="158"/>
      <c r="L1438" s="154"/>
      <c r="M1438" s="159"/>
      <c r="T1438" s="160"/>
      <c r="AT1438" s="156" t="s">
        <v>364</v>
      </c>
      <c r="AU1438" s="156" t="s">
        <v>89</v>
      </c>
      <c r="AV1438" s="12" t="s">
        <v>87</v>
      </c>
      <c r="AW1438" s="12" t="s">
        <v>40</v>
      </c>
      <c r="AX1438" s="12" t="s">
        <v>80</v>
      </c>
      <c r="AY1438" s="156" t="s">
        <v>354</v>
      </c>
    </row>
    <row r="1439" spans="2:65" s="12" customFormat="1">
      <c r="B1439" s="154"/>
      <c r="D1439" s="155" t="s">
        <v>364</v>
      </c>
      <c r="E1439" s="156" t="s">
        <v>32</v>
      </c>
      <c r="F1439" s="157" t="s">
        <v>379</v>
      </c>
      <c r="H1439" s="156" t="s">
        <v>32</v>
      </c>
      <c r="I1439" s="158"/>
      <c r="L1439" s="154"/>
      <c r="M1439" s="159"/>
      <c r="T1439" s="160"/>
      <c r="AT1439" s="156" t="s">
        <v>364</v>
      </c>
      <c r="AU1439" s="156" t="s">
        <v>89</v>
      </c>
      <c r="AV1439" s="12" t="s">
        <v>87</v>
      </c>
      <c r="AW1439" s="12" t="s">
        <v>40</v>
      </c>
      <c r="AX1439" s="12" t="s">
        <v>80</v>
      </c>
      <c r="AY1439" s="156" t="s">
        <v>354</v>
      </c>
    </row>
    <row r="1440" spans="2:65" s="12" customFormat="1">
      <c r="B1440" s="154"/>
      <c r="D1440" s="155" t="s">
        <v>364</v>
      </c>
      <c r="E1440" s="156" t="s">
        <v>32</v>
      </c>
      <c r="F1440" s="157" t="s">
        <v>1413</v>
      </c>
      <c r="H1440" s="156" t="s">
        <v>32</v>
      </c>
      <c r="I1440" s="158"/>
      <c r="L1440" s="154"/>
      <c r="M1440" s="159"/>
      <c r="T1440" s="160"/>
      <c r="AT1440" s="156" t="s">
        <v>364</v>
      </c>
      <c r="AU1440" s="156" t="s">
        <v>89</v>
      </c>
      <c r="AV1440" s="12" t="s">
        <v>87</v>
      </c>
      <c r="AW1440" s="12" t="s">
        <v>40</v>
      </c>
      <c r="AX1440" s="12" t="s">
        <v>80</v>
      </c>
      <c r="AY1440" s="156" t="s">
        <v>354</v>
      </c>
    </row>
    <row r="1441" spans="2:65" s="12" customFormat="1">
      <c r="B1441" s="154"/>
      <c r="D1441" s="155" t="s">
        <v>364</v>
      </c>
      <c r="E1441" s="156" t="s">
        <v>32</v>
      </c>
      <c r="F1441" s="157" t="s">
        <v>1404</v>
      </c>
      <c r="H1441" s="156" t="s">
        <v>32</v>
      </c>
      <c r="I1441" s="158"/>
      <c r="L1441" s="154"/>
      <c r="M1441" s="159"/>
      <c r="T1441" s="160"/>
      <c r="AT1441" s="156" t="s">
        <v>364</v>
      </c>
      <c r="AU1441" s="156" t="s">
        <v>89</v>
      </c>
      <c r="AV1441" s="12" t="s">
        <v>87</v>
      </c>
      <c r="AW1441" s="12" t="s">
        <v>40</v>
      </c>
      <c r="AX1441" s="12" t="s">
        <v>80</v>
      </c>
      <c r="AY1441" s="156" t="s">
        <v>354</v>
      </c>
    </row>
    <row r="1442" spans="2:65" s="12" customFormat="1">
      <c r="B1442" s="154"/>
      <c r="D1442" s="155" t="s">
        <v>364</v>
      </c>
      <c r="E1442" s="156" t="s">
        <v>32</v>
      </c>
      <c r="F1442" s="157" t="s">
        <v>1414</v>
      </c>
      <c r="H1442" s="156" t="s">
        <v>32</v>
      </c>
      <c r="I1442" s="158"/>
      <c r="L1442" s="154"/>
      <c r="M1442" s="159"/>
      <c r="T1442" s="160"/>
      <c r="AT1442" s="156" t="s">
        <v>364</v>
      </c>
      <c r="AU1442" s="156" t="s">
        <v>89</v>
      </c>
      <c r="AV1442" s="12" t="s">
        <v>87</v>
      </c>
      <c r="AW1442" s="12" t="s">
        <v>40</v>
      </c>
      <c r="AX1442" s="12" t="s">
        <v>80</v>
      </c>
      <c r="AY1442" s="156" t="s">
        <v>354</v>
      </c>
    </row>
    <row r="1443" spans="2:65" s="12" customFormat="1">
      <c r="B1443" s="154"/>
      <c r="D1443" s="155" t="s">
        <v>364</v>
      </c>
      <c r="E1443" s="156" t="s">
        <v>32</v>
      </c>
      <c r="F1443" s="157" t="s">
        <v>380</v>
      </c>
      <c r="H1443" s="156" t="s">
        <v>32</v>
      </c>
      <c r="I1443" s="158"/>
      <c r="L1443" s="154"/>
      <c r="M1443" s="159"/>
      <c r="T1443" s="160"/>
      <c r="AT1443" s="156" t="s">
        <v>364</v>
      </c>
      <c r="AU1443" s="156" t="s">
        <v>89</v>
      </c>
      <c r="AV1443" s="12" t="s">
        <v>87</v>
      </c>
      <c r="AW1443" s="12" t="s">
        <v>40</v>
      </c>
      <c r="AX1443" s="12" t="s">
        <v>80</v>
      </c>
      <c r="AY1443" s="156" t="s">
        <v>354</v>
      </c>
    </row>
    <row r="1444" spans="2:65" s="12" customFormat="1">
      <c r="B1444" s="154"/>
      <c r="D1444" s="155" t="s">
        <v>364</v>
      </c>
      <c r="E1444" s="156" t="s">
        <v>32</v>
      </c>
      <c r="F1444" s="157" t="s">
        <v>1415</v>
      </c>
      <c r="H1444" s="156" t="s">
        <v>32</v>
      </c>
      <c r="I1444" s="158"/>
      <c r="L1444" s="154"/>
      <c r="M1444" s="159"/>
      <c r="T1444" s="160"/>
      <c r="AT1444" s="156" t="s">
        <v>364</v>
      </c>
      <c r="AU1444" s="156" t="s">
        <v>89</v>
      </c>
      <c r="AV1444" s="12" t="s">
        <v>87</v>
      </c>
      <c r="AW1444" s="12" t="s">
        <v>40</v>
      </c>
      <c r="AX1444" s="12" t="s">
        <v>80</v>
      </c>
      <c r="AY1444" s="156" t="s">
        <v>354</v>
      </c>
    </row>
    <row r="1445" spans="2:65" s="12" customFormat="1">
      <c r="B1445" s="154"/>
      <c r="D1445" s="155" t="s">
        <v>364</v>
      </c>
      <c r="E1445" s="156" t="s">
        <v>32</v>
      </c>
      <c r="F1445" s="157" t="s">
        <v>439</v>
      </c>
      <c r="H1445" s="156" t="s">
        <v>32</v>
      </c>
      <c r="I1445" s="158"/>
      <c r="L1445" s="154"/>
      <c r="M1445" s="159"/>
      <c r="T1445" s="160"/>
      <c r="AT1445" s="156" t="s">
        <v>364</v>
      </c>
      <c r="AU1445" s="156" t="s">
        <v>89</v>
      </c>
      <c r="AV1445" s="12" t="s">
        <v>87</v>
      </c>
      <c r="AW1445" s="12" t="s">
        <v>40</v>
      </c>
      <c r="AX1445" s="12" t="s">
        <v>80</v>
      </c>
      <c r="AY1445" s="156" t="s">
        <v>354</v>
      </c>
    </row>
    <row r="1446" spans="2:65" s="12" customFormat="1">
      <c r="B1446" s="154"/>
      <c r="D1446" s="155" t="s">
        <v>364</v>
      </c>
      <c r="E1446" s="156" t="s">
        <v>32</v>
      </c>
      <c r="F1446" s="157" t="s">
        <v>440</v>
      </c>
      <c r="H1446" s="156" t="s">
        <v>32</v>
      </c>
      <c r="I1446" s="158"/>
      <c r="L1446" s="154"/>
      <c r="M1446" s="159"/>
      <c r="T1446" s="160"/>
      <c r="AT1446" s="156" t="s">
        <v>364</v>
      </c>
      <c r="AU1446" s="156" t="s">
        <v>89</v>
      </c>
      <c r="AV1446" s="12" t="s">
        <v>87</v>
      </c>
      <c r="AW1446" s="12" t="s">
        <v>40</v>
      </c>
      <c r="AX1446" s="12" t="s">
        <v>80</v>
      </c>
      <c r="AY1446" s="156" t="s">
        <v>354</v>
      </c>
    </row>
    <row r="1447" spans="2:65" s="12" customFormat="1">
      <c r="B1447" s="154"/>
      <c r="D1447" s="155" t="s">
        <v>364</v>
      </c>
      <c r="E1447" s="156" t="s">
        <v>32</v>
      </c>
      <c r="F1447" s="157" t="s">
        <v>441</v>
      </c>
      <c r="H1447" s="156" t="s">
        <v>32</v>
      </c>
      <c r="I1447" s="158"/>
      <c r="L1447" s="154"/>
      <c r="M1447" s="159"/>
      <c r="T1447" s="160"/>
      <c r="AT1447" s="156" t="s">
        <v>364</v>
      </c>
      <c r="AU1447" s="156" t="s">
        <v>89</v>
      </c>
      <c r="AV1447" s="12" t="s">
        <v>87</v>
      </c>
      <c r="AW1447" s="12" t="s">
        <v>40</v>
      </c>
      <c r="AX1447" s="12" t="s">
        <v>80</v>
      </c>
      <c r="AY1447" s="156" t="s">
        <v>354</v>
      </c>
    </row>
    <row r="1448" spans="2:65" s="12" customFormat="1">
      <c r="B1448" s="154"/>
      <c r="D1448" s="155" t="s">
        <v>364</v>
      </c>
      <c r="E1448" s="156" t="s">
        <v>32</v>
      </c>
      <c r="F1448" s="157" t="s">
        <v>442</v>
      </c>
      <c r="H1448" s="156" t="s">
        <v>32</v>
      </c>
      <c r="I1448" s="158"/>
      <c r="L1448" s="154"/>
      <c r="M1448" s="159"/>
      <c r="T1448" s="160"/>
      <c r="AT1448" s="156" t="s">
        <v>364</v>
      </c>
      <c r="AU1448" s="156" t="s">
        <v>89</v>
      </c>
      <c r="AV1448" s="12" t="s">
        <v>87</v>
      </c>
      <c r="AW1448" s="12" t="s">
        <v>40</v>
      </c>
      <c r="AX1448" s="12" t="s">
        <v>80</v>
      </c>
      <c r="AY1448" s="156" t="s">
        <v>354</v>
      </c>
    </row>
    <row r="1449" spans="2:65" s="13" customFormat="1">
      <c r="B1449" s="161"/>
      <c r="D1449" s="155" t="s">
        <v>364</v>
      </c>
      <c r="E1449" s="163" t="s">
        <v>32</v>
      </c>
      <c r="F1449" s="168" t="s">
        <v>300</v>
      </c>
      <c r="H1449" s="164">
        <v>127.735</v>
      </c>
      <c r="I1449" s="165"/>
      <c r="L1449" s="161"/>
      <c r="M1449" s="166"/>
      <c r="T1449" s="167"/>
      <c r="AT1449" s="162" t="s">
        <v>364</v>
      </c>
      <c r="AU1449" s="162" t="s">
        <v>89</v>
      </c>
      <c r="AV1449" s="13" t="s">
        <v>89</v>
      </c>
      <c r="AW1449" s="13" t="s">
        <v>40</v>
      </c>
      <c r="AX1449" s="13" t="s">
        <v>87</v>
      </c>
      <c r="AY1449" s="162" t="s">
        <v>354</v>
      </c>
    </row>
    <row r="1450" spans="2:65" s="1" customFormat="1" ht="37.9" customHeight="1">
      <c r="B1450" s="34"/>
      <c r="C1450" s="137" t="s">
        <v>1416</v>
      </c>
      <c r="D1450" s="137" t="s">
        <v>356</v>
      </c>
      <c r="E1450" s="138" t="s">
        <v>1417</v>
      </c>
      <c r="F1450" s="139" t="s">
        <v>1418</v>
      </c>
      <c r="G1450" s="140" t="s">
        <v>359</v>
      </c>
      <c r="H1450" s="141">
        <v>37.049999999999997</v>
      </c>
      <c r="I1450" s="142"/>
      <c r="J1450" s="143">
        <f>ROUND(I1450*H1450,2)</f>
        <v>0</v>
      </c>
      <c r="K1450" s="139" t="s">
        <v>360</v>
      </c>
      <c r="L1450" s="34"/>
      <c r="M1450" s="144" t="s">
        <v>32</v>
      </c>
      <c r="N1450" s="145" t="s">
        <v>51</v>
      </c>
      <c r="P1450" s="146">
        <f>O1450*H1450</f>
        <v>0</v>
      </c>
      <c r="Q1450" s="146">
        <v>1.0000000000000001E-5</v>
      </c>
      <c r="R1450" s="146">
        <f>Q1450*H1450</f>
        <v>3.7050000000000001E-4</v>
      </c>
      <c r="S1450" s="146">
        <v>0</v>
      </c>
      <c r="T1450" s="147">
        <f>S1450*H1450</f>
        <v>0</v>
      </c>
      <c r="AR1450" s="148" t="s">
        <v>504</v>
      </c>
      <c r="AT1450" s="148" t="s">
        <v>356</v>
      </c>
      <c r="AU1450" s="148" t="s">
        <v>89</v>
      </c>
      <c r="AY1450" s="18" t="s">
        <v>354</v>
      </c>
      <c r="BE1450" s="149">
        <f>IF(N1450="základní",J1450,0)</f>
        <v>0</v>
      </c>
      <c r="BF1450" s="149">
        <f>IF(N1450="snížená",J1450,0)</f>
        <v>0</v>
      </c>
      <c r="BG1450" s="149">
        <f>IF(N1450="zákl. přenesená",J1450,0)</f>
        <v>0</v>
      </c>
      <c r="BH1450" s="149">
        <f>IF(N1450="sníž. přenesená",J1450,0)</f>
        <v>0</v>
      </c>
      <c r="BI1450" s="149">
        <f>IF(N1450="nulová",J1450,0)</f>
        <v>0</v>
      </c>
      <c r="BJ1450" s="18" t="s">
        <v>87</v>
      </c>
      <c r="BK1450" s="149">
        <f>ROUND(I1450*H1450,2)</f>
        <v>0</v>
      </c>
      <c r="BL1450" s="18" t="s">
        <v>504</v>
      </c>
      <c r="BM1450" s="148" t="s">
        <v>1419</v>
      </c>
    </row>
    <row r="1451" spans="2:65" s="1" customFormat="1">
      <c r="B1451" s="34"/>
      <c r="D1451" s="150" t="s">
        <v>362</v>
      </c>
      <c r="F1451" s="151" t="s">
        <v>1420</v>
      </c>
      <c r="I1451" s="152"/>
      <c r="L1451" s="34"/>
      <c r="M1451" s="153"/>
      <c r="T1451" s="55"/>
      <c r="AT1451" s="18" t="s">
        <v>362</v>
      </c>
      <c r="AU1451" s="18" t="s">
        <v>89</v>
      </c>
    </row>
    <row r="1452" spans="2:65" s="12" customFormat="1">
      <c r="B1452" s="154"/>
      <c r="D1452" s="155" t="s">
        <v>364</v>
      </c>
      <c r="E1452" s="156" t="s">
        <v>32</v>
      </c>
      <c r="F1452" s="157" t="s">
        <v>365</v>
      </c>
      <c r="H1452" s="156" t="s">
        <v>32</v>
      </c>
      <c r="I1452" s="158"/>
      <c r="L1452" s="154"/>
      <c r="M1452" s="159"/>
      <c r="T1452" s="160"/>
      <c r="AT1452" s="156" t="s">
        <v>364</v>
      </c>
      <c r="AU1452" s="156" t="s">
        <v>89</v>
      </c>
      <c r="AV1452" s="12" t="s">
        <v>87</v>
      </c>
      <c r="AW1452" s="12" t="s">
        <v>40</v>
      </c>
      <c r="AX1452" s="12" t="s">
        <v>80</v>
      </c>
      <c r="AY1452" s="156" t="s">
        <v>354</v>
      </c>
    </row>
    <row r="1453" spans="2:65" s="12" customFormat="1">
      <c r="B1453" s="154"/>
      <c r="D1453" s="155" t="s">
        <v>364</v>
      </c>
      <c r="E1453" s="156" t="s">
        <v>32</v>
      </c>
      <c r="F1453" s="157" t="s">
        <v>366</v>
      </c>
      <c r="H1453" s="156" t="s">
        <v>32</v>
      </c>
      <c r="I1453" s="158"/>
      <c r="L1453" s="154"/>
      <c r="M1453" s="159"/>
      <c r="T1453" s="160"/>
      <c r="AT1453" s="156" t="s">
        <v>364</v>
      </c>
      <c r="AU1453" s="156" t="s">
        <v>89</v>
      </c>
      <c r="AV1453" s="12" t="s">
        <v>87</v>
      </c>
      <c r="AW1453" s="12" t="s">
        <v>40</v>
      </c>
      <c r="AX1453" s="12" t="s">
        <v>80</v>
      </c>
      <c r="AY1453" s="156" t="s">
        <v>354</v>
      </c>
    </row>
    <row r="1454" spans="2:65" s="12" customFormat="1">
      <c r="B1454" s="154"/>
      <c r="D1454" s="155" t="s">
        <v>364</v>
      </c>
      <c r="E1454" s="156" t="s">
        <v>32</v>
      </c>
      <c r="F1454" s="157" t="s">
        <v>490</v>
      </c>
      <c r="H1454" s="156" t="s">
        <v>32</v>
      </c>
      <c r="I1454" s="158"/>
      <c r="L1454" s="154"/>
      <c r="M1454" s="159"/>
      <c r="T1454" s="160"/>
      <c r="AT1454" s="156" t="s">
        <v>364</v>
      </c>
      <c r="AU1454" s="156" t="s">
        <v>89</v>
      </c>
      <c r="AV1454" s="12" t="s">
        <v>87</v>
      </c>
      <c r="AW1454" s="12" t="s">
        <v>40</v>
      </c>
      <c r="AX1454" s="12" t="s">
        <v>80</v>
      </c>
      <c r="AY1454" s="156" t="s">
        <v>354</v>
      </c>
    </row>
    <row r="1455" spans="2:65" s="12" customFormat="1">
      <c r="B1455" s="154"/>
      <c r="D1455" s="155" t="s">
        <v>364</v>
      </c>
      <c r="E1455" s="156" t="s">
        <v>32</v>
      </c>
      <c r="F1455" s="157" t="s">
        <v>491</v>
      </c>
      <c r="H1455" s="156" t="s">
        <v>32</v>
      </c>
      <c r="I1455" s="158"/>
      <c r="L1455" s="154"/>
      <c r="M1455" s="159"/>
      <c r="T1455" s="160"/>
      <c r="AT1455" s="156" t="s">
        <v>364</v>
      </c>
      <c r="AU1455" s="156" t="s">
        <v>89</v>
      </c>
      <c r="AV1455" s="12" t="s">
        <v>87</v>
      </c>
      <c r="AW1455" s="12" t="s">
        <v>40</v>
      </c>
      <c r="AX1455" s="12" t="s">
        <v>80</v>
      </c>
      <c r="AY1455" s="156" t="s">
        <v>354</v>
      </c>
    </row>
    <row r="1456" spans="2:65" s="12" customFormat="1">
      <c r="B1456" s="154"/>
      <c r="D1456" s="155" t="s">
        <v>364</v>
      </c>
      <c r="E1456" s="156" t="s">
        <v>32</v>
      </c>
      <c r="F1456" s="157" t="s">
        <v>605</v>
      </c>
      <c r="H1456" s="156" t="s">
        <v>32</v>
      </c>
      <c r="I1456" s="158"/>
      <c r="L1456" s="154"/>
      <c r="M1456" s="159"/>
      <c r="T1456" s="160"/>
      <c r="AT1456" s="156" t="s">
        <v>364</v>
      </c>
      <c r="AU1456" s="156" t="s">
        <v>89</v>
      </c>
      <c r="AV1456" s="12" t="s">
        <v>87</v>
      </c>
      <c r="AW1456" s="12" t="s">
        <v>40</v>
      </c>
      <c r="AX1456" s="12" t="s">
        <v>80</v>
      </c>
      <c r="AY1456" s="156" t="s">
        <v>354</v>
      </c>
    </row>
    <row r="1457" spans="2:65" s="12" customFormat="1">
      <c r="B1457" s="154"/>
      <c r="D1457" s="155" t="s">
        <v>364</v>
      </c>
      <c r="E1457" s="156" t="s">
        <v>32</v>
      </c>
      <c r="F1457" s="157" t="s">
        <v>493</v>
      </c>
      <c r="H1457" s="156" t="s">
        <v>32</v>
      </c>
      <c r="I1457" s="158"/>
      <c r="L1457" s="154"/>
      <c r="M1457" s="159"/>
      <c r="T1457" s="160"/>
      <c r="AT1457" s="156" t="s">
        <v>364</v>
      </c>
      <c r="AU1457" s="156" t="s">
        <v>89</v>
      </c>
      <c r="AV1457" s="12" t="s">
        <v>87</v>
      </c>
      <c r="AW1457" s="12" t="s">
        <v>40</v>
      </c>
      <c r="AX1457" s="12" t="s">
        <v>80</v>
      </c>
      <c r="AY1457" s="156" t="s">
        <v>354</v>
      </c>
    </row>
    <row r="1458" spans="2:65" s="12" customFormat="1">
      <c r="B1458" s="154"/>
      <c r="D1458" s="155" t="s">
        <v>364</v>
      </c>
      <c r="E1458" s="156" t="s">
        <v>32</v>
      </c>
      <c r="F1458" s="157" t="s">
        <v>494</v>
      </c>
      <c r="H1458" s="156" t="s">
        <v>32</v>
      </c>
      <c r="I1458" s="158"/>
      <c r="L1458" s="154"/>
      <c r="M1458" s="159"/>
      <c r="T1458" s="160"/>
      <c r="AT1458" s="156" t="s">
        <v>364</v>
      </c>
      <c r="AU1458" s="156" t="s">
        <v>89</v>
      </c>
      <c r="AV1458" s="12" t="s">
        <v>87</v>
      </c>
      <c r="AW1458" s="12" t="s">
        <v>40</v>
      </c>
      <c r="AX1458" s="12" t="s">
        <v>80</v>
      </c>
      <c r="AY1458" s="156" t="s">
        <v>354</v>
      </c>
    </row>
    <row r="1459" spans="2:65" s="13" customFormat="1">
      <c r="B1459" s="161"/>
      <c r="D1459" s="155" t="s">
        <v>364</v>
      </c>
      <c r="E1459" s="162" t="s">
        <v>32</v>
      </c>
      <c r="F1459" s="163" t="s">
        <v>293</v>
      </c>
      <c r="H1459" s="164">
        <v>37.049999999999997</v>
      </c>
      <c r="I1459" s="165"/>
      <c r="L1459" s="161"/>
      <c r="M1459" s="166"/>
      <c r="T1459" s="167"/>
      <c r="AT1459" s="162" t="s">
        <v>364</v>
      </c>
      <c r="AU1459" s="162" t="s">
        <v>89</v>
      </c>
      <c r="AV1459" s="13" t="s">
        <v>89</v>
      </c>
      <c r="AW1459" s="13" t="s">
        <v>40</v>
      </c>
      <c r="AX1459" s="13" t="s">
        <v>87</v>
      </c>
      <c r="AY1459" s="162" t="s">
        <v>354</v>
      </c>
    </row>
    <row r="1460" spans="2:65" s="1" customFormat="1">
      <c r="B1460" s="34"/>
      <c r="D1460" s="155" t="s">
        <v>466</v>
      </c>
      <c r="F1460" s="176" t="s">
        <v>495</v>
      </c>
      <c r="L1460" s="34"/>
      <c r="M1460" s="153"/>
      <c r="T1460" s="55"/>
      <c r="AU1460" s="18" t="s">
        <v>89</v>
      </c>
    </row>
    <row r="1461" spans="2:65" s="1" customFormat="1">
      <c r="B1461" s="34"/>
      <c r="D1461" s="155" t="s">
        <v>466</v>
      </c>
      <c r="F1461" s="177" t="s">
        <v>482</v>
      </c>
      <c r="H1461" s="178">
        <v>2</v>
      </c>
      <c r="L1461" s="34"/>
      <c r="M1461" s="153"/>
      <c r="T1461" s="55"/>
      <c r="AU1461" s="18" t="s">
        <v>89</v>
      </c>
    </row>
    <row r="1462" spans="2:65" s="1" customFormat="1">
      <c r="B1462" s="34"/>
      <c r="D1462" s="155" t="s">
        <v>466</v>
      </c>
      <c r="F1462" s="176" t="s">
        <v>496</v>
      </c>
      <c r="L1462" s="34"/>
      <c r="M1462" s="153"/>
      <c r="T1462" s="55"/>
      <c r="AU1462" s="18" t="s">
        <v>89</v>
      </c>
    </row>
    <row r="1463" spans="2:65" s="1" customFormat="1">
      <c r="B1463" s="34"/>
      <c r="D1463" s="155" t="s">
        <v>466</v>
      </c>
      <c r="F1463" s="177" t="s">
        <v>482</v>
      </c>
      <c r="H1463" s="178">
        <v>2</v>
      </c>
      <c r="L1463" s="34"/>
      <c r="M1463" s="153"/>
      <c r="T1463" s="55"/>
      <c r="AU1463" s="18" t="s">
        <v>89</v>
      </c>
    </row>
    <row r="1464" spans="2:65" s="1" customFormat="1">
      <c r="B1464" s="34"/>
      <c r="D1464" s="155" t="s">
        <v>466</v>
      </c>
      <c r="F1464" s="176" t="s">
        <v>606</v>
      </c>
      <c r="L1464" s="34"/>
      <c r="M1464" s="153"/>
      <c r="T1464" s="55"/>
      <c r="AU1464" s="18" t="s">
        <v>89</v>
      </c>
    </row>
    <row r="1465" spans="2:65" s="1" customFormat="1">
      <c r="B1465" s="34"/>
      <c r="D1465" s="155" t="s">
        <v>466</v>
      </c>
      <c r="F1465" s="177" t="s">
        <v>482</v>
      </c>
      <c r="H1465" s="178">
        <v>2</v>
      </c>
      <c r="L1465" s="34"/>
      <c r="M1465" s="153"/>
      <c r="T1465" s="55"/>
      <c r="AU1465" s="18" t="s">
        <v>89</v>
      </c>
    </row>
    <row r="1466" spans="2:65" s="1" customFormat="1">
      <c r="B1466" s="34"/>
      <c r="D1466" s="155" t="s">
        <v>466</v>
      </c>
      <c r="F1466" s="176" t="s">
        <v>497</v>
      </c>
      <c r="L1466" s="34"/>
      <c r="M1466" s="153"/>
      <c r="T1466" s="55"/>
      <c r="AU1466" s="18" t="s">
        <v>89</v>
      </c>
    </row>
    <row r="1467" spans="2:65" s="1" customFormat="1">
      <c r="B1467" s="34"/>
      <c r="D1467" s="155" t="s">
        <v>466</v>
      </c>
      <c r="F1467" s="177" t="s">
        <v>482</v>
      </c>
      <c r="H1467" s="178">
        <v>2</v>
      </c>
      <c r="L1467" s="34"/>
      <c r="M1467" s="153"/>
      <c r="T1467" s="55"/>
      <c r="AU1467" s="18" t="s">
        <v>89</v>
      </c>
    </row>
    <row r="1468" spans="2:65" s="1" customFormat="1">
      <c r="B1468" s="34"/>
      <c r="D1468" s="155" t="s">
        <v>466</v>
      </c>
      <c r="F1468" s="176" t="s">
        <v>498</v>
      </c>
      <c r="L1468" s="34"/>
      <c r="M1468" s="153"/>
      <c r="T1468" s="55"/>
      <c r="AU1468" s="18" t="s">
        <v>89</v>
      </c>
    </row>
    <row r="1469" spans="2:65" s="1" customFormat="1">
      <c r="B1469" s="34"/>
      <c r="D1469" s="155" t="s">
        <v>466</v>
      </c>
      <c r="F1469" s="177" t="s">
        <v>482</v>
      </c>
      <c r="H1469" s="178">
        <v>2</v>
      </c>
      <c r="L1469" s="34"/>
      <c r="M1469" s="153"/>
      <c r="T1469" s="55"/>
      <c r="AU1469" s="18" t="s">
        <v>89</v>
      </c>
    </row>
    <row r="1470" spans="2:65" s="1" customFormat="1" ht="24.2" customHeight="1">
      <c r="B1470" s="34"/>
      <c r="C1470" s="137" t="s">
        <v>1421</v>
      </c>
      <c r="D1470" s="137" t="s">
        <v>356</v>
      </c>
      <c r="E1470" s="138" t="s">
        <v>1422</v>
      </c>
      <c r="F1470" s="139" t="s">
        <v>1423</v>
      </c>
      <c r="G1470" s="140" t="s">
        <v>359</v>
      </c>
      <c r="H1470" s="141">
        <v>295.08699999999999</v>
      </c>
      <c r="I1470" s="142"/>
      <c r="J1470" s="143">
        <f>ROUND(I1470*H1470,2)</f>
        <v>0</v>
      </c>
      <c r="K1470" s="139" t="s">
        <v>360</v>
      </c>
      <c r="L1470" s="34"/>
      <c r="M1470" s="144" t="s">
        <v>32</v>
      </c>
      <c r="N1470" s="145" t="s">
        <v>51</v>
      </c>
      <c r="P1470" s="146">
        <f>O1470*H1470</f>
        <v>0</v>
      </c>
      <c r="Q1470" s="146">
        <v>1.0000000000000001E-5</v>
      </c>
      <c r="R1470" s="146">
        <f>Q1470*H1470</f>
        <v>2.95087E-3</v>
      </c>
      <c r="S1470" s="146">
        <v>0</v>
      </c>
      <c r="T1470" s="147">
        <f>S1470*H1470</f>
        <v>0</v>
      </c>
      <c r="AR1470" s="148" t="s">
        <v>504</v>
      </c>
      <c r="AT1470" s="148" t="s">
        <v>356</v>
      </c>
      <c r="AU1470" s="148" t="s">
        <v>89</v>
      </c>
      <c r="AY1470" s="18" t="s">
        <v>354</v>
      </c>
      <c r="BE1470" s="149">
        <f>IF(N1470="základní",J1470,0)</f>
        <v>0</v>
      </c>
      <c r="BF1470" s="149">
        <f>IF(N1470="snížená",J1470,0)</f>
        <v>0</v>
      </c>
      <c r="BG1470" s="149">
        <f>IF(N1470="zákl. přenesená",J1470,0)</f>
        <v>0</v>
      </c>
      <c r="BH1470" s="149">
        <f>IF(N1470="sníž. přenesená",J1470,0)</f>
        <v>0</v>
      </c>
      <c r="BI1470" s="149">
        <f>IF(N1470="nulová",J1470,0)</f>
        <v>0</v>
      </c>
      <c r="BJ1470" s="18" t="s">
        <v>87</v>
      </c>
      <c r="BK1470" s="149">
        <f>ROUND(I1470*H1470,2)</f>
        <v>0</v>
      </c>
      <c r="BL1470" s="18" t="s">
        <v>504</v>
      </c>
      <c r="BM1470" s="148" t="s">
        <v>1424</v>
      </c>
    </row>
    <row r="1471" spans="2:65" s="1" customFormat="1">
      <c r="B1471" s="34"/>
      <c r="D1471" s="150" t="s">
        <v>362</v>
      </c>
      <c r="F1471" s="151" t="s">
        <v>1425</v>
      </c>
      <c r="I1471" s="152"/>
      <c r="L1471" s="34"/>
      <c r="M1471" s="153"/>
      <c r="T1471" s="55"/>
      <c r="AT1471" s="18" t="s">
        <v>362</v>
      </c>
      <c r="AU1471" s="18" t="s">
        <v>89</v>
      </c>
    </row>
    <row r="1472" spans="2:65" s="12" customFormat="1">
      <c r="B1472" s="154"/>
      <c r="D1472" s="155" t="s">
        <v>364</v>
      </c>
      <c r="E1472" s="156" t="s">
        <v>32</v>
      </c>
      <c r="F1472" s="157" t="s">
        <v>365</v>
      </c>
      <c r="H1472" s="156" t="s">
        <v>32</v>
      </c>
      <c r="I1472" s="158"/>
      <c r="L1472" s="154"/>
      <c r="M1472" s="159"/>
      <c r="T1472" s="160"/>
      <c r="AT1472" s="156" t="s">
        <v>364</v>
      </c>
      <c r="AU1472" s="156" t="s">
        <v>89</v>
      </c>
      <c r="AV1472" s="12" t="s">
        <v>87</v>
      </c>
      <c r="AW1472" s="12" t="s">
        <v>40</v>
      </c>
      <c r="AX1472" s="12" t="s">
        <v>80</v>
      </c>
      <c r="AY1472" s="156" t="s">
        <v>354</v>
      </c>
    </row>
    <row r="1473" spans="2:65" s="12" customFormat="1">
      <c r="B1473" s="154"/>
      <c r="D1473" s="155" t="s">
        <v>364</v>
      </c>
      <c r="E1473" s="156" t="s">
        <v>32</v>
      </c>
      <c r="F1473" s="157" t="s">
        <v>366</v>
      </c>
      <c r="H1473" s="156" t="s">
        <v>32</v>
      </c>
      <c r="I1473" s="158"/>
      <c r="L1473" s="154"/>
      <c r="M1473" s="159"/>
      <c r="T1473" s="160"/>
      <c r="AT1473" s="156" t="s">
        <v>364</v>
      </c>
      <c r="AU1473" s="156" t="s">
        <v>89</v>
      </c>
      <c r="AV1473" s="12" t="s">
        <v>87</v>
      </c>
      <c r="AW1473" s="12" t="s">
        <v>40</v>
      </c>
      <c r="AX1473" s="12" t="s">
        <v>80</v>
      </c>
      <c r="AY1473" s="156" t="s">
        <v>354</v>
      </c>
    </row>
    <row r="1474" spans="2:65" s="12" customFormat="1">
      <c r="B1474" s="154"/>
      <c r="D1474" s="155" t="s">
        <v>364</v>
      </c>
      <c r="E1474" s="156" t="s">
        <v>32</v>
      </c>
      <c r="F1474" s="157" t="s">
        <v>379</v>
      </c>
      <c r="H1474" s="156" t="s">
        <v>32</v>
      </c>
      <c r="I1474" s="158"/>
      <c r="L1474" s="154"/>
      <c r="M1474" s="159"/>
      <c r="T1474" s="160"/>
      <c r="AT1474" s="156" t="s">
        <v>364</v>
      </c>
      <c r="AU1474" s="156" t="s">
        <v>89</v>
      </c>
      <c r="AV1474" s="12" t="s">
        <v>87</v>
      </c>
      <c r="AW1474" s="12" t="s">
        <v>40</v>
      </c>
      <c r="AX1474" s="12" t="s">
        <v>80</v>
      </c>
      <c r="AY1474" s="156" t="s">
        <v>354</v>
      </c>
    </row>
    <row r="1475" spans="2:65" s="12" customFormat="1">
      <c r="B1475" s="154"/>
      <c r="D1475" s="155" t="s">
        <v>364</v>
      </c>
      <c r="E1475" s="156" t="s">
        <v>32</v>
      </c>
      <c r="F1475" s="157" t="s">
        <v>1426</v>
      </c>
      <c r="H1475" s="156" t="s">
        <v>32</v>
      </c>
      <c r="I1475" s="158"/>
      <c r="L1475" s="154"/>
      <c r="M1475" s="159"/>
      <c r="T1475" s="160"/>
      <c r="AT1475" s="156" t="s">
        <v>364</v>
      </c>
      <c r="AU1475" s="156" t="s">
        <v>89</v>
      </c>
      <c r="AV1475" s="12" t="s">
        <v>87</v>
      </c>
      <c r="AW1475" s="12" t="s">
        <v>40</v>
      </c>
      <c r="AX1475" s="12" t="s">
        <v>80</v>
      </c>
      <c r="AY1475" s="156" t="s">
        <v>354</v>
      </c>
    </row>
    <row r="1476" spans="2:65" s="12" customFormat="1">
      <c r="B1476" s="154"/>
      <c r="D1476" s="155" t="s">
        <v>364</v>
      </c>
      <c r="E1476" s="156" t="s">
        <v>32</v>
      </c>
      <c r="F1476" s="157" t="s">
        <v>1113</v>
      </c>
      <c r="H1476" s="156" t="s">
        <v>32</v>
      </c>
      <c r="I1476" s="158"/>
      <c r="L1476" s="154"/>
      <c r="M1476" s="159"/>
      <c r="T1476" s="160"/>
      <c r="AT1476" s="156" t="s">
        <v>364</v>
      </c>
      <c r="AU1476" s="156" t="s">
        <v>89</v>
      </c>
      <c r="AV1476" s="12" t="s">
        <v>87</v>
      </c>
      <c r="AW1476" s="12" t="s">
        <v>40</v>
      </c>
      <c r="AX1476" s="12" t="s">
        <v>80</v>
      </c>
      <c r="AY1476" s="156" t="s">
        <v>354</v>
      </c>
    </row>
    <row r="1477" spans="2:65" s="12" customFormat="1">
      <c r="B1477" s="154"/>
      <c r="D1477" s="155" t="s">
        <v>364</v>
      </c>
      <c r="E1477" s="156" t="s">
        <v>32</v>
      </c>
      <c r="F1477" s="157" t="s">
        <v>1427</v>
      </c>
      <c r="H1477" s="156" t="s">
        <v>32</v>
      </c>
      <c r="I1477" s="158"/>
      <c r="L1477" s="154"/>
      <c r="M1477" s="159"/>
      <c r="T1477" s="160"/>
      <c r="AT1477" s="156" t="s">
        <v>364</v>
      </c>
      <c r="AU1477" s="156" t="s">
        <v>89</v>
      </c>
      <c r="AV1477" s="12" t="s">
        <v>87</v>
      </c>
      <c r="AW1477" s="12" t="s">
        <v>40</v>
      </c>
      <c r="AX1477" s="12" t="s">
        <v>80</v>
      </c>
      <c r="AY1477" s="156" t="s">
        <v>354</v>
      </c>
    </row>
    <row r="1478" spans="2:65" s="12" customFormat="1">
      <c r="B1478" s="154"/>
      <c r="D1478" s="155" t="s">
        <v>364</v>
      </c>
      <c r="E1478" s="156" t="s">
        <v>32</v>
      </c>
      <c r="F1478" s="157" t="s">
        <v>1428</v>
      </c>
      <c r="H1478" s="156" t="s">
        <v>32</v>
      </c>
      <c r="I1478" s="158"/>
      <c r="L1478" s="154"/>
      <c r="M1478" s="159"/>
      <c r="T1478" s="160"/>
      <c r="AT1478" s="156" t="s">
        <v>364</v>
      </c>
      <c r="AU1478" s="156" t="s">
        <v>89</v>
      </c>
      <c r="AV1478" s="12" t="s">
        <v>87</v>
      </c>
      <c r="AW1478" s="12" t="s">
        <v>40</v>
      </c>
      <c r="AX1478" s="12" t="s">
        <v>80</v>
      </c>
      <c r="AY1478" s="156" t="s">
        <v>354</v>
      </c>
    </row>
    <row r="1479" spans="2:65" s="12" customFormat="1">
      <c r="B1479" s="154"/>
      <c r="D1479" s="155" t="s">
        <v>364</v>
      </c>
      <c r="E1479" s="156" t="s">
        <v>32</v>
      </c>
      <c r="F1479" s="157" t="s">
        <v>1429</v>
      </c>
      <c r="H1479" s="156" t="s">
        <v>32</v>
      </c>
      <c r="I1479" s="158"/>
      <c r="L1479" s="154"/>
      <c r="M1479" s="159"/>
      <c r="T1479" s="160"/>
      <c r="AT1479" s="156" t="s">
        <v>364</v>
      </c>
      <c r="AU1479" s="156" t="s">
        <v>89</v>
      </c>
      <c r="AV1479" s="12" t="s">
        <v>87</v>
      </c>
      <c r="AW1479" s="12" t="s">
        <v>40</v>
      </c>
      <c r="AX1479" s="12" t="s">
        <v>80</v>
      </c>
      <c r="AY1479" s="156" t="s">
        <v>354</v>
      </c>
    </row>
    <row r="1480" spans="2:65" s="12" customFormat="1">
      <c r="B1480" s="154"/>
      <c r="D1480" s="155" t="s">
        <v>364</v>
      </c>
      <c r="E1480" s="156" t="s">
        <v>32</v>
      </c>
      <c r="F1480" s="157" t="s">
        <v>1430</v>
      </c>
      <c r="H1480" s="156" t="s">
        <v>32</v>
      </c>
      <c r="I1480" s="158"/>
      <c r="L1480" s="154"/>
      <c r="M1480" s="159"/>
      <c r="T1480" s="160"/>
      <c r="AT1480" s="156" t="s">
        <v>364</v>
      </c>
      <c r="AU1480" s="156" t="s">
        <v>89</v>
      </c>
      <c r="AV1480" s="12" t="s">
        <v>87</v>
      </c>
      <c r="AW1480" s="12" t="s">
        <v>40</v>
      </c>
      <c r="AX1480" s="12" t="s">
        <v>80</v>
      </c>
      <c r="AY1480" s="156" t="s">
        <v>354</v>
      </c>
    </row>
    <row r="1481" spans="2:65" s="12" customFormat="1">
      <c r="B1481" s="154"/>
      <c r="D1481" s="155" t="s">
        <v>364</v>
      </c>
      <c r="E1481" s="156" t="s">
        <v>32</v>
      </c>
      <c r="F1481" s="157" t="s">
        <v>1431</v>
      </c>
      <c r="H1481" s="156" t="s">
        <v>32</v>
      </c>
      <c r="I1481" s="158"/>
      <c r="L1481" s="154"/>
      <c r="M1481" s="159"/>
      <c r="T1481" s="160"/>
      <c r="AT1481" s="156" t="s">
        <v>364</v>
      </c>
      <c r="AU1481" s="156" t="s">
        <v>89</v>
      </c>
      <c r="AV1481" s="12" t="s">
        <v>87</v>
      </c>
      <c r="AW1481" s="12" t="s">
        <v>40</v>
      </c>
      <c r="AX1481" s="12" t="s">
        <v>80</v>
      </c>
      <c r="AY1481" s="156" t="s">
        <v>354</v>
      </c>
    </row>
    <row r="1482" spans="2:65" s="12" customFormat="1">
      <c r="B1482" s="154"/>
      <c r="D1482" s="155" t="s">
        <v>364</v>
      </c>
      <c r="E1482" s="156" t="s">
        <v>32</v>
      </c>
      <c r="F1482" s="157" t="s">
        <v>1432</v>
      </c>
      <c r="H1482" s="156" t="s">
        <v>32</v>
      </c>
      <c r="I1482" s="158"/>
      <c r="L1482" s="154"/>
      <c r="M1482" s="159"/>
      <c r="T1482" s="160"/>
      <c r="AT1482" s="156" t="s">
        <v>364</v>
      </c>
      <c r="AU1482" s="156" t="s">
        <v>89</v>
      </c>
      <c r="AV1482" s="12" t="s">
        <v>87</v>
      </c>
      <c r="AW1482" s="12" t="s">
        <v>40</v>
      </c>
      <c r="AX1482" s="12" t="s">
        <v>80</v>
      </c>
      <c r="AY1482" s="156" t="s">
        <v>354</v>
      </c>
    </row>
    <row r="1483" spans="2:65" s="13" customFormat="1">
      <c r="B1483" s="161"/>
      <c r="D1483" s="155" t="s">
        <v>364</v>
      </c>
      <c r="E1483" s="163" t="s">
        <v>32</v>
      </c>
      <c r="F1483" s="168" t="s">
        <v>304</v>
      </c>
      <c r="H1483" s="164">
        <v>295.08699999999999</v>
      </c>
      <c r="I1483" s="165"/>
      <c r="L1483" s="161"/>
      <c r="M1483" s="166"/>
      <c r="T1483" s="167"/>
      <c r="AT1483" s="162" t="s">
        <v>364</v>
      </c>
      <c r="AU1483" s="162" t="s">
        <v>89</v>
      </c>
      <c r="AV1483" s="13" t="s">
        <v>89</v>
      </c>
      <c r="AW1483" s="13" t="s">
        <v>40</v>
      </c>
      <c r="AX1483" s="13" t="s">
        <v>87</v>
      </c>
      <c r="AY1483" s="162" t="s">
        <v>354</v>
      </c>
    </row>
    <row r="1484" spans="2:65" s="1" customFormat="1">
      <c r="B1484" s="34"/>
      <c r="D1484" s="155" t="s">
        <v>466</v>
      </c>
      <c r="F1484" s="176" t="s">
        <v>469</v>
      </c>
      <c r="L1484" s="34"/>
      <c r="M1484" s="153"/>
      <c r="T1484" s="55"/>
      <c r="AU1484" s="18" t="s">
        <v>89</v>
      </c>
    </row>
    <row r="1485" spans="2:65" s="1" customFormat="1">
      <c r="B1485" s="34"/>
      <c r="D1485" s="155" t="s">
        <v>466</v>
      </c>
      <c r="F1485" s="177" t="s">
        <v>470</v>
      </c>
      <c r="H1485" s="178">
        <v>23.37</v>
      </c>
      <c r="L1485" s="34"/>
      <c r="M1485" s="153"/>
      <c r="T1485" s="55"/>
      <c r="AU1485" s="18" t="s">
        <v>89</v>
      </c>
    </row>
    <row r="1486" spans="2:65" s="1" customFormat="1" ht="37.9" customHeight="1">
      <c r="B1486" s="34"/>
      <c r="C1486" s="137" t="s">
        <v>1433</v>
      </c>
      <c r="D1486" s="137" t="s">
        <v>356</v>
      </c>
      <c r="E1486" s="138" t="s">
        <v>1434</v>
      </c>
      <c r="F1486" s="139" t="s">
        <v>1435</v>
      </c>
      <c r="G1486" s="140" t="s">
        <v>359</v>
      </c>
      <c r="H1486" s="141">
        <v>127.735</v>
      </c>
      <c r="I1486" s="142"/>
      <c r="J1486" s="143">
        <f>ROUND(I1486*H1486,2)</f>
        <v>0</v>
      </c>
      <c r="K1486" s="139" t="s">
        <v>360</v>
      </c>
      <c r="L1486" s="34"/>
      <c r="M1486" s="144" t="s">
        <v>32</v>
      </c>
      <c r="N1486" s="145" t="s">
        <v>51</v>
      </c>
      <c r="P1486" s="146">
        <f>O1486*H1486</f>
        <v>0</v>
      </c>
      <c r="Q1486" s="146">
        <v>2.9E-4</v>
      </c>
      <c r="R1486" s="146">
        <f>Q1486*H1486</f>
        <v>3.7043149999999997E-2</v>
      </c>
      <c r="S1486" s="146">
        <v>0</v>
      </c>
      <c r="T1486" s="147">
        <f>S1486*H1486</f>
        <v>0</v>
      </c>
      <c r="AR1486" s="148" t="s">
        <v>504</v>
      </c>
      <c r="AT1486" s="148" t="s">
        <v>356</v>
      </c>
      <c r="AU1486" s="148" t="s">
        <v>89</v>
      </c>
      <c r="AY1486" s="18" t="s">
        <v>354</v>
      </c>
      <c r="BE1486" s="149">
        <f>IF(N1486="základní",J1486,0)</f>
        <v>0</v>
      </c>
      <c r="BF1486" s="149">
        <f>IF(N1486="snížená",J1486,0)</f>
        <v>0</v>
      </c>
      <c r="BG1486" s="149">
        <f>IF(N1486="zákl. přenesená",J1486,0)</f>
        <v>0</v>
      </c>
      <c r="BH1486" s="149">
        <f>IF(N1486="sníž. přenesená",J1486,0)</f>
        <v>0</v>
      </c>
      <c r="BI1486" s="149">
        <f>IF(N1486="nulová",J1486,0)</f>
        <v>0</v>
      </c>
      <c r="BJ1486" s="18" t="s">
        <v>87</v>
      </c>
      <c r="BK1486" s="149">
        <f>ROUND(I1486*H1486,2)</f>
        <v>0</v>
      </c>
      <c r="BL1486" s="18" t="s">
        <v>504</v>
      </c>
      <c r="BM1486" s="148" t="s">
        <v>1436</v>
      </c>
    </row>
    <row r="1487" spans="2:65" s="1" customFormat="1">
      <c r="B1487" s="34"/>
      <c r="D1487" s="150" t="s">
        <v>362</v>
      </c>
      <c r="F1487" s="151" t="s">
        <v>1437</v>
      </c>
      <c r="I1487" s="152"/>
      <c r="L1487" s="34"/>
      <c r="M1487" s="153"/>
      <c r="T1487" s="55"/>
      <c r="AT1487" s="18" t="s">
        <v>362</v>
      </c>
      <c r="AU1487" s="18" t="s">
        <v>89</v>
      </c>
    </row>
    <row r="1488" spans="2:65" s="12" customFormat="1">
      <c r="B1488" s="154"/>
      <c r="D1488" s="155" t="s">
        <v>364</v>
      </c>
      <c r="E1488" s="156" t="s">
        <v>32</v>
      </c>
      <c r="F1488" s="157" t="s">
        <v>365</v>
      </c>
      <c r="H1488" s="156" t="s">
        <v>32</v>
      </c>
      <c r="I1488" s="158"/>
      <c r="L1488" s="154"/>
      <c r="M1488" s="159"/>
      <c r="T1488" s="160"/>
      <c r="AT1488" s="156" t="s">
        <v>364</v>
      </c>
      <c r="AU1488" s="156" t="s">
        <v>89</v>
      </c>
      <c r="AV1488" s="12" t="s">
        <v>87</v>
      </c>
      <c r="AW1488" s="12" t="s">
        <v>40</v>
      </c>
      <c r="AX1488" s="12" t="s">
        <v>80</v>
      </c>
      <c r="AY1488" s="156" t="s">
        <v>354</v>
      </c>
    </row>
    <row r="1489" spans="2:65" s="12" customFormat="1">
      <c r="B1489" s="154"/>
      <c r="D1489" s="155" t="s">
        <v>364</v>
      </c>
      <c r="E1489" s="156" t="s">
        <v>32</v>
      </c>
      <c r="F1489" s="157" t="s">
        <v>366</v>
      </c>
      <c r="H1489" s="156" t="s">
        <v>32</v>
      </c>
      <c r="I1489" s="158"/>
      <c r="L1489" s="154"/>
      <c r="M1489" s="159"/>
      <c r="T1489" s="160"/>
      <c r="AT1489" s="156" t="s">
        <v>364</v>
      </c>
      <c r="AU1489" s="156" t="s">
        <v>89</v>
      </c>
      <c r="AV1489" s="12" t="s">
        <v>87</v>
      </c>
      <c r="AW1489" s="12" t="s">
        <v>40</v>
      </c>
      <c r="AX1489" s="12" t="s">
        <v>80</v>
      </c>
      <c r="AY1489" s="156" t="s">
        <v>354</v>
      </c>
    </row>
    <row r="1490" spans="2:65" s="12" customFormat="1">
      <c r="B1490" s="154"/>
      <c r="D1490" s="155" t="s">
        <v>364</v>
      </c>
      <c r="E1490" s="156" t="s">
        <v>32</v>
      </c>
      <c r="F1490" s="157" t="s">
        <v>379</v>
      </c>
      <c r="H1490" s="156" t="s">
        <v>32</v>
      </c>
      <c r="I1490" s="158"/>
      <c r="L1490" s="154"/>
      <c r="M1490" s="159"/>
      <c r="T1490" s="160"/>
      <c r="AT1490" s="156" t="s">
        <v>364</v>
      </c>
      <c r="AU1490" s="156" t="s">
        <v>89</v>
      </c>
      <c r="AV1490" s="12" t="s">
        <v>87</v>
      </c>
      <c r="AW1490" s="12" t="s">
        <v>40</v>
      </c>
      <c r="AX1490" s="12" t="s">
        <v>80</v>
      </c>
      <c r="AY1490" s="156" t="s">
        <v>354</v>
      </c>
    </row>
    <row r="1491" spans="2:65" s="12" customFormat="1">
      <c r="B1491" s="154"/>
      <c r="D1491" s="155" t="s">
        <v>364</v>
      </c>
      <c r="E1491" s="156" t="s">
        <v>32</v>
      </c>
      <c r="F1491" s="157" t="s">
        <v>1413</v>
      </c>
      <c r="H1491" s="156" t="s">
        <v>32</v>
      </c>
      <c r="I1491" s="158"/>
      <c r="L1491" s="154"/>
      <c r="M1491" s="159"/>
      <c r="T1491" s="160"/>
      <c r="AT1491" s="156" t="s">
        <v>364</v>
      </c>
      <c r="AU1491" s="156" t="s">
        <v>89</v>
      </c>
      <c r="AV1491" s="12" t="s">
        <v>87</v>
      </c>
      <c r="AW1491" s="12" t="s">
        <v>40</v>
      </c>
      <c r="AX1491" s="12" t="s">
        <v>80</v>
      </c>
      <c r="AY1491" s="156" t="s">
        <v>354</v>
      </c>
    </row>
    <row r="1492" spans="2:65" s="12" customFormat="1">
      <c r="B1492" s="154"/>
      <c r="D1492" s="155" t="s">
        <v>364</v>
      </c>
      <c r="E1492" s="156" t="s">
        <v>32</v>
      </c>
      <c r="F1492" s="157" t="s">
        <v>1404</v>
      </c>
      <c r="H1492" s="156" t="s">
        <v>32</v>
      </c>
      <c r="I1492" s="158"/>
      <c r="L1492" s="154"/>
      <c r="M1492" s="159"/>
      <c r="T1492" s="160"/>
      <c r="AT1492" s="156" t="s">
        <v>364</v>
      </c>
      <c r="AU1492" s="156" t="s">
        <v>89</v>
      </c>
      <c r="AV1492" s="12" t="s">
        <v>87</v>
      </c>
      <c r="AW1492" s="12" t="s">
        <v>40</v>
      </c>
      <c r="AX1492" s="12" t="s">
        <v>80</v>
      </c>
      <c r="AY1492" s="156" t="s">
        <v>354</v>
      </c>
    </row>
    <row r="1493" spans="2:65" s="12" customFormat="1">
      <c r="B1493" s="154"/>
      <c r="D1493" s="155" t="s">
        <v>364</v>
      </c>
      <c r="E1493" s="156" t="s">
        <v>32</v>
      </c>
      <c r="F1493" s="157" t="s">
        <v>1414</v>
      </c>
      <c r="H1493" s="156" t="s">
        <v>32</v>
      </c>
      <c r="I1493" s="158"/>
      <c r="L1493" s="154"/>
      <c r="M1493" s="159"/>
      <c r="T1493" s="160"/>
      <c r="AT1493" s="156" t="s">
        <v>364</v>
      </c>
      <c r="AU1493" s="156" t="s">
        <v>89</v>
      </c>
      <c r="AV1493" s="12" t="s">
        <v>87</v>
      </c>
      <c r="AW1493" s="12" t="s">
        <v>40</v>
      </c>
      <c r="AX1493" s="12" t="s">
        <v>80</v>
      </c>
      <c r="AY1493" s="156" t="s">
        <v>354</v>
      </c>
    </row>
    <row r="1494" spans="2:65" s="12" customFormat="1">
      <c r="B1494" s="154"/>
      <c r="D1494" s="155" t="s">
        <v>364</v>
      </c>
      <c r="E1494" s="156" t="s">
        <v>32</v>
      </c>
      <c r="F1494" s="157" t="s">
        <v>380</v>
      </c>
      <c r="H1494" s="156" t="s">
        <v>32</v>
      </c>
      <c r="I1494" s="158"/>
      <c r="L1494" s="154"/>
      <c r="M1494" s="159"/>
      <c r="T1494" s="160"/>
      <c r="AT1494" s="156" t="s">
        <v>364</v>
      </c>
      <c r="AU1494" s="156" t="s">
        <v>89</v>
      </c>
      <c r="AV1494" s="12" t="s">
        <v>87</v>
      </c>
      <c r="AW1494" s="12" t="s">
        <v>40</v>
      </c>
      <c r="AX1494" s="12" t="s">
        <v>80</v>
      </c>
      <c r="AY1494" s="156" t="s">
        <v>354</v>
      </c>
    </row>
    <row r="1495" spans="2:65" s="12" customFormat="1">
      <c r="B1495" s="154"/>
      <c r="D1495" s="155" t="s">
        <v>364</v>
      </c>
      <c r="E1495" s="156" t="s">
        <v>32</v>
      </c>
      <c r="F1495" s="157" t="s">
        <v>1415</v>
      </c>
      <c r="H1495" s="156" t="s">
        <v>32</v>
      </c>
      <c r="I1495" s="158"/>
      <c r="L1495" s="154"/>
      <c r="M1495" s="159"/>
      <c r="T1495" s="160"/>
      <c r="AT1495" s="156" t="s">
        <v>364</v>
      </c>
      <c r="AU1495" s="156" t="s">
        <v>89</v>
      </c>
      <c r="AV1495" s="12" t="s">
        <v>87</v>
      </c>
      <c r="AW1495" s="12" t="s">
        <v>40</v>
      </c>
      <c r="AX1495" s="12" t="s">
        <v>80</v>
      </c>
      <c r="AY1495" s="156" t="s">
        <v>354</v>
      </c>
    </row>
    <row r="1496" spans="2:65" s="12" customFormat="1">
      <c r="B1496" s="154"/>
      <c r="D1496" s="155" t="s">
        <v>364</v>
      </c>
      <c r="E1496" s="156" t="s">
        <v>32</v>
      </c>
      <c r="F1496" s="157" t="s">
        <v>439</v>
      </c>
      <c r="H1496" s="156" t="s">
        <v>32</v>
      </c>
      <c r="I1496" s="158"/>
      <c r="L1496" s="154"/>
      <c r="M1496" s="159"/>
      <c r="T1496" s="160"/>
      <c r="AT1496" s="156" t="s">
        <v>364</v>
      </c>
      <c r="AU1496" s="156" t="s">
        <v>89</v>
      </c>
      <c r="AV1496" s="12" t="s">
        <v>87</v>
      </c>
      <c r="AW1496" s="12" t="s">
        <v>40</v>
      </c>
      <c r="AX1496" s="12" t="s">
        <v>80</v>
      </c>
      <c r="AY1496" s="156" t="s">
        <v>354</v>
      </c>
    </row>
    <row r="1497" spans="2:65" s="12" customFormat="1">
      <c r="B1497" s="154"/>
      <c r="D1497" s="155" t="s">
        <v>364</v>
      </c>
      <c r="E1497" s="156" t="s">
        <v>32</v>
      </c>
      <c r="F1497" s="157" t="s">
        <v>440</v>
      </c>
      <c r="H1497" s="156" t="s">
        <v>32</v>
      </c>
      <c r="I1497" s="158"/>
      <c r="L1497" s="154"/>
      <c r="M1497" s="159"/>
      <c r="T1497" s="160"/>
      <c r="AT1497" s="156" t="s">
        <v>364</v>
      </c>
      <c r="AU1497" s="156" t="s">
        <v>89</v>
      </c>
      <c r="AV1497" s="12" t="s">
        <v>87</v>
      </c>
      <c r="AW1497" s="12" t="s">
        <v>40</v>
      </c>
      <c r="AX1497" s="12" t="s">
        <v>80</v>
      </c>
      <c r="AY1497" s="156" t="s">
        <v>354</v>
      </c>
    </row>
    <row r="1498" spans="2:65" s="12" customFormat="1">
      <c r="B1498" s="154"/>
      <c r="D1498" s="155" t="s">
        <v>364</v>
      </c>
      <c r="E1498" s="156" t="s">
        <v>32</v>
      </c>
      <c r="F1498" s="157" t="s">
        <v>441</v>
      </c>
      <c r="H1498" s="156" t="s">
        <v>32</v>
      </c>
      <c r="I1498" s="158"/>
      <c r="L1498" s="154"/>
      <c r="M1498" s="159"/>
      <c r="T1498" s="160"/>
      <c r="AT1498" s="156" t="s">
        <v>364</v>
      </c>
      <c r="AU1498" s="156" t="s">
        <v>89</v>
      </c>
      <c r="AV1498" s="12" t="s">
        <v>87</v>
      </c>
      <c r="AW1498" s="12" t="s">
        <v>40</v>
      </c>
      <c r="AX1498" s="12" t="s">
        <v>80</v>
      </c>
      <c r="AY1498" s="156" t="s">
        <v>354</v>
      </c>
    </row>
    <row r="1499" spans="2:65" s="12" customFormat="1">
      <c r="B1499" s="154"/>
      <c r="D1499" s="155" t="s">
        <v>364</v>
      </c>
      <c r="E1499" s="156" t="s">
        <v>32</v>
      </c>
      <c r="F1499" s="157" t="s">
        <v>442</v>
      </c>
      <c r="H1499" s="156" t="s">
        <v>32</v>
      </c>
      <c r="I1499" s="158"/>
      <c r="L1499" s="154"/>
      <c r="M1499" s="159"/>
      <c r="T1499" s="160"/>
      <c r="AT1499" s="156" t="s">
        <v>364</v>
      </c>
      <c r="AU1499" s="156" t="s">
        <v>89</v>
      </c>
      <c r="AV1499" s="12" t="s">
        <v>87</v>
      </c>
      <c r="AW1499" s="12" t="s">
        <v>40</v>
      </c>
      <c r="AX1499" s="12" t="s">
        <v>80</v>
      </c>
      <c r="AY1499" s="156" t="s">
        <v>354</v>
      </c>
    </row>
    <row r="1500" spans="2:65" s="13" customFormat="1">
      <c r="B1500" s="161"/>
      <c r="D1500" s="155" t="s">
        <v>364</v>
      </c>
      <c r="E1500" s="163" t="s">
        <v>32</v>
      </c>
      <c r="F1500" s="168" t="s">
        <v>300</v>
      </c>
      <c r="H1500" s="164">
        <v>127.735</v>
      </c>
      <c r="I1500" s="165"/>
      <c r="L1500" s="161"/>
      <c r="M1500" s="166"/>
      <c r="T1500" s="167"/>
      <c r="AT1500" s="162" t="s">
        <v>364</v>
      </c>
      <c r="AU1500" s="162" t="s">
        <v>89</v>
      </c>
      <c r="AV1500" s="13" t="s">
        <v>89</v>
      </c>
      <c r="AW1500" s="13" t="s">
        <v>40</v>
      </c>
      <c r="AX1500" s="13" t="s">
        <v>87</v>
      </c>
      <c r="AY1500" s="162" t="s">
        <v>354</v>
      </c>
    </row>
    <row r="1501" spans="2:65" s="11" customFormat="1" ht="22.9" customHeight="1">
      <c r="B1501" s="125"/>
      <c r="D1501" s="126" t="s">
        <v>79</v>
      </c>
      <c r="E1501" s="135" t="s">
        <v>1438</v>
      </c>
      <c r="F1501" s="135" t="s">
        <v>1439</v>
      </c>
      <c r="I1501" s="128"/>
      <c r="J1501" s="136">
        <f>BK1501</f>
        <v>0</v>
      </c>
      <c r="L1501" s="125"/>
      <c r="M1501" s="130"/>
      <c r="P1501" s="131">
        <f>SUM(P1502:P1612)</f>
        <v>0</v>
      </c>
      <c r="R1501" s="131">
        <f>SUM(R1502:R1612)</f>
        <v>0.26763710000000002</v>
      </c>
      <c r="T1501" s="132">
        <f>SUM(T1502:T1612)</f>
        <v>0</v>
      </c>
      <c r="AR1501" s="126" t="s">
        <v>89</v>
      </c>
      <c r="AT1501" s="133" t="s">
        <v>79</v>
      </c>
      <c r="AU1501" s="133" t="s">
        <v>87</v>
      </c>
      <c r="AY1501" s="126" t="s">
        <v>354</v>
      </c>
      <c r="BK1501" s="134">
        <f>SUM(BK1502:BK1612)</f>
        <v>0</v>
      </c>
    </row>
    <row r="1502" spans="2:65" s="1" customFormat="1" ht="49.15" customHeight="1">
      <c r="B1502" s="34"/>
      <c r="C1502" s="137" t="s">
        <v>1440</v>
      </c>
      <c r="D1502" s="137" t="s">
        <v>356</v>
      </c>
      <c r="E1502" s="138" t="s">
        <v>1441</v>
      </c>
      <c r="F1502" s="139" t="s">
        <v>1442</v>
      </c>
      <c r="G1502" s="140" t="s">
        <v>512</v>
      </c>
      <c r="H1502" s="141">
        <v>6</v>
      </c>
      <c r="I1502" s="142"/>
      <c r="J1502" s="143">
        <f>ROUND(I1502*H1502,2)</f>
        <v>0</v>
      </c>
      <c r="K1502" s="139" t="s">
        <v>360</v>
      </c>
      <c r="L1502" s="34"/>
      <c r="M1502" s="144" t="s">
        <v>32</v>
      </c>
      <c r="N1502" s="145" t="s">
        <v>51</v>
      </c>
      <c r="P1502" s="146">
        <f>O1502*H1502</f>
        <v>0</v>
      </c>
      <c r="Q1502" s="146">
        <v>0</v>
      </c>
      <c r="R1502" s="146">
        <f>Q1502*H1502</f>
        <v>0</v>
      </c>
      <c r="S1502" s="146">
        <v>0</v>
      </c>
      <c r="T1502" s="147">
        <f>S1502*H1502</f>
        <v>0</v>
      </c>
      <c r="AR1502" s="148" t="s">
        <v>504</v>
      </c>
      <c r="AT1502" s="148" t="s">
        <v>356</v>
      </c>
      <c r="AU1502" s="148" t="s">
        <v>89</v>
      </c>
      <c r="AY1502" s="18" t="s">
        <v>354</v>
      </c>
      <c r="BE1502" s="149">
        <f>IF(N1502="základní",J1502,0)</f>
        <v>0</v>
      </c>
      <c r="BF1502" s="149">
        <f>IF(N1502="snížená",J1502,0)</f>
        <v>0</v>
      </c>
      <c r="BG1502" s="149">
        <f>IF(N1502="zákl. přenesená",J1502,0)</f>
        <v>0</v>
      </c>
      <c r="BH1502" s="149">
        <f>IF(N1502="sníž. přenesená",J1502,0)</f>
        <v>0</v>
      </c>
      <c r="BI1502" s="149">
        <f>IF(N1502="nulová",J1502,0)</f>
        <v>0</v>
      </c>
      <c r="BJ1502" s="18" t="s">
        <v>87</v>
      </c>
      <c r="BK1502" s="149">
        <f>ROUND(I1502*H1502,2)</f>
        <v>0</v>
      </c>
      <c r="BL1502" s="18" t="s">
        <v>504</v>
      </c>
      <c r="BM1502" s="148" t="s">
        <v>1443</v>
      </c>
    </row>
    <row r="1503" spans="2:65" s="1" customFormat="1">
      <c r="B1503" s="34"/>
      <c r="D1503" s="150" t="s">
        <v>362</v>
      </c>
      <c r="F1503" s="151" t="s">
        <v>1444</v>
      </c>
      <c r="I1503" s="152"/>
      <c r="L1503" s="34"/>
      <c r="M1503" s="153"/>
      <c r="T1503" s="55"/>
      <c r="AT1503" s="18" t="s">
        <v>362</v>
      </c>
      <c r="AU1503" s="18" t="s">
        <v>89</v>
      </c>
    </row>
    <row r="1504" spans="2:65" s="12" customFormat="1">
      <c r="B1504" s="154"/>
      <c r="D1504" s="155" t="s">
        <v>364</v>
      </c>
      <c r="E1504" s="156" t="s">
        <v>32</v>
      </c>
      <c r="F1504" s="157" t="s">
        <v>365</v>
      </c>
      <c r="H1504" s="156" t="s">
        <v>32</v>
      </c>
      <c r="I1504" s="158"/>
      <c r="L1504" s="154"/>
      <c r="M1504" s="159"/>
      <c r="T1504" s="160"/>
      <c r="AT1504" s="156" t="s">
        <v>364</v>
      </c>
      <c r="AU1504" s="156" t="s">
        <v>89</v>
      </c>
      <c r="AV1504" s="12" t="s">
        <v>87</v>
      </c>
      <c r="AW1504" s="12" t="s">
        <v>40</v>
      </c>
      <c r="AX1504" s="12" t="s">
        <v>80</v>
      </c>
      <c r="AY1504" s="156" t="s">
        <v>354</v>
      </c>
    </row>
    <row r="1505" spans="2:65" s="12" customFormat="1">
      <c r="B1505" s="154"/>
      <c r="D1505" s="155" t="s">
        <v>364</v>
      </c>
      <c r="E1505" s="156" t="s">
        <v>32</v>
      </c>
      <c r="F1505" s="157" t="s">
        <v>366</v>
      </c>
      <c r="H1505" s="156" t="s">
        <v>32</v>
      </c>
      <c r="I1505" s="158"/>
      <c r="L1505" s="154"/>
      <c r="M1505" s="159"/>
      <c r="T1505" s="160"/>
      <c r="AT1505" s="156" t="s">
        <v>364</v>
      </c>
      <c r="AU1505" s="156" t="s">
        <v>89</v>
      </c>
      <c r="AV1505" s="12" t="s">
        <v>87</v>
      </c>
      <c r="AW1505" s="12" t="s">
        <v>40</v>
      </c>
      <c r="AX1505" s="12" t="s">
        <v>80</v>
      </c>
      <c r="AY1505" s="156" t="s">
        <v>354</v>
      </c>
    </row>
    <row r="1506" spans="2:65" s="12" customFormat="1">
      <c r="B1506" s="154"/>
      <c r="D1506" s="155" t="s">
        <v>364</v>
      </c>
      <c r="E1506" s="156" t="s">
        <v>32</v>
      </c>
      <c r="F1506" s="157" t="s">
        <v>379</v>
      </c>
      <c r="H1506" s="156" t="s">
        <v>32</v>
      </c>
      <c r="I1506" s="158"/>
      <c r="L1506" s="154"/>
      <c r="M1506" s="159"/>
      <c r="T1506" s="160"/>
      <c r="AT1506" s="156" t="s">
        <v>364</v>
      </c>
      <c r="AU1506" s="156" t="s">
        <v>89</v>
      </c>
      <c r="AV1506" s="12" t="s">
        <v>87</v>
      </c>
      <c r="AW1506" s="12" t="s">
        <v>40</v>
      </c>
      <c r="AX1506" s="12" t="s">
        <v>80</v>
      </c>
      <c r="AY1506" s="156" t="s">
        <v>354</v>
      </c>
    </row>
    <row r="1507" spans="2:65" s="12" customFormat="1">
      <c r="B1507" s="154"/>
      <c r="D1507" s="155" t="s">
        <v>364</v>
      </c>
      <c r="E1507" s="156" t="s">
        <v>32</v>
      </c>
      <c r="F1507" s="157" t="s">
        <v>1445</v>
      </c>
      <c r="H1507" s="156" t="s">
        <v>32</v>
      </c>
      <c r="I1507" s="158"/>
      <c r="L1507" s="154"/>
      <c r="M1507" s="159"/>
      <c r="T1507" s="160"/>
      <c r="AT1507" s="156" t="s">
        <v>364</v>
      </c>
      <c r="AU1507" s="156" t="s">
        <v>89</v>
      </c>
      <c r="AV1507" s="12" t="s">
        <v>87</v>
      </c>
      <c r="AW1507" s="12" t="s">
        <v>40</v>
      </c>
      <c r="AX1507" s="12" t="s">
        <v>80</v>
      </c>
      <c r="AY1507" s="156" t="s">
        <v>354</v>
      </c>
    </row>
    <row r="1508" spans="2:65" s="12" customFormat="1">
      <c r="B1508" s="154"/>
      <c r="D1508" s="155" t="s">
        <v>364</v>
      </c>
      <c r="E1508" s="156" t="s">
        <v>32</v>
      </c>
      <c r="F1508" s="157" t="s">
        <v>1446</v>
      </c>
      <c r="H1508" s="156" t="s">
        <v>32</v>
      </c>
      <c r="I1508" s="158"/>
      <c r="L1508" s="154"/>
      <c r="M1508" s="159"/>
      <c r="T1508" s="160"/>
      <c r="AT1508" s="156" t="s">
        <v>364</v>
      </c>
      <c r="AU1508" s="156" t="s">
        <v>89</v>
      </c>
      <c r="AV1508" s="12" t="s">
        <v>87</v>
      </c>
      <c r="AW1508" s="12" t="s">
        <v>40</v>
      </c>
      <c r="AX1508" s="12" t="s">
        <v>80</v>
      </c>
      <c r="AY1508" s="156" t="s">
        <v>354</v>
      </c>
    </row>
    <row r="1509" spans="2:65" s="12" customFormat="1">
      <c r="B1509" s="154"/>
      <c r="D1509" s="155" t="s">
        <v>364</v>
      </c>
      <c r="E1509" s="156" t="s">
        <v>32</v>
      </c>
      <c r="F1509" s="157" t="s">
        <v>1447</v>
      </c>
      <c r="H1509" s="156" t="s">
        <v>32</v>
      </c>
      <c r="I1509" s="158"/>
      <c r="L1509" s="154"/>
      <c r="M1509" s="159"/>
      <c r="T1509" s="160"/>
      <c r="AT1509" s="156" t="s">
        <v>364</v>
      </c>
      <c r="AU1509" s="156" t="s">
        <v>89</v>
      </c>
      <c r="AV1509" s="12" t="s">
        <v>87</v>
      </c>
      <c r="AW1509" s="12" t="s">
        <v>40</v>
      </c>
      <c r="AX1509" s="12" t="s">
        <v>80</v>
      </c>
      <c r="AY1509" s="156" t="s">
        <v>354</v>
      </c>
    </row>
    <row r="1510" spans="2:65" s="13" customFormat="1">
      <c r="B1510" s="161"/>
      <c r="D1510" s="155" t="s">
        <v>364</v>
      </c>
      <c r="E1510" s="163" t="s">
        <v>32</v>
      </c>
      <c r="F1510" s="168" t="s">
        <v>262</v>
      </c>
      <c r="H1510" s="164">
        <v>6</v>
      </c>
      <c r="I1510" s="165"/>
      <c r="L1510" s="161"/>
      <c r="M1510" s="166"/>
      <c r="T1510" s="167"/>
      <c r="AT1510" s="162" t="s">
        <v>364</v>
      </c>
      <c r="AU1510" s="162" t="s">
        <v>89</v>
      </c>
      <c r="AV1510" s="13" t="s">
        <v>89</v>
      </c>
      <c r="AW1510" s="13" t="s">
        <v>40</v>
      </c>
      <c r="AX1510" s="13" t="s">
        <v>87</v>
      </c>
      <c r="AY1510" s="162" t="s">
        <v>354</v>
      </c>
    </row>
    <row r="1511" spans="2:65" s="1" customFormat="1">
      <c r="B1511" s="34"/>
      <c r="D1511" s="155" t="s">
        <v>466</v>
      </c>
      <c r="F1511" s="176" t="s">
        <v>606</v>
      </c>
      <c r="L1511" s="34"/>
      <c r="M1511" s="153"/>
      <c r="T1511" s="55"/>
      <c r="AU1511" s="18" t="s">
        <v>89</v>
      </c>
    </row>
    <row r="1512" spans="2:65" s="1" customFormat="1">
      <c r="B1512" s="34"/>
      <c r="D1512" s="155" t="s">
        <v>466</v>
      </c>
      <c r="F1512" s="177" t="s">
        <v>482</v>
      </c>
      <c r="H1512" s="178">
        <v>2</v>
      </c>
      <c r="L1512" s="34"/>
      <c r="M1512" s="153"/>
      <c r="T1512" s="55"/>
      <c r="AU1512" s="18" t="s">
        <v>89</v>
      </c>
    </row>
    <row r="1513" spans="2:65" s="1" customFormat="1">
      <c r="B1513" s="34"/>
      <c r="D1513" s="155" t="s">
        <v>466</v>
      </c>
      <c r="F1513" s="176" t="s">
        <v>497</v>
      </c>
      <c r="L1513" s="34"/>
      <c r="M1513" s="153"/>
      <c r="T1513" s="55"/>
      <c r="AU1513" s="18" t="s">
        <v>89</v>
      </c>
    </row>
    <row r="1514" spans="2:65" s="1" customFormat="1">
      <c r="B1514" s="34"/>
      <c r="D1514" s="155" t="s">
        <v>466</v>
      </c>
      <c r="F1514" s="177" t="s">
        <v>482</v>
      </c>
      <c r="H1514" s="178">
        <v>2</v>
      </c>
      <c r="L1514" s="34"/>
      <c r="M1514" s="153"/>
      <c r="T1514" s="55"/>
      <c r="AU1514" s="18" t="s">
        <v>89</v>
      </c>
    </row>
    <row r="1515" spans="2:65" s="1" customFormat="1">
      <c r="B1515" s="34"/>
      <c r="D1515" s="155" t="s">
        <v>466</v>
      </c>
      <c r="F1515" s="176" t="s">
        <v>498</v>
      </c>
      <c r="L1515" s="34"/>
      <c r="M1515" s="153"/>
      <c r="T1515" s="55"/>
      <c r="AU1515" s="18" t="s">
        <v>89</v>
      </c>
    </row>
    <row r="1516" spans="2:65" s="1" customFormat="1">
      <c r="B1516" s="34"/>
      <c r="D1516" s="155" t="s">
        <v>466</v>
      </c>
      <c r="F1516" s="177" t="s">
        <v>482</v>
      </c>
      <c r="H1516" s="178">
        <v>2</v>
      </c>
      <c r="L1516" s="34"/>
      <c r="M1516" s="153"/>
      <c r="T1516" s="55"/>
      <c r="AU1516" s="18" t="s">
        <v>89</v>
      </c>
    </row>
    <row r="1517" spans="2:65" s="1" customFormat="1" ht="37.9" customHeight="1">
      <c r="B1517" s="34"/>
      <c r="C1517" s="179" t="s">
        <v>1448</v>
      </c>
      <c r="D1517" s="179" t="s">
        <v>517</v>
      </c>
      <c r="E1517" s="180" t="s">
        <v>1449</v>
      </c>
      <c r="F1517" s="181" t="s">
        <v>1450</v>
      </c>
      <c r="G1517" s="182" t="s">
        <v>359</v>
      </c>
      <c r="H1517" s="183">
        <v>5.05</v>
      </c>
      <c r="I1517" s="184"/>
      <c r="J1517" s="185">
        <f>ROUND(I1517*H1517,2)</f>
        <v>0</v>
      </c>
      <c r="K1517" s="181" t="s">
        <v>360</v>
      </c>
      <c r="L1517" s="186"/>
      <c r="M1517" s="187" t="s">
        <v>32</v>
      </c>
      <c r="N1517" s="188" t="s">
        <v>51</v>
      </c>
      <c r="P1517" s="146">
        <f>O1517*H1517</f>
        <v>0</v>
      </c>
      <c r="Q1517" s="146">
        <v>8.7500000000000008E-3</v>
      </c>
      <c r="R1517" s="146">
        <f>Q1517*H1517</f>
        <v>4.4187500000000005E-2</v>
      </c>
      <c r="S1517" s="146">
        <v>0</v>
      </c>
      <c r="T1517" s="147">
        <f>S1517*H1517</f>
        <v>0</v>
      </c>
      <c r="AR1517" s="148" t="s">
        <v>594</v>
      </c>
      <c r="AT1517" s="148" t="s">
        <v>517</v>
      </c>
      <c r="AU1517" s="148" t="s">
        <v>89</v>
      </c>
      <c r="AY1517" s="18" t="s">
        <v>354</v>
      </c>
      <c r="BE1517" s="149">
        <f>IF(N1517="základní",J1517,0)</f>
        <v>0</v>
      </c>
      <c r="BF1517" s="149">
        <f>IF(N1517="snížená",J1517,0)</f>
        <v>0</v>
      </c>
      <c r="BG1517" s="149">
        <f>IF(N1517="zákl. přenesená",J1517,0)</f>
        <v>0</v>
      </c>
      <c r="BH1517" s="149">
        <f>IF(N1517="sníž. přenesená",J1517,0)</f>
        <v>0</v>
      </c>
      <c r="BI1517" s="149">
        <f>IF(N1517="nulová",J1517,0)</f>
        <v>0</v>
      </c>
      <c r="BJ1517" s="18" t="s">
        <v>87</v>
      </c>
      <c r="BK1517" s="149">
        <f>ROUND(I1517*H1517,2)</f>
        <v>0</v>
      </c>
      <c r="BL1517" s="18" t="s">
        <v>504</v>
      </c>
      <c r="BM1517" s="148" t="s">
        <v>1451</v>
      </c>
    </row>
    <row r="1518" spans="2:65" s="12" customFormat="1">
      <c r="B1518" s="154"/>
      <c r="D1518" s="155" t="s">
        <v>364</v>
      </c>
      <c r="E1518" s="156" t="s">
        <v>32</v>
      </c>
      <c r="F1518" s="157" t="s">
        <v>365</v>
      </c>
      <c r="H1518" s="156" t="s">
        <v>32</v>
      </c>
      <c r="I1518" s="158"/>
      <c r="L1518" s="154"/>
      <c r="M1518" s="159"/>
      <c r="T1518" s="160"/>
      <c r="AT1518" s="156" t="s">
        <v>364</v>
      </c>
      <c r="AU1518" s="156" t="s">
        <v>89</v>
      </c>
      <c r="AV1518" s="12" t="s">
        <v>87</v>
      </c>
      <c r="AW1518" s="12" t="s">
        <v>40</v>
      </c>
      <c r="AX1518" s="12" t="s">
        <v>80</v>
      </c>
      <c r="AY1518" s="156" t="s">
        <v>354</v>
      </c>
    </row>
    <row r="1519" spans="2:65" s="12" customFormat="1">
      <c r="B1519" s="154"/>
      <c r="D1519" s="155" t="s">
        <v>364</v>
      </c>
      <c r="E1519" s="156" t="s">
        <v>32</v>
      </c>
      <c r="F1519" s="157" t="s">
        <v>494</v>
      </c>
      <c r="H1519" s="156" t="s">
        <v>32</v>
      </c>
      <c r="I1519" s="158"/>
      <c r="L1519" s="154"/>
      <c r="M1519" s="159"/>
      <c r="T1519" s="160"/>
      <c r="AT1519" s="156" t="s">
        <v>364</v>
      </c>
      <c r="AU1519" s="156" t="s">
        <v>89</v>
      </c>
      <c r="AV1519" s="12" t="s">
        <v>87</v>
      </c>
      <c r="AW1519" s="12" t="s">
        <v>40</v>
      </c>
      <c r="AX1519" s="12" t="s">
        <v>80</v>
      </c>
      <c r="AY1519" s="156" t="s">
        <v>354</v>
      </c>
    </row>
    <row r="1520" spans="2:65" s="13" customFormat="1">
      <c r="B1520" s="161"/>
      <c r="D1520" s="155" t="s">
        <v>364</v>
      </c>
      <c r="E1520" s="162" t="s">
        <v>32</v>
      </c>
      <c r="F1520" s="163" t="s">
        <v>267</v>
      </c>
      <c r="H1520" s="164">
        <v>5.05</v>
      </c>
      <c r="I1520" s="165"/>
      <c r="L1520" s="161"/>
      <c r="M1520" s="166"/>
      <c r="T1520" s="167"/>
      <c r="AT1520" s="162" t="s">
        <v>364</v>
      </c>
      <c r="AU1520" s="162" t="s">
        <v>89</v>
      </c>
      <c r="AV1520" s="13" t="s">
        <v>89</v>
      </c>
      <c r="AW1520" s="13" t="s">
        <v>40</v>
      </c>
      <c r="AX1520" s="13" t="s">
        <v>87</v>
      </c>
      <c r="AY1520" s="162" t="s">
        <v>354</v>
      </c>
    </row>
    <row r="1521" spans="2:65" s="1" customFormat="1">
      <c r="B1521" s="34"/>
      <c r="D1521" s="155" t="s">
        <v>466</v>
      </c>
      <c r="F1521" s="176" t="s">
        <v>498</v>
      </c>
      <c r="L1521" s="34"/>
      <c r="M1521" s="153"/>
      <c r="T1521" s="55"/>
      <c r="AU1521" s="18" t="s">
        <v>89</v>
      </c>
    </row>
    <row r="1522" spans="2:65" s="1" customFormat="1">
      <c r="B1522" s="34"/>
      <c r="D1522" s="155" t="s">
        <v>466</v>
      </c>
      <c r="F1522" s="177" t="s">
        <v>482</v>
      </c>
      <c r="H1522" s="178">
        <v>2</v>
      </c>
      <c r="L1522" s="34"/>
      <c r="M1522" s="153"/>
      <c r="T1522" s="55"/>
      <c r="AU1522" s="18" t="s">
        <v>89</v>
      </c>
    </row>
    <row r="1523" spans="2:65" s="1" customFormat="1" ht="37.9" customHeight="1">
      <c r="B1523" s="34"/>
      <c r="C1523" s="179" t="s">
        <v>1452</v>
      </c>
      <c r="D1523" s="179" t="s">
        <v>517</v>
      </c>
      <c r="E1523" s="180" t="s">
        <v>1453</v>
      </c>
      <c r="F1523" s="181" t="s">
        <v>1454</v>
      </c>
      <c r="G1523" s="182" t="s">
        <v>359</v>
      </c>
      <c r="H1523" s="183">
        <v>13.64</v>
      </c>
      <c r="I1523" s="184"/>
      <c r="J1523" s="185">
        <f>ROUND(I1523*H1523,2)</f>
        <v>0</v>
      </c>
      <c r="K1523" s="181" t="s">
        <v>360</v>
      </c>
      <c r="L1523" s="186"/>
      <c r="M1523" s="187" t="s">
        <v>32</v>
      </c>
      <c r="N1523" s="188" t="s">
        <v>51</v>
      </c>
      <c r="P1523" s="146">
        <f>O1523*H1523</f>
        <v>0</v>
      </c>
      <c r="Q1523" s="146">
        <v>7.1999999999999998E-3</v>
      </c>
      <c r="R1523" s="146">
        <f>Q1523*H1523</f>
        <v>9.8208000000000004E-2</v>
      </c>
      <c r="S1523" s="146">
        <v>0</v>
      </c>
      <c r="T1523" s="147">
        <f>S1523*H1523</f>
        <v>0</v>
      </c>
      <c r="AR1523" s="148" t="s">
        <v>594</v>
      </c>
      <c r="AT1523" s="148" t="s">
        <v>517</v>
      </c>
      <c r="AU1523" s="148" t="s">
        <v>89</v>
      </c>
      <c r="AY1523" s="18" t="s">
        <v>354</v>
      </c>
      <c r="BE1523" s="149">
        <f>IF(N1523="základní",J1523,0)</f>
        <v>0</v>
      </c>
      <c r="BF1523" s="149">
        <f>IF(N1523="snížená",J1523,0)</f>
        <v>0</v>
      </c>
      <c r="BG1523" s="149">
        <f>IF(N1523="zákl. přenesená",J1523,0)</f>
        <v>0</v>
      </c>
      <c r="BH1523" s="149">
        <f>IF(N1523="sníž. přenesená",J1523,0)</f>
        <v>0</v>
      </c>
      <c r="BI1523" s="149">
        <f>IF(N1523="nulová",J1523,0)</f>
        <v>0</v>
      </c>
      <c r="BJ1523" s="18" t="s">
        <v>87</v>
      </c>
      <c r="BK1523" s="149">
        <f>ROUND(I1523*H1523,2)</f>
        <v>0</v>
      </c>
      <c r="BL1523" s="18" t="s">
        <v>504</v>
      </c>
      <c r="BM1523" s="148" t="s">
        <v>1455</v>
      </c>
    </row>
    <row r="1524" spans="2:65" s="12" customFormat="1">
      <c r="B1524" s="154"/>
      <c r="D1524" s="155" t="s">
        <v>364</v>
      </c>
      <c r="E1524" s="156" t="s">
        <v>32</v>
      </c>
      <c r="F1524" s="157" t="s">
        <v>365</v>
      </c>
      <c r="H1524" s="156" t="s">
        <v>32</v>
      </c>
      <c r="I1524" s="158"/>
      <c r="L1524" s="154"/>
      <c r="M1524" s="159"/>
      <c r="T1524" s="160"/>
      <c r="AT1524" s="156" t="s">
        <v>364</v>
      </c>
      <c r="AU1524" s="156" t="s">
        <v>89</v>
      </c>
      <c r="AV1524" s="12" t="s">
        <v>87</v>
      </c>
      <c r="AW1524" s="12" t="s">
        <v>40</v>
      </c>
      <c r="AX1524" s="12" t="s">
        <v>80</v>
      </c>
      <c r="AY1524" s="156" t="s">
        <v>354</v>
      </c>
    </row>
    <row r="1525" spans="2:65" s="12" customFormat="1">
      <c r="B1525" s="154"/>
      <c r="D1525" s="155" t="s">
        <v>364</v>
      </c>
      <c r="E1525" s="156" t="s">
        <v>32</v>
      </c>
      <c r="F1525" s="157" t="s">
        <v>493</v>
      </c>
      <c r="H1525" s="156" t="s">
        <v>32</v>
      </c>
      <c r="I1525" s="158"/>
      <c r="L1525" s="154"/>
      <c r="M1525" s="159"/>
      <c r="T1525" s="160"/>
      <c r="AT1525" s="156" t="s">
        <v>364</v>
      </c>
      <c r="AU1525" s="156" t="s">
        <v>89</v>
      </c>
      <c r="AV1525" s="12" t="s">
        <v>87</v>
      </c>
      <c r="AW1525" s="12" t="s">
        <v>40</v>
      </c>
      <c r="AX1525" s="12" t="s">
        <v>80</v>
      </c>
      <c r="AY1525" s="156" t="s">
        <v>354</v>
      </c>
    </row>
    <row r="1526" spans="2:65" s="12" customFormat="1">
      <c r="B1526" s="154"/>
      <c r="D1526" s="155" t="s">
        <v>364</v>
      </c>
      <c r="E1526" s="156" t="s">
        <v>32</v>
      </c>
      <c r="F1526" s="157" t="s">
        <v>605</v>
      </c>
      <c r="H1526" s="156" t="s">
        <v>32</v>
      </c>
      <c r="I1526" s="158"/>
      <c r="L1526" s="154"/>
      <c r="M1526" s="159"/>
      <c r="T1526" s="160"/>
      <c r="AT1526" s="156" t="s">
        <v>364</v>
      </c>
      <c r="AU1526" s="156" t="s">
        <v>89</v>
      </c>
      <c r="AV1526" s="12" t="s">
        <v>87</v>
      </c>
      <c r="AW1526" s="12" t="s">
        <v>40</v>
      </c>
      <c r="AX1526" s="12" t="s">
        <v>80</v>
      </c>
      <c r="AY1526" s="156" t="s">
        <v>354</v>
      </c>
    </row>
    <row r="1527" spans="2:65" s="13" customFormat="1">
      <c r="B1527" s="161"/>
      <c r="D1527" s="155" t="s">
        <v>364</v>
      </c>
      <c r="E1527" s="162" t="s">
        <v>32</v>
      </c>
      <c r="F1527" s="163" t="s">
        <v>270</v>
      </c>
      <c r="H1527" s="164">
        <v>13.64</v>
      </c>
      <c r="I1527" s="165"/>
      <c r="L1527" s="161"/>
      <c r="M1527" s="166"/>
      <c r="T1527" s="167"/>
      <c r="AT1527" s="162" t="s">
        <v>364</v>
      </c>
      <c r="AU1527" s="162" t="s">
        <v>89</v>
      </c>
      <c r="AV1527" s="13" t="s">
        <v>89</v>
      </c>
      <c r="AW1527" s="13" t="s">
        <v>40</v>
      </c>
      <c r="AX1527" s="13" t="s">
        <v>87</v>
      </c>
      <c r="AY1527" s="162" t="s">
        <v>354</v>
      </c>
    </row>
    <row r="1528" spans="2:65" s="1" customFormat="1">
      <c r="B1528" s="34"/>
      <c r="D1528" s="155" t="s">
        <v>466</v>
      </c>
      <c r="F1528" s="176" t="s">
        <v>497</v>
      </c>
      <c r="L1528" s="34"/>
      <c r="M1528" s="153"/>
      <c r="T1528" s="55"/>
      <c r="AU1528" s="18" t="s">
        <v>89</v>
      </c>
    </row>
    <row r="1529" spans="2:65" s="1" customFormat="1">
      <c r="B1529" s="34"/>
      <c r="D1529" s="155" t="s">
        <v>466</v>
      </c>
      <c r="F1529" s="177" t="s">
        <v>482</v>
      </c>
      <c r="H1529" s="178">
        <v>2</v>
      </c>
      <c r="L1529" s="34"/>
      <c r="M1529" s="153"/>
      <c r="T1529" s="55"/>
      <c r="AU1529" s="18" t="s">
        <v>89</v>
      </c>
    </row>
    <row r="1530" spans="2:65" s="1" customFormat="1">
      <c r="B1530" s="34"/>
      <c r="D1530" s="155" t="s">
        <v>466</v>
      </c>
      <c r="F1530" s="176" t="s">
        <v>606</v>
      </c>
      <c r="L1530" s="34"/>
      <c r="M1530" s="153"/>
      <c r="T1530" s="55"/>
      <c r="AU1530" s="18" t="s">
        <v>89</v>
      </c>
    </row>
    <row r="1531" spans="2:65" s="1" customFormat="1">
      <c r="B1531" s="34"/>
      <c r="D1531" s="155" t="s">
        <v>466</v>
      </c>
      <c r="F1531" s="177" t="s">
        <v>482</v>
      </c>
      <c r="H1531" s="178">
        <v>2</v>
      </c>
      <c r="L1531" s="34"/>
      <c r="M1531" s="153"/>
      <c r="T1531" s="55"/>
      <c r="AU1531" s="18" t="s">
        <v>89</v>
      </c>
    </row>
    <row r="1532" spans="2:65" s="1" customFormat="1" ht="44.25" customHeight="1">
      <c r="B1532" s="34"/>
      <c r="C1532" s="179" t="s">
        <v>1456</v>
      </c>
      <c r="D1532" s="179" t="s">
        <v>517</v>
      </c>
      <c r="E1532" s="180" t="s">
        <v>1457</v>
      </c>
      <c r="F1532" s="181" t="s">
        <v>1458</v>
      </c>
      <c r="G1532" s="182" t="s">
        <v>512</v>
      </c>
      <c r="H1532" s="183">
        <v>6</v>
      </c>
      <c r="I1532" s="184"/>
      <c r="J1532" s="185">
        <f>ROUND(I1532*H1532,2)</f>
        <v>0</v>
      </c>
      <c r="K1532" s="181" t="s">
        <v>360</v>
      </c>
      <c r="L1532" s="186"/>
      <c r="M1532" s="187" t="s">
        <v>32</v>
      </c>
      <c r="N1532" s="188" t="s">
        <v>51</v>
      </c>
      <c r="P1532" s="146">
        <f>O1532*H1532</f>
        <v>0</v>
      </c>
      <c r="Q1532" s="146">
        <v>5.0000000000000001E-4</v>
      </c>
      <c r="R1532" s="146">
        <f>Q1532*H1532</f>
        <v>3.0000000000000001E-3</v>
      </c>
      <c r="S1532" s="146">
        <v>0</v>
      </c>
      <c r="T1532" s="147">
        <f>S1532*H1532</f>
        <v>0</v>
      </c>
      <c r="AR1532" s="148" t="s">
        <v>594</v>
      </c>
      <c r="AT1532" s="148" t="s">
        <v>517</v>
      </c>
      <c r="AU1532" s="148" t="s">
        <v>89</v>
      </c>
      <c r="AY1532" s="18" t="s">
        <v>354</v>
      </c>
      <c r="BE1532" s="149">
        <f>IF(N1532="základní",J1532,0)</f>
        <v>0</v>
      </c>
      <c r="BF1532" s="149">
        <f>IF(N1532="snížená",J1532,0)</f>
        <v>0</v>
      </c>
      <c r="BG1532" s="149">
        <f>IF(N1532="zákl. přenesená",J1532,0)</f>
        <v>0</v>
      </c>
      <c r="BH1532" s="149">
        <f>IF(N1532="sníž. přenesená",J1532,0)</f>
        <v>0</v>
      </c>
      <c r="BI1532" s="149">
        <f>IF(N1532="nulová",J1532,0)</f>
        <v>0</v>
      </c>
      <c r="BJ1532" s="18" t="s">
        <v>87</v>
      </c>
      <c r="BK1532" s="149">
        <f>ROUND(I1532*H1532,2)</f>
        <v>0</v>
      </c>
      <c r="BL1532" s="18" t="s">
        <v>504</v>
      </c>
      <c r="BM1532" s="148" t="s">
        <v>1459</v>
      </c>
    </row>
    <row r="1533" spans="2:65" s="12" customFormat="1">
      <c r="B1533" s="154"/>
      <c r="D1533" s="155" t="s">
        <v>364</v>
      </c>
      <c r="E1533" s="156" t="s">
        <v>32</v>
      </c>
      <c r="F1533" s="157" t="s">
        <v>365</v>
      </c>
      <c r="H1533" s="156" t="s">
        <v>32</v>
      </c>
      <c r="I1533" s="158"/>
      <c r="L1533" s="154"/>
      <c r="M1533" s="159"/>
      <c r="T1533" s="160"/>
      <c r="AT1533" s="156" t="s">
        <v>364</v>
      </c>
      <c r="AU1533" s="156" t="s">
        <v>89</v>
      </c>
      <c r="AV1533" s="12" t="s">
        <v>87</v>
      </c>
      <c r="AW1533" s="12" t="s">
        <v>40</v>
      </c>
      <c r="AX1533" s="12" t="s">
        <v>80</v>
      </c>
      <c r="AY1533" s="156" t="s">
        <v>354</v>
      </c>
    </row>
    <row r="1534" spans="2:65" s="12" customFormat="1">
      <c r="B1534" s="154"/>
      <c r="D1534" s="155" t="s">
        <v>364</v>
      </c>
      <c r="E1534" s="156" t="s">
        <v>32</v>
      </c>
      <c r="F1534" s="157" t="s">
        <v>366</v>
      </c>
      <c r="H1534" s="156" t="s">
        <v>32</v>
      </c>
      <c r="I1534" s="158"/>
      <c r="L1534" s="154"/>
      <c r="M1534" s="159"/>
      <c r="T1534" s="160"/>
      <c r="AT1534" s="156" t="s">
        <v>364</v>
      </c>
      <c r="AU1534" s="156" t="s">
        <v>89</v>
      </c>
      <c r="AV1534" s="12" t="s">
        <v>87</v>
      </c>
      <c r="AW1534" s="12" t="s">
        <v>40</v>
      </c>
      <c r="AX1534" s="12" t="s">
        <v>80</v>
      </c>
      <c r="AY1534" s="156" t="s">
        <v>354</v>
      </c>
    </row>
    <row r="1535" spans="2:65" s="12" customFormat="1">
      <c r="B1535" s="154"/>
      <c r="D1535" s="155" t="s">
        <v>364</v>
      </c>
      <c r="E1535" s="156" t="s">
        <v>32</v>
      </c>
      <c r="F1535" s="157" t="s">
        <v>379</v>
      </c>
      <c r="H1535" s="156" t="s">
        <v>32</v>
      </c>
      <c r="I1535" s="158"/>
      <c r="L1535" s="154"/>
      <c r="M1535" s="159"/>
      <c r="T1535" s="160"/>
      <c r="AT1535" s="156" t="s">
        <v>364</v>
      </c>
      <c r="AU1535" s="156" t="s">
        <v>89</v>
      </c>
      <c r="AV1535" s="12" t="s">
        <v>87</v>
      </c>
      <c r="AW1535" s="12" t="s">
        <v>40</v>
      </c>
      <c r="AX1535" s="12" t="s">
        <v>80</v>
      </c>
      <c r="AY1535" s="156" t="s">
        <v>354</v>
      </c>
    </row>
    <row r="1536" spans="2:65" s="12" customFormat="1">
      <c r="B1536" s="154"/>
      <c r="D1536" s="155" t="s">
        <v>364</v>
      </c>
      <c r="E1536" s="156" t="s">
        <v>32</v>
      </c>
      <c r="F1536" s="157" t="s">
        <v>1445</v>
      </c>
      <c r="H1536" s="156" t="s">
        <v>32</v>
      </c>
      <c r="I1536" s="158"/>
      <c r="L1536" s="154"/>
      <c r="M1536" s="159"/>
      <c r="T1536" s="160"/>
      <c r="AT1536" s="156" t="s">
        <v>364</v>
      </c>
      <c r="AU1536" s="156" t="s">
        <v>89</v>
      </c>
      <c r="AV1536" s="12" t="s">
        <v>87</v>
      </c>
      <c r="AW1536" s="12" t="s">
        <v>40</v>
      </c>
      <c r="AX1536" s="12" t="s">
        <v>80</v>
      </c>
      <c r="AY1536" s="156" t="s">
        <v>354</v>
      </c>
    </row>
    <row r="1537" spans="2:65" s="12" customFormat="1">
      <c r="B1537" s="154"/>
      <c r="D1537" s="155" t="s">
        <v>364</v>
      </c>
      <c r="E1537" s="156" t="s">
        <v>32</v>
      </c>
      <c r="F1537" s="157" t="s">
        <v>1446</v>
      </c>
      <c r="H1537" s="156" t="s">
        <v>32</v>
      </c>
      <c r="I1537" s="158"/>
      <c r="L1537" s="154"/>
      <c r="M1537" s="159"/>
      <c r="T1537" s="160"/>
      <c r="AT1537" s="156" t="s">
        <v>364</v>
      </c>
      <c r="AU1537" s="156" t="s">
        <v>89</v>
      </c>
      <c r="AV1537" s="12" t="s">
        <v>87</v>
      </c>
      <c r="AW1537" s="12" t="s">
        <v>40</v>
      </c>
      <c r="AX1537" s="12" t="s">
        <v>80</v>
      </c>
      <c r="AY1537" s="156" t="s">
        <v>354</v>
      </c>
    </row>
    <row r="1538" spans="2:65" s="12" customFormat="1">
      <c r="B1538" s="154"/>
      <c r="D1538" s="155" t="s">
        <v>364</v>
      </c>
      <c r="E1538" s="156" t="s">
        <v>32</v>
      </c>
      <c r="F1538" s="157" t="s">
        <v>1447</v>
      </c>
      <c r="H1538" s="156" t="s">
        <v>32</v>
      </c>
      <c r="I1538" s="158"/>
      <c r="L1538" s="154"/>
      <c r="M1538" s="159"/>
      <c r="T1538" s="160"/>
      <c r="AT1538" s="156" t="s">
        <v>364</v>
      </c>
      <c r="AU1538" s="156" t="s">
        <v>89</v>
      </c>
      <c r="AV1538" s="12" t="s">
        <v>87</v>
      </c>
      <c r="AW1538" s="12" t="s">
        <v>40</v>
      </c>
      <c r="AX1538" s="12" t="s">
        <v>80</v>
      </c>
      <c r="AY1538" s="156" t="s">
        <v>354</v>
      </c>
    </row>
    <row r="1539" spans="2:65" s="13" customFormat="1">
      <c r="B1539" s="161"/>
      <c r="D1539" s="155" t="s">
        <v>364</v>
      </c>
      <c r="E1539" s="163" t="s">
        <v>32</v>
      </c>
      <c r="F1539" s="168" t="s">
        <v>262</v>
      </c>
      <c r="H1539" s="164">
        <v>6</v>
      </c>
      <c r="I1539" s="165"/>
      <c r="L1539" s="161"/>
      <c r="M1539" s="166"/>
      <c r="T1539" s="167"/>
      <c r="AT1539" s="162" t="s">
        <v>364</v>
      </c>
      <c r="AU1539" s="162" t="s">
        <v>89</v>
      </c>
      <c r="AV1539" s="13" t="s">
        <v>89</v>
      </c>
      <c r="AW1539" s="13" t="s">
        <v>40</v>
      </c>
      <c r="AX1539" s="13" t="s">
        <v>87</v>
      </c>
      <c r="AY1539" s="162" t="s">
        <v>354</v>
      </c>
    </row>
    <row r="1540" spans="2:65" s="1" customFormat="1">
      <c r="B1540" s="34"/>
      <c r="D1540" s="155" t="s">
        <v>466</v>
      </c>
      <c r="F1540" s="176" t="s">
        <v>606</v>
      </c>
      <c r="L1540" s="34"/>
      <c r="M1540" s="153"/>
      <c r="T1540" s="55"/>
      <c r="AU1540" s="18" t="s">
        <v>89</v>
      </c>
    </row>
    <row r="1541" spans="2:65" s="1" customFormat="1">
      <c r="B1541" s="34"/>
      <c r="D1541" s="155" t="s">
        <v>466</v>
      </c>
      <c r="F1541" s="177" t="s">
        <v>482</v>
      </c>
      <c r="H1541" s="178">
        <v>2</v>
      </c>
      <c r="L1541" s="34"/>
      <c r="M1541" s="153"/>
      <c r="T1541" s="55"/>
      <c r="AU1541" s="18" t="s">
        <v>89</v>
      </c>
    </row>
    <row r="1542" spans="2:65" s="1" customFormat="1">
      <c r="B1542" s="34"/>
      <c r="D1542" s="155" t="s">
        <v>466</v>
      </c>
      <c r="F1542" s="176" t="s">
        <v>497</v>
      </c>
      <c r="L1542" s="34"/>
      <c r="M1542" s="153"/>
      <c r="T1542" s="55"/>
      <c r="AU1542" s="18" t="s">
        <v>89</v>
      </c>
    </row>
    <row r="1543" spans="2:65" s="1" customFormat="1">
      <c r="B1543" s="34"/>
      <c r="D1543" s="155" t="s">
        <v>466</v>
      </c>
      <c r="F1543" s="177" t="s">
        <v>482</v>
      </c>
      <c r="H1543" s="178">
        <v>2</v>
      </c>
      <c r="L1543" s="34"/>
      <c r="M1543" s="153"/>
      <c r="T1543" s="55"/>
      <c r="AU1543" s="18" t="s">
        <v>89</v>
      </c>
    </row>
    <row r="1544" spans="2:65" s="1" customFormat="1">
      <c r="B1544" s="34"/>
      <c r="D1544" s="155" t="s">
        <v>466</v>
      </c>
      <c r="F1544" s="176" t="s">
        <v>498</v>
      </c>
      <c r="L1544" s="34"/>
      <c r="M1544" s="153"/>
      <c r="T1544" s="55"/>
      <c r="AU1544" s="18" t="s">
        <v>89</v>
      </c>
    </row>
    <row r="1545" spans="2:65" s="1" customFormat="1">
      <c r="B1545" s="34"/>
      <c r="D1545" s="155" t="s">
        <v>466</v>
      </c>
      <c r="F1545" s="177" t="s">
        <v>482</v>
      </c>
      <c r="H1545" s="178">
        <v>2</v>
      </c>
      <c r="L1545" s="34"/>
      <c r="M1545" s="153"/>
      <c r="T1545" s="55"/>
      <c r="AU1545" s="18" t="s">
        <v>89</v>
      </c>
    </row>
    <row r="1546" spans="2:65" s="1" customFormat="1" ht="49.15" customHeight="1">
      <c r="B1546" s="34"/>
      <c r="C1546" s="137" t="s">
        <v>1460</v>
      </c>
      <c r="D1546" s="137" t="s">
        <v>356</v>
      </c>
      <c r="E1546" s="138" t="s">
        <v>1461</v>
      </c>
      <c r="F1546" s="139" t="s">
        <v>1462</v>
      </c>
      <c r="G1546" s="140" t="s">
        <v>512</v>
      </c>
      <c r="H1546" s="141">
        <v>4</v>
      </c>
      <c r="I1546" s="142"/>
      <c r="J1546" s="143">
        <f>ROUND(I1546*H1546,2)</f>
        <v>0</v>
      </c>
      <c r="K1546" s="139" t="s">
        <v>360</v>
      </c>
      <c r="L1546" s="34"/>
      <c r="M1546" s="144" t="s">
        <v>32</v>
      </c>
      <c r="N1546" s="145" t="s">
        <v>51</v>
      </c>
      <c r="P1546" s="146">
        <f>O1546*H1546</f>
        <v>0</v>
      </c>
      <c r="Q1546" s="146">
        <v>0</v>
      </c>
      <c r="R1546" s="146">
        <f>Q1546*H1546</f>
        <v>0</v>
      </c>
      <c r="S1546" s="146">
        <v>0</v>
      </c>
      <c r="T1546" s="147">
        <f>S1546*H1546</f>
        <v>0</v>
      </c>
      <c r="AR1546" s="148" t="s">
        <v>504</v>
      </c>
      <c r="AT1546" s="148" t="s">
        <v>356</v>
      </c>
      <c r="AU1546" s="148" t="s">
        <v>89</v>
      </c>
      <c r="AY1546" s="18" t="s">
        <v>354</v>
      </c>
      <c r="BE1546" s="149">
        <f>IF(N1546="základní",J1546,0)</f>
        <v>0</v>
      </c>
      <c r="BF1546" s="149">
        <f>IF(N1546="snížená",J1546,0)</f>
        <v>0</v>
      </c>
      <c r="BG1546" s="149">
        <f>IF(N1546="zákl. přenesená",J1546,0)</f>
        <v>0</v>
      </c>
      <c r="BH1546" s="149">
        <f>IF(N1546="sníž. přenesená",J1546,0)</f>
        <v>0</v>
      </c>
      <c r="BI1546" s="149">
        <f>IF(N1546="nulová",J1546,0)</f>
        <v>0</v>
      </c>
      <c r="BJ1546" s="18" t="s">
        <v>87</v>
      </c>
      <c r="BK1546" s="149">
        <f>ROUND(I1546*H1546,2)</f>
        <v>0</v>
      </c>
      <c r="BL1546" s="18" t="s">
        <v>504</v>
      </c>
      <c r="BM1546" s="148" t="s">
        <v>1463</v>
      </c>
    </row>
    <row r="1547" spans="2:65" s="1" customFormat="1">
      <c r="B1547" s="34"/>
      <c r="D1547" s="150" t="s">
        <v>362</v>
      </c>
      <c r="F1547" s="151" t="s">
        <v>1464</v>
      </c>
      <c r="I1547" s="152"/>
      <c r="L1547" s="34"/>
      <c r="M1547" s="153"/>
      <c r="T1547" s="55"/>
      <c r="AT1547" s="18" t="s">
        <v>362</v>
      </c>
      <c r="AU1547" s="18" t="s">
        <v>89</v>
      </c>
    </row>
    <row r="1548" spans="2:65" s="12" customFormat="1">
      <c r="B1548" s="154"/>
      <c r="D1548" s="155" t="s">
        <v>364</v>
      </c>
      <c r="E1548" s="156" t="s">
        <v>32</v>
      </c>
      <c r="F1548" s="157" t="s">
        <v>365</v>
      </c>
      <c r="H1548" s="156" t="s">
        <v>32</v>
      </c>
      <c r="I1548" s="158"/>
      <c r="L1548" s="154"/>
      <c r="M1548" s="159"/>
      <c r="T1548" s="160"/>
      <c r="AT1548" s="156" t="s">
        <v>364</v>
      </c>
      <c r="AU1548" s="156" t="s">
        <v>89</v>
      </c>
      <c r="AV1548" s="12" t="s">
        <v>87</v>
      </c>
      <c r="AW1548" s="12" t="s">
        <v>40</v>
      </c>
      <c r="AX1548" s="12" t="s">
        <v>80</v>
      </c>
      <c r="AY1548" s="156" t="s">
        <v>354</v>
      </c>
    </row>
    <row r="1549" spans="2:65" s="12" customFormat="1">
      <c r="B1549" s="154"/>
      <c r="D1549" s="155" t="s">
        <v>364</v>
      </c>
      <c r="E1549" s="156" t="s">
        <v>32</v>
      </c>
      <c r="F1549" s="157" t="s">
        <v>366</v>
      </c>
      <c r="H1549" s="156" t="s">
        <v>32</v>
      </c>
      <c r="I1549" s="158"/>
      <c r="L1549" s="154"/>
      <c r="M1549" s="159"/>
      <c r="T1549" s="160"/>
      <c r="AT1549" s="156" t="s">
        <v>364</v>
      </c>
      <c r="AU1549" s="156" t="s">
        <v>89</v>
      </c>
      <c r="AV1549" s="12" t="s">
        <v>87</v>
      </c>
      <c r="AW1549" s="12" t="s">
        <v>40</v>
      </c>
      <c r="AX1549" s="12" t="s">
        <v>80</v>
      </c>
      <c r="AY1549" s="156" t="s">
        <v>354</v>
      </c>
    </row>
    <row r="1550" spans="2:65" s="12" customFormat="1">
      <c r="B1550" s="154"/>
      <c r="D1550" s="155" t="s">
        <v>364</v>
      </c>
      <c r="E1550" s="156" t="s">
        <v>32</v>
      </c>
      <c r="F1550" s="157" t="s">
        <v>379</v>
      </c>
      <c r="H1550" s="156" t="s">
        <v>32</v>
      </c>
      <c r="I1550" s="158"/>
      <c r="L1550" s="154"/>
      <c r="M1550" s="159"/>
      <c r="T1550" s="160"/>
      <c r="AT1550" s="156" t="s">
        <v>364</v>
      </c>
      <c r="AU1550" s="156" t="s">
        <v>89</v>
      </c>
      <c r="AV1550" s="12" t="s">
        <v>87</v>
      </c>
      <c r="AW1550" s="12" t="s">
        <v>40</v>
      </c>
      <c r="AX1550" s="12" t="s">
        <v>80</v>
      </c>
      <c r="AY1550" s="156" t="s">
        <v>354</v>
      </c>
    </row>
    <row r="1551" spans="2:65" s="12" customFormat="1">
      <c r="B1551" s="154"/>
      <c r="D1551" s="155" t="s">
        <v>364</v>
      </c>
      <c r="E1551" s="156" t="s">
        <v>32</v>
      </c>
      <c r="F1551" s="157" t="s">
        <v>1465</v>
      </c>
      <c r="H1551" s="156" t="s">
        <v>32</v>
      </c>
      <c r="I1551" s="158"/>
      <c r="L1551" s="154"/>
      <c r="M1551" s="159"/>
      <c r="T1551" s="160"/>
      <c r="AT1551" s="156" t="s">
        <v>364</v>
      </c>
      <c r="AU1551" s="156" t="s">
        <v>89</v>
      </c>
      <c r="AV1551" s="12" t="s">
        <v>87</v>
      </c>
      <c r="AW1551" s="12" t="s">
        <v>40</v>
      </c>
      <c r="AX1551" s="12" t="s">
        <v>80</v>
      </c>
      <c r="AY1551" s="156" t="s">
        <v>354</v>
      </c>
    </row>
    <row r="1552" spans="2:65" s="12" customFormat="1">
      <c r="B1552" s="154"/>
      <c r="D1552" s="155" t="s">
        <v>364</v>
      </c>
      <c r="E1552" s="156" t="s">
        <v>32</v>
      </c>
      <c r="F1552" s="157" t="s">
        <v>1466</v>
      </c>
      <c r="H1552" s="156" t="s">
        <v>32</v>
      </c>
      <c r="I1552" s="158"/>
      <c r="L1552" s="154"/>
      <c r="M1552" s="159"/>
      <c r="T1552" s="160"/>
      <c r="AT1552" s="156" t="s">
        <v>364</v>
      </c>
      <c r="AU1552" s="156" t="s">
        <v>89</v>
      </c>
      <c r="AV1552" s="12" t="s">
        <v>87</v>
      </c>
      <c r="AW1552" s="12" t="s">
        <v>40</v>
      </c>
      <c r="AX1552" s="12" t="s">
        <v>80</v>
      </c>
      <c r="AY1552" s="156" t="s">
        <v>354</v>
      </c>
    </row>
    <row r="1553" spans="2:65" s="13" customFormat="1">
      <c r="B1553" s="161"/>
      <c r="D1553" s="155" t="s">
        <v>364</v>
      </c>
      <c r="E1553" s="163" t="s">
        <v>32</v>
      </c>
      <c r="F1553" s="168" t="s">
        <v>265</v>
      </c>
      <c r="H1553" s="164">
        <v>4</v>
      </c>
      <c r="I1553" s="165"/>
      <c r="L1553" s="161"/>
      <c r="M1553" s="166"/>
      <c r="T1553" s="167"/>
      <c r="AT1553" s="162" t="s">
        <v>364</v>
      </c>
      <c r="AU1553" s="162" t="s">
        <v>89</v>
      </c>
      <c r="AV1553" s="13" t="s">
        <v>89</v>
      </c>
      <c r="AW1553" s="13" t="s">
        <v>40</v>
      </c>
      <c r="AX1553" s="13" t="s">
        <v>87</v>
      </c>
      <c r="AY1553" s="162" t="s">
        <v>354</v>
      </c>
    </row>
    <row r="1554" spans="2:65" s="1" customFormat="1">
      <c r="B1554" s="34"/>
      <c r="D1554" s="155" t="s">
        <v>466</v>
      </c>
      <c r="F1554" s="176" t="s">
        <v>495</v>
      </c>
      <c r="L1554" s="34"/>
      <c r="M1554" s="153"/>
      <c r="T1554" s="55"/>
      <c r="AU1554" s="18" t="s">
        <v>89</v>
      </c>
    </row>
    <row r="1555" spans="2:65" s="1" customFormat="1">
      <c r="B1555" s="34"/>
      <c r="D1555" s="155" t="s">
        <v>466</v>
      </c>
      <c r="F1555" s="177" t="s">
        <v>482</v>
      </c>
      <c r="H1555" s="178">
        <v>2</v>
      </c>
      <c r="L1555" s="34"/>
      <c r="M1555" s="153"/>
      <c r="T1555" s="55"/>
      <c r="AU1555" s="18" t="s">
        <v>89</v>
      </c>
    </row>
    <row r="1556" spans="2:65" s="1" customFormat="1">
      <c r="B1556" s="34"/>
      <c r="D1556" s="155" t="s">
        <v>466</v>
      </c>
      <c r="F1556" s="176" t="s">
        <v>496</v>
      </c>
      <c r="L1556" s="34"/>
      <c r="M1556" s="153"/>
      <c r="T1556" s="55"/>
      <c r="AU1556" s="18" t="s">
        <v>89</v>
      </c>
    </row>
    <row r="1557" spans="2:65" s="1" customFormat="1">
      <c r="B1557" s="34"/>
      <c r="D1557" s="155" t="s">
        <v>466</v>
      </c>
      <c r="F1557" s="177" t="s">
        <v>482</v>
      </c>
      <c r="H1557" s="178">
        <v>2</v>
      </c>
      <c r="L1557" s="34"/>
      <c r="M1557" s="153"/>
      <c r="T1557" s="55"/>
      <c r="AU1557" s="18" t="s">
        <v>89</v>
      </c>
    </row>
    <row r="1558" spans="2:65" s="1" customFormat="1" ht="37.9" customHeight="1">
      <c r="B1558" s="34"/>
      <c r="C1558" s="179" t="s">
        <v>1467</v>
      </c>
      <c r="D1558" s="179" t="s">
        <v>517</v>
      </c>
      <c r="E1558" s="180" t="s">
        <v>1468</v>
      </c>
      <c r="F1558" s="181" t="s">
        <v>1469</v>
      </c>
      <c r="G1558" s="182" t="s">
        <v>359</v>
      </c>
      <c r="H1558" s="183">
        <v>18.36</v>
      </c>
      <c r="I1558" s="184"/>
      <c r="J1558" s="185">
        <f>ROUND(I1558*H1558,2)</f>
        <v>0</v>
      </c>
      <c r="K1558" s="181" t="s">
        <v>360</v>
      </c>
      <c r="L1558" s="186"/>
      <c r="M1558" s="187" t="s">
        <v>32</v>
      </c>
      <c r="N1558" s="188" t="s">
        <v>51</v>
      </c>
      <c r="P1558" s="146">
        <f>O1558*H1558</f>
        <v>0</v>
      </c>
      <c r="Q1558" s="146">
        <v>5.4599999999999996E-3</v>
      </c>
      <c r="R1558" s="146">
        <f>Q1558*H1558</f>
        <v>0.10024559999999999</v>
      </c>
      <c r="S1558" s="146">
        <v>0</v>
      </c>
      <c r="T1558" s="147">
        <f>S1558*H1558</f>
        <v>0</v>
      </c>
      <c r="AR1558" s="148" t="s">
        <v>594</v>
      </c>
      <c r="AT1558" s="148" t="s">
        <v>517</v>
      </c>
      <c r="AU1558" s="148" t="s">
        <v>89</v>
      </c>
      <c r="AY1558" s="18" t="s">
        <v>354</v>
      </c>
      <c r="BE1558" s="149">
        <f>IF(N1558="základní",J1558,0)</f>
        <v>0</v>
      </c>
      <c r="BF1558" s="149">
        <f>IF(N1558="snížená",J1558,0)</f>
        <v>0</v>
      </c>
      <c r="BG1558" s="149">
        <f>IF(N1558="zákl. přenesená",J1558,0)</f>
        <v>0</v>
      </c>
      <c r="BH1558" s="149">
        <f>IF(N1558="sníž. přenesená",J1558,0)</f>
        <v>0</v>
      </c>
      <c r="BI1558" s="149">
        <f>IF(N1558="nulová",J1558,0)</f>
        <v>0</v>
      </c>
      <c r="BJ1558" s="18" t="s">
        <v>87</v>
      </c>
      <c r="BK1558" s="149">
        <f>ROUND(I1558*H1558,2)</f>
        <v>0</v>
      </c>
      <c r="BL1558" s="18" t="s">
        <v>504</v>
      </c>
      <c r="BM1558" s="148" t="s">
        <v>1470</v>
      </c>
    </row>
    <row r="1559" spans="2:65" s="12" customFormat="1">
      <c r="B1559" s="154"/>
      <c r="D1559" s="155" t="s">
        <v>364</v>
      </c>
      <c r="E1559" s="156" t="s">
        <v>32</v>
      </c>
      <c r="F1559" s="157" t="s">
        <v>365</v>
      </c>
      <c r="H1559" s="156" t="s">
        <v>32</v>
      </c>
      <c r="I1559" s="158"/>
      <c r="L1559" s="154"/>
      <c r="M1559" s="159"/>
      <c r="T1559" s="160"/>
      <c r="AT1559" s="156" t="s">
        <v>364</v>
      </c>
      <c r="AU1559" s="156" t="s">
        <v>89</v>
      </c>
      <c r="AV1559" s="12" t="s">
        <v>87</v>
      </c>
      <c r="AW1559" s="12" t="s">
        <v>40</v>
      </c>
      <c r="AX1559" s="12" t="s">
        <v>80</v>
      </c>
      <c r="AY1559" s="156" t="s">
        <v>354</v>
      </c>
    </row>
    <row r="1560" spans="2:65" s="12" customFormat="1">
      <c r="B1560" s="154"/>
      <c r="D1560" s="155" t="s">
        <v>364</v>
      </c>
      <c r="E1560" s="156" t="s">
        <v>32</v>
      </c>
      <c r="F1560" s="157" t="s">
        <v>490</v>
      </c>
      <c r="H1560" s="156" t="s">
        <v>32</v>
      </c>
      <c r="I1560" s="158"/>
      <c r="L1560" s="154"/>
      <c r="M1560" s="159"/>
      <c r="T1560" s="160"/>
      <c r="AT1560" s="156" t="s">
        <v>364</v>
      </c>
      <c r="AU1560" s="156" t="s">
        <v>89</v>
      </c>
      <c r="AV1560" s="12" t="s">
        <v>87</v>
      </c>
      <c r="AW1560" s="12" t="s">
        <v>40</v>
      </c>
      <c r="AX1560" s="12" t="s">
        <v>80</v>
      </c>
      <c r="AY1560" s="156" t="s">
        <v>354</v>
      </c>
    </row>
    <row r="1561" spans="2:65" s="12" customFormat="1">
      <c r="B1561" s="154"/>
      <c r="D1561" s="155" t="s">
        <v>364</v>
      </c>
      <c r="E1561" s="156" t="s">
        <v>32</v>
      </c>
      <c r="F1561" s="157" t="s">
        <v>491</v>
      </c>
      <c r="H1561" s="156" t="s">
        <v>32</v>
      </c>
      <c r="I1561" s="158"/>
      <c r="L1561" s="154"/>
      <c r="M1561" s="159"/>
      <c r="T1561" s="160"/>
      <c r="AT1561" s="156" t="s">
        <v>364</v>
      </c>
      <c r="AU1561" s="156" t="s">
        <v>89</v>
      </c>
      <c r="AV1561" s="12" t="s">
        <v>87</v>
      </c>
      <c r="AW1561" s="12" t="s">
        <v>40</v>
      </c>
      <c r="AX1561" s="12" t="s">
        <v>80</v>
      </c>
      <c r="AY1561" s="156" t="s">
        <v>354</v>
      </c>
    </row>
    <row r="1562" spans="2:65" s="13" customFormat="1">
      <c r="B1562" s="161"/>
      <c r="D1562" s="155" t="s">
        <v>364</v>
      </c>
      <c r="E1562" s="162" t="s">
        <v>32</v>
      </c>
      <c r="F1562" s="163" t="s">
        <v>273</v>
      </c>
      <c r="H1562" s="164">
        <v>18.36</v>
      </c>
      <c r="I1562" s="165"/>
      <c r="L1562" s="161"/>
      <c r="M1562" s="166"/>
      <c r="T1562" s="167"/>
      <c r="AT1562" s="162" t="s">
        <v>364</v>
      </c>
      <c r="AU1562" s="162" t="s">
        <v>89</v>
      </c>
      <c r="AV1562" s="13" t="s">
        <v>89</v>
      </c>
      <c r="AW1562" s="13" t="s">
        <v>40</v>
      </c>
      <c r="AX1562" s="13" t="s">
        <v>87</v>
      </c>
      <c r="AY1562" s="162" t="s">
        <v>354</v>
      </c>
    </row>
    <row r="1563" spans="2:65" s="1" customFormat="1">
      <c r="B1563" s="34"/>
      <c r="D1563" s="155" t="s">
        <v>466</v>
      </c>
      <c r="F1563" s="176" t="s">
        <v>495</v>
      </c>
      <c r="L1563" s="34"/>
      <c r="M1563" s="153"/>
      <c r="T1563" s="55"/>
      <c r="AU1563" s="18" t="s">
        <v>89</v>
      </c>
    </row>
    <row r="1564" spans="2:65" s="1" customFormat="1">
      <c r="B1564" s="34"/>
      <c r="D1564" s="155" t="s">
        <v>466</v>
      </c>
      <c r="F1564" s="177" t="s">
        <v>482</v>
      </c>
      <c r="H1564" s="178">
        <v>2</v>
      </c>
      <c r="L1564" s="34"/>
      <c r="M1564" s="153"/>
      <c r="T1564" s="55"/>
      <c r="AU1564" s="18" t="s">
        <v>89</v>
      </c>
    </row>
    <row r="1565" spans="2:65" s="1" customFormat="1">
      <c r="B1565" s="34"/>
      <c r="D1565" s="155" t="s">
        <v>466</v>
      </c>
      <c r="F1565" s="176" t="s">
        <v>496</v>
      </c>
      <c r="L1565" s="34"/>
      <c r="M1565" s="153"/>
      <c r="T1565" s="55"/>
      <c r="AU1565" s="18" t="s">
        <v>89</v>
      </c>
    </row>
    <row r="1566" spans="2:65" s="1" customFormat="1">
      <c r="B1566" s="34"/>
      <c r="D1566" s="155" t="s">
        <v>466</v>
      </c>
      <c r="F1566" s="177" t="s">
        <v>482</v>
      </c>
      <c r="H1566" s="178">
        <v>2</v>
      </c>
      <c r="L1566" s="34"/>
      <c r="M1566" s="153"/>
      <c r="T1566" s="55"/>
      <c r="AU1566" s="18" t="s">
        <v>89</v>
      </c>
    </row>
    <row r="1567" spans="2:65" s="1" customFormat="1" ht="44.25" customHeight="1">
      <c r="B1567" s="34"/>
      <c r="C1567" s="179" t="s">
        <v>1471</v>
      </c>
      <c r="D1567" s="179" t="s">
        <v>517</v>
      </c>
      <c r="E1567" s="180" t="s">
        <v>1457</v>
      </c>
      <c r="F1567" s="181" t="s">
        <v>1458</v>
      </c>
      <c r="G1567" s="182" t="s">
        <v>512</v>
      </c>
      <c r="H1567" s="183">
        <v>4</v>
      </c>
      <c r="I1567" s="184"/>
      <c r="J1567" s="185">
        <f>ROUND(I1567*H1567,2)</f>
        <v>0</v>
      </c>
      <c r="K1567" s="181" t="s">
        <v>360</v>
      </c>
      <c r="L1567" s="186"/>
      <c r="M1567" s="187" t="s">
        <v>32</v>
      </c>
      <c r="N1567" s="188" t="s">
        <v>51</v>
      </c>
      <c r="P1567" s="146">
        <f>O1567*H1567</f>
        <v>0</v>
      </c>
      <c r="Q1567" s="146">
        <v>5.0000000000000001E-4</v>
      </c>
      <c r="R1567" s="146">
        <f>Q1567*H1567</f>
        <v>2E-3</v>
      </c>
      <c r="S1567" s="146">
        <v>0</v>
      </c>
      <c r="T1567" s="147">
        <f>S1567*H1567</f>
        <v>0</v>
      </c>
      <c r="AR1567" s="148" t="s">
        <v>594</v>
      </c>
      <c r="AT1567" s="148" t="s">
        <v>517</v>
      </c>
      <c r="AU1567" s="148" t="s">
        <v>89</v>
      </c>
      <c r="AY1567" s="18" t="s">
        <v>354</v>
      </c>
      <c r="BE1567" s="149">
        <f>IF(N1567="základní",J1567,0)</f>
        <v>0</v>
      </c>
      <c r="BF1567" s="149">
        <f>IF(N1567="snížená",J1567,0)</f>
        <v>0</v>
      </c>
      <c r="BG1567" s="149">
        <f>IF(N1567="zákl. přenesená",J1567,0)</f>
        <v>0</v>
      </c>
      <c r="BH1567" s="149">
        <f>IF(N1567="sníž. přenesená",J1567,0)</f>
        <v>0</v>
      </c>
      <c r="BI1567" s="149">
        <f>IF(N1567="nulová",J1567,0)</f>
        <v>0</v>
      </c>
      <c r="BJ1567" s="18" t="s">
        <v>87</v>
      </c>
      <c r="BK1567" s="149">
        <f>ROUND(I1567*H1567,2)</f>
        <v>0</v>
      </c>
      <c r="BL1567" s="18" t="s">
        <v>504</v>
      </c>
      <c r="BM1567" s="148" t="s">
        <v>1472</v>
      </c>
    </row>
    <row r="1568" spans="2:65" s="12" customFormat="1">
      <c r="B1568" s="154"/>
      <c r="D1568" s="155" t="s">
        <v>364</v>
      </c>
      <c r="E1568" s="156" t="s">
        <v>32</v>
      </c>
      <c r="F1568" s="157" t="s">
        <v>365</v>
      </c>
      <c r="H1568" s="156" t="s">
        <v>32</v>
      </c>
      <c r="I1568" s="158"/>
      <c r="L1568" s="154"/>
      <c r="M1568" s="159"/>
      <c r="T1568" s="160"/>
      <c r="AT1568" s="156" t="s">
        <v>364</v>
      </c>
      <c r="AU1568" s="156" t="s">
        <v>89</v>
      </c>
      <c r="AV1568" s="12" t="s">
        <v>87</v>
      </c>
      <c r="AW1568" s="12" t="s">
        <v>40</v>
      </c>
      <c r="AX1568" s="12" t="s">
        <v>80</v>
      </c>
      <c r="AY1568" s="156" t="s">
        <v>354</v>
      </c>
    </row>
    <row r="1569" spans="2:65" s="12" customFormat="1">
      <c r="B1569" s="154"/>
      <c r="D1569" s="155" t="s">
        <v>364</v>
      </c>
      <c r="E1569" s="156" t="s">
        <v>32</v>
      </c>
      <c r="F1569" s="157" t="s">
        <v>366</v>
      </c>
      <c r="H1569" s="156" t="s">
        <v>32</v>
      </c>
      <c r="I1569" s="158"/>
      <c r="L1569" s="154"/>
      <c r="M1569" s="159"/>
      <c r="T1569" s="160"/>
      <c r="AT1569" s="156" t="s">
        <v>364</v>
      </c>
      <c r="AU1569" s="156" t="s">
        <v>89</v>
      </c>
      <c r="AV1569" s="12" t="s">
        <v>87</v>
      </c>
      <c r="AW1569" s="12" t="s">
        <v>40</v>
      </c>
      <c r="AX1569" s="12" t="s">
        <v>80</v>
      </c>
      <c r="AY1569" s="156" t="s">
        <v>354</v>
      </c>
    </row>
    <row r="1570" spans="2:65" s="12" customFormat="1">
      <c r="B1570" s="154"/>
      <c r="D1570" s="155" t="s">
        <v>364</v>
      </c>
      <c r="E1570" s="156" t="s">
        <v>32</v>
      </c>
      <c r="F1570" s="157" t="s">
        <v>379</v>
      </c>
      <c r="H1570" s="156" t="s">
        <v>32</v>
      </c>
      <c r="I1570" s="158"/>
      <c r="L1570" s="154"/>
      <c r="M1570" s="159"/>
      <c r="T1570" s="160"/>
      <c r="AT1570" s="156" t="s">
        <v>364</v>
      </c>
      <c r="AU1570" s="156" t="s">
        <v>89</v>
      </c>
      <c r="AV1570" s="12" t="s">
        <v>87</v>
      </c>
      <c r="AW1570" s="12" t="s">
        <v>40</v>
      </c>
      <c r="AX1570" s="12" t="s">
        <v>80</v>
      </c>
      <c r="AY1570" s="156" t="s">
        <v>354</v>
      </c>
    </row>
    <row r="1571" spans="2:65" s="12" customFormat="1">
      <c r="B1571" s="154"/>
      <c r="D1571" s="155" t="s">
        <v>364</v>
      </c>
      <c r="E1571" s="156" t="s">
        <v>32</v>
      </c>
      <c r="F1571" s="157" t="s">
        <v>1465</v>
      </c>
      <c r="H1571" s="156" t="s">
        <v>32</v>
      </c>
      <c r="I1571" s="158"/>
      <c r="L1571" s="154"/>
      <c r="M1571" s="159"/>
      <c r="T1571" s="160"/>
      <c r="AT1571" s="156" t="s">
        <v>364</v>
      </c>
      <c r="AU1571" s="156" t="s">
        <v>89</v>
      </c>
      <c r="AV1571" s="12" t="s">
        <v>87</v>
      </c>
      <c r="AW1571" s="12" t="s">
        <v>40</v>
      </c>
      <c r="AX1571" s="12" t="s">
        <v>80</v>
      </c>
      <c r="AY1571" s="156" t="s">
        <v>354</v>
      </c>
    </row>
    <row r="1572" spans="2:65" s="12" customFormat="1">
      <c r="B1572" s="154"/>
      <c r="D1572" s="155" t="s">
        <v>364</v>
      </c>
      <c r="E1572" s="156" t="s">
        <v>32</v>
      </c>
      <c r="F1572" s="157" t="s">
        <v>1466</v>
      </c>
      <c r="H1572" s="156" t="s">
        <v>32</v>
      </c>
      <c r="I1572" s="158"/>
      <c r="L1572" s="154"/>
      <c r="M1572" s="159"/>
      <c r="T1572" s="160"/>
      <c r="AT1572" s="156" t="s">
        <v>364</v>
      </c>
      <c r="AU1572" s="156" t="s">
        <v>89</v>
      </c>
      <c r="AV1572" s="12" t="s">
        <v>87</v>
      </c>
      <c r="AW1572" s="12" t="s">
        <v>40</v>
      </c>
      <c r="AX1572" s="12" t="s">
        <v>80</v>
      </c>
      <c r="AY1572" s="156" t="s">
        <v>354</v>
      </c>
    </row>
    <row r="1573" spans="2:65" s="13" customFormat="1">
      <c r="B1573" s="161"/>
      <c r="D1573" s="155" t="s">
        <v>364</v>
      </c>
      <c r="E1573" s="163" t="s">
        <v>32</v>
      </c>
      <c r="F1573" s="168" t="s">
        <v>265</v>
      </c>
      <c r="H1573" s="164">
        <v>4</v>
      </c>
      <c r="I1573" s="165"/>
      <c r="L1573" s="161"/>
      <c r="M1573" s="166"/>
      <c r="T1573" s="167"/>
      <c r="AT1573" s="162" t="s">
        <v>364</v>
      </c>
      <c r="AU1573" s="162" t="s">
        <v>89</v>
      </c>
      <c r="AV1573" s="13" t="s">
        <v>89</v>
      </c>
      <c r="AW1573" s="13" t="s">
        <v>40</v>
      </c>
      <c r="AX1573" s="13" t="s">
        <v>87</v>
      </c>
      <c r="AY1573" s="162" t="s">
        <v>354</v>
      </c>
    </row>
    <row r="1574" spans="2:65" s="1" customFormat="1">
      <c r="B1574" s="34"/>
      <c r="D1574" s="155" t="s">
        <v>466</v>
      </c>
      <c r="F1574" s="176" t="s">
        <v>495</v>
      </c>
      <c r="L1574" s="34"/>
      <c r="M1574" s="153"/>
      <c r="T1574" s="55"/>
      <c r="AU1574" s="18" t="s">
        <v>89</v>
      </c>
    </row>
    <row r="1575" spans="2:65" s="1" customFormat="1">
      <c r="B1575" s="34"/>
      <c r="D1575" s="155" t="s">
        <v>466</v>
      </c>
      <c r="F1575" s="177" t="s">
        <v>482</v>
      </c>
      <c r="H1575" s="178">
        <v>2</v>
      </c>
      <c r="L1575" s="34"/>
      <c r="M1575" s="153"/>
      <c r="T1575" s="55"/>
      <c r="AU1575" s="18" t="s">
        <v>89</v>
      </c>
    </row>
    <row r="1576" spans="2:65" s="1" customFormat="1">
      <c r="B1576" s="34"/>
      <c r="D1576" s="155" t="s">
        <v>466</v>
      </c>
      <c r="F1576" s="176" t="s">
        <v>496</v>
      </c>
      <c r="L1576" s="34"/>
      <c r="M1576" s="153"/>
      <c r="T1576" s="55"/>
      <c r="AU1576" s="18" t="s">
        <v>89</v>
      </c>
    </row>
    <row r="1577" spans="2:65" s="1" customFormat="1">
      <c r="B1577" s="34"/>
      <c r="D1577" s="155" t="s">
        <v>466</v>
      </c>
      <c r="F1577" s="177" t="s">
        <v>482</v>
      </c>
      <c r="H1577" s="178">
        <v>2</v>
      </c>
      <c r="L1577" s="34"/>
      <c r="M1577" s="153"/>
      <c r="T1577" s="55"/>
      <c r="AU1577" s="18" t="s">
        <v>89</v>
      </c>
    </row>
    <row r="1578" spans="2:65" s="1" customFormat="1" ht="24.2" customHeight="1">
      <c r="B1578" s="34"/>
      <c r="C1578" s="137" t="s">
        <v>1473</v>
      </c>
      <c r="D1578" s="137" t="s">
        <v>356</v>
      </c>
      <c r="E1578" s="138" t="s">
        <v>1474</v>
      </c>
      <c r="F1578" s="139" t="s">
        <v>1475</v>
      </c>
      <c r="G1578" s="140" t="s">
        <v>512</v>
      </c>
      <c r="H1578" s="141">
        <v>10</v>
      </c>
      <c r="I1578" s="142"/>
      <c r="J1578" s="143">
        <f>ROUND(I1578*H1578,2)</f>
        <v>0</v>
      </c>
      <c r="K1578" s="139" t="s">
        <v>360</v>
      </c>
      <c r="L1578" s="34"/>
      <c r="M1578" s="144" t="s">
        <v>32</v>
      </c>
      <c r="N1578" s="145" t="s">
        <v>51</v>
      </c>
      <c r="P1578" s="146">
        <f>O1578*H1578</f>
        <v>0</v>
      </c>
      <c r="Q1578" s="146">
        <v>0</v>
      </c>
      <c r="R1578" s="146">
        <f>Q1578*H1578</f>
        <v>0</v>
      </c>
      <c r="S1578" s="146">
        <v>0</v>
      </c>
      <c r="T1578" s="147">
        <f>S1578*H1578</f>
        <v>0</v>
      </c>
      <c r="AR1578" s="148" t="s">
        <v>504</v>
      </c>
      <c r="AT1578" s="148" t="s">
        <v>356</v>
      </c>
      <c r="AU1578" s="148" t="s">
        <v>89</v>
      </c>
      <c r="AY1578" s="18" t="s">
        <v>354</v>
      </c>
      <c r="BE1578" s="149">
        <f>IF(N1578="základní",J1578,0)</f>
        <v>0</v>
      </c>
      <c r="BF1578" s="149">
        <f>IF(N1578="snížená",J1578,0)</f>
        <v>0</v>
      </c>
      <c r="BG1578" s="149">
        <f>IF(N1578="zákl. přenesená",J1578,0)</f>
        <v>0</v>
      </c>
      <c r="BH1578" s="149">
        <f>IF(N1578="sníž. přenesená",J1578,0)</f>
        <v>0</v>
      </c>
      <c r="BI1578" s="149">
        <f>IF(N1578="nulová",J1578,0)</f>
        <v>0</v>
      </c>
      <c r="BJ1578" s="18" t="s">
        <v>87</v>
      </c>
      <c r="BK1578" s="149">
        <f>ROUND(I1578*H1578,2)</f>
        <v>0</v>
      </c>
      <c r="BL1578" s="18" t="s">
        <v>504</v>
      </c>
      <c r="BM1578" s="148" t="s">
        <v>1476</v>
      </c>
    </row>
    <row r="1579" spans="2:65" s="1" customFormat="1">
      <c r="B1579" s="34"/>
      <c r="D1579" s="150" t="s">
        <v>362</v>
      </c>
      <c r="F1579" s="151" t="s">
        <v>1477</v>
      </c>
      <c r="I1579" s="152"/>
      <c r="L1579" s="34"/>
      <c r="M1579" s="153"/>
      <c r="T1579" s="55"/>
      <c r="AT1579" s="18" t="s">
        <v>362</v>
      </c>
      <c r="AU1579" s="18" t="s">
        <v>89</v>
      </c>
    </row>
    <row r="1580" spans="2:65" s="12" customFormat="1">
      <c r="B1580" s="154"/>
      <c r="D1580" s="155" t="s">
        <v>364</v>
      </c>
      <c r="E1580" s="156" t="s">
        <v>32</v>
      </c>
      <c r="F1580" s="157" t="s">
        <v>365</v>
      </c>
      <c r="H1580" s="156" t="s">
        <v>32</v>
      </c>
      <c r="I1580" s="158"/>
      <c r="L1580" s="154"/>
      <c r="M1580" s="159"/>
      <c r="T1580" s="160"/>
      <c r="AT1580" s="156" t="s">
        <v>364</v>
      </c>
      <c r="AU1580" s="156" t="s">
        <v>89</v>
      </c>
      <c r="AV1580" s="12" t="s">
        <v>87</v>
      </c>
      <c r="AW1580" s="12" t="s">
        <v>40</v>
      </c>
      <c r="AX1580" s="12" t="s">
        <v>80</v>
      </c>
      <c r="AY1580" s="156" t="s">
        <v>354</v>
      </c>
    </row>
    <row r="1581" spans="2:65" s="12" customFormat="1">
      <c r="B1581" s="154"/>
      <c r="D1581" s="155" t="s">
        <v>364</v>
      </c>
      <c r="E1581" s="156" t="s">
        <v>32</v>
      </c>
      <c r="F1581" s="157" t="s">
        <v>366</v>
      </c>
      <c r="H1581" s="156" t="s">
        <v>32</v>
      </c>
      <c r="I1581" s="158"/>
      <c r="L1581" s="154"/>
      <c r="M1581" s="159"/>
      <c r="T1581" s="160"/>
      <c r="AT1581" s="156" t="s">
        <v>364</v>
      </c>
      <c r="AU1581" s="156" t="s">
        <v>89</v>
      </c>
      <c r="AV1581" s="12" t="s">
        <v>87</v>
      </c>
      <c r="AW1581" s="12" t="s">
        <v>40</v>
      </c>
      <c r="AX1581" s="12" t="s">
        <v>80</v>
      </c>
      <c r="AY1581" s="156" t="s">
        <v>354</v>
      </c>
    </row>
    <row r="1582" spans="2:65" s="12" customFormat="1">
      <c r="B1582" s="154"/>
      <c r="D1582" s="155" t="s">
        <v>364</v>
      </c>
      <c r="E1582" s="156" t="s">
        <v>32</v>
      </c>
      <c r="F1582" s="157" t="s">
        <v>379</v>
      </c>
      <c r="H1582" s="156" t="s">
        <v>32</v>
      </c>
      <c r="I1582" s="158"/>
      <c r="L1582" s="154"/>
      <c r="M1582" s="159"/>
      <c r="T1582" s="160"/>
      <c r="AT1582" s="156" t="s">
        <v>364</v>
      </c>
      <c r="AU1582" s="156" t="s">
        <v>89</v>
      </c>
      <c r="AV1582" s="12" t="s">
        <v>87</v>
      </c>
      <c r="AW1582" s="12" t="s">
        <v>40</v>
      </c>
      <c r="AX1582" s="12" t="s">
        <v>80</v>
      </c>
      <c r="AY1582" s="156" t="s">
        <v>354</v>
      </c>
    </row>
    <row r="1583" spans="2:65" s="12" customFormat="1">
      <c r="B1583" s="154"/>
      <c r="D1583" s="155" t="s">
        <v>364</v>
      </c>
      <c r="E1583" s="156" t="s">
        <v>32</v>
      </c>
      <c r="F1583" s="157" t="s">
        <v>1465</v>
      </c>
      <c r="H1583" s="156" t="s">
        <v>32</v>
      </c>
      <c r="I1583" s="158"/>
      <c r="L1583" s="154"/>
      <c r="M1583" s="159"/>
      <c r="T1583" s="160"/>
      <c r="AT1583" s="156" t="s">
        <v>364</v>
      </c>
      <c r="AU1583" s="156" t="s">
        <v>89</v>
      </c>
      <c r="AV1583" s="12" t="s">
        <v>87</v>
      </c>
      <c r="AW1583" s="12" t="s">
        <v>40</v>
      </c>
      <c r="AX1583" s="12" t="s">
        <v>80</v>
      </c>
      <c r="AY1583" s="156" t="s">
        <v>354</v>
      </c>
    </row>
    <row r="1584" spans="2:65" s="12" customFormat="1">
      <c r="B1584" s="154"/>
      <c r="D1584" s="155" t="s">
        <v>364</v>
      </c>
      <c r="E1584" s="156" t="s">
        <v>32</v>
      </c>
      <c r="F1584" s="157" t="s">
        <v>1466</v>
      </c>
      <c r="H1584" s="156" t="s">
        <v>32</v>
      </c>
      <c r="I1584" s="158"/>
      <c r="L1584" s="154"/>
      <c r="M1584" s="159"/>
      <c r="T1584" s="160"/>
      <c r="AT1584" s="156" t="s">
        <v>364</v>
      </c>
      <c r="AU1584" s="156" t="s">
        <v>89</v>
      </c>
      <c r="AV1584" s="12" t="s">
        <v>87</v>
      </c>
      <c r="AW1584" s="12" t="s">
        <v>40</v>
      </c>
      <c r="AX1584" s="12" t="s">
        <v>80</v>
      </c>
      <c r="AY1584" s="156" t="s">
        <v>354</v>
      </c>
    </row>
    <row r="1585" spans="2:65" s="12" customFormat="1">
      <c r="B1585" s="154"/>
      <c r="D1585" s="155" t="s">
        <v>364</v>
      </c>
      <c r="E1585" s="156" t="s">
        <v>32</v>
      </c>
      <c r="F1585" s="157" t="s">
        <v>1445</v>
      </c>
      <c r="H1585" s="156" t="s">
        <v>32</v>
      </c>
      <c r="I1585" s="158"/>
      <c r="L1585" s="154"/>
      <c r="M1585" s="159"/>
      <c r="T1585" s="160"/>
      <c r="AT1585" s="156" t="s">
        <v>364</v>
      </c>
      <c r="AU1585" s="156" t="s">
        <v>89</v>
      </c>
      <c r="AV1585" s="12" t="s">
        <v>87</v>
      </c>
      <c r="AW1585" s="12" t="s">
        <v>40</v>
      </c>
      <c r="AX1585" s="12" t="s">
        <v>80</v>
      </c>
      <c r="AY1585" s="156" t="s">
        <v>354</v>
      </c>
    </row>
    <row r="1586" spans="2:65" s="12" customFormat="1">
      <c r="B1586" s="154"/>
      <c r="D1586" s="155" t="s">
        <v>364</v>
      </c>
      <c r="E1586" s="156" t="s">
        <v>32</v>
      </c>
      <c r="F1586" s="157" t="s">
        <v>1446</v>
      </c>
      <c r="H1586" s="156" t="s">
        <v>32</v>
      </c>
      <c r="I1586" s="158"/>
      <c r="L1586" s="154"/>
      <c r="M1586" s="159"/>
      <c r="T1586" s="160"/>
      <c r="AT1586" s="156" t="s">
        <v>364</v>
      </c>
      <c r="AU1586" s="156" t="s">
        <v>89</v>
      </c>
      <c r="AV1586" s="12" t="s">
        <v>87</v>
      </c>
      <c r="AW1586" s="12" t="s">
        <v>40</v>
      </c>
      <c r="AX1586" s="12" t="s">
        <v>80</v>
      </c>
      <c r="AY1586" s="156" t="s">
        <v>354</v>
      </c>
    </row>
    <row r="1587" spans="2:65" s="12" customFormat="1">
      <c r="B1587" s="154"/>
      <c r="D1587" s="155" t="s">
        <v>364</v>
      </c>
      <c r="E1587" s="156" t="s">
        <v>32</v>
      </c>
      <c r="F1587" s="157" t="s">
        <v>1447</v>
      </c>
      <c r="H1587" s="156" t="s">
        <v>32</v>
      </c>
      <c r="I1587" s="158"/>
      <c r="L1587" s="154"/>
      <c r="M1587" s="159"/>
      <c r="T1587" s="160"/>
      <c r="AT1587" s="156" t="s">
        <v>364</v>
      </c>
      <c r="AU1587" s="156" t="s">
        <v>89</v>
      </c>
      <c r="AV1587" s="12" t="s">
        <v>87</v>
      </c>
      <c r="AW1587" s="12" t="s">
        <v>40</v>
      </c>
      <c r="AX1587" s="12" t="s">
        <v>80</v>
      </c>
      <c r="AY1587" s="156" t="s">
        <v>354</v>
      </c>
    </row>
    <row r="1588" spans="2:65" s="13" customFormat="1">
      <c r="B1588" s="161"/>
      <c r="D1588" s="155" t="s">
        <v>364</v>
      </c>
      <c r="E1588" s="163" t="s">
        <v>32</v>
      </c>
      <c r="F1588" s="168" t="s">
        <v>278</v>
      </c>
      <c r="H1588" s="164">
        <v>10</v>
      </c>
      <c r="I1588" s="165"/>
      <c r="L1588" s="161"/>
      <c r="M1588" s="166"/>
      <c r="T1588" s="167"/>
      <c r="AT1588" s="162" t="s">
        <v>364</v>
      </c>
      <c r="AU1588" s="162" t="s">
        <v>89</v>
      </c>
      <c r="AV1588" s="13" t="s">
        <v>89</v>
      </c>
      <c r="AW1588" s="13" t="s">
        <v>40</v>
      </c>
      <c r="AX1588" s="13" t="s">
        <v>87</v>
      </c>
      <c r="AY1588" s="162" t="s">
        <v>354</v>
      </c>
    </row>
    <row r="1589" spans="2:65" s="1" customFormat="1">
      <c r="B1589" s="34"/>
      <c r="D1589" s="155" t="s">
        <v>466</v>
      </c>
      <c r="F1589" s="176" t="s">
        <v>495</v>
      </c>
      <c r="L1589" s="34"/>
      <c r="M1589" s="153"/>
      <c r="T1589" s="55"/>
      <c r="AU1589" s="18" t="s">
        <v>89</v>
      </c>
    </row>
    <row r="1590" spans="2:65" s="1" customFormat="1">
      <c r="B1590" s="34"/>
      <c r="D1590" s="155" t="s">
        <v>466</v>
      </c>
      <c r="F1590" s="177" t="s">
        <v>482</v>
      </c>
      <c r="H1590" s="178">
        <v>2</v>
      </c>
      <c r="L1590" s="34"/>
      <c r="M1590" s="153"/>
      <c r="T1590" s="55"/>
      <c r="AU1590" s="18" t="s">
        <v>89</v>
      </c>
    </row>
    <row r="1591" spans="2:65" s="1" customFormat="1">
      <c r="B1591" s="34"/>
      <c r="D1591" s="155" t="s">
        <v>466</v>
      </c>
      <c r="F1591" s="176" t="s">
        <v>496</v>
      </c>
      <c r="L1591" s="34"/>
      <c r="M1591" s="153"/>
      <c r="T1591" s="55"/>
      <c r="AU1591" s="18" t="s">
        <v>89</v>
      </c>
    </row>
    <row r="1592" spans="2:65" s="1" customFormat="1">
      <c r="B1592" s="34"/>
      <c r="D1592" s="155" t="s">
        <v>466</v>
      </c>
      <c r="F1592" s="177" t="s">
        <v>482</v>
      </c>
      <c r="H1592" s="178">
        <v>2</v>
      </c>
      <c r="L1592" s="34"/>
      <c r="M1592" s="153"/>
      <c r="T1592" s="55"/>
      <c r="AU1592" s="18" t="s">
        <v>89</v>
      </c>
    </row>
    <row r="1593" spans="2:65" s="1" customFormat="1">
      <c r="B1593" s="34"/>
      <c r="D1593" s="155" t="s">
        <v>466</v>
      </c>
      <c r="F1593" s="176" t="s">
        <v>606</v>
      </c>
      <c r="L1593" s="34"/>
      <c r="M1593" s="153"/>
      <c r="T1593" s="55"/>
      <c r="AU1593" s="18" t="s">
        <v>89</v>
      </c>
    </row>
    <row r="1594" spans="2:65" s="1" customFormat="1">
      <c r="B1594" s="34"/>
      <c r="D1594" s="155" t="s">
        <v>466</v>
      </c>
      <c r="F1594" s="177" t="s">
        <v>482</v>
      </c>
      <c r="H1594" s="178">
        <v>2</v>
      </c>
      <c r="L1594" s="34"/>
      <c r="M1594" s="153"/>
      <c r="T1594" s="55"/>
      <c r="AU1594" s="18" t="s">
        <v>89</v>
      </c>
    </row>
    <row r="1595" spans="2:65" s="1" customFormat="1">
      <c r="B1595" s="34"/>
      <c r="D1595" s="155" t="s">
        <v>466</v>
      </c>
      <c r="F1595" s="176" t="s">
        <v>497</v>
      </c>
      <c r="L1595" s="34"/>
      <c r="M1595" s="153"/>
      <c r="T1595" s="55"/>
      <c r="AU1595" s="18" t="s">
        <v>89</v>
      </c>
    </row>
    <row r="1596" spans="2:65" s="1" customFormat="1">
      <c r="B1596" s="34"/>
      <c r="D1596" s="155" t="s">
        <v>466</v>
      </c>
      <c r="F1596" s="177" t="s">
        <v>482</v>
      </c>
      <c r="H1596" s="178">
        <v>2</v>
      </c>
      <c r="L1596" s="34"/>
      <c r="M1596" s="153"/>
      <c r="T1596" s="55"/>
      <c r="AU1596" s="18" t="s">
        <v>89</v>
      </c>
    </row>
    <row r="1597" spans="2:65" s="1" customFormat="1">
      <c r="B1597" s="34"/>
      <c r="D1597" s="155" t="s">
        <v>466</v>
      </c>
      <c r="F1597" s="176" t="s">
        <v>498</v>
      </c>
      <c r="L1597" s="34"/>
      <c r="M1597" s="153"/>
      <c r="T1597" s="55"/>
      <c r="AU1597" s="18" t="s">
        <v>89</v>
      </c>
    </row>
    <row r="1598" spans="2:65" s="1" customFormat="1">
      <c r="B1598" s="34"/>
      <c r="D1598" s="155" t="s">
        <v>466</v>
      </c>
      <c r="F1598" s="177" t="s">
        <v>482</v>
      </c>
      <c r="H1598" s="178">
        <v>2</v>
      </c>
      <c r="L1598" s="34"/>
      <c r="M1598" s="153"/>
      <c r="T1598" s="55"/>
      <c r="AU1598" s="18" t="s">
        <v>89</v>
      </c>
    </row>
    <row r="1599" spans="2:65" s="1" customFormat="1" ht="33" customHeight="1">
      <c r="B1599" s="34"/>
      <c r="C1599" s="179" t="s">
        <v>1478</v>
      </c>
      <c r="D1599" s="179" t="s">
        <v>517</v>
      </c>
      <c r="E1599" s="180" t="s">
        <v>1479</v>
      </c>
      <c r="F1599" s="181" t="s">
        <v>1480</v>
      </c>
      <c r="G1599" s="182" t="s">
        <v>512</v>
      </c>
      <c r="H1599" s="183">
        <v>10</v>
      </c>
      <c r="I1599" s="184"/>
      <c r="J1599" s="185">
        <f>ROUND(I1599*H1599,2)</f>
        <v>0</v>
      </c>
      <c r="K1599" s="181" t="s">
        <v>360</v>
      </c>
      <c r="L1599" s="186"/>
      <c r="M1599" s="187" t="s">
        <v>32</v>
      </c>
      <c r="N1599" s="188" t="s">
        <v>51</v>
      </c>
      <c r="P1599" s="146">
        <f>O1599*H1599</f>
        <v>0</v>
      </c>
      <c r="Q1599" s="146">
        <v>1E-3</v>
      </c>
      <c r="R1599" s="146">
        <f>Q1599*H1599</f>
        <v>0.01</v>
      </c>
      <c r="S1599" s="146">
        <v>0</v>
      </c>
      <c r="T1599" s="147">
        <f>S1599*H1599</f>
        <v>0</v>
      </c>
      <c r="AR1599" s="148" t="s">
        <v>594</v>
      </c>
      <c r="AT1599" s="148" t="s">
        <v>517</v>
      </c>
      <c r="AU1599" s="148" t="s">
        <v>89</v>
      </c>
      <c r="AY1599" s="18" t="s">
        <v>354</v>
      </c>
      <c r="BE1599" s="149">
        <f>IF(N1599="základní",J1599,0)</f>
        <v>0</v>
      </c>
      <c r="BF1599" s="149">
        <f>IF(N1599="snížená",J1599,0)</f>
        <v>0</v>
      </c>
      <c r="BG1599" s="149">
        <f>IF(N1599="zákl. přenesená",J1599,0)</f>
        <v>0</v>
      </c>
      <c r="BH1599" s="149">
        <f>IF(N1599="sníž. přenesená",J1599,0)</f>
        <v>0</v>
      </c>
      <c r="BI1599" s="149">
        <f>IF(N1599="nulová",J1599,0)</f>
        <v>0</v>
      </c>
      <c r="BJ1599" s="18" t="s">
        <v>87</v>
      </c>
      <c r="BK1599" s="149">
        <f>ROUND(I1599*H1599,2)</f>
        <v>0</v>
      </c>
      <c r="BL1599" s="18" t="s">
        <v>504</v>
      </c>
      <c r="BM1599" s="148" t="s">
        <v>1481</v>
      </c>
    </row>
    <row r="1600" spans="2:65" s="1" customFormat="1" ht="33" customHeight="1">
      <c r="B1600" s="34"/>
      <c r="C1600" s="137" t="s">
        <v>1482</v>
      </c>
      <c r="D1600" s="137" t="s">
        <v>356</v>
      </c>
      <c r="E1600" s="138" t="s">
        <v>1483</v>
      </c>
      <c r="F1600" s="139" t="s">
        <v>1484</v>
      </c>
      <c r="G1600" s="140" t="s">
        <v>512</v>
      </c>
      <c r="H1600" s="141">
        <v>10</v>
      </c>
      <c r="I1600" s="142"/>
      <c r="J1600" s="143">
        <f>ROUND(I1600*H1600,2)</f>
        <v>0</v>
      </c>
      <c r="K1600" s="139" t="s">
        <v>360</v>
      </c>
      <c r="L1600" s="34"/>
      <c r="M1600" s="144" t="s">
        <v>32</v>
      </c>
      <c r="N1600" s="145" t="s">
        <v>51</v>
      </c>
      <c r="P1600" s="146">
        <f>O1600*H1600</f>
        <v>0</v>
      </c>
      <c r="Q1600" s="146">
        <v>0</v>
      </c>
      <c r="R1600" s="146">
        <f>Q1600*H1600</f>
        <v>0</v>
      </c>
      <c r="S1600" s="146">
        <v>0</v>
      </c>
      <c r="T1600" s="147">
        <f>S1600*H1600</f>
        <v>0</v>
      </c>
      <c r="AR1600" s="148" t="s">
        <v>504</v>
      </c>
      <c r="AT1600" s="148" t="s">
        <v>356</v>
      </c>
      <c r="AU1600" s="148" t="s">
        <v>89</v>
      </c>
      <c r="AY1600" s="18" t="s">
        <v>354</v>
      </c>
      <c r="BE1600" s="149">
        <f>IF(N1600="základní",J1600,0)</f>
        <v>0</v>
      </c>
      <c r="BF1600" s="149">
        <f>IF(N1600="snížená",J1600,0)</f>
        <v>0</v>
      </c>
      <c r="BG1600" s="149">
        <f>IF(N1600="zákl. přenesená",J1600,0)</f>
        <v>0</v>
      </c>
      <c r="BH1600" s="149">
        <f>IF(N1600="sníž. přenesená",J1600,0)</f>
        <v>0</v>
      </c>
      <c r="BI1600" s="149">
        <f>IF(N1600="nulová",J1600,0)</f>
        <v>0</v>
      </c>
      <c r="BJ1600" s="18" t="s">
        <v>87</v>
      </c>
      <c r="BK1600" s="149">
        <f>ROUND(I1600*H1600,2)</f>
        <v>0</v>
      </c>
      <c r="BL1600" s="18" t="s">
        <v>504</v>
      </c>
      <c r="BM1600" s="148" t="s">
        <v>1485</v>
      </c>
    </row>
    <row r="1601" spans="2:65" s="1" customFormat="1">
      <c r="B1601" s="34"/>
      <c r="D1601" s="150" t="s">
        <v>362</v>
      </c>
      <c r="F1601" s="151" t="s">
        <v>1486</v>
      </c>
      <c r="I1601" s="152"/>
      <c r="L1601" s="34"/>
      <c r="M1601" s="153"/>
      <c r="T1601" s="55"/>
      <c r="AT1601" s="18" t="s">
        <v>362</v>
      </c>
      <c r="AU1601" s="18" t="s">
        <v>89</v>
      </c>
    </row>
    <row r="1602" spans="2:65" s="1" customFormat="1" ht="37.9" customHeight="1">
      <c r="B1602" s="34"/>
      <c r="C1602" s="137" t="s">
        <v>1487</v>
      </c>
      <c r="D1602" s="137" t="s">
        <v>356</v>
      </c>
      <c r="E1602" s="138" t="s">
        <v>1488</v>
      </c>
      <c r="F1602" s="139" t="s">
        <v>1489</v>
      </c>
      <c r="G1602" s="140" t="s">
        <v>512</v>
      </c>
      <c r="H1602" s="141">
        <v>10</v>
      </c>
      <c r="I1602" s="142"/>
      <c r="J1602" s="143">
        <f>ROUND(I1602*H1602,2)</f>
        <v>0</v>
      </c>
      <c r="K1602" s="139" t="s">
        <v>360</v>
      </c>
      <c r="L1602" s="34"/>
      <c r="M1602" s="144" t="s">
        <v>32</v>
      </c>
      <c r="N1602" s="145" t="s">
        <v>51</v>
      </c>
      <c r="P1602" s="146">
        <f>O1602*H1602</f>
        <v>0</v>
      </c>
      <c r="Q1602" s="146">
        <v>0</v>
      </c>
      <c r="R1602" s="146">
        <f>Q1602*H1602</f>
        <v>0</v>
      </c>
      <c r="S1602" s="146">
        <v>0</v>
      </c>
      <c r="T1602" s="147">
        <f>S1602*H1602</f>
        <v>0</v>
      </c>
      <c r="AR1602" s="148" t="s">
        <v>504</v>
      </c>
      <c r="AT1602" s="148" t="s">
        <v>356</v>
      </c>
      <c r="AU1602" s="148" t="s">
        <v>89</v>
      </c>
      <c r="AY1602" s="18" t="s">
        <v>354</v>
      </c>
      <c r="BE1602" s="149">
        <f>IF(N1602="základní",J1602,0)</f>
        <v>0</v>
      </c>
      <c r="BF1602" s="149">
        <f>IF(N1602="snížená",J1602,0)</f>
        <v>0</v>
      </c>
      <c r="BG1602" s="149">
        <f>IF(N1602="zákl. přenesená",J1602,0)</f>
        <v>0</v>
      </c>
      <c r="BH1602" s="149">
        <f>IF(N1602="sníž. přenesená",J1602,0)</f>
        <v>0</v>
      </c>
      <c r="BI1602" s="149">
        <f>IF(N1602="nulová",J1602,0)</f>
        <v>0</v>
      </c>
      <c r="BJ1602" s="18" t="s">
        <v>87</v>
      </c>
      <c r="BK1602" s="149">
        <f>ROUND(I1602*H1602,2)</f>
        <v>0</v>
      </c>
      <c r="BL1602" s="18" t="s">
        <v>504</v>
      </c>
      <c r="BM1602" s="148" t="s">
        <v>1490</v>
      </c>
    </row>
    <row r="1603" spans="2:65" s="1" customFormat="1">
      <c r="B1603" s="34"/>
      <c r="D1603" s="150" t="s">
        <v>362</v>
      </c>
      <c r="F1603" s="151" t="s">
        <v>1491</v>
      </c>
      <c r="I1603" s="152"/>
      <c r="L1603" s="34"/>
      <c r="M1603" s="153"/>
      <c r="T1603" s="55"/>
      <c r="AT1603" s="18" t="s">
        <v>362</v>
      </c>
      <c r="AU1603" s="18" t="s">
        <v>89</v>
      </c>
    </row>
    <row r="1604" spans="2:65" s="1" customFormat="1" ht="24.2" customHeight="1">
      <c r="B1604" s="34"/>
      <c r="C1604" s="179" t="s">
        <v>1492</v>
      </c>
      <c r="D1604" s="179" t="s">
        <v>517</v>
      </c>
      <c r="E1604" s="180" t="s">
        <v>1493</v>
      </c>
      <c r="F1604" s="181" t="s">
        <v>1494</v>
      </c>
      <c r="G1604" s="182" t="s">
        <v>476</v>
      </c>
      <c r="H1604" s="183">
        <v>66.64</v>
      </c>
      <c r="I1604" s="184"/>
      <c r="J1604" s="185">
        <f>ROUND(I1604*H1604,2)</f>
        <v>0</v>
      </c>
      <c r="K1604" s="181" t="s">
        <v>360</v>
      </c>
      <c r="L1604" s="186"/>
      <c r="M1604" s="187" t="s">
        <v>32</v>
      </c>
      <c r="N1604" s="188" t="s">
        <v>51</v>
      </c>
      <c r="P1604" s="146">
        <f>O1604*H1604</f>
        <v>0</v>
      </c>
      <c r="Q1604" s="146">
        <v>1.4999999999999999E-4</v>
      </c>
      <c r="R1604" s="146">
        <f>Q1604*H1604</f>
        <v>9.9959999999999997E-3</v>
      </c>
      <c r="S1604" s="146">
        <v>0</v>
      </c>
      <c r="T1604" s="147">
        <f>S1604*H1604</f>
        <v>0</v>
      </c>
      <c r="AR1604" s="148" t="s">
        <v>594</v>
      </c>
      <c r="AT1604" s="148" t="s">
        <v>517</v>
      </c>
      <c r="AU1604" s="148" t="s">
        <v>89</v>
      </c>
      <c r="AY1604" s="18" t="s">
        <v>354</v>
      </c>
      <c r="BE1604" s="149">
        <f>IF(N1604="základní",J1604,0)</f>
        <v>0</v>
      </c>
      <c r="BF1604" s="149">
        <f>IF(N1604="snížená",J1604,0)</f>
        <v>0</v>
      </c>
      <c r="BG1604" s="149">
        <f>IF(N1604="zákl. přenesená",J1604,0)</f>
        <v>0</v>
      </c>
      <c r="BH1604" s="149">
        <f>IF(N1604="sníž. přenesená",J1604,0)</f>
        <v>0</v>
      </c>
      <c r="BI1604" s="149">
        <f>IF(N1604="nulová",J1604,0)</f>
        <v>0</v>
      </c>
      <c r="BJ1604" s="18" t="s">
        <v>87</v>
      </c>
      <c r="BK1604" s="149">
        <f>ROUND(I1604*H1604,2)</f>
        <v>0</v>
      </c>
      <c r="BL1604" s="18" t="s">
        <v>504</v>
      </c>
      <c r="BM1604" s="148" t="s">
        <v>1495</v>
      </c>
    </row>
    <row r="1605" spans="2:65" s="12" customFormat="1">
      <c r="B1605" s="154"/>
      <c r="D1605" s="155" t="s">
        <v>364</v>
      </c>
      <c r="E1605" s="156" t="s">
        <v>32</v>
      </c>
      <c r="F1605" s="157" t="s">
        <v>365</v>
      </c>
      <c r="H1605" s="156" t="s">
        <v>32</v>
      </c>
      <c r="I1605" s="158"/>
      <c r="L1605" s="154"/>
      <c r="M1605" s="159"/>
      <c r="T1605" s="160"/>
      <c r="AT1605" s="156" t="s">
        <v>364</v>
      </c>
      <c r="AU1605" s="156" t="s">
        <v>89</v>
      </c>
      <c r="AV1605" s="12" t="s">
        <v>87</v>
      </c>
      <c r="AW1605" s="12" t="s">
        <v>40</v>
      </c>
      <c r="AX1605" s="12" t="s">
        <v>80</v>
      </c>
      <c r="AY1605" s="156" t="s">
        <v>354</v>
      </c>
    </row>
    <row r="1606" spans="2:65" s="12" customFormat="1">
      <c r="B1606" s="154"/>
      <c r="D1606" s="155" t="s">
        <v>364</v>
      </c>
      <c r="E1606" s="156" t="s">
        <v>32</v>
      </c>
      <c r="F1606" s="157" t="s">
        <v>379</v>
      </c>
      <c r="H1606" s="156" t="s">
        <v>32</v>
      </c>
      <c r="I1606" s="158"/>
      <c r="L1606" s="154"/>
      <c r="M1606" s="159"/>
      <c r="T1606" s="160"/>
      <c r="AT1606" s="156" t="s">
        <v>364</v>
      </c>
      <c r="AU1606" s="156" t="s">
        <v>89</v>
      </c>
      <c r="AV1606" s="12" t="s">
        <v>87</v>
      </c>
      <c r="AW1606" s="12" t="s">
        <v>40</v>
      </c>
      <c r="AX1606" s="12" t="s">
        <v>80</v>
      </c>
      <c r="AY1606" s="156" t="s">
        <v>354</v>
      </c>
    </row>
    <row r="1607" spans="2:65" s="12" customFormat="1">
      <c r="B1607" s="154"/>
      <c r="D1607" s="155" t="s">
        <v>364</v>
      </c>
      <c r="E1607" s="156" t="s">
        <v>32</v>
      </c>
      <c r="F1607" s="157" t="s">
        <v>1496</v>
      </c>
      <c r="H1607" s="156" t="s">
        <v>32</v>
      </c>
      <c r="I1607" s="158"/>
      <c r="L1607" s="154"/>
      <c r="M1607" s="159"/>
      <c r="T1607" s="160"/>
      <c r="AT1607" s="156" t="s">
        <v>364</v>
      </c>
      <c r="AU1607" s="156" t="s">
        <v>89</v>
      </c>
      <c r="AV1607" s="12" t="s">
        <v>87</v>
      </c>
      <c r="AW1607" s="12" t="s">
        <v>40</v>
      </c>
      <c r="AX1607" s="12" t="s">
        <v>80</v>
      </c>
      <c r="AY1607" s="156" t="s">
        <v>354</v>
      </c>
    </row>
    <row r="1608" spans="2:65" s="13" customFormat="1">
      <c r="B1608" s="161"/>
      <c r="D1608" s="155" t="s">
        <v>364</v>
      </c>
      <c r="E1608" s="163" t="s">
        <v>32</v>
      </c>
      <c r="F1608" s="168" t="s">
        <v>316</v>
      </c>
      <c r="H1608" s="164">
        <v>66.64</v>
      </c>
      <c r="I1608" s="165"/>
      <c r="L1608" s="161"/>
      <c r="M1608" s="166"/>
      <c r="T1608" s="167"/>
      <c r="AT1608" s="162" t="s">
        <v>364</v>
      </c>
      <c r="AU1608" s="162" t="s">
        <v>89</v>
      </c>
      <c r="AV1608" s="13" t="s">
        <v>89</v>
      </c>
      <c r="AW1608" s="13" t="s">
        <v>40</v>
      </c>
      <c r="AX1608" s="13" t="s">
        <v>87</v>
      </c>
      <c r="AY1608" s="162" t="s">
        <v>354</v>
      </c>
    </row>
    <row r="1609" spans="2:65" s="1" customFormat="1" ht="55.5" customHeight="1">
      <c r="B1609" s="34"/>
      <c r="C1609" s="137" t="s">
        <v>1497</v>
      </c>
      <c r="D1609" s="137" t="s">
        <v>356</v>
      </c>
      <c r="E1609" s="138" t="s">
        <v>1498</v>
      </c>
      <c r="F1609" s="139" t="s">
        <v>1499</v>
      </c>
      <c r="G1609" s="140" t="s">
        <v>715</v>
      </c>
      <c r="H1609" s="141">
        <v>0.26800000000000002</v>
      </c>
      <c r="I1609" s="142"/>
      <c r="J1609" s="143">
        <f>ROUND(I1609*H1609,2)</f>
        <v>0</v>
      </c>
      <c r="K1609" s="139" t="s">
        <v>360</v>
      </c>
      <c r="L1609" s="34"/>
      <c r="M1609" s="144" t="s">
        <v>32</v>
      </c>
      <c r="N1609" s="145" t="s">
        <v>51</v>
      </c>
      <c r="P1609" s="146">
        <f>O1609*H1609</f>
        <v>0</v>
      </c>
      <c r="Q1609" s="146">
        <v>0</v>
      </c>
      <c r="R1609" s="146">
        <f>Q1609*H1609</f>
        <v>0</v>
      </c>
      <c r="S1609" s="146">
        <v>0</v>
      </c>
      <c r="T1609" s="147">
        <f>S1609*H1609</f>
        <v>0</v>
      </c>
      <c r="AR1609" s="148" t="s">
        <v>504</v>
      </c>
      <c r="AT1609" s="148" t="s">
        <v>356</v>
      </c>
      <c r="AU1609" s="148" t="s">
        <v>89</v>
      </c>
      <c r="AY1609" s="18" t="s">
        <v>354</v>
      </c>
      <c r="BE1609" s="149">
        <f>IF(N1609="základní",J1609,0)</f>
        <v>0</v>
      </c>
      <c r="BF1609" s="149">
        <f>IF(N1609="snížená",J1609,0)</f>
        <v>0</v>
      </c>
      <c r="BG1609" s="149">
        <f>IF(N1609="zákl. přenesená",J1609,0)</f>
        <v>0</v>
      </c>
      <c r="BH1609" s="149">
        <f>IF(N1609="sníž. přenesená",J1609,0)</f>
        <v>0</v>
      </c>
      <c r="BI1609" s="149">
        <f>IF(N1609="nulová",J1609,0)</f>
        <v>0</v>
      </c>
      <c r="BJ1609" s="18" t="s">
        <v>87</v>
      </c>
      <c r="BK1609" s="149">
        <f>ROUND(I1609*H1609,2)</f>
        <v>0</v>
      </c>
      <c r="BL1609" s="18" t="s">
        <v>504</v>
      </c>
      <c r="BM1609" s="148" t="s">
        <v>1500</v>
      </c>
    </row>
    <row r="1610" spans="2:65" s="1" customFormat="1">
      <c r="B1610" s="34"/>
      <c r="D1610" s="150" t="s">
        <v>362</v>
      </c>
      <c r="F1610" s="151" t="s">
        <v>1501</v>
      </c>
      <c r="I1610" s="152"/>
      <c r="L1610" s="34"/>
      <c r="M1610" s="153"/>
      <c r="T1610" s="55"/>
      <c r="AT1610" s="18" t="s">
        <v>362</v>
      </c>
      <c r="AU1610" s="18" t="s">
        <v>89</v>
      </c>
    </row>
    <row r="1611" spans="2:65" s="1" customFormat="1" ht="76.349999999999994" customHeight="1">
      <c r="B1611" s="34"/>
      <c r="C1611" s="137" t="s">
        <v>1502</v>
      </c>
      <c r="D1611" s="137" t="s">
        <v>356</v>
      </c>
      <c r="E1611" s="138" t="s">
        <v>1503</v>
      </c>
      <c r="F1611" s="139" t="s">
        <v>1504</v>
      </c>
      <c r="G1611" s="140" t="s">
        <v>715</v>
      </c>
      <c r="H1611" s="141">
        <v>0.26800000000000002</v>
      </c>
      <c r="I1611" s="142"/>
      <c r="J1611" s="143">
        <f>ROUND(I1611*H1611,2)</f>
        <v>0</v>
      </c>
      <c r="K1611" s="139" t="s">
        <v>360</v>
      </c>
      <c r="L1611" s="34"/>
      <c r="M1611" s="144" t="s">
        <v>32</v>
      </c>
      <c r="N1611" s="145" t="s">
        <v>51</v>
      </c>
      <c r="P1611" s="146">
        <f>O1611*H1611</f>
        <v>0</v>
      </c>
      <c r="Q1611" s="146">
        <v>0</v>
      </c>
      <c r="R1611" s="146">
        <f>Q1611*H1611</f>
        <v>0</v>
      </c>
      <c r="S1611" s="146">
        <v>0</v>
      </c>
      <c r="T1611" s="147">
        <f>S1611*H1611</f>
        <v>0</v>
      </c>
      <c r="AR1611" s="148" t="s">
        <v>504</v>
      </c>
      <c r="AT1611" s="148" t="s">
        <v>356</v>
      </c>
      <c r="AU1611" s="148" t="s">
        <v>89</v>
      </c>
      <c r="AY1611" s="18" t="s">
        <v>354</v>
      </c>
      <c r="BE1611" s="149">
        <f>IF(N1611="základní",J1611,0)</f>
        <v>0</v>
      </c>
      <c r="BF1611" s="149">
        <f>IF(N1611="snížená",J1611,0)</f>
        <v>0</v>
      </c>
      <c r="BG1611" s="149">
        <f>IF(N1611="zákl. přenesená",J1611,0)</f>
        <v>0</v>
      </c>
      <c r="BH1611" s="149">
        <f>IF(N1611="sníž. přenesená",J1611,0)</f>
        <v>0</v>
      </c>
      <c r="BI1611" s="149">
        <f>IF(N1611="nulová",J1611,0)</f>
        <v>0</v>
      </c>
      <c r="BJ1611" s="18" t="s">
        <v>87</v>
      </c>
      <c r="BK1611" s="149">
        <f>ROUND(I1611*H1611,2)</f>
        <v>0</v>
      </c>
      <c r="BL1611" s="18" t="s">
        <v>504</v>
      </c>
      <c r="BM1611" s="148" t="s">
        <v>1505</v>
      </c>
    </row>
    <row r="1612" spans="2:65" s="1" customFormat="1">
      <c r="B1612" s="34"/>
      <c r="D1612" s="150" t="s">
        <v>362</v>
      </c>
      <c r="F1612" s="151" t="s">
        <v>1506</v>
      </c>
      <c r="I1612" s="152"/>
      <c r="L1612" s="34"/>
      <c r="M1612" s="153"/>
      <c r="T1612" s="55"/>
      <c r="AT1612" s="18" t="s">
        <v>362</v>
      </c>
      <c r="AU1612" s="18" t="s">
        <v>89</v>
      </c>
    </row>
    <row r="1613" spans="2:65" s="11" customFormat="1" ht="25.9" customHeight="1">
      <c r="B1613" s="125"/>
      <c r="D1613" s="126" t="s">
        <v>79</v>
      </c>
      <c r="E1613" s="127" t="s">
        <v>1507</v>
      </c>
      <c r="F1613" s="127" t="s">
        <v>1508</v>
      </c>
      <c r="I1613" s="128"/>
      <c r="J1613" s="129">
        <f>BK1613</f>
        <v>0</v>
      </c>
      <c r="L1613" s="125"/>
      <c r="M1613" s="130"/>
      <c r="P1613" s="131">
        <f>SUM(P1614:P1621)</f>
        <v>0</v>
      </c>
      <c r="R1613" s="131">
        <f>SUM(R1614:R1621)</f>
        <v>0.09</v>
      </c>
      <c r="T1613" s="132">
        <f>SUM(T1614:T1621)</f>
        <v>6.870000000000001</v>
      </c>
      <c r="AR1613" s="126" t="s">
        <v>252</v>
      </c>
      <c r="AT1613" s="133" t="s">
        <v>79</v>
      </c>
      <c r="AU1613" s="133" t="s">
        <v>80</v>
      </c>
      <c r="AY1613" s="126" t="s">
        <v>354</v>
      </c>
      <c r="BK1613" s="134">
        <f>SUM(BK1614:BK1621)</f>
        <v>0</v>
      </c>
    </row>
    <row r="1614" spans="2:65" s="1" customFormat="1" ht="16.5" customHeight="1">
      <c r="B1614" s="34"/>
      <c r="C1614" s="137" t="s">
        <v>1509</v>
      </c>
      <c r="D1614" s="137" t="s">
        <v>356</v>
      </c>
      <c r="E1614" s="138" t="s">
        <v>1510</v>
      </c>
      <c r="F1614" s="139" t="s">
        <v>1511</v>
      </c>
      <c r="G1614" s="140" t="s">
        <v>512</v>
      </c>
      <c r="H1614" s="141">
        <v>192</v>
      </c>
      <c r="I1614" s="142"/>
      <c r="J1614" s="143">
        <f t="shared" ref="J1614:J1621" si="0">ROUND(I1614*H1614,2)</f>
        <v>0</v>
      </c>
      <c r="K1614" s="139" t="s">
        <v>1067</v>
      </c>
      <c r="L1614" s="34"/>
      <c r="M1614" s="144" t="s">
        <v>32</v>
      </c>
      <c r="N1614" s="145" t="s">
        <v>51</v>
      </c>
      <c r="P1614" s="146">
        <f t="shared" ref="P1614:P1621" si="1">O1614*H1614</f>
        <v>0</v>
      </c>
      <c r="Q1614" s="146">
        <v>0</v>
      </c>
      <c r="R1614" s="146">
        <f t="shared" ref="R1614:R1621" si="2">Q1614*H1614</f>
        <v>0</v>
      </c>
      <c r="S1614" s="146">
        <v>3.5000000000000003E-2</v>
      </c>
      <c r="T1614" s="147">
        <f t="shared" ref="T1614:T1621" si="3">S1614*H1614</f>
        <v>6.7200000000000006</v>
      </c>
      <c r="AR1614" s="148" t="s">
        <v>1512</v>
      </c>
      <c r="AT1614" s="148" t="s">
        <v>356</v>
      </c>
      <c r="AU1614" s="148" t="s">
        <v>87</v>
      </c>
      <c r="AY1614" s="18" t="s">
        <v>354</v>
      </c>
      <c r="BE1614" s="149">
        <f t="shared" ref="BE1614:BE1621" si="4">IF(N1614="základní",J1614,0)</f>
        <v>0</v>
      </c>
      <c r="BF1614" s="149">
        <f t="shared" ref="BF1614:BF1621" si="5">IF(N1614="snížená",J1614,0)</f>
        <v>0</v>
      </c>
      <c r="BG1614" s="149">
        <f t="shared" ref="BG1614:BG1621" si="6">IF(N1614="zákl. přenesená",J1614,0)</f>
        <v>0</v>
      </c>
      <c r="BH1614" s="149">
        <f t="shared" ref="BH1614:BH1621" si="7">IF(N1614="sníž. přenesená",J1614,0)</f>
        <v>0</v>
      </c>
      <c r="BI1614" s="149">
        <f t="shared" ref="BI1614:BI1621" si="8">IF(N1614="nulová",J1614,0)</f>
        <v>0</v>
      </c>
      <c r="BJ1614" s="18" t="s">
        <v>87</v>
      </c>
      <c r="BK1614" s="149">
        <f t="shared" ref="BK1614:BK1621" si="9">ROUND(I1614*H1614,2)</f>
        <v>0</v>
      </c>
      <c r="BL1614" s="18" t="s">
        <v>1512</v>
      </c>
      <c r="BM1614" s="148" t="s">
        <v>1513</v>
      </c>
    </row>
    <row r="1615" spans="2:65" s="1" customFormat="1" ht="16.5" customHeight="1">
      <c r="B1615" s="34"/>
      <c r="C1615" s="137" t="s">
        <v>1514</v>
      </c>
      <c r="D1615" s="137" t="s">
        <v>356</v>
      </c>
      <c r="E1615" s="138" t="s">
        <v>1515</v>
      </c>
      <c r="F1615" s="139" t="s">
        <v>1516</v>
      </c>
      <c r="G1615" s="140" t="s">
        <v>512</v>
      </c>
      <c r="H1615" s="141">
        <v>1</v>
      </c>
      <c r="I1615" s="142"/>
      <c r="J1615" s="143">
        <f t="shared" si="0"/>
        <v>0</v>
      </c>
      <c r="K1615" s="139" t="s">
        <v>1067</v>
      </c>
      <c r="L1615" s="34"/>
      <c r="M1615" s="144" t="s">
        <v>32</v>
      </c>
      <c r="N1615" s="145" t="s">
        <v>51</v>
      </c>
      <c r="P1615" s="146">
        <f t="shared" si="1"/>
        <v>0</v>
      </c>
      <c r="Q1615" s="146">
        <v>0</v>
      </c>
      <c r="R1615" s="146">
        <f t="shared" si="2"/>
        <v>0</v>
      </c>
      <c r="S1615" s="146">
        <v>0.15</v>
      </c>
      <c r="T1615" s="147">
        <f t="shared" si="3"/>
        <v>0.15</v>
      </c>
      <c r="AR1615" s="148" t="s">
        <v>1512</v>
      </c>
      <c r="AT1615" s="148" t="s">
        <v>356</v>
      </c>
      <c r="AU1615" s="148" t="s">
        <v>87</v>
      </c>
      <c r="AY1615" s="18" t="s">
        <v>354</v>
      </c>
      <c r="BE1615" s="149">
        <f t="shared" si="4"/>
        <v>0</v>
      </c>
      <c r="BF1615" s="149">
        <f t="shared" si="5"/>
        <v>0</v>
      </c>
      <c r="BG1615" s="149">
        <f t="shared" si="6"/>
        <v>0</v>
      </c>
      <c r="BH1615" s="149">
        <f t="shared" si="7"/>
        <v>0</v>
      </c>
      <c r="BI1615" s="149">
        <f t="shared" si="8"/>
        <v>0</v>
      </c>
      <c r="BJ1615" s="18" t="s">
        <v>87</v>
      </c>
      <c r="BK1615" s="149">
        <f t="shared" si="9"/>
        <v>0</v>
      </c>
      <c r="BL1615" s="18" t="s">
        <v>1512</v>
      </c>
      <c r="BM1615" s="148" t="s">
        <v>1517</v>
      </c>
    </row>
    <row r="1616" spans="2:65" s="1" customFormat="1" ht="24.2" customHeight="1">
      <c r="B1616" s="34"/>
      <c r="C1616" s="137" t="s">
        <v>1518</v>
      </c>
      <c r="D1616" s="137" t="s">
        <v>356</v>
      </c>
      <c r="E1616" s="138" t="s">
        <v>1519</v>
      </c>
      <c r="F1616" s="139" t="s">
        <v>1520</v>
      </c>
      <c r="G1616" s="140" t="s">
        <v>1521</v>
      </c>
      <c r="H1616" s="141">
        <v>1</v>
      </c>
      <c r="I1616" s="142"/>
      <c r="J1616" s="143">
        <f t="shared" si="0"/>
        <v>0</v>
      </c>
      <c r="K1616" s="139" t="s">
        <v>1067</v>
      </c>
      <c r="L1616" s="34"/>
      <c r="M1616" s="144" t="s">
        <v>32</v>
      </c>
      <c r="N1616" s="145" t="s">
        <v>51</v>
      </c>
      <c r="P1616" s="146">
        <f t="shared" si="1"/>
        <v>0</v>
      </c>
      <c r="Q1616" s="146">
        <v>0</v>
      </c>
      <c r="R1616" s="146">
        <f t="shared" si="2"/>
        <v>0</v>
      </c>
      <c r="S1616" s="146">
        <v>0</v>
      </c>
      <c r="T1616" s="147">
        <f t="shared" si="3"/>
        <v>0</v>
      </c>
      <c r="AR1616" s="148" t="s">
        <v>1512</v>
      </c>
      <c r="AT1616" s="148" t="s">
        <v>356</v>
      </c>
      <c r="AU1616" s="148" t="s">
        <v>87</v>
      </c>
      <c r="AY1616" s="18" t="s">
        <v>354</v>
      </c>
      <c r="BE1616" s="149">
        <f t="shared" si="4"/>
        <v>0</v>
      </c>
      <c r="BF1616" s="149">
        <f t="shared" si="5"/>
        <v>0</v>
      </c>
      <c r="BG1616" s="149">
        <f t="shared" si="6"/>
        <v>0</v>
      </c>
      <c r="BH1616" s="149">
        <f t="shared" si="7"/>
        <v>0</v>
      </c>
      <c r="BI1616" s="149">
        <f t="shared" si="8"/>
        <v>0</v>
      </c>
      <c r="BJ1616" s="18" t="s">
        <v>87</v>
      </c>
      <c r="BK1616" s="149">
        <f t="shared" si="9"/>
        <v>0</v>
      </c>
      <c r="BL1616" s="18" t="s">
        <v>1512</v>
      </c>
      <c r="BM1616" s="148" t="s">
        <v>1522</v>
      </c>
    </row>
    <row r="1617" spans="2:65" s="1" customFormat="1" ht="24.2" customHeight="1">
      <c r="B1617" s="34"/>
      <c r="C1617" s="137" t="s">
        <v>1523</v>
      </c>
      <c r="D1617" s="137" t="s">
        <v>356</v>
      </c>
      <c r="E1617" s="138" t="s">
        <v>1524</v>
      </c>
      <c r="F1617" s="139" t="s">
        <v>1525</v>
      </c>
      <c r="G1617" s="140" t="s">
        <v>1521</v>
      </c>
      <c r="H1617" s="141">
        <v>1</v>
      </c>
      <c r="I1617" s="142"/>
      <c r="J1617" s="143">
        <f t="shared" si="0"/>
        <v>0</v>
      </c>
      <c r="K1617" s="139" t="s">
        <v>1067</v>
      </c>
      <c r="L1617" s="34"/>
      <c r="M1617" s="144" t="s">
        <v>32</v>
      </c>
      <c r="N1617" s="145" t="s">
        <v>51</v>
      </c>
      <c r="P1617" s="146">
        <f t="shared" si="1"/>
        <v>0</v>
      </c>
      <c r="Q1617" s="146">
        <v>0</v>
      </c>
      <c r="R1617" s="146">
        <f t="shared" si="2"/>
        <v>0</v>
      </c>
      <c r="S1617" s="146">
        <v>0</v>
      </c>
      <c r="T1617" s="147">
        <f t="shared" si="3"/>
        <v>0</v>
      </c>
      <c r="AR1617" s="148" t="s">
        <v>1512</v>
      </c>
      <c r="AT1617" s="148" t="s">
        <v>356</v>
      </c>
      <c r="AU1617" s="148" t="s">
        <v>87</v>
      </c>
      <c r="AY1617" s="18" t="s">
        <v>354</v>
      </c>
      <c r="BE1617" s="149">
        <f t="shared" si="4"/>
        <v>0</v>
      </c>
      <c r="BF1617" s="149">
        <f t="shared" si="5"/>
        <v>0</v>
      </c>
      <c r="BG1617" s="149">
        <f t="shared" si="6"/>
        <v>0</v>
      </c>
      <c r="BH1617" s="149">
        <f t="shared" si="7"/>
        <v>0</v>
      </c>
      <c r="BI1617" s="149">
        <f t="shared" si="8"/>
        <v>0</v>
      </c>
      <c r="BJ1617" s="18" t="s">
        <v>87</v>
      </c>
      <c r="BK1617" s="149">
        <f t="shared" si="9"/>
        <v>0</v>
      </c>
      <c r="BL1617" s="18" t="s">
        <v>1512</v>
      </c>
      <c r="BM1617" s="148" t="s">
        <v>1526</v>
      </c>
    </row>
    <row r="1618" spans="2:65" s="1" customFormat="1" ht="62.65" customHeight="1">
      <c r="B1618" s="34"/>
      <c r="C1618" s="137" t="s">
        <v>1527</v>
      </c>
      <c r="D1618" s="137" t="s">
        <v>356</v>
      </c>
      <c r="E1618" s="138" t="s">
        <v>1528</v>
      </c>
      <c r="F1618" s="139" t="s">
        <v>1529</v>
      </c>
      <c r="G1618" s="140" t="s">
        <v>1521</v>
      </c>
      <c r="H1618" s="141">
        <v>1</v>
      </c>
      <c r="I1618" s="142"/>
      <c r="J1618" s="143">
        <f t="shared" si="0"/>
        <v>0</v>
      </c>
      <c r="K1618" s="139" t="s">
        <v>1067</v>
      </c>
      <c r="L1618" s="34"/>
      <c r="M1618" s="144" t="s">
        <v>32</v>
      </c>
      <c r="N1618" s="145" t="s">
        <v>51</v>
      </c>
      <c r="P1618" s="146">
        <f t="shared" si="1"/>
        <v>0</v>
      </c>
      <c r="Q1618" s="146">
        <v>0</v>
      </c>
      <c r="R1618" s="146">
        <f t="shared" si="2"/>
        <v>0</v>
      </c>
      <c r="S1618" s="146">
        <v>0</v>
      </c>
      <c r="T1618" s="147">
        <f t="shared" si="3"/>
        <v>0</v>
      </c>
      <c r="AR1618" s="148" t="s">
        <v>1512</v>
      </c>
      <c r="AT1618" s="148" t="s">
        <v>356</v>
      </c>
      <c r="AU1618" s="148" t="s">
        <v>87</v>
      </c>
      <c r="AY1618" s="18" t="s">
        <v>354</v>
      </c>
      <c r="BE1618" s="149">
        <f t="shared" si="4"/>
        <v>0</v>
      </c>
      <c r="BF1618" s="149">
        <f t="shared" si="5"/>
        <v>0</v>
      </c>
      <c r="BG1618" s="149">
        <f t="shared" si="6"/>
        <v>0</v>
      </c>
      <c r="BH1618" s="149">
        <f t="shared" si="7"/>
        <v>0</v>
      </c>
      <c r="BI1618" s="149">
        <f t="shared" si="8"/>
        <v>0</v>
      </c>
      <c r="BJ1618" s="18" t="s">
        <v>87</v>
      </c>
      <c r="BK1618" s="149">
        <f t="shared" si="9"/>
        <v>0</v>
      </c>
      <c r="BL1618" s="18" t="s">
        <v>1512</v>
      </c>
      <c r="BM1618" s="148" t="s">
        <v>1530</v>
      </c>
    </row>
    <row r="1619" spans="2:65" s="1" customFormat="1" ht="24.2" customHeight="1">
      <c r="B1619" s="34"/>
      <c r="C1619" s="137" t="s">
        <v>1531</v>
      </c>
      <c r="D1619" s="137" t="s">
        <v>356</v>
      </c>
      <c r="E1619" s="138" t="s">
        <v>1532</v>
      </c>
      <c r="F1619" s="139" t="s">
        <v>1533</v>
      </c>
      <c r="G1619" s="140" t="s">
        <v>512</v>
      </c>
      <c r="H1619" s="141">
        <v>2</v>
      </c>
      <c r="I1619" s="142"/>
      <c r="J1619" s="143">
        <f t="shared" si="0"/>
        <v>0</v>
      </c>
      <c r="K1619" s="139" t="s">
        <v>1067</v>
      </c>
      <c r="L1619" s="34"/>
      <c r="M1619" s="144" t="s">
        <v>32</v>
      </c>
      <c r="N1619" s="145" t="s">
        <v>51</v>
      </c>
      <c r="P1619" s="146">
        <f t="shared" si="1"/>
        <v>0</v>
      </c>
      <c r="Q1619" s="146">
        <v>4.4999999999999998E-2</v>
      </c>
      <c r="R1619" s="146">
        <f t="shared" si="2"/>
        <v>0.09</v>
      </c>
      <c r="S1619" s="146">
        <v>0</v>
      </c>
      <c r="T1619" s="147">
        <f t="shared" si="3"/>
        <v>0</v>
      </c>
      <c r="AR1619" s="148" t="s">
        <v>1512</v>
      </c>
      <c r="AT1619" s="148" t="s">
        <v>356</v>
      </c>
      <c r="AU1619" s="148" t="s">
        <v>87</v>
      </c>
      <c r="AY1619" s="18" t="s">
        <v>354</v>
      </c>
      <c r="BE1619" s="149">
        <f t="shared" si="4"/>
        <v>0</v>
      </c>
      <c r="BF1619" s="149">
        <f t="shared" si="5"/>
        <v>0</v>
      </c>
      <c r="BG1619" s="149">
        <f t="shared" si="6"/>
        <v>0</v>
      </c>
      <c r="BH1619" s="149">
        <f t="shared" si="7"/>
        <v>0</v>
      </c>
      <c r="BI1619" s="149">
        <f t="shared" si="8"/>
        <v>0</v>
      </c>
      <c r="BJ1619" s="18" t="s">
        <v>87</v>
      </c>
      <c r="BK1619" s="149">
        <f t="shared" si="9"/>
        <v>0</v>
      </c>
      <c r="BL1619" s="18" t="s">
        <v>1512</v>
      </c>
      <c r="BM1619" s="148" t="s">
        <v>1534</v>
      </c>
    </row>
    <row r="1620" spans="2:65" s="1" customFormat="1" ht="16.5" customHeight="1">
      <c r="B1620" s="34"/>
      <c r="C1620" s="137" t="s">
        <v>1535</v>
      </c>
      <c r="D1620" s="137" t="s">
        <v>356</v>
      </c>
      <c r="E1620" s="138" t="s">
        <v>1536</v>
      </c>
      <c r="F1620" s="139" t="s">
        <v>1537</v>
      </c>
      <c r="G1620" s="140" t="s">
        <v>1538</v>
      </c>
      <c r="H1620" s="141">
        <v>2</v>
      </c>
      <c r="I1620" s="142"/>
      <c r="J1620" s="143">
        <f t="shared" si="0"/>
        <v>0</v>
      </c>
      <c r="K1620" s="139" t="s">
        <v>1067</v>
      </c>
      <c r="L1620" s="34"/>
      <c r="M1620" s="144" t="s">
        <v>32</v>
      </c>
      <c r="N1620" s="145" t="s">
        <v>51</v>
      </c>
      <c r="P1620" s="146">
        <f t="shared" si="1"/>
        <v>0</v>
      </c>
      <c r="Q1620" s="146">
        <v>0</v>
      </c>
      <c r="R1620" s="146">
        <f t="shared" si="2"/>
        <v>0</v>
      </c>
      <c r="S1620" s="146">
        <v>0</v>
      </c>
      <c r="T1620" s="147">
        <f t="shared" si="3"/>
        <v>0</v>
      </c>
      <c r="AR1620" s="148" t="s">
        <v>1512</v>
      </c>
      <c r="AT1620" s="148" t="s">
        <v>356</v>
      </c>
      <c r="AU1620" s="148" t="s">
        <v>87</v>
      </c>
      <c r="AY1620" s="18" t="s">
        <v>354</v>
      </c>
      <c r="BE1620" s="149">
        <f t="shared" si="4"/>
        <v>0</v>
      </c>
      <c r="BF1620" s="149">
        <f t="shared" si="5"/>
        <v>0</v>
      </c>
      <c r="BG1620" s="149">
        <f t="shared" si="6"/>
        <v>0</v>
      </c>
      <c r="BH1620" s="149">
        <f t="shared" si="7"/>
        <v>0</v>
      </c>
      <c r="BI1620" s="149">
        <f t="shared" si="8"/>
        <v>0</v>
      </c>
      <c r="BJ1620" s="18" t="s">
        <v>87</v>
      </c>
      <c r="BK1620" s="149">
        <f t="shared" si="9"/>
        <v>0</v>
      </c>
      <c r="BL1620" s="18" t="s">
        <v>1512</v>
      </c>
      <c r="BM1620" s="148" t="s">
        <v>1539</v>
      </c>
    </row>
    <row r="1621" spans="2:65" s="1" customFormat="1" ht="24.2" customHeight="1">
      <c r="B1621" s="34"/>
      <c r="C1621" s="137" t="s">
        <v>1540</v>
      </c>
      <c r="D1621" s="137" t="s">
        <v>356</v>
      </c>
      <c r="E1621" s="138" t="s">
        <v>1541</v>
      </c>
      <c r="F1621" s="139" t="s">
        <v>1542</v>
      </c>
      <c r="G1621" s="140" t="s">
        <v>1538</v>
      </c>
      <c r="H1621" s="141">
        <v>1</v>
      </c>
      <c r="I1621" s="142"/>
      <c r="J1621" s="143">
        <f t="shared" si="0"/>
        <v>0</v>
      </c>
      <c r="K1621" s="139" t="s">
        <v>1067</v>
      </c>
      <c r="L1621" s="34"/>
      <c r="M1621" s="190" t="s">
        <v>32</v>
      </c>
      <c r="N1621" s="191" t="s">
        <v>51</v>
      </c>
      <c r="O1621" s="192"/>
      <c r="P1621" s="193">
        <f t="shared" si="1"/>
        <v>0</v>
      </c>
      <c r="Q1621" s="193">
        <v>0</v>
      </c>
      <c r="R1621" s="193">
        <f t="shared" si="2"/>
        <v>0</v>
      </c>
      <c r="S1621" s="193">
        <v>0</v>
      </c>
      <c r="T1621" s="194">
        <f t="shared" si="3"/>
        <v>0</v>
      </c>
      <c r="AR1621" s="148" t="s">
        <v>1512</v>
      </c>
      <c r="AT1621" s="148" t="s">
        <v>356</v>
      </c>
      <c r="AU1621" s="148" t="s">
        <v>87</v>
      </c>
      <c r="AY1621" s="18" t="s">
        <v>354</v>
      </c>
      <c r="BE1621" s="149">
        <f t="shared" si="4"/>
        <v>0</v>
      </c>
      <c r="BF1621" s="149">
        <f t="shared" si="5"/>
        <v>0</v>
      </c>
      <c r="BG1621" s="149">
        <f t="shared" si="6"/>
        <v>0</v>
      </c>
      <c r="BH1621" s="149">
        <f t="shared" si="7"/>
        <v>0</v>
      </c>
      <c r="BI1621" s="149">
        <f t="shared" si="8"/>
        <v>0</v>
      </c>
      <c r="BJ1621" s="18" t="s">
        <v>87</v>
      </c>
      <c r="BK1621" s="149">
        <f t="shared" si="9"/>
        <v>0</v>
      </c>
      <c r="BL1621" s="18" t="s">
        <v>1512</v>
      </c>
      <c r="BM1621" s="148" t="s">
        <v>1543</v>
      </c>
    </row>
    <row r="1622" spans="2:65" s="1" customFormat="1" ht="6.95" customHeight="1">
      <c r="B1622" s="43"/>
      <c r="C1622" s="44"/>
      <c r="D1622" s="44"/>
      <c r="E1622" s="44"/>
      <c r="F1622" s="44"/>
      <c r="G1622" s="44"/>
      <c r="H1622" s="44"/>
      <c r="I1622" s="44"/>
      <c r="J1622" s="44"/>
      <c r="K1622" s="44"/>
      <c r="L1622" s="34"/>
    </row>
  </sheetData>
  <sheetProtection algorithmName="SHA-512" hashValue="wc8a8HOIaifZ3+fzyf2G0/uGiUFMfZs+6apmxw4k2wg40PsCbwyjrUQWP/lB9loKu/APF/DgDKRXzyq0dkXW1A==" saltValue="rDDsSZUj7fTo7fQ1n936jnKyJ+clZMfPRsruDhQDBowWxjaWl5N1Tna6+r2vPIhwLkRamHaDXsVP4QhRE46+oQ==" spinCount="100000" sheet="1" objects="1" scenarios="1" formatColumns="0" formatRows="0" autoFilter="0"/>
  <autoFilter ref="C99:K1621" xr:uid="{00000000-0009-0000-0000-000001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04" r:id="rId1" xr:uid="{00000000-0004-0000-0100-000000000000}"/>
    <hyperlink ref="F113" r:id="rId2" xr:uid="{00000000-0004-0000-0100-000001000000}"/>
    <hyperlink ref="F122" r:id="rId3" xr:uid="{00000000-0004-0000-0100-000002000000}"/>
    <hyperlink ref="F127" r:id="rId4" xr:uid="{00000000-0004-0000-0100-000003000000}"/>
    <hyperlink ref="F129" r:id="rId5" xr:uid="{00000000-0004-0000-0100-000004000000}"/>
    <hyperlink ref="F137" r:id="rId6" xr:uid="{00000000-0004-0000-0100-000005000000}"/>
    <hyperlink ref="F145" r:id="rId7" xr:uid="{00000000-0004-0000-0100-000006000000}"/>
    <hyperlink ref="F164" r:id="rId8" xr:uid="{00000000-0004-0000-0100-000007000000}"/>
    <hyperlink ref="F172" r:id="rId9" xr:uid="{00000000-0004-0000-0100-000008000000}"/>
    <hyperlink ref="F191" r:id="rId10" xr:uid="{00000000-0004-0000-0100-000009000000}"/>
    <hyperlink ref="F200" r:id="rId11" xr:uid="{00000000-0004-0000-0100-00000A000000}"/>
    <hyperlink ref="F202" r:id="rId12" xr:uid="{00000000-0004-0000-0100-00000B000000}"/>
    <hyperlink ref="F216" r:id="rId13" xr:uid="{00000000-0004-0000-0100-00000C000000}"/>
    <hyperlink ref="F218" r:id="rId14" xr:uid="{00000000-0004-0000-0100-00000D000000}"/>
    <hyperlink ref="F225" r:id="rId15" xr:uid="{00000000-0004-0000-0100-00000E000000}"/>
    <hyperlink ref="F227" r:id="rId16" xr:uid="{00000000-0004-0000-0100-00000F000000}"/>
    <hyperlink ref="F247" r:id="rId17" xr:uid="{00000000-0004-0000-0100-000010000000}"/>
    <hyperlink ref="F258" r:id="rId18" xr:uid="{00000000-0004-0000-0100-000011000000}"/>
    <hyperlink ref="F268" r:id="rId19" xr:uid="{00000000-0004-0000-0100-000012000000}"/>
    <hyperlink ref="F278" r:id="rId20" xr:uid="{00000000-0004-0000-0100-000013000000}"/>
    <hyperlink ref="F288" r:id="rId21" xr:uid="{00000000-0004-0000-0100-000014000000}"/>
    <hyperlink ref="F298" r:id="rId22" xr:uid="{00000000-0004-0000-0100-000015000000}"/>
    <hyperlink ref="F300" r:id="rId23" xr:uid="{00000000-0004-0000-0100-000016000000}"/>
    <hyperlink ref="F310" r:id="rId24" xr:uid="{00000000-0004-0000-0100-000017000000}"/>
    <hyperlink ref="F318" r:id="rId25" xr:uid="{00000000-0004-0000-0100-000018000000}"/>
    <hyperlink ref="F320" r:id="rId26" xr:uid="{00000000-0004-0000-0100-000019000000}"/>
    <hyperlink ref="F328" r:id="rId27" xr:uid="{00000000-0004-0000-0100-00001A000000}"/>
    <hyperlink ref="F331" r:id="rId28" xr:uid="{00000000-0004-0000-0100-00001B000000}"/>
    <hyperlink ref="F339" r:id="rId29" xr:uid="{00000000-0004-0000-0100-00001C000000}"/>
    <hyperlink ref="F341" r:id="rId30" xr:uid="{00000000-0004-0000-0100-00001D000000}"/>
    <hyperlink ref="F343" r:id="rId31" xr:uid="{00000000-0004-0000-0100-00001E000000}"/>
    <hyperlink ref="F345" r:id="rId32" xr:uid="{00000000-0004-0000-0100-00001F000000}"/>
    <hyperlink ref="F347" r:id="rId33" xr:uid="{00000000-0004-0000-0100-000020000000}"/>
    <hyperlink ref="F350" r:id="rId34" xr:uid="{00000000-0004-0000-0100-000021000000}"/>
    <hyperlink ref="F353" r:id="rId35" xr:uid="{00000000-0004-0000-0100-000022000000}"/>
    <hyperlink ref="F356" r:id="rId36" xr:uid="{00000000-0004-0000-0100-000023000000}"/>
    <hyperlink ref="F358" r:id="rId37" xr:uid="{00000000-0004-0000-0100-000024000000}"/>
    <hyperlink ref="F360" r:id="rId38" xr:uid="{00000000-0004-0000-0100-000025000000}"/>
    <hyperlink ref="F362" r:id="rId39" xr:uid="{00000000-0004-0000-0100-000026000000}"/>
    <hyperlink ref="F368" r:id="rId40" xr:uid="{00000000-0004-0000-0100-000027000000}"/>
    <hyperlink ref="F374" r:id="rId41" xr:uid="{00000000-0004-0000-0100-000028000000}"/>
    <hyperlink ref="F394" r:id="rId42" xr:uid="{00000000-0004-0000-0100-000029000000}"/>
    <hyperlink ref="F403" r:id="rId43" xr:uid="{00000000-0004-0000-0100-00002A000000}"/>
    <hyperlink ref="F409" r:id="rId44" xr:uid="{00000000-0004-0000-0100-00002B000000}"/>
    <hyperlink ref="F413" r:id="rId45" xr:uid="{00000000-0004-0000-0100-00002C000000}"/>
    <hyperlink ref="F419" r:id="rId46" xr:uid="{00000000-0004-0000-0100-00002D000000}"/>
    <hyperlink ref="F423" r:id="rId47" xr:uid="{00000000-0004-0000-0100-00002E000000}"/>
    <hyperlink ref="F430" r:id="rId48" xr:uid="{00000000-0004-0000-0100-00002F000000}"/>
    <hyperlink ref="F450" r:id="rId49" xr:uid="{00000000-0004-0000-0100-000030000000}"/>
    <hyperlink ref="F471" r:id="rId50" xr:uid="{00000000-0004-0000-0100-000031000000}"/>
    <hyperlink ref="F478" r:id="rId51" xr:uid="{00000000-0004-0000-0100-000032000000}"/>
    <hyperlink ref="F485" r:id="rId52" xr:uid="{00000000-0004-0000-0100-000033000000}"/>
    <hyperlink ref="F494" r:id="rId53" xr:uid="{00000000-0004-0000-0100-000034000000}"/>
    <hyperlink ref="F514" r:id="rId54" xr:uid="{00000000-0004-0000-0100-000035000000}"/>
    <hyperlink ref="F534" r:id="rId55" xr:uid="{00000000-0004-0000-0100-000036000000}"/>
    <hyperlink ref="F543" r:id="rId56" xr:uid="{00000000-0004-0000-0100-000037000000}"/>
    <hyperlink ref="F551" r:id="rId57" xr:uid="{00000000-0004-0000-0100-000038000000}"/>
    <hyperlink ref="F560" r:id="rId58" xr:uid="{00000000-0004-0000-0100-000039000000}"/>
    <hyperlink ref="F562" r:id="rId59" xr:uid="{00000000-0004-0000-0100-00003A000000}"/>
    <hyperlink ref="F564" r:id="rId60" xr:uid="{00000000-0004-0000-0100-00003B000000}"/>
    <hyperlink ref="F567" r:id="rId61" xr:uid="{00000000-0004-0000-0100-00003C000000}"/>
    <hyperlink ref="F576" r:id="rId62" xr:uid="{00000000-0004-0000-0100-00003D000000}"/>
    <hyperlink ref="F585" r:id="rId63" xr:uid="{00000000-0004-0000-0100-00003E000000}"/>
    <hyperlink ref="F592" r:id="rId64" xr:uid="{00000000-0004-0000-0100-00003F000000}"/>
    <hyperlink ref="F601" r:id="rId65" xr:uid="{00000000-0004-0000-0100-000040000000}"/>
    <hyperlink ref="F613" r:id="rId66" xr:uid="{00000000-0004-0000-0100-000041000000}"/>
    <hyperlink ref="F617" r:id="rId67" xr:uid="{00000000-0004-0000-0100-000042000000}"/>
    <hyperlink ref="F628" r:id="rId68" xr:uid="{00000000-0004-0000-0100-000043000000}"/>
    <hyperlink ref="F630" r:id="rId69" xr:uid="{00000000-0004-0000-0100-000044000000}"/>
    <hyperlink ref="F634" r:id="rId70" xr:uid="{00000000-0004-0000-0100-000045000000}"/>
    <hyperlink ref="F643" r:id="rId71" xr:uid="{00000000-0004-0000-0100-000046000000}"/>
    <hyperlink ref="F645" r:id="rId72" xr:uid="{00000000-0004-0000-0100-000047000000}"/>
    <hyperlink ref="F652" r:id="rId73" xr:uid="{00000000-0004-0000-0100-000048000000}"/>
    <hyperlink ref="F654" r:id="rId74" xr:uid="{00000000-0004-0000-0100-000049000000}"/>
    <hyperlink ref="F666" r:id="rId75" xr:uid="{00000000-0004-0000-0100-00004A000000}"/>
    <hyperlink ref="F670" r:id="rId76" xr:uid="{00000000-0004-0000-0100-00004B000000}"/>
    <hyperlink ref="F675" r:id="rId77" xr:uid="{00000000-0004-0000-0100-00004C000000}"/>
    <hyperlink ref="F679" r:id="rId78" xr:uid="{00000000-0004-0000-0100-00004D000000}"/>
    <hyperlink ref="F690" r:id="rId79" xr:uid="{00000000-0004-0000-0100-00004E000000}"/>
    <hyperlink ref="F692" r:id="rId80" xr:uid="{00000000-0004-0000-0100-00004F000000}"/>
    <hyperlink ref="F703" r:id="rId81" xr:uid="{00000000-0004-0000-0100-000050000000}"/>
    <hyperlink ref="F709" r:id="rId82" xr:uid="{00000000-0004-0000-0100-000051000000}"/>
    <hyperlink ref="F724" r:id="rId83" xr:uid="{00000000-0004-0000-0100-000052000000}"/>
    <hyperlink ref="F728" r:id="rId84" xr:uid="{00000000-0004-0000-0100-000053000000}"/>
    <hyperlink ref="F735" r:id="rId85" xr:uid="{00000000-0004-0000-0100-000054000000}"/>
    <hyperlink ref="F739" r:id="rId86" xr:uid="{00000000-0004-0000-0100-000055000000}"/>
    <hyperlink ref="F748" r:id="rId87" xr:uid="{00000000-0004-0000-0100-000056000000}"/>
    <hyperlink ref="F755" r:id="rId88" xr:uid="{00000000-0004-0000-0100-000057000000}"/>
    <hyperlink ref="F757" r:id="rId89" xr:uid="{00000000-0004-0000-0100-000058000000}"/>
    <hyperlink ref="F760" r:id="rId90" xr:uid="{00000000-0004-0000-0100-000059000000}"/>
    <hyperlink ref="F765" r:id="rId91" xr:uid="{00000000-0004-0000-0100-00005A000000}"/>
    <hyperlink ref="F769" r:id="rId92" xr:uid="{00000000-0004-0000-0100-00005B000000}"/>
    <hyperlink ref="F774" r:id="rId93" xr:uid="{00000000-0004-0000-0100-00005C000000}"/>
    <hyperlink ref="F776" r:id="rId94" xr:uid="{00000000-0004-0000-0100-00005D000000}"/>
    <hyperlink ref="F785" r:id="rId95" xr:uid="{00000000-0004-0000-0100-00005E000000}"/>
    <hyperlink ref="F794" r:id="rId96" xr:uid="{00000000-0004-0000-0100-00005F000000}"/>
    <hyperlink ref="F804" r:id="rId97" xr:uid="{00000000-0004-0000-0100-000060000000}"/>
    <hyperlink ref="F813" r:id="rId98" xr:uid="{00000000-0004-0000-0100-000061000000}"/>
    <hyperlink ref="F822" r:id="rId99" xr:uid="{00000000-0004-0000-0100-000062000000}"/>
    <hyperlink ref="F835" r:id="rId100" xr:uid="{00000000-0004-0000-0100-000063000000}"/>
    <hyperlink ref="F848" r:id="rId101" xr:uid="{00000000-0004-0000-0100-000064000000}"/>
    <hyperlink ref="F857" r:id="rId102" xr:uid="{00000000-0004-0000-0100-000065000000}"/>
    <hyperlink ref="F859" r:id="rId103" xr:uid="{00000000-0004-0000-0100-000066000000}"/>
    <hyperlink ref="F862" r:id="rId104" xr:uid="{00000000-0004-0000-0100-000067000000}"/>
    <hyperlink ref="F868" r:id="rId105" xr:uid="{00000000-0004-0000-0100-000068000000}"/>
    <hyperlink ref="F870" r:id="rId106" xr:uid="{00000000-0004-0000-0100-000069000000}"/>
    <hyperlink ref="F875" r:id="rId107" xr:uid="{00000000-0004-0000-0100-00006A000000}"/>
    <hyperlink ref="F885" r:id="rId108" xr:uid="{00000000-0004-0000-0100-00006B000000}"/>
    <hyperlink ref="F887" r:id="rId109" xr:uid="{00000000-0004-0000-0100-00006C000000}"/>
    <hyperlink ref="F890" r:id="rId110" xr:uid="{00000000-0004-0000-0100-00006D000000}"/>
    <hyperlink ref="F901" r:id="rId111" xr:uid="{00000000-0004-0000-0100-00006E000000}"/>
    <hyperlink ref="F910" r:id="rId112" xr:uid="{00000000-0004-0000-0100-00006F000000}"/>
    <hyperlink ref="F921" r:id="rId113" xr:uid="{00000000-0004-0000-0100-000070000000}"/>
    <hyperlink ref="F934" r:id="rId114" xr:uid="{00000000-0004-0000-0100-000071000000}"/>
    <hyperlink ref="F943" r:id="rId115" xr:uid="{00000000-0004-0000-0100-000072000000}"/>
    <hyperlink ref="F954" r:id="rId116" xr:uid="{00000000-0004-0000-0100-000073000000}"/>
    <hyperlink ref="F967" r:id="rId117" xr:uid="{00000000-0004-0000-0100-000074000000}"/>
    <hyperlink ref="F976" r:id="rId118" xr:uid="{00000000-0004-0000-0100-000075000000}"/>
    <hyperlink ref="F987" r:id="rId119" xr:uid="{00000000-0004-0000-0100-000076000000}"/>
    <hyperlink ref="F1000" r:id="rId120" xr:uid="{00000000-0004-0000-0100-000077000000}"/>
    <hyperlink ref="F1009" r:id="rId121" xr:uid="{00000000-0004-0000-0100-000078000000}"/>
    <hyperlink ref="F1015" r:id="rId122" xr:uid="{00000000-0004-0000-0100-000079000000}"/>
    <hyperlink ref="F1026" r:id="rId123" xr:uid="{00000000-0004-0000-0100-00007A000000}"/>
    <hyperlink ref="F1035" r:id="rId124" xr:uid="{00000000-0004-0000-0100-00007B000000}"/>
    <hyperlink ref="F1044" r:id="rId125" xr:uid="{00000000-0004-0000-0100-00007C000000}"/>
    <hyperlink ref="F1055" r:id="rId126" xr:uid="{00000000-0004-0000-0100-00007D000000}"/>
    <hyperlink ref="F1067" r:id="rId127" xr:uid="{00000000-0004-0000-0100-00007E000000}"/>
    <hyperlink ref="F1080" r:id="rId128" xr:uid="{00000000-0004-0000-0100-00007F000000}"/>
    <hyperlink ref="F1093" r:id="rId129" xr:uid="{00000000-0004-0000-0100-000080000000}"/>
    <hyperlink ref="F1105" r:id="rId130" xr:uid="{00000000-0004-0000-0100-000081000000}"/>
    <hyperlink ref="F1117" r:id="rId131" xr:uid="{00000000-0004-0000-0100-000082000000}"/>
    <hyperlink ref="F1129" r:id="rId132" xr:uid="{00000000-0004-0000-0100-000083000000}"/>
    <hyperlink ref="F1141" r:id="rId133" xr:uid="{00000000-0004-0000-0100-000084000000}"/>
    <hyperlink ref="F1152" r:id="rId134" xr:uid="{00000000-0004-0000-0100-000085000000}"/>
    <hyperlink ref="F1165" r:id="rId135" xr:uid="{00000000-0004-0000-0100-000086000000}"/>
    <hyperlink ref="F1176" r:id="rId136" xr:uid="{00000000-0004-0000-0100-000087000000}"/>
    <hyperlink ref="F1187" r:id="rId137" xr:uid="{00000000-0004-0000-0100-000088000000}"/>
    <hyperlink ref="F1198" r:id="rId138" xr:uid="{00000000-0004-0000-0100-000089000000}"/>
    <hyperlink ref="F1204" r:id="rId139" xr:uid="{00000000-0004-0000-0100-00008A000000}"/>
    <hyperlink ref="F1210" r:id="rId140" xr:uid="{00000000-0004-0000-0100-00008B000000}"/>
    <hyperlink ref="F1222" r:id="rId141" xr:uid="{00000000-0004-0000-0100-00008C000000}"/>
    <hyperlink ref="F1235" r:id="rId142" xr:uid="{00000000-0004-0000-0100-00008D000000}"/>
    <hyperlink ref="F1237" r:id="rId143" xr:uid="{00000000-0004-0000-0100-00008E000000}"/>
    <hyperlink ref="F1240" r:id="rId144" xr:uid="{00000000-0004-0000-0100-00008F000000}"/>
    <hyperlink ref="F1247" r:id="rId145" xr:uid="{00000000-0004-0000-0100-000090000000}"/>
    <hyperlink ref="F1254" r:id="rId146" xr:uid="{00000000-0004-0000-0100-000091000000}"/>
    <hyperlink ref="F1261" r:id="rId147" xr:uid="{00000000-0004-0000-0100-000092000000}"/>
    <hyperlink ref="F1269" r:id="rId148" xr:uid="{00000000-0004-0000-0100-000093000000}"/>
    <hyperlink ref="F1278" r:id="rId149" xr:uid="{00000000-0004-0000-0100-000094000000}"/>
    <hyperlink ref="F1290" r:id="rId150" xr:uid="{00000000-0004-0000-0100-000095000000}"/>
    <hyperlink ref="F1292" r:id="rId151" xr:uid="{00000000-0004-0000-0100-000096000000}"/>
    <hyperlink ref="F1300" r:id="rId152" xr:uid="{00000000-0004-0000-0100-000097000000}"/>
    <hyperlink ref="F1314" r:id="rId153" xr:uid="{00000000-0004-0000-0100-000098000000}"/>
    <hyperlink ref="F1323" r:id="rId154" xr:uid="{00000000-0004-0000-0100-000099000000}"/>
    <hyperlink ref="F1335" r:id="rId155" xr:uid="{00000000-0004-0000-0100-00009A000000}"/>
    <hyperlink ref="F1337" r:id="rId156" xr:uid="{00000000-0004-0000-0100-00009B000000}"/>
    <hyperlink ref="F1345" r:id="rId157" xr:uid="{00000000-0004-0000-0100-00009C000000}"/>
    <hyperlink ref="F1359" r:id="rId158" xr:uid="{00000000-0004-0000-0100-00009D000000}"/>
    <hyperlink ref="F1368" r:id="rId159" xr:uid="{00000000-0004-0000-0100-00009E000000}"/>
    <hyperlink ref="F1380" r:id="rId160" xr:uid="{00000000-0004-0000-0100-00009F000000}"/>
    <hyperlink ref="F1382" r:id="rId161" xr:uid="{00000000-0004-0000-0100-0000A0000000}"/>
    <hyperlink ref="F1390" r:id="rId162" xr:uid="{00000000-0004-0000-0100-0000A1000000}"/>
    <hyperlink ref="F1404" r:id="rId163" xr:uid="{00000000-0004-0000-0100-0000A2000000}"/>
    <hyperlink ref="F1426" r:id="rId164" xr:uid="{00000000-0004-0000-0100-0000A3000000}"/>
    <hyperlink ref="F1432" r:id="rId165" xr:uid="{00000000-0004-0000-0100-0000A4000000}"/>
    <hyperlink ref="F1436" r:id="rId166" xr:uid="{00000000-0004-0000-0100-0000A5000000}"/>
    <hyperlink ref="F1449" r:id="rId167" xr:uid="{00000000-0004-0000-0100-0000A6000000}"/>
    <hyperlink ref="F1451" r:id="rId168" xr:uid="{00000000-0004-0000-0100-0000A7000000}"/>
    <hyperlink ref="F1471" r:id="rId169" xr:uid="{00000000-0004-0000-0100-0000A8000000}"/>
    <hyperlink ref="F1483" r:id="rId170" xr:uid="{00000000-0004-0000-0100-0000A9000000}"/>
    <hyperlink ref="F1487" r:id="rId171" xr:uid="{00000000-0004-0000-0100-0000AA000000}"/>
    <hyperlink ref="F1500" r:id="rId172" xr:uid="{00000000-0004-0000-0100-0000AB000000}"/>
    <hyperlink ref="F1503" r:id="rId173" xr:uid="{00000000-0004-0000-0100-0000AC000000}"/>
    <hyperlink ref="F1510" r:id="rId174" xr:uid="{00000000-0004-0000-0100-0000AD000000}"/>
    <hyperlink ref="F1539" r:id="rId175" xr:uid="{00000000-0004-0000-0100-0000AE000000}"/>
    <hyperlink ref="F1547" r:id="rId176" xr:uid="{00000000-0004-0000-0100-0000AF000000}"/>
    <hyperlink ref="F1553" r:id="rId177" xr:uid="{00000000-0004-0000-0100-0000B0000000}"/>
    <hyperlink ref="F1573" r:id="rId178" xr:uid="{00000000-0004-0000-0100-0000B1000000}"/>
    <hyperlink ref="F1579" r:id="rId179" xr:uid="{00000000-0004-0000-0100-0000B2000000}"/>
    <hyperlink ref="F1588" r:id="rId180" xr:uid="{00000000-0004-0000-0100-0000B3000000}"/>
    <hyperlink ref="F1601" r:id="rId181" xr:uid="{00000000-0004-0000-0100-0000B4000000}"/>
    <hyperlink ref="F1603" r:id="rId182" xr:uid="{00000000-0004-0000-0100-0000B5000000}"/>
    <hyperlink ref="F1608" r:id="rId183" xr:uid="{00000000-0004-0000-0100-0000B6000000}"/>
    <hyperlink ref="F1610" r:id="rId184" xr:uid="{00000000-0004-0000-0100-0000B7000000}"/>
    <hyperlink ref="F1612" r:id="rId185" xr:uid="{00000000-0004-0000-0100-0000B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8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6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97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2:46" ht="24.95" customHeight="1">
      <c r="B4" s="21"/>
      <c r="D4" s="22" t="s">
        <v>113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60" t="str">
        <f>'Rekapitulace stavby'!K6</f>
        <v>VŠE - Posluchárna JM 104</v>
      </c>
      <c r="F7" s="361"/>
      <c r="G7" s="361"/>
      <c r="H7" s="361"/>
      <c r="L7" s="21"/>
    </row>
    <row r="8" spans="2:46" ht="12" customHeight="1">
      <c r="B8" s="21"/>
      <c r="D8" s="28" t="s">
        <v>126</v>
      </c>
      <c r="L8" s="21"/>
    </row>
    <row r="9" spans="2:46" s="1" customFormat="1" ht="16.5" customHeight="1">
      <c r="B9" s="34"/>
      <c r="E9" s="360" t="s">
        <v>130</v>
      </c>
      <c r="F9" s="359"/>
      <c r="G9" s="359"/>
      <c r="H9" s="359"/>
      <c r="L9" s="34"/>
    </row>
    <row r="10" spans="2:46" s="1" customFormat="1" ht="12" customHeight="1">
      <c r="B10" s="34"/>
      <c r="D10" s="28" t="s">
        <v>134</v>
      </c>
      <c r="L10" s="34"/>
    </row>
    <row r="11" spans="2:46" s="1" customFormat="1" ht="16.5" customHeight="1">
      <c r="B11" s="34"/>
      <c r="E11" s="317" t="s">
        <v>1544</v>
      </c>
      <c r="F11" s="359"/>
      <c r="G11" s="359"/>
      <c r="H11" s="359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13. 11. 2024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62" t="str">
        <f>'Rekapitulace stavby'!E14</f>
        <v>Vyplň údaj</v>
      </c>
      <c r="F20" s="351"/>
      <c r="G20" s="351"/>
      <c r="H20" s="351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32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41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42</v>
      </c>
      <c r="I26" s="28" t="s">
        <v>34</v>
      </c>
      <c r="J26" s="26" t="s">
        <v>32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4"/>
      <c r="E29" s="355" t="s">
        <v>44</v>
      </c>
      <c r="F29" s="355"/>
      <c r="G29" s="355"/>
      <c r="H29" s="355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6" t="s">
        <v>46</v>
      </c>
      <c r="J32" s="65">
        <f>ROUND(J106,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5" customHeight="1">
      <c r="B35" s="34"/>
      <c r="D35" s="54" t="s">
        <v>50</v>
      </c>
      <c r="E35" s="28" t="s">
        <v>51</v>
      </c>
      <c r="F35" s="85">
        <f>ROUND((SUM(BE106:BE680)),  2)</f>
        <v>0</v>
      </c>
      <c r="I35" s="97">
        <v>0.21</v>
      </c>
      <c r="J35" s="85">
        <f>ROUND(((SUM(BE106:BE680))*I35),  2)</f>
        <v>0</v>
      </c>
      <c r="L35" s="34"/>
    </row>
    <row r="36" spans="2:12" s="1" customFormat="1" ht="14.45" customHeight="1">
      <c r="B36" s="34"/>
      <c r="E36" s="28" t="s">
        <v>52</v>
      </c>
      <c r="F36" s="85">
        <f>ROUND((SUM(BF106:BF680)),  2)</f>
        <v>0</v>
      </c>
      <c r="I36" s="97">
        <v>0.12</v>
      </c>
      <c r="J36" s="85">
        <f>ROUND(((SUM(BF106:BF680))*I36),  2)</f>
        <v>0</v>
      </c>
      <c r="L36" s="34"/>
    </row>
    <row r="37" spans="2:12" s="1" customFormat="1" ht="14.45" hidden="1" customHeight="1">
      <c r="B37" s="34"/>
      <c r="E37" s="28" t="s">
        <v>53</v>
      </c>
      <c r="F37" s="85">
        <f>ROUND((SUM(BG106:BG680)),  2)</f>
        <v>0</v>
      </c>
      <c r="I37" s="97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54</v>
      </c>
      <c r="F38" s="85">
        <f>ROUND((SUM(BH106:BH680)),  2)</f>
        <v>0</v>
      </c>
      <c r="I38" s="97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55</v>
      </c>
      <c r="F39" s="85">
        <f>ROUND((SUM(BI106:BI680)),  2)</f>
        <v>0</v>
      </c>
      <c r="I39" s="97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8"/>
      <c r="D41" s="99" t="s">
        <v>56</v>
      </c>
      <c r="E41" s="56"/>
      <c r="F41" s="56"/>
      <c r="G41" s="100" t="s">
        <v>57</v>
      </c>
      <c r="H41" s="101" t="s">
        <v>58</v>
      </c>
      <c r="I41" s="56"/>
      <c r="J41" s="102">
        <f>SUM(J32:J39)</f>
        <v>0</v>
      </c>
      <c r="K41" s="103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241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60" t="str">
        <f>E7</f>
        <v>VŠE - Posluchárna JM 104</v>
      </c>
      <c r="F50" s="361"/>
      <c r="G50" s="361"/>
      <c r="H50" s="361"/>
      <c r="L50" s="34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4"/>
      <c r="E52" s="360" t="s">
        <v>130</v>
      </c>
      <c r="F52" s="359"/>
      <c r="G52" s="359"/>
      <c r="H52" s="359"/>
      <c r="L52" s="34"/>
    </row>
    <row r="53" spans="2:47" s="1" customFormat="1" ht="12" customHeight="1">
      <c r="B53" s="34"/>
      <c r="C53" s="28" t="s">
        <v>134</v>
      </c>
      <c r="L53" s="34"/>
    </row>
    <row r="54" spans="2:47" s="1" customFormat="1" ht="16.5" customHeight="1">
      <c r="B54" s="34"/>
      <c r="E54" s="317" t="str">
        <f>E11</f>
        <v>D.1.3 - vzduchotechnika</v>
      </c>
      <c r="F54" s="359"/>
      <c r="G54" s="359"/>
      <c r="H54" s="359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Praha - Jižní město</v>
      </c>
      <c r="I56" s="28" t="s">
        <v>24</v>
      </c>
      <c r="J56" s="51" t="str">
        <f>IF(J14="","",J14)</f>
        <v>13. 11. 2024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30</v>
      </c>
      <c r="F58" s="26" t="str">
        <f>E17</f>
        <v>Vysoká škola ekonomická v Praze</v>
      </c>
      <c r="I58" s="28" t="s">
        <v>37</v>
      </c>
      <c r="J58" s="32" t="str">
        <f>E23</f>
        <v>Ing. Petra Krejzová - pozem. stavby a architektura</v>
      </c>
      <c r="L58" s="34"/>
    </row>
    <row r="59" spans="2:47" s="1" customFormat="1" ht="15.2" customHeight="1">
      <c r="B59" s="34"/>
      <c r="C59" s="28" t="s">
        <v>35</v>
      </c>
      <c r="F59" s="26" t="str">
        <f>IF(E20="","",E20)</f>
        <v>Vyplň údaj</v>
      </c>
      <c r="I59" s="28" t="s">
        <v>41</v>
      </c>
      <c r="J59" s="32" t="str">
        <f>E26</f>
        <v>Luděk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4" t="s">
        <v>276</v>
      </c>
      <c r="D61" s="98"/>
      <c r="E61" s="98"/>
      <c r="F61" s="98"/>
      <c r="G61" s="98"/>
      <c r="H61" s="98"/>
      <c r="I61" s="98"/>
      <c r="J61" s="105" t="s">
        <v>277</v>
      </c>
      <c r="K61" s="98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6" t="s">
        <v>78</v>
      </c>
      <c r="J63" s="65">
        <f>J106</f>
        <v>0</v>
      </c>
      <c r="L63" s="34"/>
      <c r="AU63" s="18" t="s">
        <v>284</v>
      </c>
    </row>
    <row r="64" spans="2:47" s="8" customFormat="1" ht="24.95" customHeight="1">
      <c r="B64" s="107"/>
      <c r="D64" s="108" t="s">
        <v>288</v>
      </c>
      <c r="E64" s="109"/>
      <c r="F64" s="109"/>
      <c r="G64" s="109"/>
      <c r="H64" s="109"/>
      <c r="I64" s="109"/>
      <c r="J64" s="110">
        <f>J107</f>
        <v>0</v>
      </c>
      <c r="L64" s="107"/>
    </row>
    <row r="65" spans="2:12" s="9" customFormat="1" ht="19.899999999999999" customHeight="1">
      <c r="B65" s="112"/>
      <c r="D65" s="113" t="s">
        <v>1545</v>
      </c>
      <c r="E65" s="114"/>
      <c r="F65" s="114"/>
      <c r="G65" s="114"/>
      <c r="H65" s="114"/>
      <c r="I65" s="114"/>
      <c r="J65" s="115">
        <f>J108</f>
        <v>0</v>
      </c>
      <c r="L65" s="112"/>
    </row>
    <row r="66" spans="2:12" s="9" customFormat="1" ht="19.899999999999999" customHeight="1">
      <c r="B66" s="112"/>
      <c r="D66" s="113" t="s">
        <v>1546</v>
      </c>
      <c r="E66" s="114"/>
      <c r="F66" s="114"/>
      <c r="G66" s="114"/>
      <c r="H66" s="114"/>
      <c r="I66" s="114"/>
      <c r="J66" s="115">
        <f>J109</f>
        <v>0</v>
      </c>
      <c r="L66" s="112"/>
    </row>
    <row r="67" spans="2:12" s="9" customFormat="1" ht="19.899999999999999" customHeight="1">
      <c r="B67" s="112"/>
      <c r="D67" s="113" t="s">
        <v>292</v>
      </c>
      <c r="E67" s="114"/>
      <c r="F67" s="114"/>
      <c r="G67" s="114"/>
      <c r="H67" s="114"/>
      <c r="I67" s="114"/>
      <c r="J67" s="115">
        <f>J128</f>
        <v>0</v>
      </c>
      <c r="L67" s="112"/>
    </row>
    <row r="68" spans="2:12" s="9" customFormat="1" ht="19.899999999999999" customHeight="1">
      <c r="B68" s="112"/>
      <c r="D68" s="113" t="s">
        <v>1547</v>
      </c>
      <c r="E68" s="114"/>
      <c r="F68" s="114"/>
      <c r="G68" s="114"/>
      <c r="H68" s="114"/>
      <c r="I68" s="114"/>
      <c r="J68" s="115">
        <f>J129</f>
        <v>0</v>
      </c>
      <c r="L68" s="112"/>
    </row>
    <row r="69" spans="2:12" s="9" customFormat="1" ht="19.899999999999999" customHeight="1">
      <c r="B69" s="112"/>
      <c r="D69" s="113" t="s">
        <v>1548</v>
      </c>
      <c r="E69" s="114"/>
      <c r="F69" s="114"/>
      <c r="G69" s="114"/>
      <c r="H69" s="114"/>
      <c r="I69" s="114"/>
      <c r="J69" s="115">
        <f>J226</f>
        <v>0</v>
      </c>
      <c r="L69" s="112"/>
    </row>
    <row r="70" spans="2:12" s="9" customFormat="1" ht="19.899999999999999" customHeight="1">
      <c r="B70" s="112"/>
      <c r="D70" s="113" t="s">
        <v>295</v>
      </c>
      <c r="E70" s="114"/>
      <c r="F70" s="114"/>
      <c r="G70" s="114"/>
      <c r="H70" s="114"/>
      <c r="I70" s="114"/>
      <c r="J70" s="115">
        <f>J243</f>
        <v>0</v>
      </c>
      <c r="L70" s="112"/>
    </row>
    <row r="71" spans="2:12" s="9" customFormat="1" ht="19.899999999999999" customHeight="1">
      <c r="B71" s="112"/>
      <c r="D71" s="113" t="s">
        <v>1549</v>
      </c>
      <c r="E71" s="114"/>
      <c r="F71" s="114"/>
      <c r="G71" s="114"/>
      <c r="H71" s="114"/>
      <c r="I71" s="114"/>
      <c r="J71" s="115">
        <f>J244</f>
        <v>0</v>
      </c>
      <c r="L71" s="112"/>
    </row>
    <row r="72" spans="2:12" s="9" customFormat="1" ht="19.899999999999999" customHeight="1">
      <c r="B72" s="112"/>
      <c r="D72" s="113" t="s">
        <v>1550</v>
      </c>
      <c r="E72" s="114"/>
      <c r="F72" s="114"/>
      <c r="G72" s="114"/>
      <c r="H72" s="114"/>
      <c r="I72" s="114"/>
      <c r="J72" s="115">
        <f>J247</f>
        <v>0</v>
      </c>
      <c r="L72" s="112"/>
    </row>
    <row r="73" spans="2:12" s="9" customFormat="1" ht="19.899999999999999" customHeight="1">
      <c r="B73" s="112"/>
      <c r="D73" s="113" t="s">
        <v>1551</v>
      </c>
      <c r="E73" s="114"/>
      <c r="F73" s="114"/>
      <c r="G73" s="114"/>
      <c r="H73" s="114"/>
      <c r="I73" s="114"/>
      <c r="J73" s="115">
        <f>J257</f>
        <v>0</v>
      </c>
      <c r="L73" s="112"/>
    </row>
    <row r="74" spans="2:12" s="9" customFormat="1" ht="19.899999999999999" customHeight="1">
      <c r="B74" s="112"/>
      <c r="D74" s="113" t="s">
        <v>299</v>
      </c>
      <c r="E74" s="114"/>
      <c r="F74" s="114"/>
      <c r="G74" s="114"/>
      <c r="H74" s="114"/>
      <c r="I74" s="114"/>
      <c r="J74" s="115">
        <f>J359</f>
        <v>0</v>
      </c>
      <c r="L74" s="112"/>
    </row>
    <row r="75" spans="2:12" s="9" customFormat="1" ht="19.899999999999999" customHeight="1">
      <c r="B75" s="112"/>
      <c r="D75" s="113" t="s">
        <v>303</v>
      </c>
      <c r="E75" s="114"/>
      <c r="F75" s="114"/>
      <c r="G75" s="114"/>
      <c r="H75" s="114"/>
      <c r="I75" s="114"/>
      <c r="J75" s="115">
        <f>J376</f>
        <v>0</v>
      </c>
      <c r="L75" s="112"/>
    </row>
    <row r="76" spans="2:12" s="8" customFormat="1" ht="24.95" customHeight="1">
      <c r="B76" s="107"/>
      <c r="D76" s="108" t="s">
        <v>307</v>
      </c>
      <c r="E76" s="109"/>
      <c r="F76" s="109"/>
      <c r="G76" s="109"/>
      <c r="H76" s="109"/>
      <c r="I76" s="109"/>
      <c r="J76" s="110">
        <f>J381</f>
        <v>0</v>
      </c>
      <c r="L76" s="107"/>
    </row>
    <row r="77" spans="2:12" s="9" customFormat="1" ht="19.899999999999999" customHeight="1">
      <c r="B77" s="112"/>
      <c r="D77" s="113" t="s">
        <v>1552</v>
      </c>
      <c r="E77" s="114"/>
      <c r="F77" s="114"/>
      <c r="G77" s="114"/>
      <c r="H77" s="114"/>
      <c r="I77" s="114"/>
      <c r="J77" s="115">
        <f>J382</f>
        <v>0</v>
      </c>
      <c r="L77" s="112"/>
    </row>
    <row r="78" spans="2:12" s="9" customFormat="1" ht="19.899999999999999" customHeight="1">
      <c r="B78" s="112"/>
      <c r="D78" s="113" t="s">
        <v>1553</v>
      </c>
      <c r="E78" s="114"/>
      <c r="F78" s="114"/>
      <c r="G78" s="114"/>
      <c r="H78" s="114"/>
      <c r="I78" s="114"/>
      <c r="J78" s="115">
        <f>J399</f>
        <v>0</v>
      </c>
      <c r="L78" s="112"/>
    </row>
    <row r="79" spans="2:12" s="9" customFormat="1" ht="19.899999999999999" customHeight="1">
      <c r="B79" s="112"/>
      <c r="D79" s="113" t="s">
        <v>1554</v>
      </c>
      <c r="E79" s="114"/>
      <c r="F79" s="114"/>
      <c r="G79" s="114"/>
      <c r="H79" s="114"/>
      <c r="I79" s="114"/>
      <c r="J79" s="115">
        <f>J406</f>
        <v>0</v>
      </c>
      <c r="L79" s="112"/>
    </row>
    <row r="80" spans="2:12" s="9" customFormat="1" ht="19.899999999999999" customHeight="1">
      <c r="B80" s="112"/>
      <c r="D80" s="113" t="s">
        <v>315</v>
      </c>
      <c r="E80" s="114"/>
      <c r="F80" s="114"/>
      <c r="G80" s="114"/>
      <c r="H80" s="114"/>
      <c r="I80" s="114"/>
      <c r="J80" s="115">
        <f>J469</f>
        <v>0</v>
      </c>
      <c r="L80" s="112"/>
    </row>
    <row r="81" spans="2:12" s="9" customFormat="1" ht="19.899999999999999" customHeight="1">
      <c r="B81" s="112"/>
      <c r="D81" s="113" t="s">
        <v>319</v>
      </c>
      <c r="E81" s="114"/>
      <c r="F81" s="114"/>
      <c r="G81" s="114"/>
      <c r="H81" s="114"/>
      <c r="I81" s="114"/>
      <c r="J81" s="115">
        <f>J524</f>
        <v>0</v>
      </c>
      <c r="L81" s="112"/>
    </row>
    <row r="82" spans="2:12" s="9" customFormat="1" ht="19.899999999999999" customHeight="1">
      <c r="B82" s="112"/>
      <c r="D82" s="113" t="s">
        <v>1555</v>
      </c>
      <c r="E82" s="114"/>
      <c r="F82" s="114"/>
      <c r="G82" s="114"/>
      <c r="H82" s="114"/>
      <c r="I82" s="114"/>
      <c r="J82" s="115">
        <f>J555</f>
        <v>0</v>
      </c>
      <c r="L82" s="112"/>
    </row>
    <row r="83" spans="2:12" s="9" customFormat="1" ht="19.899999999999999" customHeight="1">
      <c r="B83" s="112"/>
      <c r="D83" s="113" t="s">
        <v>330</v>
      </c>
      <c r="E83" s="114"/>
      <c r="F83" s="114"/>
      <c r="G83" s="114"/>
      <c r="H83" s="114"/>
      <c r="I83" s="114"/>
      <c r="J83" s="115">
        <f>J628</f>
        <v>0</v>
      </c>
      <c r="L83" s="112"/>
    </row>
    <row r="84" spans="2:12" s="9" customFormat="1" ht="19.899999999999999" customHeight="1">
      <c r="B84" s="112"/>
      <c r="D84" s="113" t="s">
        <v>1556</v>
      </c>
      <c r="E84" s="114"/>
      <c r="F84" s="114"/>
      <c r="G84" s="114"/>
      <c r="H84" s="114"/>
      <c r="I84" s="114"/>
      <c r="J84" s="115">
        <f>J640</f>
        <v>0</v>
      </c>
      <c r="L84" s="112"/>
    </row>
    <row r="85" spans="2:12" s="1" customFormat="1" ht="21.75" customHeight="1">
      <c r="B85" s="34"/>
      <c r="L85" s="34"/>
    </row>
    <row r="86" spans="2:12" s="1" customFormat="1" ht="6.95" customHeight="1">
      <c r="B86" s="43"/>
      <c r="C86" s="44"/>
      <c r="D86" s="44"/>
      <c r="E86" s="44"/>
      <c r="F86" s="44"/>
      <c r="G86" s="44"/>
      <c r="H86" s="44"/>
      <c r="I86" s="44"/>
      <c r="J86" s="44"/>
      <c r="K86" s="44"/>
      <c r="L86" s="34"/>
    </row>
    <row r="90" spans="2:12" s="1" customFormat="1" ht="6.95" customHeight="1">
      <c r="B90" s="45"/>
      <c r="C90" s="46"/>
      <c r="D90" s="46"/>
      <c r="E90" s="46"/>
      <c r="F90" s="46"/>
      <c r="G90" s="46"/>
      <c r="H90" s="46"/>
      <c r="I90" s="46"/>
      <c r="J90" s="46"/>
      <c r="K90" s="46"/>
      <c r="L90" s="34"/>
    </row>
    <row r="91" spans="2:12" s="1" customFormat="1" ht="24.95" customHeight="1">
      <c r="B91" s="34"/>
      <c r="C91" s="22" t="s">
        <v>339</v>
      </c>
      <c r="L91" s="34"/>
    </row>
    <row r="92" spans="2:12" s="1" customFormat="1" ht="6.95" customHeight="1">
      <c r="B92" s="34"/>
      <c r="L92" s="34"/>
    </row>
    <row r="93" spans="2:12" s="1" customFormat="1" ht="12" customHeight="1">
      <c r="B93" s="34"/>
      <c r="C93" s="28" t="s">
        <v>16</v>
      </c>
      <c r="L93" s="34"/>
    </row>
    <row r="94" spans="2:12" s="1" customFormat="1" ht="16.5" customHeight="1">
      <c r="B94" s="34"/>
      <c r="E94" s="360" t="str">
        <f>E7</f>
        <v>VŠE - Posluchárna JM 104</v>
      </c>
      <c r="F94" s="361"/>
      <c r="G94" s="361"/>
      <c r="H94" s="361"/>
      <c r="L94" s="34"/>
    </row>
    <row r="95" spans="2:12" ht="12" customHeight="1">
      <c r="B95" s="21"/>
      <c r="C95" s="28" t="s">
        <v>126</v>
      </c>
      <c r="L95" s="21"/>
    </row>
    <row r="96" spans="2:12" s="1" customFormat="1" ht="16.5" customHeight="1">
      <c r="B96" s="34"/>
      <c r="E96" s="360" t="s">
        <v>130</v>
      </c>
      <c r="F96" s="359"/>
      <c r="G96" s="359"/>
      <c r="H96" s="359"/>
      <c r="L96" s="34"/>
    </row>
    <row r="97" spans="2:65" s="1" customFormat="1" ht="12" customHeight="1">
      <c r="B97" s="34"/>
      <c r="C97" s="28" t="s">
        <v>134</v>
      </c>
      <c r="L97" s="34"/>
    </row>
    <row r="98" spans="2:65" s="1" customFormat="1" ht="16.5" customHeight="1">
      <c r="B98" s="34"/>
      <c r="E98" s="317" t="str">
        <f>E11</f>
        <v>D.1.3 - vzduchotechnika</v>
      </c>
      <c r="F98" s="359"/>
      <c r="G98" s="359"/>
      <c r="H98" s="359"/>
      <c r="L98" s="34"/>
    </row>
    <row r="99" spans="2:65" s="1" customFormat="1" ht="6.95" customHeight="1">
      <c r="B99" s="34"/>
      <c r="L99" s="34"/>
    </row>
    <row r="100" spans="2:65" s="1" customFormat="1" ht="12" customHeight="1">
      <c r="B100" s="34"/>
      <c r="C100" s="28" t="s">
        <v>22</v>
      </c>
      <c r="F100" s="26" t="str">
        <f>F14</f>
        <v>Praha - Jižní město</v>
      </c>
      <c r="I100" s="28" t="s">
        <v>24</v>
      </c>
      <c r="J100" s="51" t="str">
        <f>IF(J14="","",J14)</f>
        <v>13. 11. 2024</v>
      </c>
      <c r="L100" s="34"/>
    </row>
    <row r="101" spans="2:65" s="1" customFormat="1" ht="6.95" customHeight="1">
      <c r="B101" s="34"/>
      <c r="L101" s="34"/>
    </row>
    <row r="102" spans="2:65" s="1" customFormat="1" ht="40.15" customHeight="1">
      <c r="B102" s="34"/>
      <c r="C102" s="28" t="s">
        <v>30</v>
      </c>
      <c r="F102" s="26" t="str">
        <f>E17</f>
        <v>Vysoká škola ekonomická v Praze</v>
      </c>
      <c r="I102" s="28" t="s">
        <v>37</v>
      </c>
      <c r="J102" s="32" t="str">
        <f>E23</f>
        <v>Ing. Petra Krejzová - pozem. stavby a architektura</v>
      </c>
      <c r="L102" s="34"/>
    </row>
    <row r="103" spans="2:65" s="1" customFormat="1" ht="15.2" customHeight="1">
      <c r="B103" s="34"/>
      <c r="C103" s="28" t="s">
        <v>35</v>
      </c>
      <c r="F103" s="26" t="str">
        <f>IF(E20="","",E20)</f>
        <v>Vyplň údaj</v>
      </c>
      <c r="I103" s="28" t="s">
        <v>41</v>
      </c>
      <c r="J103" s="32" t="str">
        <f>E26</f>
        <v>Luděk Štuller</v>
      </c>
      <c r="L103" s="34"/>
    </row>
    <row r="104" spans="2:65" s="1" customFormat="1" ht="10.35" customHeight="1">
      <c r="B104" s="34"/>
      <c r="L104" s="34"/>
    </row>
    <row r="105" spans="2:65" s="10" customFormat="1" ht="29.25" customHeight="1">
      <c r="B105" s="117"/>
      <c r="C105" s="118" t="s">
        <v>340</v>
      </c>
      <c r="D105" s="119" t="s">
        <v>65</v>
      </c>
      <c r="E105" s="119" t="s">
        <v>61</v>
      </c>
      <c r="F105" s="119" t="s">
        <v>62</v>
      </c>
      <c r="G105" s="119" t="s">
        <v>341</v>
      </c>
      <c r="H105" s="119" t="s">
        <v>342</v>
      </c>
      <c r="I105" s="119" t="s">
        <v>343</v>
      </c>
      <c r="J105" s="119" t="s">
        <v>277</v>
      </c>
      <c r="K105" s="120" t="s">
        <v>344</v>
      </c>
      <c r="L105" s="117"/>
      <c r="M105" s="58" t="s">
        <v>32</v>
      </c>
      <c r="N105" s="59" t="s">
        <v>50</v>
      </c>
      <c r="O105" s="59" t="s">
        <v>345</v>
      </c>
      <c r="P105" s="59" t="s">
        <v>346</v>
      </c>
      <c r="Q105" s="59" t="s">
        <v>347</v>
      </c>
      <c r="R105" s="59" t="s">
        <v>348</v>
      </c>
      <c r="S105" s="59" t="s">
        <v>349</v>
      </c>
      <c r="T105" s="60" t="s">
        <v>350</v>
      </c>
    </row>
    <row r="106" spans="2:65" s="1" customFormat="1" ht="22.9" customHeight="1">
      <c r="B106" s="34"/>
      <c r="C106" s="63" t="s">
        <v>351</v>
      </c>
      <c r="J106" s="121">
        <f>BK106</f>
        <v>0</v>
      </c>
      <c r="L106" s="34"/>
      <c r="M106" s="61"/>
      <c r="N106" s="52"/>
      <c r="O106" s="52"/>
      <c r="P106" s="122">
        <f>P107+P381</f>
        <v>0</v>
      </c>
      <c r="Q106" s="52"/>
      <c r="R106" s="122">
        <f>R107+R381</f>
        <v>0</v>
      </c>
      <c r="S106" s="52"/>
      <c r="T106" s="123">
        <f>T107+T381</f>
        <v>0</v>
      </c>
      <c r="AT106" s="18" t="s">
        <v>79</v>
      </c>
      <c r="AU106" s="18" t="s">
        <v>284</v>
      </c>
      <c r="BK106" s="124">
        <f>BK107+BK381</f>
        <v>0</v>
      </c>
    </row>
    <row r="107" spans="2:65" s="11" customFormat="1" ht="25.9" customHeight="1">
      <c r="B107" s="125"/>
      <c r="D107" s="126" t="s">
        <v>79</v>
      </c>
      <c r="E107" s="127" t="s">
        <v>352</v>
      </c>
      <c r="F107" s="127" t="s">
        <v>353</v>
      </c>
      <c r="I107" s="128"/>
      <c r="J107" s="129">
        <f>BK107</f>
        <v>0</v>
      </c>
      <c r="L107" s="125"/>
      <c r="M107" s="130"/>
      <c r="P107" s="131">
        <f>P108+P109+P128+P129+P226+P243+P244+P247+P257+P359+P376</f>
        <v>0</v>
      </c>
      <c r="R107" s="131">
        <f>R108+R109+R128+R129+R226+R243+R244+R247+R257+R359+R376</f>
        <v>0</v>
      </c>
      <c r="T107" s="132">
        <f>T108+T109+T128+T129+T226+T243+T244+T247+T257+T359+T376</f>
        <v>0</v>
      </c>
      <c r="AR107" s="126" t="s">
        <v>87</v>
      </c>
      <c r="AT107" s="133" t="s">
        <v>79</v>
      </c>
      <c r="AU107" s="133" t="s">
        <v>80</v>
      </c>
      <c r="AY107" s="126" t="s">
        <v>354</v>
      </c>
      <c r="BK107" s="134">
        <f>BK108+BK109+BK128+BK129+BK226+BK243+BK244+BK247+BK257+BK359+BK376</f>
        <v>0</v>
      </c>
    </row>
    <row r="108" spans="2:65" s="11" customFormat="1" ht="22.9" customHeight="1">
      <c r="B108" s="125"/>
      <c r="D108" s="126" t="s">
        <v>79</v>
      </c>
      <c r="E108" s="135" t="s">
        <v>110</v>
      </c>
      <c r="F108" s="135" t="s">
        <v>1557</v>
      </c>
      <c r="I108" s="128"/>
      <c r="J108" s="136">
        <f>BK108</f>
        <v>0</v>
      </c>
      <c r="L108" s="125"/>
      <c r="M108" s="130"/>
      <c r="P108" s="131">
        <v>0</v>
      </c>
      <c r="R108" s="131">
        <v>0</v>
      </c>
      <c r="T108" s="132">
        <v>0</v>
      </c>
      <c r="AR108" s="126" t="s">
        <v>87</v>
      </c>
      <c r="AT108" s="133" t="s">
        <v>79</v>
      </c>
      <c r="AU108" s="133" t="s">
        <v>87</v>
      </c>
      <c r="AY108" s="126" t="s">
        <v>354</v>
      </c>
      <c r="BK108" s="134">
        <v>0</v>
      </c>
    </row>
    <row r="109" spans="2:65" s="11" customFormat="1" ht="22.9" customHeight="1">
      <c r="B109" s="125"/>
      <c r="D109" s="126" t="s">
        <v>79</v>
      </c>
      <c r="E109" s="135" t="s">
        <v>588</v>
      </c>
      <c r="F109" s="135" t="s">
        <v>1558</v>
      </c>
      <c r="I109" s="128"/>
      <c r="J109" s="136">
        <f>BK109</f>
        <v>0</v>
      </c>
      <c r="L109" s="125"/>
      <c r="M109" s="130"/>
      <c r="P109" s="131">
        <f>SUM(P110:P127)</f>
        <v>0</v>
      </c>
      <c r="R109" s="131">
        <f>SUM(R110:R127)</f>
        <v>0</v>
      </c>
      <c r="T109" s="132">
        <f>SUM(T110:T127)</f>
        <v>0</v>
      </c>
      <c r="AR109" s="126" t="s">
        <v>87</v>
      </c>
      <c r="AT109" s="133" t="s">
        <v>79</v>
      </c>
      <c r="AU109" s="133" t="s">
        <v>87</v>
      </c>
      <c r="AY109" s="126" t="s">
        <v>354</v>
      </c>
      <c r="BK109" s="134">
        <f>SUM(BK110:BK127)</f>
        <v>0</v>
      </c>
    </row>
    <row r="110" spans="2:65" s="1" customFormat="1" ht="24.2" customHeight="1">
      <c r="B110" s="34"/>
      <c r="C110" s="137" t="s">
        <v>87</v>
      </c>
      <c r="D110" s="137" t="s">
        <v>356</v>
      </c>
      <c r="E110" s="138" t="s">
        <v>1559</v>
      </c>
      <c r="F110" s="139" t="s">
        <v>1560</v>
      </c>
      <c r="G110" s="140" t="s">
        <v>715</v>
      </c>
      <c r="H110" s="141">
        <v>0.13</v>
      </c>
      <c r="I110" s="142"/>
      <c r="J110" s="143">
        <f>ROUND(I110*H110,2)</f>
        <v>0</v>
      </c>
      <c r="K110" s="139" t="s">
        <v>360</v>
      </c>
      <c r="L110" s="34"/>
      <c r="M110" s="144" t="s">
        <v>32</v>
      </c>
      <c r="N110" s="145" t="s">
        <v>51</v>
      </c>
      <c r="P110" s="146">
        <f>O110*H110</f>
        <v>0</v>
      </c>
      <c r="Q110" s="146">
        <v>0</v>
      </c>
      <c r="R110" s="146">
        <f>Q110*H110</f>
        <v>0</v>
      </c>
      <c r="S110" s="146">
        <v>0</v>
      </c>
      <c r="T110" s="147">
        <f>S110*H110</f>
        <v>0</v>
      </c>
      <c r="AR110" s="148" t="s">
        <v>252</v>
      </c>
      <c r="AT110" s="148" t="s">
        <v>356</v>
      </c>
      <c r="AU110" s="148" t="s">
        <v>89</v>
      </c>
      <c r="AY110" s="18" t="s">
        <v>354</v>
      </c>
      <c r="BE110" s="149">
        <f>IF(N110="základní",J110,0)</f>
        <v>0</v>
      </c>
      <c r="BF110" s="149">
        <f>IF(N110="snížená",J110,0)</f>
        <v>0</v>
      </c>
      <c r="BG110" s="149">
        <f>IF(N110="zákl. přenesená",J110,0)</f>
        <v>0</v>
      </c>
      <c r="BH110" s="149">
        <f>IF(N110="sníž. přenesená",J110,0)</f>
        <v>0</v>
      </c>
      <c r="BI110" s="149">
        <f>IF(N110="nulová",J110,0)</f>
        <v>0</v>
      </c>
      <c r="BJ110" s="18" t="s">
        <v>87</v>
      </c>
      <c r="BK110" s="149">
        <f>ROUND(I110*H110,2)</f>
        <v>0</v>
      </c>
      <c r="BL110" s="18" t="s">
        <v>252</v>
      </c>
      <c r="BM110" s="148" t="s">
        <v>89</v>
      </c>
    </row>
    <row r="111" spans="2:65" s="1" customFormat="1">
      <c r="B111" s="34"/>
      <c r="D111" s="150" t="s">
        <v>362</v>
      </c>
      <c r="F111" s="151" t="s">
        <v>1561</v>
      </c>
      <c r="I111" s="152"/>
      <c r="L111" s="34"/>
      <c r="M111" s="153"/>
      <c r="T111" s="55"/>
      <c r="AT111" s="18" t="s">
        <v>362</v>
      </c>
      <c r="AU111" s="18" t="s">
        <v>89</v>
      </c>
    </row>
    <row r="112" spans="2:65" s="13" customFormat="1">
      <c r="B112" s="161"/>
      <c r="D112" s="155" t="s">
        <v>364</v>
      </c>
      <c r="E112" s="162" t="s">
        <v>32</v>
      </c>
      <c r="F112" s="163" t="s">
        <v>1562</v>
      </c>
      <c r="H112" s="164">
        <v>2.5999999999999999E-2</v>
      </c>
      <c r="I112" s="165"/>
      <c r="L112" s="161"/>
      <c r="M112" s="166"/>
      <c r="T112" s="167"/>
      <c r="AT112" s="162" t="s">
        <v>364</v>
      </c>
      <c r="AU112" s="162" t="s">
        <v>89</v>
      </c>
      <c r="AV112" s="13" t="s">
        <v>89</v>
      </c>
      <c r="AW112" s="13" t="s">
        <v>40</v>
      </c>
      <c r="AX112" s="13" t="s">
        <v>80</v>
      </c>
      <c r="AY112" s="162" t="s">
        <v>354</v>
      </c>
    </row>
    <row r="113" spans="2:65" s="15" customFormat="1">
      <c r="B113" s="195"/>
      <c r="D113" s="155" t="s">
        <v>364</v>
      </c>
      <c r="E113" s="196" t="s">
        <v>32</v>
      </c>
      <c r="F113" s="197" t="s">
        <v>1563</v>
      </c>
      <c r="H113" s="198">
        <v>2.5999999999999999E-2</v>
      </c>
      <c r="I113" s="199"/>
      <c r="L113" s="195"/>
      <c r="M113" s="200"/>
      <c r="T113" s="201"/>
      <c r="AT113" s="196" t="s">
        <v>364</v>
      </c>
      <c r="AU113" s="196" t="s">
        <v>89</v>
      </c>
      <c r="AV113" s="15" t="s">
        <v>110</v>
      </c>
      <c r="AW113" s="15" t="s">
        <v>40</v>
      </c>
      <c r="AX113" s="15" t="s">
        <v>80</v>
      </c>
      <c r="AY113" s="196" t="s">
        <v>354</v>
      </c>
    </row>
    <row r="114" spans="2:65" s="13" customFormat="1">
      <c r="B114" s="161"/>
      <c r="D114" s="155" t="s">
        <v>364</v>
      </c>
      <c r="E114" s="162" t="s">
        <v>32</v>
      </c>
      <c r="F114" s="163" t="s">
        <v>1564</v>
      </c>
      <c r="H114" s="164">
        <v>0.104</v>
      </c>
      <c r="I114" s="165"/>
      <c r="L114" s="161"/>
      <c r="M114" s="166"/>
      <c r="T114" s="167"/>
      <c r="AT114" s="162" t="s">
        <v>364</v>
      </c>
      <c r="AU114" s="162" t="s">
        <v>89</v>
      </c>
      <c r="AV114" s="13" t="s">
        <v>89</v>
      </c>
      <c r="AW114" s="13" t="s">
        <v>40</v>
      </c>
      <c r="AX114" s="13" t="s">
        <v>80</v>
      </c>
      <c r="AY114" s="162" t="s">
        <v>354</v>
      </c>
    </row>
    <row r="115" spans="2:65" s="15" customFormat="1">
      <c r="B115" s="195"/>
      <c r="D115" s="155" t="s">
        <v>364</v>
      </c>
      <c r="E115" s="196" t="s">
        <v>32</v>
      </c>
      <c r="F115" s="197" t="s">
        <v>1565</v>
      </c>
      <c r="H115" s="198">
        <v>0.104</v>
      </c>
      <c r="I115" s="199"/>
      <c r="L115" s="195"/>
      <c r="M115" s="200"/>
      <c r="T115" s="201"/>
      <c r="AT115" s="196" t="s">
        <v>364</v>
      </c>
      <c r="AU115" s="196" t="s">
        <v>89</v>
      </c>
      <c r="AV115" s="15" t="s">
        <v>110</v>
      </c>
      <c r="AW115" s="15" t="s">
        <v>40</v>
      </c>
      <c r="AX115" s="15" t="s">
        <v>80</v>
      </c>
      <c r="AY115" s="196" t="s">
        <v>354</v>
      </c>
    </row>
    <row r="116" spans="2:65" s="14" customFormat="1">
      <c r="B116" s="169"/>
      <c r="D116" s="155" t="s">
        <v>364</v>
      </c>
      <c r="E116" s="170" t="s">
        <v>32</v>
      </c>
      <c r="F116" s="171" t="s">
        <v>388</v>
      </c>
      <c r="H116" s="172">
        <v>0.13</v>
      </c>
      <c r="I116" s="173"/>
      <c r="L116" s="169"/>
      <c r="M116" s="174"/>
      <c r="T116" s="175"/>
      <c r="AT116" s="170" t="s">
        <v>364</v>
      </c>
      <c r="AU116" s="170" t="s">
        <v>89</v>
      </c>
      <c r="AV116" s="14" t="s">
        <v>252</v>
      </c>
      <c r="AW116" s="14" t="s">
        <v>40</v>
      </c>
      <c r="AX116" s="14" t="s">
        <v>87</v>
      </c>
      <c r="AY116" s="170" t="s">
        <v>354</v>
      </c>
    </row>
    <row r="117" spans="2:65" s="1" customFormat="1" ht="24.2" customHeight="1">
      <c r="B117" s="34"/>
      <c r="C117" s="137" t="s">
        <v>89</v>
      </c>
      <c r="D117" s="137" t="s">
        <v>356</v>
      </c>
      <c r="E117" s="138" t="s">
        <v>1566</v>
      </c>
      <c r="F117" s="139" t="s">
        <v>1567</v>
      </c>
      <c r="G117" s="140" t="s">
        <v>525</v>
      </c>
      <c r="H117" s="141">
        <v>0.216</v>
      </c>
      <c r="I117" s="142"/>
      <c r="J117" s="143">
        <f>ROUND(I117*H117,2)</f>
        <v>0</v>
      </c>
      <c r="K117" s="139" t="s">
        <v>360</v>
      </c>
      <c r="L117" s="34"/>
      <c r="M117" s="144" t="s">
        <v>32</v>
      </c>
      <c r="N117" s="145" t="s">
        <v>51</v>
      </c>
      <c r="P117" s="146">
        <f>O117*H117</f>
        <v>0</v>
      </c>
      <c r="Q117" s="146">
        <v>0</v>
      </c>
      <c r="R117" s="146">
        <f>Q117*H117</f>
        <v>0</v>
      </c>
      <c r="S117" s="146">
        <v>0</v>
      </c>
      <c r="T117" s="147">
        <f>S117*H117</f>
        <v>0</v>
      </c>
      <c r="AR117" s="148" t="s">
        <v>252</v>
      </c>
      <c r="AT117" s="148" t="s">
        <v>356</v>
      </c>
      <c r="AU117" s="148" t="s">
        <v>89</v>
      </c>
      <c r="AY117" s="18" t="s">
        <v>354</v>
      </c>
      <c r="BE117" s="149">
        <f>IF(N117="základní",J117,0)</f>
        <v>0</v>
      </c>
      <c r="BF117" s="149">
        <f>IF(N117="snížená",J117,0)</f>
        <v>0</v>
      </c>
      <c r="BG117" s="149">
        <f>IF(N117="zákl. přenesená",J117,0)</f>
        <v>0</v>
      </c>
      <c r="BH117" s="149">
        <f>IF(N117="sníž. přenesená",J117,0)</f>
        <v>0</v>
      </c>
      <c r="BI117" s="149">
        <f>IF(N117="nulová",J117,0)</f>
        <v>0</v>
      </c>
      <c r="BJ117" s="18" t="s">
        <v>87</v>
      </c>
      <c r="BK117" s="149">
        <f>ROUND(I117*H117,2)</f>
        <v>0</v>
      </c>
      <c r="BL117" s="18" t="s">
        <v>252</v>
      </c>
      <c r="BM117" s="148" t="s">
        <v>252</v>
      </c>
    </row>
    <row r="118" spans="2:65" s="1" customFormat="1">
      <c r="B118" s="34"/>
      <c r="D118" s="150" t="s">
        <v>362</v>
      </c>
      <c r="F118" s="151" t="s">
        <v>1568</v>
      </c>
      <c r="I118" s="152"/>
      <c r="L118" s="34"/>
      <c r="M118" s="153"/>
      <c r="T118" s="55"/>
      <c r="AT118" s="18" t="s">
        <v>362</v>
      </c>
      <c r="AU118" s="18" t="s">
        <v>89</v>
      </c>
    </row>
    <row r="119" spans="2:65" s="13" customFormat="1">
      <c r="B119" s="161"/>
      <c r="D119" s="155" t="s">
        <v>364</v>
      </c>
      <c r="E119" s="162" t="s">
        <v>32</v>
      </c>
      <c r="F119" s="163" t="s">
        <v>1569</v>
      </c>
      <c r="H119" s="164">
        <v>4.2999999999999997E-2</v>
      </c>
      <c r="I119" s="165"/>
      <c r="L119" s="161"/>
      <c r="M119" s="166"/>
      <c r="T119" s="167"/>
      <c r="AT119" s="162" t="s">
        <v>364</v>
      </c>
      <c r="AU119" s="162" t="s">
        <v>89</v>
      </c>
      <c r="AV119" s="13" t="s">
        <v>89</v>
      </c>
      <c r="AW119" s="13" t="s">
        <v>40</v>
      </c>
      <c r="AX119" s="13" t="s">
        <v>80</v>
      </c>
      <c r="AY119" s="162" t="s">
        <v>354</v>
      </c>
    </row>
    <row r="120" spans="2:65" s="15" customFormat="1">
      <c r="B120" s="195"/>
      <c r="D120" s="155" t="s">
        <v>364</v>
      </c>
      <c r="E120" s="196" t="s">
        <v>32</v>
      </c>
      <c r="F120" s="197" t="s">
        <v>1563</v>
      </c>
      <c r="H120" s="198">
        <v>4.2999999999999997E-2</v>
      </c>
      <c r="I120" s="199"/>
      <c r="L120" s="195"/>
      <c r="M120" s="200"/>
      <c r="T120" s="201"/>
      <c r="AT120" s="196" t="s">
        <v>364</v>
      </c>
      <c r="AU120" s="196" t="s">
        <v>89</v>
      </c>
      <c r="AV120" s="15" t="s">
        <v>110</v>
      </c>
      <c r="AW120" s="15" t="s">
        <v>40</v>
      </c>
      <c r="AX120" s="15" t="s">
        <v>80</v>
      </c>
      <c r="AY120" s="196" t="s">
        <v>354</v>
      </c>
    </row>
    <row r="121" spans="2:65" s="13" customFormat="1">
      <c r="B121" s="161"/>
      <c r="D121" s="155" t="s">
        <v>364</v>
      </c>
      <c r="E121" s="162" t="s">
        <v>32</v>
      </c>
      <c r="F121" s="163" t="s">
        <v>1570</v>
      </c>
      <c r="H121" s="164">
        <v>0.17299999999999999</v>
      </c>
      <c r="I121" s="165"/>
      <c r="L121" s="161"/>
      <c r="M121" s="166"/>
      <c r="T121" s="167"/>
      <c r="AT121" s="162" t="s">
        <v>364</v>
      </c>
      <c r="AU121" s="162" t="s">
        <v>89</v>
      </c>
      <c r="AV121" s="13" t="s">
        <v>89</v>
      </c>
      <c r="AW121" s="13" t="s">
        <v>40</v>
      </c>
      <c r="AX121" s="13" t="s">
        <v>80</v>
      </c>
      <c r="AY121" s="162" t="s">
        <v>354</v>
      </c>
    </row>
    <row r="122" spans="2:65" s="15" customFormat="1">
      <c r="B122" s="195"/>
      <c r="D122" s="155" t="s">
        <v>364</v>
      </c>
      <c r="E122" s="196" t="s">
        <v>32</v>
      </c>
      <c r="F122" s="197" t="s">
        <v>1565</v>
      </c>
      <c r="H122" s="198">
        <v>0.17299999999999999</v>
      </c>
      <c r="I122" s="199"/>
      <c r="L122" s="195"/>
      <c r="M122" s="200"/>
      <c r="T122" s="201"/>
      <c r="AT122" s="196" t="s">
        <v>364</v>
      </c>
      <c r="AU122" s="196" t="s">
        <v>89</v>
      </c>
      <c r="AV122" s="15" t="s">
        <v>110</v>
      </c>
      <c r="AW122" s="15" t="s">
        <v>40</v>
      </c>
      <c r="AX122" s="15" t="s">
        <v>80</v>
      </c>
      <c r="AY122" s="196" t="s">
        <v>354</v>
      </c>
    </row>
    <row r="123" spans="2:65" s="14" customFormat="1">
      <c r="B123" s="169"/>
      <c r="D123" s="155" t="s">
        <v>364</v>
      </c>
      <c r="E123" s="170" t="s">
        <v>32</v>
      </c>
      <c r="F123" s="171" t="s">
        <v>388</v>
      </c>
      <c r="H123" s="172">
        <v>0.21599999999999997</v>
      </c>
      <c r="I123" s="173"/>
      <c r="L123" s="169"/>
      <c r="M123" s="174"/>
      <c r="T123" s="175"/>
      <c r="AT123" s="170" t="s">
        <v>364</v>
      </c>
      <c r="AU123" s="170" t="s">
        <v>89</v>
      </c>
      <c r="AV123" s="14" t="s">
        <v>252</v>
      </c>
      <c r="AW123" s="14" t="s">
        <v>40</v>
      </c>
      <c r="AX123" s="14" t="s">
        <v>87</v>
      </c>
      <c r="AY123" s="170" t="s">
        <v>354</v>
      </c>
    </row>
    <row r="124" spans="2:65" s="1" customFormat="1" ht="37.9" customHeight="1">
      <c r="B124" s="34"/>
      <c r="C124" s="137" t="s">
        <v>110</v>
      </c>
      <c r="D124" s="137" t="s">
        <v>356</v>
      </c>
      <c r="E124" s="138" t="s">
        <v>1571</v>
      </c>
      <c r="F124" s="139" t="s">
        <v>1572</v>
      </c>
      <c r="G124" s="140" t="s">
        <v>525</v>
      </c>
      <c r="H124" s="141">
        <v>0.159</v>
      </c>
      <c r="I124" s="142"/>
      <c r="J124" s="143">
        <f>ROUND(I124*H124,2)</f>
        <v>0</v>
      </c>
      <c r="K124" s="139" t="s">
        <v>360</v>
      </c>
      <c r="L124" s="34"/>
      <c r="M124" s="144" t="s">
        <v>32</v>
      </c>
      <c r="N124" s="145" t="s">
        <v>51</v>
      </c>
      <c r="P124" s="146">
        <f>O124*H124</f>
        <v>0</v>
      </c>
      <c r="Q124" s="146">
        <v>0</v>
      </c>
      <c r="R124" s="146">
        <f>Q124*H124</f>
        <v>0</v>
      </c>
      <c r="S124" s="146">
        <v>0</v>
      </c>
      <c r="T124" s="147">
        <f>S124*H124</f>
        <v>0</v>
      </c>
      <c r="AR124" s="148" t="s">
        <v>252</v>
      </c>
      <c r="AT124" s="148" t="s">
        <v>356</v>
      </c>
      <c r="AU124" s="148" t="s">
        <v>89</v>
      </c>
      <c r="AY124" s="18" t="s">
        <v>354</v>
      </c>
      <c r="BE124" s="149">
        <f>IF(N124="základní",J124,0)</f>
        <v>0</v>
      </c>
      <c r="BF124" s="149">
        <f>IF(N124="snížená",J124,0)</f>
        <v>0</v>
      </c>
      <c r="BG124" s="149">
        <f>IF(N124="zákl. přenesená",J124,0)</f>
        <v>0</v>
      </c>
      <c r="BH124" s="149">
        <f>IF(N124="sníž. přenesená",J124,0)</f>
        <v>0</v>
      </c>
      <c r="BI124" s="149">
        <f>IF(N124="nulová",J124,0)</f>
        <v>0</v>
      </c>
      <c r="BJ124" s="18" t="s">
        <v>87</v>
      </c>
      <c r="BK124" s="149">
        <f>ROUND(I124*H124,2)</f>
        <v>0</v>
      </c>
      <c r="BL124" s="18" t="s">
        <v>252</v>
      </c>
      <c r="BM124" s="148" t="s">
        <v>264</v>
      </c>
    </row>
    <row r="125" spans="2:65" s="1" customFormat="1">
      <c r="B125" s="34"/>
      <c r="D125" s="150" t="s">
        <v>362</v>
      </c>
      <c r="F125" s="151" t="s">
        <v>1573</v>
      </c>
      <c r="I125" s="152"/>
      <c r="L125" s="34"/>
      <c r="M125" s="153"/>
      <c r="T125" s="55"/>
      <c r="AT125" s="18" t="s">
        <v>362</v>
      </c>
      <c r="AU125" s="18" t="s">
        <v>89</v>
      </c>
    </row>
    <row r="126" spans="2:65" s="13" customFormat="1">
      <c r="B126" s="161"/>
      <c r="D126" s="155" t="s">
        <v>364</v>
      </c>
      <c r="E126" s="162" t="s">
        <v>32</v>
      </c>
      <c r="F126" s="163" t="s">
        <v>1574</v>
      </c>
      <c r="H126" s="164">
        <v>0.159</v>
      </c>
      <c r="I126" s="165"/>
      <c r="L126" s="161"/>
      <c r="M126" s="166"/>
      <c r="T126" s="167"/>
      <c r="AT126" s="162" t="s">
        <v>364</v>
      </c>
      <c r="AU126" s="162" t="s">
        <v>89</v>
      </c>
      <c r="AV126" s="13" t="s">
        <v>89</v>
      </c>
      <c r="AW126" s="13" t="s">
        <v>40</v>
      </c>
      <c r="AX126" s="13" t="s">
        <v>80</v>
      </c>
      <c r="AY126" s="162" t="s">
        <v>354</v>
      </c>
    </row>
    <row r="127" spans="2:65" s="14" customFormat="1">
      <c r="B127" s="169"/>
      <c r="D127" s="155" t="s">
        <v>364</v>
      </c>
      <c r="E127" s="170" t="s">
        <v>32</v>
      </c>
      <c r="F127" s="171" t="s">
        <v>388</v>
      </c>
      <c r="H127" s="172">
        <v>0.159</v>
      </c>
      <c r="I127" s="173"/>
      <c r="L127" s="169"/>
      <c r="M127" s="174"/>
      <c r="T127" s="175"/>
      <c r="AT127" s="170" t="s">
        <v>364</v>
      </c>
      <c r="AU127" s="170" t="s">
        <v>89</v>
      </c>
      <c r="AV127" s="14" t="s">
        <v>252</v>
      </c>
      <c r="AW127" s="14" t="s">
        <v>40</v>
      </c>
      <c r="AX127" s="14" t="s">
        <v>87</v>
      </c>
      <c r="AY127" s="170" t="s">
        <v>354</v>
      </c>
    </row>
    <row r="128" spans="2:65" s="11" customFormat="1" ht="22.9" customHeight="1">
      <c r="B128" s="125"/>
      <c r="D128" s="126" t="s">
        <v>79</v>
      </c>
      <c r="E128" s="135" t="s">
        <v>264</v>
      </c>
      <c r="F128" s="135" t="s">
        <v>355</v>
      </c>
      <c r="I128" s="128"/>
      <c r="J128" s="136">
        <f>BK128</f>
        <v>0</v>
      </c>
      <c r="L128" s="125"/>
      <c r="M128" s="130"/>
      <c r="P128" s="131">
        <v>0</v>
      </c>
      <c r="R128" s="131">
        <v>0</v>
      </c>
      <c r="T128" s="132">
        <v>0</v>
      </c>
      <c r="AR128" s="126" t="s">
        <v>87</v>
      </c>
      <c r="AT128" s="133" t="s">
        <v>79</v>
      </c>
      <c r="AU128" s="133" t="s">
        <v>87</v>
      </c>
      <c r="AY128" s="126" t="s">
        <v>354</v>
      </c>
      <c r="BK128" s="134">
        <v>0</v>
      </c>
    </row>
    <row r="129" spans="2:65" s="11" customFormat="1" ht="22.9" customHeight="1">
      <c r="B129" s="125"/>
      <c r="D129" s="126" t="s">
        <v>79</v>
      </c>
      <c r="E129" s="135" t="s">
        <v>830</v>
      </c>
      <c r="F129" s="135" t="s">
        <v>1575</v>
      </c>
      <c r="I129" s="128"/>
      <c r="J129" s="136">
        <f>BK129</f>
        <v>0</v>
      </c>
      <c r="L129" s="125"/>
      <c r="M129" s="130"/>
      <c r="P129" s="131">
        <f>SUM(P130:P225)</f>
        <v>0</v>
      </c>
      <c r="R129" s="131">
        <f>SUM(R130:R225)</f>
        <v>0</v>
      </c>
      <c r="T129" s="132">
        <f>SUM(T130:T225)</f>
        <v>0</v>
      </c>
      <c r="AR129" s="126" t="s">
        <v>87</v>
      </c>
      <c r="AT129" s="133" t="s">
        <v>79</v>
      </c>
      <c r="AU129" s="133" t="s">
        <v>87</v>
      </c>
      <c r="AY129" s="126" t="s">
        <v>354</v>
      </c>
      <c r="BK129" s="134">
        <f>SUM(BK130:BK225)</f>
        <v>0</v>
      </c>
    </row>
    <row r="130" spans="2:65" s="1" customFormat="1" ht="24.2" customHeight="1">
      <c r="B130" s="34"/>
      <c r="C130" s="137" t="s">
        <v>252</v>
      </c>
      <c r="D130" s="137" t="s">
        <v>356</v>
      </c>
      <c r="E130" s="138" t="s">
        <v>474</v>
      </c>
      <c r="F130" s="139" t="s">
        <v>475</v>
      </c>
      <c r="G130" s="140" t="s">
        <v>476</v>
      </c>
      <c r="H130" s="141">
        <v>35.65</v>
      </c>
      <c r="I130" s="142"/>
      <c r="J130" s="143">
        <f>ROUND(I130*H130,2)</f>
        <v>0</v>
      </c>
      <c r="K130" s="139" t="s">
        <v>360</v>
      </c>
      <c r="L130" s="34"/>
      <c r="M130" s="144" t="s">
        <v>32</v>
      </c>
      <c r="N130" s="145" t="s">
        <v>51</v>
      </c>
      <c r="P130" s="146">
        <f>O130*H130</f>
        <v>0</v>
      </c>
      <c r="Q130" s="146">
        <v>0</v>
      </c>
      <c r="R130" s="146">
        <f>Q130*H130</f>
        <v>0</v>
      </c>
      <c r="S130" s="146">
        <v>0</v>
      </c>
      <c r="T130" s="147">
        <f>S130*H130</f>
        <v>0</v>
      </c>
      <c r="AR130" s="148" t="s">
        <v>252</v>
      </c>
      <c r="AT130" s="148" t="s">
        <v>356</v>
      </c>
      <c r="AU130" s="148" t="s">
        <v>89</v>
      </c>
      <c r="AY130" s="18" t="s">
        <v>354</v>
      </c>
      <c r="BE130" s="149">
        <f>IF(N130="základní",J130,0)</f>
        <v>0</v>
      </c>
      <c r="BF130" s="149">
        <f>IF(N130="snížená",J130,0)</f>
        <v>0</v>
      </c>
      <c r="BG130" s="149">
        <f>IF(N130="zákl. přenesená",J130,0)</f>
        <v>0</v>
      </c>
      <c r="BH130" s="149">
        <f>IF(N130="sníž. přenesená",J130,0)</f>
        <v>0</v>
      </c>
      <c r="BI130" s="149">
        <f>IF(N130="nulová",J130,0)</f>
        <v>0</v>
      </c>
      <c r="BJ130" s="18" t="s">
        <v>87</v>
      </c>
      <c r="BK130" s="149">
        <f>ROUND(I130*H130,2)</f>
        <v>0</v>
      </c>
      <c r="BL130" s="18" t="s">
        <v>252</v>
      </c>
      <c r="BM130" s="148" t="s">
        <v>417</v>
      </c>
    </row>
    <row r="131" spans="2:65" s="1" customFormat="1">
      <c r="B131" s="34"/>
      <c r="D131" s="150" t="s">
        <v>362</v>
      </c>
      <c r="F131" s="151" t="s">
        <v>478</v>
      </c>
      <c r="I131" s="152"/>
      <c r="L131" s="34"/>
      <c r="M131" s="153"/>
      <c r="T131" s="55"/>
      <c r="AT131" s="18" t="s">
        <v>362</v>
      </c>
      <c r="AU131" s="18" t="s">
        <v>89</v>
      </c>
    </row>
    <row r="132" spans="2:65" s="13" customFormat="1">
      <c r="B132" s="161"/>
      <c r="D132" s="155" t="s">
        <v>364</v>
      </c>
      <c r="E132" s="162" t="s">
        <v>32</v>
      </c>
      <c r="F132" s="163" t="s">
        <v>1576</v>
      </c>
      <c r="H132" s="164">
        <v>5.41</v>
      </c>
      <c r="I132" s="165"/>
      <c r="L132" s="161"/>
      <c r="M132" s="166"/>
      <c r="T132" s="167"/>
      <c r="AT132" s="162" t="s">
        <v>364</v>
      </c>
      <c r="AU132" s="162" t="s">
        <v>89</v>
      </c>
      <c r="AV132" s="13" t="s">
        <v>89</v>
      </c>
      <c r="AW132" s="13" t="s">
        <v>40</v>
      </c>
      <c r="AX132" s="13" t="s">
        <v>80</v>
      </c>
      <c r="AY132" s="162" t="s">
        <v>354</v>
      </c>
    </row>
    <row r="133" spans="2:65" s="13" customFormat="1">
      <c r="B133" s="161"/>
      <c r="D133" s="155" t="s">
        <v>364</v>
      </c>
      <c r="E133" s="162" t="s">
        <v>32</v>
      </c>
      <c r="F133" s="163" t="s">
        <v>1577</v>
      </c>
      <c r="H133" s="164">
        <v>4.54</v>
      </c>
      <c r="I133" s="165"/>
      <c r="L133" s="161"/>
      <c r="M133" s="166"/>
      <c r="T133" s="167"/>
      <c r="AT133" s="162" t="s">
        <v>364</v>
      </c>
      <c r="AU133" s="162" t="s">
        <v>89</v>
      </c>
      <c r="AV133" s="13" t="s">
        <v>89</v>
      </c>
      <c r="AW133" s="13" t="s">
        <v>40</v>
      </c>
      <c r="AX133" s="13" t="s">
        <v>80</v>
      </c>
      <c r="AY133" s="162" t="s">
        <v>354</v>
      </c>
    </row>
    <row r="134" spans="2:65" s="13" customFormat="1">
      <c r="B134" s="161"/>
      <c r="D134" s="155" t="s">
        <v>364</v>
      </c>
      <c r="E134" s="162" t="s">
        <v>32</v>
      </c>
      <c r="F134" s="163" t="s">
        <v>1578</v>
      </c>
      <c r="H134" s="164">
        <v>25.7</v>
      </c>
      <c r="I134" s="165"/>
      <c r="L134" s="161"/>
      <c r="M134" s="166"/>
      <c r="T134" s="167"/>
      <c r="AT134" s="162" t="s">
        <v>364</v>
      </c>
      <c r="AU134" s="162" t="s">
        <v>89</v>
      </c>
      <c r="AV134" s="13" t="s">
        <v>89</v>
      </c>
      <c r="AW134" s="13" t="s">
        <v>40</v>
      </c>
      <c r="AX134" s="13" t="s">
        <v>80</v>
      </c>
      <c r="AY134" s="162" t="s">
        <v>354</v>
      </c>
    </row>
    <row r="135" spans="2:65" s="14" customFormat="1">
      <c r="B135" s="169"/>
      <c r="D135" s="155" t="s">
        <v>364</v>
      </c>
      <c r="E135" s="170" t="s">
        <v>32</v>
      </c>
      <c r="F135" s="171" t="s">
        <v>388</v>
      </c>
      <c r="H135" s="172">
        <v>35.65</v>
      </c>
      <c r="I135" s="173"/>
      <c r="L135" s="169"/>
      <c r="M135" s="174"/>
      <c r="T135" s="175"/>
      <c r="AT135" s="170" t="s">
        <v>364</v>
      </c>
      <c r="AU135" s="170" t="s">
        <v>89</v>
      </c>
      <c r="AV135" s="14" t="s">
        <v>252</v>
      </c>
      <c r="AW135" s="14" t="s">
        <v>40</v>
      </c>
      <c r="AX135" s="14" t="s">
        <v>87</v>
      </c>
      <c r="AY135" s="170" t="s">
        <v>354</v>
      </c>
    </row>
    <row r="136" spans="2:65" s="1" customFormat="1" ht="16.5" customHeight="1">
      <c r="B136" s="34"/>
      <c r="C136" s="137" t="s">
        <v>389</v>
      </c>
      <c r="D136" s="137" t="s">
        <v>356</v>
      </c>
      <c r="E136" s="138" t="s">
        <v>1579</v>
      </c>
      <c r="F136" s="139" t="s">
        <v>1580</v>
      </c>
      <c r="G136" s="140" t="s">
        <v>359</v>
      </c>
      <c r="H136" s="141">
        <v>18.666</v>
      </c>
      <c r="I136" s="142"/>
      <c r="J136" s="143">
        <f>ROUND(I136*H136,2)</f>
        <v>0</v>
      </c>
      <c r="K136" s="139" t="s">
        <v>360</v>
      </c>
      <c r="L136" s="34"/>
      <c r="M136" s="144" t="s">
        <v>32</v>
      </c>
      <c r="N136" s="145" t="s">
        <v>51</v>
      </c>
      <c r="P136" s="146">
        <f>O136*H136</f>
        <v>0</v>
      </c>
      <c r="Q136" s="146">
        <v>0</v>
      </c>
      <c r="R136" s="146">
        <f>Q136*H136</f>
        <v>0</v>
      </c>
      <c r="S136" s="146">
        <v>0</v>
      </c>
      <c r="T136" s="147">
        <f>S136*H136</f>
        <v>0</v>
      </c>
      <c r="AR136" s="148" t="s">
        <v>252</v>
      </c>
      <c r="AT136" s="148" t="s">
        <v>356</v>
      </c>
      <c r="AU136" s="148" t="s">
        <v>89</v>
      </c>
      <c r="AY136" s="18" t="s">
        <v>354</v>
      </c>
      <c r="BE136" s="149">
        <f>IF(N136="základní",J136,0)</f>
        <v>0</v>
      </c>
      <c r="BF136" s="149">
        <f>IF(N136="snížená",J136,0)</f>
        <v>0</v>
      </c>
      <c r="BG136" s="149">
        <f>IF(N136="zákl. přenesená",J136,0)</f>
        <v>0</v>
      </c>
      <c r="BH136" s="149">
        <f>IF(N136="sníž. přenesená",J136,0)</f>
        <v>0</v>
      </c>
      <c r="BI136" s="149">
        <f>IF(N136="nulová",J136,0)</f>
        <v>0</v>
      </c>
      <c r="BJ136" s="18" t="s">
        <v>87</v>
      </c>
      <c r="BK136" s="149">
        <f>ROUND(I136*H136,2)</f>
        <v>0</v>
      </c>
      <c r="BL136" s="18" t="s">
        <v>252</v>
      </c>
      <c r="BM136" s="148" t="s">
        <v>280</v>
      </c>
    </row>
    <row r="137" spans="2:65" s="1" customFormat="1">
      <c r="B137" s="34"/>
      <c r="D137" s="150" t="s">
        <v>362</v>
      </c>
      <c r="F137" s="151" t="s">
        <v>1581</v>
      </c>
      <c r="I137" s="152"/>
      <c r="L137" s="34"/>
      <c r="M137" s="153"/>
      <c r="T137" s="55"/>
      <c r="AT137" s="18" t="s">
        <v>362</v>
      </c>
      <c r="AU137" s="18" t="s">
        <v>89</v>
      </c>
    </row>
    <row r="138" spans="2:65" s="13" customFormat="1">
      <c r="B138" s="161"/>
      <c r="D138" s="155" t="s">
        <v>364</v>
      </c>
      <c r="E138" s="162" t="s">
        <v>32</v>
      </c>
      <c r="F138" s="163" t="s">
        <v>1582</v>
      </c>
      <c r="H138" s="164">
        <v>3.246</v>
      </c>
      <c r="I138" s="165"/>
      <c r="L138" s="161"/>
      <c r="M138" s="166"/>
      <c r="T138" s="167"/>
      <c r="AT138" s="162" t="s">
        <v>364</v>
      </c>
      <c r="AU138" s="162" t="s">
        <v>89</v>
      </c>
      <c r="AV138" s="13" t="s">
        <v>89</v>
      </c>
      <c r="AW138" s="13" t="s">
        <v>40</v>
      </c>
      <c r="AX138" s="13" t="s">
        <v>80</v>
      </c>
      <c r="AY138" s="162" t="s">
        <v>354</v>
      </c>
    </row>
    <row r="139" spans="2:65" s="13" customFormat="1">
      <c r="B139" s="161"/>
      <c r="D139" s="155" t="s">
        <v>364</v>
      </c>
      <c r="E139" s="162" t="s">
        <v>32</v>
      </c>
      <c r="F139" s="163" t="s">
        <v>1583</v>
      </c>
      <c r="H139" s="164">
        <v>15.42</v>
      </c>
      <c r="I139" s="165"/>
      <c r="L139" s="161"/>
      <c r="M139" s="166"/>
      <c r="T139" s="167"/>
      <c r="AT139" s="162" t="s">
        <v>364</v>
      </c>
      <c r="AU139" s="162" t="s">
        <v>89</v>
      </c>
      <c r="AV139" s="13" t="s">
        <v>89</v>
      </c>
      <c r="AW139" s="13" t="s">
        <v>40</v>
      </c>
      <c r="AX139" s="13" t="s">
        <v>80</v>
      </c>
      <c r="AY139" s="162" t="s">
        <v>354</v>
      </c>
    </row>
    <row r="140" spans="2:65" s="14" customFormat="1">
      <c r="B140" s="169"/>
      <c r="D140" s="155" t="s">
        <v>364</v>
      </c>
      <c r="E140" s="170" t="s">
        <v>32</v>
      </c>
      <c r="F140" s="171" t="s">
        <v>388</v>
      </c>
      <c r="H140" s="172">
        <v>18.666</v>
      </c>
      <c r="I140" s="173"/>
      <c r="L140" s="169"/>
      <c r="M140" s="174"/>
      <c r="T140" s="175"/>
      <c r="AT140" s="170" t="s">
        <v>364</v>
      </c>
      <c r="AU140" s="170" t="s">
        <v>89</v>
      </c>
      <c r="AV140" s="14" t="s">
        <v>252</v>
      </c>
      <c r="AW140" s="14" t="s">
        <v>40</v>
      </c>
      <c r="AX140" s="14" t="s">
        <v>87</v>
      </c>
      <c r="AY140" s="170" t="s">
        <v>354</v>
      </c>
    </row>
    <row r="141" spans="2:65" s="1" customFormat="1" ht="37.9" customHeight="1">
      <c r="B141" s="34"/>
      <c r="C141" s="137" t="s">
        <v>264</v>
      </c>
      <c r="D141" s="137" t="s">
        <v>356</v>
      </c>
      <c r="E141" s="138" t="s">
        <v>423</v>
      </c>
      <c r="F141" s="139" t="s">
        <v>424</v>
      </c>
      <c r="G141" s="140" t="s">
        <v>359</v>
      </c>
      <c r="H141" s="141">
        <v>356.94499999999999</v>
      </c>
      <c r="I141" s="142"/>
      <c r="J141" s="143">
        <f>ROUND(I141*H141,2)</f>
        <v>0</v>
      </c>
      <c r="K141" s="139" t="s">
        <v>360</v>
      </c>
      <c r="L141" s="34"/>
      <c r="M141" s="144" t="s">
        <v>32</v>
      </c>
      <c r="N141" s="145" t="s">
        <v>51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AR141" s="148" t="s">
        <v>252</v>
      </c>
      <c r="AT141" s="148" t="s">
        <v>356</v>
      </c>
      <c r="AU141" s="148" t="s">
        <v>89</v>
      </c>
      <c r="AY141" s="18" t="s">
        <v>354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8" t="s">
        <v>87</v>
      </c>
      <c r="BK141" s="149">
        <f>ROUND(I141*H141,2)</f>
        <v>0</v>
      </c>
      <c r="BL141" s="18" t="s">
        <v>252</v>
      </c>
      <c r="BM141" s="148" t="s">
        <v>8</v>
      </c>
    </row>
    <row r="142" spans="2:65" s="1" customFormat="1">
      <c r="B142" s="34"/>
      <c r="D142" s="150" t="s">
        <v>362</v>
      </c>
      <c r="F142" s="151" t="s">
        <v>426</v>
      </c>
      <c r="I142" s="152"/>
      <c r="L142" s="34"/>
      <c r="M142" s="153"/>
      <c r="T142" s="55"/>
      <c r="AT142" s="18" t="s">
        <v>362</v>
      </c>
      <c r="AU142" s="18" t="s">
        <v>89</v>
      </c>
    </row>
    <row r="143" spans="2:65" s="13" customFormat="1">
      <c r="B143" s="161"/>
      <c r="D143" s="155" t="s">
        <v>364</v>
      </c>
      <c r="E143" s="162" t="s">
        <v>32</v>
      </c>
      <c r="F143" s="163" t="s">
        <v>1584</v>
      </c>
      <c r="H143" s="164">
        <v>44.618000000000002</v>
      </c>
      <c r="I143" s="165"/>
      <c r="L143" s="161"/>
      <c r="M143" s="166"/>
      <c r="T143" s="167"/>
      <c r="AT143" s="162" t="s">
        <v>364</v>
      </c>
      <c r="AU143" s="162" t="s">
        <v>89</v>
      </c>
      <c r="AV143" s="13" t="s">
        <v>89</v>
      </c>
      <c r="AW143" s="13" t="s">
        <v>40</v>
      </c>
      <c r="AX143" s="13" t="s">
        <v>80</v>
      </c>
      <c r="AY143" s="162" t="s">
        <v>354</v>
      </c>
    </row>
    <row r="144" spans="2:65" s="13" customFormat="1">
      <c r="B144" s="161"/>
      <c r="D144" s="155" t="s">
        <v>364</v>
      </c>
      <c r="E144" s="162" t="s">
        <v>32</v>
      </c>
      <c r="F144" s="163" t="s">
        <v>1585</v>
      </c>
      <c r="H144" s="164">
        <v>27.16</v>
      </c>
      <c r="I144" s="165"/>
      <c r="L144" s="161"/>
      <c r="M144" s="166"/>
      <c r="T144" s="167"/>
      <c r="AT144" s="162" t="s">
        <v>364</v>
      </c>
      <c r="AU144" s="162" t="s">
        <v>89</v>
      </c>
      <c r="AV144" s="13" t="s">
        <v>89</v>
      </c>
      <c r="AW144" s="13" t="s">
        <v>40</v>
      </c>
      <c r="AX144" s="13" t="s">
        <v>80</v>
      </c>
      <c r="AY144" s="162" t="s">
        <v>354</v>
      </c>
    </row>
    <row r="145" spans="2:51" s="13" customFormat="1">
      <c r="B145" s="161"/>
      <c r="D145" s="155" t="s">
        <v>364</v>
      </c>
      <c r="E145" s="162" t="s">
        <v>32</v>
      </c>
      <c r="F145" s="163" t="s">
        <v>1586</v>
      </c>
      <c r="H145" s="164">
        <v>14.669</v>
      </c>
      <c r="I145" s="165"/>
      <c r="L145" s="161"/>
      <c r="M145" s="166"/>
      <c r="T145" s="167"/>
      <c r="AT145" s="162" t="s">
        <v>364</v>
      </c>
      <c r="AU145" s="162" t="s">
        <v>89</v>
      </c>
      <c r="AV145" s="13" t="s">
        <v>89</v>
      </c>
      <c r="AW145" s="13" t="s">
        <v>40</v>
      </c>
      <c r="AX145" s="13" t="s">
        <v>80</v>
      </c>
      <c r="AY145" s="162" t="s">
        <v>354</v>
      </c>
    </row>
    <row r="146" spans="2:51" s="13" customFormat="1">
      <c r="B146" s="161"/>
      <c r="D146" s="155" t="s">
        <v>364</v>
      </c>
      <c r="E146" s="162" t="s">
        <v>32</v>
      </c>
      <c r="F146" s="163" t="s">
        <v>1587</v>
      </c>
      <c r="H146" s="164">
        <v>9.5500000000000007</v>
      </c>
      <c r="I146" s="165"/>
      <c r="L146" s="161"/>
      <c r="M146" s="166"/>
      <c r="T146" s="167"/>
      <c r="AT146" s="162" t="s">
        <v>364</v>
      </c>
      <c r="AU146" s="162" t="s">
        <v>89</v>
      </c>
      <c r="AV146" s="13" t="s">
        <v>89</v>
      </c>
      <c r="AW146" s="13" t="s">
        <v>40</v>
      </c>
      <c r="AX146" s="13" t="s">
        <v>80</v>
      </c>
      <c r="AY146" s="162" t="s">
        <v>354</v>
      </c>
    </row>
    <row r="147" spans="2:51" s="13" customFormat="1">
      <c r="B147" s="161"/>
      <c r="D147" s="155" t="s">
        <v>364</v>
      </c>
      <c r="E147" s="162" t="s">
        <v>32</v>
      </c>
      <c r="F147" s="163" t="s">
        <v>1588</v>
      </c>
      <c r="H147" s="164">
        <v>14.44</v>
      </c>
      <c r="I147" s="165"/>
      <c r="L147" s="161"/>
      <c r="M147" s="166"/>
      <c r="T147" s="167"/>
      <c r="AT147" s="162" t="s">
        <v>364</v>
      </c>
      <c r="AU147" s="162" t="s">
        <v>89</v>
      </c>
      <c r="AV147" s="13" t="s">
        <v>89</v>
      </c>
      <c r="AW147" s="13" t="s">
        <v>40</v>
      </c>
      <c r="AX147" s="13" t="s">
        <v>80</v>
      </c>
      <c r="AY147" s="162" t="s">
        <v>354</v>
      </c>
    </row>
    <row r="148" spans="2:51" s="13" customFormat="1">
      <c r="B148" s="161"/>
      <c r="D148" s="155" t="s">
        <v>364</v>
      </c>
      <c r="E148" s="162" t="s">
        <v>32</v>
      </c>
      <c r="F148" s="163" t="s">
        <v>1589</v>
      </c>
      <c r="H148" s="164">
        <v>-4.8280000000000003</v>
      </c>
      <c r="I148" s="165"/>
      <c r="L148" s="161"/>
      <c r="M148" s="166"/>
      <c r="T148" s="167"/>
      <c r="AT148" s="162" t="s">
        <v>364</v>
      </c>
      <c r="AU148" s="162" t="s">
        <v>89</v>
      </c>
      <c r="AV148" s="13" t="s">
        <v>89</v>
      </c>
      <c r="AW148" s="13" t="s">
        <v>40</v>
      </c>
      <c r="AX148" s="13" t="s">
        <v>80</v>
      </c>
      <c r="AY148" s="162" t="s">
        <v>354</v>
      </c>
    </row>
    <row r="149" spans="2:51" s="13" customFormat="1">
      <c r="B149" s="161"/>
      <c r="D149" s="155" t="s">
        <v>364</v>
      </c>
      <c r="E149" s="162" t="s">
        <v>32</v>
      </c>
      <c r="F149" s="163" t="s">
        <v>1590</v>
      </c>
      <c r="H149" s="164">
        <v>1.627</v>
      </c>
      <c r="I149" s="165"/>
      <c r="L149" s="161"/>
      <c r="M149" s="166"/>
      <c r="T149" s="167"/>
      <c r="AT149" s="162" t="s">
        <v>364</v>
      </c>
      <c r="AU149" s="162" t="s">
        <v>89</v>
      </c>
      <c r="AV149" s="13" t="s">
        <v>89</v>
      </c>
      <c r="AW149" s="13" t="s">
        <v>40</v>
      </c>
      <c r="AX149" s="13" t="s">
        <v>80</v>
      </c>
      <c r="AY149" s="162" t="s">
        <v>354</v>
      </c>
    </row>
    <row r="150" spans="2:51" s="13" customFormat="1">
      <c r="B150" s="161"/>
      <c r="D150" s="155" t="s">
        <v>364</v>
      </c>
      <c r="E150" s="162" t="s">
        <v>32</v>
      </c>
      <c r="F150" s="163" t="s">
        <v>1591</v>
      </c>
      <c r="H150" s="164">
        <v>0.46800000000000003</v>
      </c>
      <c r="I150" s="165"/>
      <c r="L150" s="161"/>
      <c r="M150" s="166"/>
      <c r="T150" s="167"/>
      <c r="AT150" s="162" t="s">
        <v>364</v>
      </c>
      <c r="AU150" s="162" t="s">
        <v>89</v>
      </c>
      <c r="AV150" s="13" t="s">
        <v>89</v>
      </c>
      <c r="AW150" s="13" t="s">
        <v>40</v>
      </c>
      <c r="AX150" s="13" t="s">
        <v>80</v>
      </c>
      <c r="AY150" s="162" t="s">
        <v>354</v>
      </c>
    </row>
    <row r="151" spans="2:51" s="15" customFormat="1">
      <c r="B151" s="195"/>
      <c r="D151" s="155" t="s">
        <v>364</v>
      </c>
      <c r="E151" s="196" t="s">
        <v>32</v>
      </c>
      <c r="F151" s="197" t="s">
        <v>1592</v>
      </c>
      <c r="H151" s="198">
        <v>107.70399999999999</v>
      </c>
      <c r="I151" s="199"/>
      <c r="L151" s="195"/>
      <c r="M151" s="200"/>
      <c r="T151" s="201"/>
      <c r="AT151" s="196" t="s">
        <v>364</v>
      </c>
      <c r="AU151" s="196" t="s">
        <v>89</v>
      </c>
      <c r="AV151" s="15" t="s">
        <v>110</v>
      </c>
      <c r="AW151" s="15" t="s">
        <v>40</v>
      </c>
      <c r="AX151" s="15" t="s">
        <v>80</v>
      </c>
      <c r="AY151" s="196" t="s">
        <v>354</v>
      </c>
    </row>
    <row r="152" spans="2:51" s="13" customFormat="1">
      <c r="B152" s="161"/>
      <c r="D152" s="155" t="s">
        <v>364</v>
      </c>
      <c r="E152" s="162" t="s">
        <v>32</v>
      </c>
      <c r="F152" s="163" t="s">
        <v>1593</v>
      </c>
      <c r="H152" s="164">
        <v>68.194999999999993</v>
      </c>
      <c r="I152" s="165"/>
      <c r="L152" s="161"/>
      <c r="M152" s="166"/>
      <c r="T152" s="167"/>
      <c r="AT152" s="162" t="s">
        <v>364</v>
      </c>
      <c r="AU152" s="162" t="s">
        <v>89</v>
      </c>
      <c r="AV152" s="13" t="s">
        <v>89</v>
      </c>
      <c r="AW152" s="13" t="s">
        <v>40</v>
      </c>
      <c r="AX152" s="13" t="s">
        <v>80</v>
      </c>
      <c r="AY152" s="162" t="s">
        <v>354</v>
      </c>
    </row>
    <row r="153" spans="2:51" s="13" customFormat="1">
      <c r="B153" s="161"/>
      <c r="D153" s="155" t="s">
        <v>364</v>
      </c>
      <c r="E153" s="162" t="s">
        <v>32</v>
      </c>
      <c r="F153" s="163" t="s">
        <v>1594</v>
      </c>
      <c r="H153" s="164">
        <v>168.428</v>
      </c>
      <c r="I153" s="165"/>
      <c r="L153" s="161"/>
      <c r="M153" s="166"/>
      <c r="T153" s="167"/>
      <c r="AT153" s="162" t="s">
        <v>364</v>
      </c>
      <c r="AU153" s="162" t="s">
        <v>89</v>
      </c>
      <c r="AV153" s="13" t="s">
        <v>89</v>
      </c>
      <c r="AW153" s="13" t="s">
        <v>40</v>
      </c>
      <c r="AX153" s="13" t="s">
        <v>80</v>
      </c>
      <c r="AY153" s="162" t="s">
        <v>354</v>
      </c>
    </row>
    <row r="154" spans="2:51" s="13" customFormat="1">
      <c r="B154" s="161"/>
      <c r="D154" s="155" t="s">
        <v>364</v>
      </c>
      <c r="E154" s="162" t="s">
        <v>32</v>
      </c>
      <c r="F154" s="163" t="s">
        <v>1595</v>
      </c>
      <c r="H154" s="164">
        <v>14.055999999999999</v>
      </c>
      <c r="I154" s="165"/>
      <c r="L154" s="161"/>
      <c r="M154" s="166"/>
      <c r="T154" s="167"/>
      <c r="AT154" s="162" t="s">
        <v>364</v>
      </c>
      <c r="AU154" s="162" t="s">
        <v>89</v>
      </c>
      <c r="AV154" s="13" t="s">
        <v>89</v>
      </c>
      <c r="AW154" s="13" t="s">
        <v>40</v>
      </c>
      <c r="AX154" s="13" t="s">
        <v>80</v>
      </c>
      <c r="AY154" s="162" t="s">
        <v>354</v>
      </c>
    </row>
    <row r="155" spans="2:51" s="13" customFormat="1">
      <c r="B155" s="161"/>
      <c r="D155" s="155" t="s">
        <v>364</v>
      </c>
      <c r="E155" s="162" t="s">
        <v>32</v>
      </c>
      <c r="F155" s="163" t="s">
        <v>1596</v>
      </c>
      <c r="H155" s="164">
        <v>-6.7169999999999996</v>
      </c>
      <c r="I155" s="165"/>
      <c r="L155" s="161"/>
      <c r="M155" s="166"/>
      <c r="T155" s="167"/>
      <c r="AT155" s="162" t="s">
        <v>364</v>
      </c>
      <c r="AU155" s="162" t="s">
        <v>89</v>
      </c>
      <c r="AV155" s="13" t="s">
        <v>89</v>
      </c>
      <c r="AW155" s="13" t="s">
        <v>40</v>
      </c>
      <c r="AX155" s="13" t="s">
        <v>80</v>
      </c>
      <c r="AY155" s="162" t="s">
        <v>354</v>
      </c>
    </row>
    <row r="156" spans="2:51" s="13" customFormat="1">
      <c r="B156" s="161"/>
      <c r="D156" s="155" t="s">
        <v>364</v>
      </c>
      <c r="E156" s="162" t="s">
        <v>32</v>
      </c>
      <c r="F156" s="163" t="s">
        <v>1597</v>
      </c>
      <c r="H156" s="164">
        <v>-3.15</v>
      </c>
      <c r="I156" s="165"/>
      <c r="L156" s="161"/>
      <c r="M156" s="166"/>
      <c r="T156" s="167"/>
      <c r="AT156" s="162" t="s">
        <v>364</v>
      </c>
      <c r="AU156" s="162" t="s">
        <v>89</v>
      </c>
      <c r="AV156" s="13" t="s">
        <v>89</v>
      </c>
      <c r="AW156" s="13" t="s">
        <v>40</v>
      </c>
      <c r="AX156" s="13" t="s">
        <v>80</v>
      </c>
      <c r="AY156" s="162" t="s">
        <v>354</v>
      </c>
    </row>
    <row r="157" spans="2:51" s="13" customFormat="1">
      <c r="B157" s="161"/>
      <c r="D157" s="155" t="s">
        <v>364</v>
      </c>
      <c r="E157" s="162" t="s">
        <v>32</v>
      </c>
      <c r="F157" s="163" t="s">
        <v>1598</v>
      </c>
      <c r="H157" s="164">
        <v>0.94499999999999995</v>
      </c>
      <c r="I157" s="165"/>
      <c r="L157" s="161"/>
      <c r="M157" s="166"/>
      <c r="T157" s="167"/>
      <c r="AT157" s="162" t="s">
        <v>364</v>
      </c>
      <c r="AU157" s="162" t="s">
        <v>89</v>
      </c>
      <c r="AV157" s="13" t="s">
        <v>89</v>
      </c>
      <c r="AW157" s="13" t="s">
        <v>40</v>
      </c>
      <c r="AX157" s="13" t="s">
        <v>80</v>
      </c>
      <c r="AY157" s="162" t="s">
        <v>354</v>
      </c>
    </row>
    <row r="158" spans="2:51" s="13" customFormat="1">
      <c r="B158" s="161"/>
      <c r="D158" s="155" t="s">
        <v>364</v>
      </c>
      <c r="E158" s="162" t="s">
        <v>32</v>
      </c>
      <c r="F158" s="163" t="s">
        <v>1599</v>
      </c>
      <c r="H158" s="164">
        <v>0.66400000000000003</v>
      </c>
      <c r="I158" s="165"/>
      <c r="L158" s="161"/>
      <c r="M158" s="166"/>
      <c r="T158" s="167"/>
      <c r="AT158" s="162" t="s">
        <v>364</v>
      </c>
      <c r="AU158" s="162" t="s">
        <v>89</v>
      </c>
      <c r="AV158" s="13" t="s">
        <v>89</v>
      </c>
      <c r="AW158" s="13" t="s">
        <v>40</v>
      </c>
      <c r="AX158" s="13" t="s">
        <v>80</v>
      </c>
      <c r="AY158" s="162" t="s">
        <v>354</v>
      </c>
    </row>
    <row r="159" spans="2:51" s="13" customFormat="1">
      <c r="B159" s="161"/>
      <c r="D159" s="155" t="s">
        <v>364</v>
      </c>
      <c r="E159" s="162" t="s">
        <v>32</v>
      </c>
      <c r="F159" s="163" t="s">
        <v>1600</v>
      </c>
      <c r="H159" s="164">
        <v>1.67</v>
      </c>
      <c r="I159" s="165"/>
      <c r="L159" s="161"/>
      <c r="M159" s="166"/>
      <c r="T159" s="167"/>
      <c r="AT159" s="162" t="s">
        <v>364</v>
      </c>
      <c r="AU159" s="162" t="s">
        <v>89</v>
      </c>
      <c r="AV159" s="13" t="s">
        <v>89</v>
      </c>
      <c r="AW159" s="13" t="s">
        <v>40</v>
      </c>
      <c r="AX159" s="13" t="s">
        <v>80</v>
      </c>
      <c r="AY159" s="162" t="s">
        <v>354</v>
      </c>
    </row>
    <row r="160" spans="2:51" s="13" customFormat="1">
      <c r="B160" s="161"/>
      <c r="D160" s="155" t="s">
        <v>364</v>
      </c>
      <c r="E160" s="162" t="s">
        <v>32</v>
      </c>
      <c r="F160" s="163" t="s">
        <v>1601</v>
      </c>
      <c r="H160" s="164">
        <v>3.1</v>
      </c>
      <c r="I160" s="165"/>
      <c r="L160" s="161"/>
      <c r="M160" s="166"/>
      <c r="T160" s="167"/>
      <c r="AT160" s="162" t="s">
        <v>364</v>
      </c>
      <c r="AU160" s="162" t="s">
        <v>89</v>
      </c>
      <c r="AV160" s="13" t="s">
        <v>89</v>
      </c>
      <c r="AW160" s="13" t="s">
        <v>40</v>
      </c>
      <c r="AX160" s="13" t="s">
        <v>80</v>
      </c>
      <c r="AY160" s="162" t="s">
        <v>354</v>
      </c>
    </row>
    <row r="161" spans="2:65" s="13" customFormat="1">
      <c r="B161" s="161"/>
      <c r="D161" s="155" t="s">
        <v>364</v>
      </c>
      <c r="E161" s="162" t="s">
        <v>32</v>
      </c>
      <c r="F161" s="163" t="s">
        <v>1602</v>
      </c>
      <c r="H161" s="164">
        <v>2.0499999999999998</v>
      </c>
      <c r="I161" s="165"/>
      <c r="L161" s="161"/>
      <c r="M161" s="166"/>
      <c r="T161" s="167"/>
      <c r="AT161" s="162" t="s">
        <v>364</v>
      </c>
      <c r="AU161" s="162" t="s">
        <v>89</v>
      </c>
      <c r="AV161" s="13" t="s">
        <v>89</v>
      </c>
      <c r="AW161" s="13" t="s">
        <v>40</v>
      </c>
      <c r="AX161" s="13" t="s">
        <v>80</v>
      </c>
      <c r="AY161" s="162" t="s">
        <v>354</v>
      </c>
    </row>
    <row r="162" spans="2:65" s="15" customFormat="1">
      <c r="B162" s="195"/>
      <c r="D162" s="155" t="s">
        <v>364</v>
      </c>
      <c r="E162" s="196" t="s">
        <v>32</v>
      </c>
      <c r="F162" s="197" t="s">
        <v>1603</v>
      </c>
      <c r="H162" s="198">
        <v>249.24099999999996</v>
      </c>
      <c r="I162" s="199"/>
      <c r="L162" s="195"/>
      <c r="M162" s="200"/>
      <c r="T162" s="201"/>
      <c r="AT162" s="196" t="s">
        <v>364</v>
      </c>
      <c r="AU162" s="196" t="s">
        <v>89</v>
      </c>
      <c r="AV162" s="15" t="s">
        <v>110</v>
      </c>
      <c r="AW162" s="15" t="s">
        <v>40</v>
      </c>
      <c r="AX162" s="15" t="s">
        <v>80</v>
      </c>
      <c r="AY162" s="196" t="s">
        <v>354</v>
      </c>
    </row>
    <row r="163" spans="2:65" s="14" customFormat="1">
      <c r="B163" s="169"/>
      <c r="D163" s="155" t="s">
        <v>364</v>
      </c>
      <c r="E163" s="170" t="s">
        <v>32</v>
      </c>
      <c r="F163" s="171" t="s">
        <v>388</v>
      </c>
      <c r="H163" s="172">
        <v>356.94500000000005</v>
      </c>
      <c r="I163" s="173"/>
      <c r="L163" s="169"/>
      <c r="M163" s="174"/>
      <c r="T163" s="175"/>
      <c r="AT163" s="170" t="s">
        <v>364</v>
      </c>
      <c r="AU163" s="170" t="s">
        <v>89</v>
      </c>
      <c r="AV163" s="14" t="s">
        <v>252</v>
      </c>
      <c r="AW163" s="14" t="s">
        <v>40</v>
      </c>
      <c r="AX163" s="14" t="s">
        <v>87</v>
      </c>
      <c r="AY163" s="170" t="s">
        <v>354</v>
      </c>
    </row>
    <row r="164" spans="2:65" s="1" customFormat="1" ht="49.15" customHeight="1">
      <c r="B164" s="34"/>
      <c r="C164" s="137" t="s">
        <v>411</v>
      </c>
      <c r="D164" s="137" t="s">
        <v>356</v>
      </c>
      <c r="E164" s="138" t="s">
        <v>1604</v>
      </c>
      <c r="F164" s="139" t="s">
        <v>1605</v>
      </c>
      <c r="G164" s="140" t="s">
        <v>359</v>
      </c>
      <c r="H164" s="141">
        <v>356.94499999999999</v>
      </c>
      <c r="I164" s="142"/>
      <c r="J164" s="143">
        <f>ROUND(I164*H164,2)</f>
        <v>0</v>
      </c>
      <c r="K164" s="139" t="s">
        <v>360</v>
      </c>
      <c r="L164" s="34"/>
      <c r="M164" s="144" t="s">
        <v>32</v>
      </c>
      <c r="N164" s="145" t="s">
        <v>51</v>
      </c>
      <c r="P164" s="146">
        <f>O164*H164</f>
        <v>0</v>
      </c>
      <c r="Q164" s="146">
        <v>0</v>
      </c>
      <c r="R164" s="146">
        <f>Q164*H164</f>
        <v>0</v>
      </c>
      <c r="S164" s="146">
        <v>0</v>
      </c>
      <c r="T164" s="147">
        <f>S164*H164</f>
        <v>0</v>
      </c>
      <c r="AR164" s="148" t="s">
        <v>252</v>
      </c>
      <c r="AT164" s="148" t="s">
        <v>356</v>
      </c>
      <c r="AU164" s="148" t="s">
        <v>89</v>
      </c>
      <c r="AY164" s="18" t="s">
        <v>354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8" t="s">
        <v>87</v>
      </c>
      <c r="BK164" s="149">
        <f>ROUND(I164*H164,2)</f>
        <v>0</v>
      </c>
      <c r="BL164" s="18" t="s">
        <v>252</v>
      </c>
      <c r="BM164" s="148" t="s">
        <v>484</v>
      </c>
    </row>
    <row r="165" spans="2:65" s="1" customFormat="1">
      <c r="B165" s="34"/>
      <c r="D165" s="150" t="s">
        <v>362</v>
      </c>
      <c r="F165" s="151" t="s">
        <v>1606</v>
      </c>
      <c r="I165" s="152"/>
      <c r="L165" s="34"/>
      <c r="M165" s="153"/>
      <c r="T165" s="55"/>
      <c r="AT165" s="18" t="s">
        <v>362</v>
      </c>
      <c r="AU165" s="18" t="s">
        <v>89</v>
      </c>
    </row>
    <row r="166" spans="2:65" s="1" customFormat="1" ht="33" customHeight="1">
      <c r="B166" s="34"/>
      <c r="C166" s="137" t="s">
        <v>417</v>
      </c>
      <c r="D166" s="137" t="s">
        <v>356</v>
      </c>
      <c r="E166" s="138" t="s">
        <v>1607</v>
      </c>
      <c r="F166" s="139" t="s">
        <v>1608</v>
      </c>
      <c r="G166" s="140" t="s">
        <v>512</v>
      </c>
      <c r="H166" s="141">
        <v>2</v>
      </c>
      <c r="I166" s="142"/>
      <c r="J166" s="143">
        <f>ROUND(I166*H166,2)</f>
        <v>0</v>
      </c>
      <c r="K166" s="139" t="s">
        <v>360</v>
      </c>
      <c r="L166" s="34"/>
      <c r="M166" s="144" t="s">
        <v>32</v>
      </c>
      <c r="N166" s="145" t="s">
        <v>51</v>
      </c>
      <c r="P166" s="146">
        <f>O166*H166</f>
        <v>0</v>
      </c>
      <c r="Q166" s="146">
        <v>0</v>
      </c>
      <c r="R166" s="146">
        <f>Q166*H166</f>
        <v>0</v>
      </c>
      <c r="S166" s="146">
        <v>0</v>
      </c>
      <c r="T166" s="147">
        <f>S166*H166</f>
        <v>0</v>
      </c>
      <c r="AR166" s="148" t="s">
        <v>252</v>
      </c>
      <c r="AT166" s="148" t="s">
        <v>356</v>
      </c>
      <c r="AU166" s="148" t="s">
        <v>89</v>
      </c>
      <c r="AY166" s="18" t="s">
        <v>354</v>
      </c>
      <c r="BE166" s="149">
        <f>IF(N166="základní",J166,0)</f>
        <v>0</v>
      </c>
      <c r="BF166" s="149">
        <f>IF(N166="snížená",J166,0)</f>
        <v>0</v>
      </c>
      <c r="BG166" s="149">
        <f>IF(N166="zákl. přenesená",J166,0)</f>
        <v>0</v>
      </c>
      <c r="BH166" s="149">
        <f>IF(N166="sníž. přenesená",J166,0)</f>
        <v>0</v>
      </c>
      <c r="BI166" s="149">
        <f>IF(N166="nulová",J166,0)</f>
        <v>0</v>
      </c>
      <c r="BJ166" s="18" t="s">
        <v>87</v>
      </c>
      <c r="BK166" s="149">
        <f>ROUND(I166*H166,2)</f>
        <v>0</v>
      </c>
      <c r="BL166" s="18" t="s">
        <v>252</v>
      </c>
      <c r="BM166" s="148" t="s">
        <v>504</v>
      </c>
    </row>
    <row r="167" spans="2:65" s="1" customFormat="1">
      <c r="B167" s="34"/>
      <c r="D167" s="150" t="s">
        <v>362</v>
      </c>
      <c r="F167" s="151" t="s">
        <v>1609</v>
      </c>
      <c r="I167" s="152"/>
      <c r="L167" s="34"/>
      <c r="M167" s="153"/>
      <c r="T167" s="55"/>
      <c r="AT167" s="18" t="s">
        <v>362</v>
      </c>
      <c r="AU167" s="18" t="s">
        <v>89</v>
      </c>
    </row>
    <row r="168" spans="2:65" s="13" customFormat="1">
      <c r="B168" s="161"/>
      <c r="D168" s="155" t="s">
        <v>364</v>
      </c>
      <c r="E168" s="162" t="s">
        <v>32</v>
      </c>
      <c r="F168" s="163" t="s">
        <v>1610</v>
      </c>
      <c r="H168" s="164">
        <v>2</v>
      </c>
      <c r="I168" s="165"/>
      <c r="L168" s="161"/>
      <c r="M168" s="166"/>
      <c r="T168" s="167"/>
      <c r="AT168" s="162" t="s">
        <v>364</v>
      </c>
      <c r="AU168" s="162" t="s">
        <v>89</v>
      </c>
      <c r="AV168" s="13" t="s">
        <v>89</v>
      </c>
      <c r="AW168" s="13" t="s">
        <v>40</v>
      </c>
      <c r="AX168" s="13" t="s">
        <v>80</v>
      </c>
      <c r="AY168" s="162" t="s">
        <v>354</v>
      </c>
    </row>
    <row r="169" spans="2:65" s="14" customFormat="1">
      <c r="B169" s="169"/>
      <c r="D169" s="155" t="s">
        <v>364</v>
      </c>
      <c r="E169" s="170" t="s">
        <v>32</v>
      </c>
      <c r="F169" s="171" t="s">
        <v>388</v>
      </c>
      <c r="H169" s="172">
        <v>2</v>
      </c>
      <c r="I169" s="173"/>
      <c r="L169" s="169"/>
      <c r="M169" s="174"/>
      <c r="T169" s="175"/>
      <c r="AT169" s="170" t="s">
        <v>364</v>
      </c>
      <c r="AU169" s="170" t="s">
        <v>89</v>
      </c>
      <c r="AV169" s="14" t="s">
        <v>252</v>
      </c>
      <c r="AW169" s="14" t="s">
        <v>40</v>
      </c>
      <c r="AX169" s="14" t="s">
        <v>87</v>
      </c>
      <c r="AY169" s="170" t="s">
        <v>354</v>
      </c>
    </row>
    <row r="170" spans="2:65" s="1" customFormat="1" ht="24.2" customHeight="1">
      <c r="B170" s="34"/>
      <c r="C170" s="137" t="s">
        <v>422</v>
      </c>
      <c r="D170" s="137" t="s">
        <v>356</v>
      </c>
      <c r="E170" s="138" t="s">
        <v>375</v>
      </c>
      <c r="F170" s="139" t="s">
        <v>376</v>
      </c>
      <c r="G170" s="140" t="s">
        <v>359</v>
      </c>
      <c r="H170" s="141">
        <v>358.27100000000002</v>
      </c>
      <c r="I170" s="142"/>
      <c r="J170" s="143">
        <f>ROUND(I170*H170,2)</f>
        <v>0</v>
      </c>
      <c r="K170" s="139" t="s">
        <v>360</v>
      </c>
      <c r="L170" s="34"/>
      <c r="M170" s="144" t="s">
        <v>32</v>
      </c>
      <c r="N170" s="145" t="s">
        <v>51</v>
      </c>
      <c r="P170" s="146">
        <f>O170*H170</f>
        <v>0</v>
      </c>
      <c r="Q170" s="146">
        <v>0</v>
      </c>
      <c r="R170" s="146">
        <f>Q170*H170</f>
        <v>0</v>
      </c>
      <c r="S170" s="146">
        <v>0</v>
      </c>
      <c r="T170" s="147">
        <f>S170*H170</f>
        <v>0</v>
      </c>
      <c r="AR170" s="148" t="s">
        <v>252</v>
      </c>
      <c r="AT170" s="148" t="s">
        <v>356</v>
      </c>
      <c r="AU170" s="148" t="s">
        <v>89</v>
      </c>
      <c r="AY170" s="18" t="s">
        <v>354</v>
      </c>
      <c r="BE170" s="149">
        <f>IF(N170="základní",J170,0)</f>
        <v>0</v>
      </c>
      <c r="BF170" s="149">
        <f>IF(N170="snížená",J170,0)</f>
        <v>0</v>
      </c>
      <c r="BG170" s="149">
        <f>IF(N170="zákl. přenesená",J170,0)</f>
        <v>0</v>
      </c>
      <c r="BH170" s="149">
        <f>IF(N170="sníž. přenesená",J170,0)</f>
        <v>0</v>
      </c>
      <c r="BI170" s="149">
        <f>IF(N170="nulová",J170,0)</f>
        <v>0</v>
      </c>
      <c r="BJ170" s="18" t="s">
        <v>87</v>
      </c>
      <c r="BK170" s="149">
        <f>ROUND(I170*H170,2)</f>
        <v>0</v>
      </c>
      <c r="BL170" s="18" t="s">
        <v>252</v>
      </c>
      <c r="BM170" s="148" t="s">
        <v>516</v>
      </c>
    </row>
    <row r="171" spans="2:65" s="1" customFormat="1">
      <c r="B171" s="34"/>
      <c r="D171" s="150" t="s">
        <v>362</v>
      </c>
      <c r="F171" s="151" t="s">
        <v>378</v>
      </c>
      <c r="I171" s="152"/>
      <c r="L171" s="34"/>
      <c r="M171" s="153"/>
      <c r="T171" s="55"/>
      <c r="AT171" s="18" t="s">
        <v>362</v>
      </c>
      <c r="AU171" s="18" t="s">
        <v>89</v>
      </c>
    </row>
    <row r="172" spans="2:65" s="13" customFormat="1">
      <c r="B172" s="161"/>
      <c r="D172" s="155" t="s">
        <v>364</v>
      </c>
      <c r="E172" s="162" t="s">
        <v>32</v>
      </c>
      <c r="F172" s="163" t="s">
        <v>1584</v>
      </c>
      <c r="H172" s="164">
        <v>44.618000000000002</v>
      </c>
      <c r="I172" s="165"/>
      <c r="L172" s="161"/>
      <c r="M172" s="166"/>
      <c r="T172" s="167"/>
      <c r="AT172" s="162" t="s">
        <v>364</v>
      </c>
      <c r="AU172" s="162" t="s">
        <v>89</v>
      </c>
      <c r="AV172" s="13" t="s">
        <v>89</v>
      </c>
      <c r="AW172" s="13" t="s">
        <v>40</v>
      </c>
      <c r="AX172" s="13" t="s">
        <v>80</v>
      </c>
      <c r="AY172" s="162" t="s">
        <v>354</v>
      </c>
    </row>
    <row r="173" spans="2:65" s="13" customFormat="1">
      <c r="B173" s="161"/>
      <c r="D173" s="155" t="s">
        <v>364</v>
      </c>
      <c r="E173" s="162" t="s">
        <v>32</v>
      </c>
      <c r="F173" s="163" t="s">
        <v>1585</v>
      </c>
      <c r="H173" s="164">
        <v>27.16</v>
      </c>
      <c r="I173" s="165"/>
      <c r="L173" s="161"/>
      <c r="M173" s="166"/>
      <c r="T173" s="167"/>
      <c r="AT173" s="162" t="s">
        <v>364</v>
      </c>
      <c r="AU173" s="162" t="s">
        <v>89</v>
      </c>
      <c r="AV173" s="13" t="s">
        <v>89</v>
      </c>
      <c r="AW173" s="13" t="s">
        <v>40</v>
      </c>
      <c r="AX173" s="13" t="s">
        <v>80</v>
      </c>
      <c r="AY173" s="162" t="s">
        <v>354</v>
      </c>
    </row>
    <row r="174" spans="2:65" s="13" customFormat="1">
      <c r="B174" s="161"/>
      <c r="D174" s="155" t="s">
        <v>364</v>
      </c>
      <c r="E174" s="162" t="s">
        <v>32</v>
      </c>
      <c r="F174" s="163" t="s">
        <v>1586</v>
      </c>
      <c r="H174" s="164">
        <v>14.669</v>
      </c>
      <c r="I174" s="165"/>
      <c r="L174" s="161"/>
      <c r="M174" s="166"/>
      <c r="T174" s="167"/>
      <c r="AT174" s="162" t="s">
        <v>364</v>
      </c>
      <c r="AU174" s="162" t="s">
        <v>89</v>
      </c>
      <c r="AV174" s="13" t="s">
        <v>89</v>
      </c>
      <c r="AW174" s="13" t="s">
        <v>40</v>
      </c>
      <c r="AX174" s="13" t="s">
        <v>80</v>
      </c>
      <c r="AY174" s="162" t="s">
        <v>354</v>
      </c>
    </row>
    <row r="175" spans="2:65" s="13" customFormat="1">
      <c r="B175" s="161"/>
      <c r="D175" s="155" t="s">
        <v>364</v>
      </c>
      <c r="E175" s="162" t="s">
        <v>32</v>
      </c>
      <c r="F175" s="163" t="s">
        <v>1587</v>
      </c>
      <c r="H175" s="164">
        <v>9.5500000000000007</v>
      </c>
      <c r="I175" s="165"/>
      <c r="L175" s="161"/>
      <c r="M175" s="166"/>
      <c r="T175" s="167"/>
      <c r="AT175" s="162" t="s">
        <v>364</v>
      </c>
      <c r="AU175" s="162" t="s">
        <v>89</v>
      </c>
      <c r="AV175" s="13" t="s">
        <v>89</v>
      </c>
      <c r="AW175" s="13" t="s">
        <v>40</v>
      </c>
      <c r="AX175" s="13" t="s">
        <v>80</v>
      </c>
      <c r="AY175" s="162" t="s">
        <v>354</v>
      </c>
    </row>
    <row r="176" spans="2:65" s="13" customFormat="1">
      <c r="B176" s="161"/>
      <c r="D176" s="155" t="s">
        <v>364</v>
      </c>
      <c r="E176" s="162" t="s">
        <v>32</v>
      </c>
      <c r="F176" s="163" t="s">
        <v>1588</v>
      </c>
      <c r="H176" s="164">
        <v>14.44</v>
      </c>
      <c r="I176" s="165"/>
      <c r="L176" s="161"/>
      <c r="M176" s="166"/>
      <c r="T176" s="167"/>
      <c r="AT176" s="162" t="s">
        <v>364</v>
      </c>
      <c r="AU176" s="162" t="s">
        <v>89</v>
      </c>
      <c r="AV176" s="13" t="s">
        <v>89</v>
      </c>
      <c r="AW176" s="13" t="s">
        <v>40</v>
      </c>
      <c r="AX176" s="13" t="s">
        <v>80</v>
      </c>
      <c r="AY176" s="162" t="s">
        <v>354</v>
      </c>
    </row>
    <row r="177" spans="2:51" s="13" customFormat="1">
      <c r="B177" s="161"/>
      <c r="D177" s="155" t="s">
        <v>364</v>
      </c>
      <c r="E177" s="162" t="s">
        <v>32</v>
      </c>
      <c r="F177" s="163" t="s">
        <v>1589</v>
      </c>
      <c r="H177" s="164">
        <v>-4.8280000000000003</v>
      </c>
      <c r="I177" s="165"/>
      <c r="L177" s="161"/>
      <c r="M177" s="166"/>
      <c r="T177" s="167"/>
      <c r="AT177" s="162" t="s">
        <v>364</v>
      </c>
      <c r="AU177" s="162" t="s">
        <v>89</v>
      </c>
      <c r="AV177" s="13" t="s">
        <v>89</v>
      </c>
      <c r="AW177" s="13" t="s">
        <v>40</v>
      </c>
      <c r="AX177" s="13" t="s">
        <v>80</v>
      </c>
      <c r="AY177" s="162" t="s">
        <v>354</v>
      </c>
    </row>
    <row r="178" spans="2:51" s="13" customFormat="1">
      <c r="B178" s="161"/>
      <c r="D178" s="155" t="s">
        <v>364</v>
      </c>
      <c r="E178" s="162" t="s">
        <v>32</v>
      </c>
      <c r="F178" s="163" t="s">
        <v>1590</v>
      </c>
      <c r="H178" s="164">
        <v>1.627</v>
      </c>
      <c r="I178" s="165"/>
      <c r="L178" s="161"/>
      <c r="M178" s="166"/>
      <c r="T178" s="167"/>
      <c r="AT178" s="162" t="s">
        <v>364</v>
      </c>
      <c r="AU178" s="162" t="s">
        <v>89</v>
      </c>
      <c r="AV178" s="13" t="s">
        <v>89</v>
      </c>
      <c r="AW178" s="13" t="s">
        <v>40</v>
      </c>
      <c r="AX178" s="13" t="s">
        <v>80</v>
      </c>
      <c r="AY178" s="162" t="s">
        <v>354</v>
      </c>
    </row>
    <row r="179" spans="2:51" s="13" customFormat="1">
      <c r="B179" s="161"/>
      <c r="D179" s="155" t="s">
        <v>364</v>
      </c>
      <c r="E179" s="162" t="s">
        <v>32</v>
      </c>
      <c r="F179" s="163" t="s">
        <v>1591</v>
      </c>
      <c r="H179" s="164">
        <v>0.46800000000000003</v>
      </c>
      <c r="I179" s="165"/>
      <c r="L179" s="161"/>
      <c r="M179" s="166"/>
      <c r="T179" s="167"/>
      <c r="AT179" s="162" t="s">
        <v>364</v>
      </c>
      <c r="AU179" s="162" t="s">
        <v>89</v>
      </c>
      <c r="AV179" s="13" t="s">
        <v>89</v>
      </c>
      <c r="AW179" s="13" t="s">
        <v>40</v>
      </c>
      <c r="AX179" s="13" t="s">
        <v>80</v>
      </c>
      <c r="AY179" s="162" t="s">
        <v>354</v>
      </c>
    </row>
    <row r="180" spans="2:51" s="15" customFormat="1">
      <c r="B180" s="195"/>
      <c r="D180" s="155" t="s">
        <v>364</v>
      </c>
      <c r="E180" s="196" t="s">
        <v>32</v>
      </c>
      <c r="F180" s="197" t="s">
        <v>1592</v>
      </c>
      <c r="H180" s="198">
        <v>107.70399999999999</v>
      </c>
      <c r="I180" s="199"/>
      <c r="L180" s="195"/>
      <c r="M180" s="200"/>
      <c r="T180" s="201"/>
      <c r="AT180" s="196" t="s">
        <v>364</v>
      </c>
      <c r="AU180" s="196" t="s">
        <v>89</v>
      </c>
      <c r="AV180" s="15" t="s">
        <v>110</v>
      </c>
      <c r="AW180" s="15" t="s">
        <v>40</v>
      </c>
      <c r="AX180" s="15" t="s">
        <v>80</v>
      </c>
      <c r="AY180" s="196" t="s">
        <v>354</v>
      </c>
    </row>
    <row r="181" spans="2:51" s="13" customFormat="1">
      <c r="B181" s="161"/>
      <c r="D181" s="155" t="s">
        <v>364</v>
      </c>
      <c r="E181" s="162" t="s">
        <v>32</v>
      </c>
      <c r="F181" s="163" t="s">
        <v>1593</v>
      </c>
      <c r="H181" s="164">
        <v>68.194999999999993</v>
      </c>
      <c r="I181" s="165"/>
      <c r="L181" s="161"/>
      <c r="M181" s="166"/>
      <c r="T181" s="167"/>
      <c r="AT181" s="162" t="s">
        <v>364</v>
      </c>
      <c r="AU181" s="162" t="s">
        <v>89</v>
      </c>
      <c r="AV181" s="13" t="s">
        <v>89</v>
      </c>
      <c r="AW181" s="13" t="s">
        <v>40</v>
      </c>
      <c r="AX181" s="13" t="s">
        <v>80</v>
      </c>
      <c r="AY181" s="162" t="s">
        <v>354</v>
      </c>
    </row>
    <row r="182" spans="2:51" s="13" customFormat="1">
      <c r="B182" s="161"/>
      <c r="D182" s="155" t="s">
        <v>364</v>
      </c>
      <c r="E182" s="162" t="s">
        <v>32</v>
      </c>
      <c r="F182" s="163" t="s">
        <v>1594</v>
      </c>
      <c r="H182" s="164">
        <v>168.428</v>
      </c>
      <c r="I182" s="165"/>
      <c r="L182" s="161"/>
      <c r="M182" s="166"/>
      <c r="T182" s="167"/>
      <c r="AT182" s="162" t="s">
        <v>364</v>
      </c>
      <c r="AU182" s="162" t="s">
        <v>89</v>
      </c>
      <c r="AV182" s="13" t="s">
        <v>89</v>
      </c>
      <c r="AW182" s="13" t="s">
        <v>40</v>
      </c>
      <c r="AX182" s="13" t="s">
        <v>80</v>
      </c>
      <c r="AY182" s="162" t="s">
        <v>354</v>
      </c>
    </row>
    <row r="183" spans="2:51" s="13" customFormat="1">
      <c r="B183" s="161"/>
      <c r="D183" s="155" t="s">
        <v>364</v>
      </c>
      <c r="E183" s="162" t="s">
        <v>32</v>
      </c>
      <c r="F183" s="163" t="s">
        <v>1595</v>
      </c>
      <c r="H183" s="164">
        <v>14.055999999999999</v>
      </c>
      <c r="I183" s="165"/>
      <c r="L183" s="161"/>
      <c r="M183" s="166"/>
      <c r="T183" s="167"/>
      <c r="AT183" s="162" t="s">
        <v>364</v>
      </c>
      <c r="AU183" s="162" t="s">
        <v>89</v>
      </c>
      <c r="AV183" s="13" t="s">
        <v>89</v>
      </c>
      <c r="AW183" s="13" t="s">
        <v>40</v>
      </c>
      <c r="AX183" s="13" t="s">
        <v>80</v>
      </c>
      <c r="AY183" s="162" t="s">
        <v>354</v>
      </c>
    </row>
    <row r="184" spans="2:51" s="13" customFormat="1">
      <c r="B184" s="161"/>
      <c r="D184" s="155" t="s">
        <v>364</v>
      </c>
      <c r="E184" s="162" t="s">
        <v>32</v>
      </c>
      <c r="F184" s="163" t="s">
        <v>1611</v>
      </c>
      <c r="H184" s="164">
        <v>-5.391</v>
      </c>
      <c r="I184" s="165"/>
      <c r="L184" s="161"/>
      <c r="M184" s="166"/>
      <c r="T184" s="167"/>
      <c r="AT184" s="162" t="s">
        <v>364</v>
      </c>
      <c r="AU184" s="162" t="s">
        <v>89</v>
      </c>
      <c r="AV184" s="13" t="s">
        <v>89</v>
      </c>
      <c r="AW184" s="13" t="s">
        <v>40</v>
      </c>
      <c r="AX184" s="13" t="s">
        <v>80</v>
      </c>
      <c r="AY184" s="162" t="s">
        <v>354</v>
      </c>
    </row>
    <row r="185" spans="2:51" s="13" customFormat="1">
      <c r="B185" s="161"/>
      <c r="D185" s="155" t="s">
        <v>364</v>
      </c>
      <c r="E185" s="162" t="s">
        <v>32</v>
      </c>
      <c r="F185" s="163" t="s">
        <v>1597</v>
      </c>
      <c r="H185" s="164">
        <v>-3.15</v>
      </c>
      <c r="I185" s="165"/>
      <c r="L185" s="161"/>
      <c r="M185" s="166"/>
      <c r="T185" s="167"/>
      <c r="AT185" s="162" t="s">
        <v>364</v>
      </c>
      <c r="AU185" s="162" t="s">
        <v>89</v>
      </c>
      <c r="AV185" s="13" t="s">
        <v>89</v>
      </c>
      <c r="AW185" s="13" t="s">
        <v>40</v>
      </c>
      <c r="AX185" s="13" t="s">
        <v>80</v>
      </c>
      <c r="AY185" s="162" t="s">
        <v>354</v>
      </c>
    </row>
    <row r="186" spans="2:51" s="13" customFormat="1">
      <c r="B186" s="161"/>
      <c r="D186" s="155" t="s">
        <v>364</v>
      </c>
      <c r="E186" s="162" t="s">
        <v>32</v>
      </c>
      <c r="F186" s="163" t="s">
        <v>1598</v>
      </c>
      <c r="H186" s="164">
        <v>0.94499999999999995</v>
      </c>
      <c r="I186" s="165"/>
      <c r="L186" s="161"/>
      <c r="M186" s="166"/>
      <c r="T186" s="167"/>
      <c r="AT186" s="162" t="s">
        <v>364</v>
      </c>
      <c r="AU186" s="162" t="s">
        <v>89</v>
      </c>
      <c r="AV186" s="13" t="s">
        <v>89</v>
      </c>
      <c r="AW186" s="13" t="s">
        <v>40</v>
      </c>
      <c r="AX186" s="13" t="s">
        <v>80</v>
      </c>
      <c r="AY186" s="162" t="s">
        <v>354</v>
      </c>
    </row>
    <row r="187" spans="2:51" s="13" customFormat="1">
      <c r="B187" s="161"/>
      <c r="D187" s="155" t="s">
        <v>364</v>
      </c>
      <c r="E187" s="162" t="s">
        <v>32</v>
      </c>
      <c r="F187" s="163" t="s">
        <v>1599</v>
      </c>
      <c r="H187" s="164">
        <v>0.66400000000000003</v>
      </c>
      <c r="I187" s="165"/>
      <c r="L187" s="161"/>
      <c r="M187" s="166"/>
      <c r="T187" s="167"/>
      <c r="AT187" s="162" t="s">
        <v>364</v>
      </c>
      <c r="AU187" s="162" t="s">
        <v>89</v>
      </c>
      <c r="AV187" s="13" t="s">
        <v>89</v>
      </c>
      <c r="AW187" s="13" t="s">
        <v>40</v>
      </c>
      <c r="AX187" s="13" t="s">
        <v>80</v>
      </c>
      <c r="AY187" s="162" t="s">
        <v>354</v>
      </c>
    </row>
    <row r="188" spans="2:51" s="13" customFormat="1">
      <c r="B188" s="161"/>
      <c r="D188" s="155" t="s">
        <v>364</v>
      </c>
      <c r="E188" s="162" t="s">
        <v>32</v>
      </c>
      <c r="F188" s="163" t="s">
        <v>1600</v>
      </c>
      <c r="H188" s="164">
        <v>1.67</v>
      </c>
      <c r="I188" s="165"/>
      <c r="L188" s="161"/>
      <c r="M188" s="166"/>
      <c r="T188" s="167"/>
      <c r="AT188" s="162" t="s">
        <v>364</v>
      </c>
      <c r="AU188" s="162" t="s">
        <v>89</v>
      </c>
      <c r="AV188" s="13" t="s">
        <v>89</v>
      </c>
      <c r="AW188" s="13" t="s">
        <v>40</v>
      </c>
      <c r="AX188" s="13" t="s">
        <v>80</v>
      </c>
      <c r="AY188" s="162" t="s">
        <v>354</v>
      </c>
    </row>
    <row r="189" spans="2:51" s="13" customFormat="1">
      <c r="B189" s="161"/>
      <c r="D189" s="155" t="s">
        <v>364</v>
      </c>
      <c r="E189" s="162" t="s">
        <v>32</v>
      </c>
      <c r="F189" s="163" t="s">
        <v>1601</v>
      </c>
      <c r="H189" s="164">
        <v>3.1</v>
      </c>
      <c r="I189" s="165"/>
      <c r="L189" s="161"/>
      <c r="M189" s="166"/>
      <c r="T189" s="167"/>
      <c r="AT189" s="162" t="s">
        <v>364</v>
      </c>
      <c r="AU189" s="162" t="s">
        <v>89</v>
      </c>
      <c r="AV189" s="13" t="s">
        <v>89</v>
      </c>
      <c r="AW189" s="13" t="s">
        <v>40</v>
      </c>
      <c r="AX189" s="13" t="s">
        <v>80</v>
      </c>
      <c r="AY189" s="162" t="s">
        <v>354</v>
      </c>
    </row>
    <row r="190" spans="2:51" s="13" customFormat="1">
      <c r="B190" s="161"/>
      <c r="D190" s="155" t="s">
        <v>364</v>
      </c>
      <c r="E190" s="162" t="s">
        <v>32</v>
      </c>
      <c r="F190" s="163" t="s">
        <v>1602</v>
      </c>
      <c r="H190" s="164">
        <v>2.0499999999999998</v>
      </c>
      <c r="I190" s="165"/>
      <c r="L190" s="161"/>
      <c r="M190" s="166"/>
      <c r="T190" s="167"/>
      <c r="AT190" s="162" t="s">
        <v>364</v>
      </c>
      <c r="AU190" s="162" t="s">
        <v>89</v>
      </c>
      <c r="AV190" s="13" t="s">
        <v>89</v>
      </c>
      <c r="AW190" s="13" t="s">
        <v>40</v>
      </c>
      <c r="AX190" s="13" t="s">
        <v>80</v>
      </c>
      <c r="AY190" s="162" t="s">
        <v>354</v>
      </c>
    </row>
    <row r="191" spans="2:51" s="15" customFormat="1">
      <c r="B191" s="195"/>
      <c r="D191" s="155" t="s">
        <v>364</v>
      </c>
      <c r="E191" s="196" t="s">
        <v>32</v>
      </c>
      <c r="F191" s="197" t="s">
        <v>1603</v>
      </c>
      <c r="H191" s="198">
        <v>250.56699999999998</v>
      </c>
      <c r="I191" s="199"/>
      <c r="L191" s="195"/>
      <c r="M191" s="200"/>
      <c r="T191" s="201"/>
      <c r="AT191" s="196" t="s">
        <v>364</v>
      </c>
      <c r="AU191" s="196" t="s">
        <v>89</v>
      </c>
      <c r="AV191" s="15" t="s">
        <v>110</v>
      </c>
      <c r="AW191" s="15" t="s">
        <v>40</v>
      </c>
      <c r="AX191" s="15" t="s">
        <v>80</v>
      </c>
      <c r="AY191" s="196" t="s">
        <v>354</v>
      </c>
    </row>
    <row r="192" spans="2:51" s="14" customFormat="1">
      <c r="B192" s="169"/>
      <c r="D192" s="155" t="s">
        <v>364</v>
      </c>
      <c r="E192" s="170" t="s">
        <v>32</v>
      </c>
      <c r="F192" s="171" t="s">
        <v>388</v>
      </c>
      <c r="H192" s="172">
        <v>358.27100000000002</v>
      </c>
      <c r="I192" s="173"/>
      <c r="L192" s="169"/>
      <c r="M192" s="174"/>
      <c r="T192" s="175"/>
      <c r="AT192" s="170" t="s">
        <v>364</v>
      </c>
      <c r="AU192" s="170" t="s">
        <v>89</v>
      </c>
      <c r="AV192" s="14" t="s">
        <v>252</v>
      </c>
      <c r="AW192" s="14" t="s">
        <v>40</v>
      </c>
      <c r="AX192" s="14" t="s">
        <v>87</v>
      </c>
      <c r="AY192" s="170" t="s">
        <v>354</v>
      </c>
    </row>
    <row r="193" spans="2:65" s="1" customFormat="1" ht="24.2" customHeight="1">
      <c r="B193" s="34"/>
      <c r="C193" s="137" t="s">
        <v>280</v>
      </c>
      <c r="D193" s="137" t="s">
        <v>356</v>
      </c>
      <c r="E193" s="138" t="s">
        <v>381</v>
      </c>
      <c r="F193" s="139" t="s">
        <v>382</v>
      </c>
      <c r="G193" s="140" t="s">
        <v>359</v>
      </c>
      <c r="H193" s="141">
        <v>358.27100000000002</v>
      </c>
      <c r="I193" s="142"/>
      <c r="J193" s="143">
        <f>ROUND(I193*H193,2)</f>
        <v>0</v>
      </c>
      <c r="K193" s="139" t="s">
        <v>360</v>
      </c>
      <c r="L193" s="34"/>
      <c r="M193" s="144" t="s">
        <v>32</v>
      </c>
      <c r="N193" s="145" t="s">
        <v>51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252</v>
      </c>
      <c r="AT193" s="148" t="s">
        <v>356</v>
      </c>
      <c r="AU193" s="148" t="s">
        <v>89</v>
      </c>
      <c r="AY193" s="18" t="s">
        <v>354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8" t="s">
        <v>87</v>
      </c>
      <c r="BK193" s="149">
        <f>ROUND(I193*H193,2)</f>
        <v>0</v>
      </c>
      <c r="BL193" s="18" t="s">
        <v>252</v>
      </c>
      <c r="BM193" s="148" t="s">
        <v>532</v>
      </c>
    </row>
    <row r="194" spans="2:65" s="1" customFormat="1">
      <c r="B194" s="34"/>
      <c r="D194" s="150" t="s">
        <v>362</v>
      </c>
      <c r="F194" s="151" t="s">
        <v>384</v>
      </c>
      <c r="I194" s="152"/>
      <c r="L194" s="34"/>
      <c r="M194" s="153"/>
      <c r="T194" s="55"/>
      <c r="AT194" s="18" t="s">
        <v>362</v>
      </c>
      <c r="AU194" s="18" t="s">
        <v>89</v>
      </c>
    </row>
    <row r="195" spans="2:65" s="1" customFormat="1" ht="44.25" customHeight="1">
      <c r="B195" s="34"/>
      <c r="C195" s="137" t="s">
        <v>444</v>
      </c>
      <c r="D195" s="137" t="s">
        <v>356</v>
      </c>
      <c r="E195" s="138" t="s">
        <v>390</v>
      </c>
      <c r="F195" s="139" t="s">
        <v>391</v>
      </c>
      <c r="G195" s="140" t="s">
        <v>359</v>
      </c>
      <c r="H195" s="141">
        <v>716.54200000000003</v>
      </c>
      <c r="I195" s="142"/>
      <c r="J195" s="143">
        <f>ROUND(I195*H195,2)</f>
        <v>0</v>
      </c>
      <c r="K195" s="139" t="s">
        <v>360</v>
      </c>
      <c r="L195" s="34"/>
      <c r="M195" s="144" t="s">
        <v>32</v>
      </c>
      <c r="N195" s="145" t="s">
        <v>51</v>
      </c>
      <c r="P195" s="146">
        <f>O195*H195</f>
        <v>0</v>
      </c>
      <c r="Q195" s="146">
        <v>0</v>
      </c>
      <c r="R195" s="146">
        <f>Q195*H195</f>
        <v>0</v>
      </c>
      <c r="S195" s="146">
        <v>0</v>
      </c>
      <c r="T195" s="147">
        <f>S195*H195</f>
        <v>0</v>
      </c>
      <c r="AR195" s="148" t="s">
        <v>252</v>
      </c>
      <c r="AT195" s="148" t="s">
        <v>356</v>
      </c>
      <c r="AU195" s="148" t="s">
        <v>89</v>
      </c>
      <c r="AY195" s="18" t="s">
        <v>354</v>
      </c>
      <c r="BE195" s="149">
        <f>IF(N195="základní",J195,0)</f>
        <v>0</v>
      </c>
      <c r="BF195" s="149">
        <f>IF(N195="snížená",J195,0)</f>
        <v>0</v>
      </c>
      <c r="BG195" s="149">
        <f>IF(N195="zákl. přenesená",J195,0)</f>
        <v>0</v>
      </c>
      <c r="BH195" s="149">
        <f>IF(N195="sníž. přenesená",J195,0)</f>
        <v>0</v>
      </c>
      <c r="BI195" s="149">
        <f>IF(N195="nulová",J195,0)</f>
        <v>0</v>
      </c>
      <c r="BJ195" s="18" t="s">
        <v>87</v>
      </c>
      <c r="BK195" s="149">
        <f>ROUND(I195*H195,2)</f>
        <v>0</v>
      </c>
      <c r="BL195" s="18" t="s">
        <v>252</v>
      </c>
      <c r="BM195" s="148" t="s">
        <v>542</v>
      </c>
    </row>
    <row r="196" spans="2:65" s="1" customFormat="1">
      <c r="B196" s="34"/>
      <c r="D196" s="150" t="s">
        <v>362</v>
      </c>
      <c r="F196" s="151" t="s">
        <v>393</v>
      </c>
      <c r="I196" s="152"/>
      <c r="L196" s="34"/>
      <c r="M196" s="153"/>
      <c r="T196" s="55"/>
      <c r="AT196" s="18" t="s">
        <v>362</v>
      </c>
      <c r="AU196" s="18" t="s">
        <v>89</v>
      </c>
    </row>
    <row r="197" spans="2:65" s="13" customFormat="1">
      <c r="B197" s="161"/>
      <c r="D197" s="155" t="s">
        <v>364</v>
      </c>
      <c r="E197" s="162" t="s">
        <v>32</v>
      </c>
      <c r="F197" s="163" t="s">
        <v>1612</v>
      </c>
      <c r="H197" s="164">
        <v>716.54200000000003</v>
      </c>
      <c r="I197" s="165"/>
      <c r="L197" s="161"/>
      <c r="M197" s="166"/>
      <c r="T197" s="167"/>
      <c r="AT197" s="162" t="s">
        <v>364</v>
      </c>
      <c r="AU197" s="162" t="s">
        <v>89</v>
      </c>
      <c r="AV197" s="13" t="s">
        <v>89</v>
      </c>
      <c r="AW197" s="13" t="s">
        <v>40</v>
      </c>
      <c r="AX197" s="13" t="s">
        <v>80</v>
      </c>
      <c r="AY197" s="162" t="s">
        <v>354</v>
      </c>
    </row>
    <row r="198" spans="2:65" s="14" customFormat="1">
      <c r="B198" s="169"/>
      <c r="D198" s="155" t="s">
        <v>364</v>
      </c>
      <c r="E198" s="170" t="s">
        <v>32</v>
      </c>
      <c r="F198" s="171" t="s">
        <v>388</v>
      </c>
      <c r="H198" s="172">
        <v>716.54200000000003</v>
      </c>
      <c r="I198" s="173"/>
      <c r="L198" s="169"/>
      <c r="M198" s="174"/>
      <c r="T198" s="175"/>
      <c r="AT198" s="170" t="s">
        <v>364</v>
      </c>
      <c r="AU198" s="170" t="s">
        <v>89</v>
      </c>
      <c r="AV198" s="14" t="s">
        <v>252</v>
      </c>
      <c r="AW198" s="14" t="s">
        <v>40</v>
      </c>
      <c r="AX198" s="14" t="s">
        <v>87</v>
      </c>
      <c r="AY198" s="170" t="s">
        <v>354</v>
      </c>
    </row>
    <row r="199" spans="2:65" s="1" customFormat="1" ht="37.9" customHeight="1">
      <c r="B199" s="34"/>
      <c r="C199" s="137" t="s">
        <v>8</v>
      </c>
      <c r="D199" s="137" t="s">
        <v>356</v>
      </c>
      <c r="E199" s="138" t="s">
        <v>412</v>
      </c>
      <c r="F199" s="139" t="s">
        <v>413</v>
      </c>
      <c r="G199" s="140" t="s">
        <v>359</v>
      </c>
      <c r="H199" s="141">
        <v>358.27100000000002</v>
      </c>
      <c r="I199" s="142"/>
      <c r="J199" s="143">
        <f>ROUND(I199*H199,2)</f>
        <v>0</v>
      </c>
      <c r="K199" s="139" t="s">
        <v>360</v>
      </c>
      <c r="L199" s="34"/>
      <c r="M199" s="144" t="s">
        <v>32</v>
      </c>
      <c r="N199" s="145" t="s">
        <v>51</v>
      </c>
      <c r="P199" s="146">
        <f>O199*H199</f>
        <v>0</v>
      </c>
      <c r="Q199" s="146">
        <v>0</v>
      </c>
      <c r="R199" s="146">
        <f>Q199*H199</f>
        <v>0</v>
      </c>
      <c r="S199" s="146">
        <v>0</v>
      </c>
      <c r="T199" s="147">
        <f>S199*H199</f>
        <v>0</v>
      </c>
      <c r="AR199" s="148" t="s">
        <v>252</v>
      </c>
      <c r="AT199" s="148" t="s">
        <v>356</v>
      </c>
      <c r="AU199" s="148" t="s">
        <v>89</v>
      </c>
      <c r="AY199" s="18" t="s">
        <v>354</v>
      </c>
      <c r="BE199" s="149">
        <f>IF(N199="základní",J199,0)</f>
        <v>0</v>
      </c>
      <c r="BF199" s="149">
        <f>IF(N199="snížená",J199,0)</f>
        <v>0</v>
      </c>
      <c r="BG199" s="149">
        <f>IF(N199="zákl. přenesená",J199,0)</f>
        <v>0</v>
      </c>
      <c r="BH199" s="149">
        <f>IF(N199="sníž. přenesená",J199,0)</f>
        <v>0</v>
      </c>
      <c r="BI199" s="149">
        <f>IF(N199="nulová",J199,0)</f>
        <v>0</v>
      </c>
      <c r="BJ199" s="18" t="s">
        <v>87</v>
      </c>
      <c r="BK199" s="149">
        <f>ROUND(I199*H199,2)</f>
        <v>0</v>
      </c>
      <c r="BL199" s="18" t="s">
        <v>252</v>
      </c>
      <c r="BM199" s="148" t="s">
        <v>552</v>
      </c>
    </row>
    <row r="200" spans="2:65" s="1" customFormat="1">
      <c r="B200" s="34"/>
      <c r="D200" s="150" t="s">
        <v>362</v>
      </c>
      <c r="F200" s="151" t="s">
        <v>415</v>
      </c>
      <c r="I200" s="152"/>
      <c r="L200" s="34"/>
      <c r="M200" s="153"/>
      <c r="T200" s="55"/>
      <c r="AT200" s="18" t="s">
        <v>362</v>
      </c>
      <c r="AU200" s="18" t="s">
        <v>89</v>
      </c>
    </row>
    <row r="201" spans="2:65" s="13" customFormat="1">
      <c r="B201" s="161"/>
      <c r="D201" s="155" t="s">
        <v>364</v>
      </c>
      <c r="E201" s="162" t="s">
        <v>32</v>
      </c>
      <c r="F201" s="163" t="s">
        <v>1584</v>
      </c>
      <c r="H201" s="164">
        <v>44.618000000000002</v>
      </c>
      <c r="I201" s="165"/>
      <c r="L201" s="161"/>
      <c r="M201" s="166"/>
      <c r="T201" s="167"/>
      <c r="AT201" s="162" t="s">
        <v>364</v>
      </c>
      <c r="AU201" s="162" t="s">
        <v>89</v>
      </c>
      <c r="AV201" s="13" t="s">
        <v>89</v>
      </c>
      <c r="AW201" s="13" t="s">
        <v>40</v>
      </c>
      <c r="AX201" s="13" t="s">
        <v>80</v>
      </c>
      <c r="AY201" s="162" t="s">
        <v>354</v>
      </c>
    </row>
    <row r="202" spans="2:65" s="13" customFormat="1">
      <c r="B202" s="161"/>
      <c r="D202" s="155" t="s">
        <v>364</v>
      </c>
      <c r="E202" s="162" t="s">
        <v>32</v>
      </c>
      <c r="F202" s="163" t="s">
        <v>1585</v>
      </c>
      <c r="H202" s="164">
        <v>27.16</v>
      </c>
      <c r="I202" s="165"/>
      <c r="L202" s="161"/>
      <c r="M202" s="166"/>
      <c r="T202" s="167"/>
      <c r="AT202" s="162" t="s">
        <v>364</v>
      </c>
      <c r="AU202" s="162" t="s">
        <v>89</v>
      </c>
      <c r="AV202" s="13" t="s">
        <v>89</v>
      </c>
      <c r="AW202" s="13" t="s">
        <v>40</v>
      </c>
      <c r="AX202" s="13" t="s">
        <v>80</v>
      </c>
      <c r="AY202" s="162" t="s">
        <v>354</v>
      </c>
    </row>
    <row r="203" spans="2:65" s="13" customFormat="1">
      <c r="B203" s="161"/>
      <c r="D203" s="155" t="s">
        <v>364</v>
      </c>
      <c r="E203" s="162" t="s">
        <v>32</v>
      </c>
      <c r="F203" s="163" t="s">
        <v>1586</v>
      </c>
      <c r="H203" s="164">
        <v>14.669</v>
      </c>
      <c r="I203" s="165"/>
      <c r="L203" s="161"/>
      <c r="M203" s="166"/>
      <c r="T203" s="167"/>
      <c r="AT203" s="162" t="s">
        <v>364</v>
      </c>
      <c r="AU203" s="162" t="s">
        <v>89</v>
      </c>
      <c r="AV203" s="13" t="s">
        <v>89</v>
      </c>
      <c r="AW203" s="13" t="s">
        <v>40</v>
      </c>
      <c r="AX203" s="13" t="s">
        <v>80</v>
      </c>
      <c r="AY203" s="162" t="s">
        <v>354</v>
      </c>
    </row>
    <row r="204" spans="2:65" s="13" customFormat="1">
      <c r="B204" s="161"/>
      <c r="D204" s="155" t="s">
        <v>364</v>
      </c>
      <c r="E204" s="162" t="s">
        <v>32</v>
      </c>
      <c r="F204" s="163" t="s">
        <v>1587</v>
      </c>
      <c r="H204" s="164">
        <v>9.5500000000000007</v>
      </c>
      <c r="I204" s="165"/>
      <c r="L204" s="161"/>
      <c r="M204" s="166"/>
      <c r="T204" s="167"/>
      <c r="AT204" s="162" t="s">
        <v>364</v>
      </c>
      <c r="AU204" s="162" t="s">
        <v>89</v>
      </c>
      <c r="AV204" s="13" t="s">
        <v>89</v>
      </c>
      <c r="AW204" s="13" t="s">
        <v>40</v>
      </c>
      <c r="AX204" s="13" t="s">
        <v>80</v>
      </c>
      <c r="AY204" s="162" t="s">
        <v>354</v>
      </c>
    </row>
    <row r="205" spans="2:65" s="13" customFormat="1">
      <c r="B205" s="161"/>
      <c r="D205" s="155" t="s">
        <v>364</v>
      </c>
      <c r="E205" s="162" t="s">
        <v>32</v>
      </c>
      <c r="F205" s="163" t="s">
        <v>1588</v>
      </c>
      <c r="H205" s="164">
        <v>14.44</v>
      </c>
      <c r="I205" s="165"/>
      <c r="L205" s="161"/>
      <c r="M205" s="166"/>
      <c r="T205" s="167"/>
      <c r="AT205" s="162" t="s">
        <v>364</v>
      </c>
      <c r="AU205" s="162" t="s">
        <v>89</v>
      </c>
      <c r="AV205" s="13" t="s">
        <v>89</v>
      </c>
      <c r="AW205" s="13" t="s">
        <v>40</v>
      </c>
      <c r="AX205" s="13" t="s">
        <v>80</v>
      </c>
      <c r="AY205" s="162" t="s">
        <v>354</v>
      </c>
    </row>
    <row r="206" spans="2:65" s="13" customFormat="1">
      <c r="B206" s="161"/>
      <c r="D206" s="155" t="s">
        <v>364</v>
      </c>
      <c r="E206" s="162" t="s">
        <v>32</v>
      </c>
      <c r="F206" s="163" t="s">
        <v>1589</v>
      </c>
      <c r="H206" s="164">
        <v>-4.8280000000000003</v>
      </c>
      <c r="I206" s="165"/>
      <c r="L206" s="161"/>
      <c r="M206" s="166"/>
      <c r="T206" s="167"/>
      <c r="AT206" s="162" t="s">
        <v>364</v>
      </c>
      <c r="AU206" s="162" t="s">
        <v>89</v>
      </c>
      <c r="AV206" s="13" t="s">
        <v>89</v>
      </c>
      <c r="AW206" s="13" t="s">
        <v>40</v>
      </c>
      <c r="AX206" s="13" t="s">
        <v>80</v>
      </c>
      <c r="AY206" s="162" t="s">
        <v>354</v>
      </c>
    </row>
    <row r="207" spans="2:65" s="13" customFormat="1">
      <c r="B207" s="161"/>
      <c r="D207" s="155" t="s">
        <v>364</v>
      </c>
      <c r="E207" s="162" t="s">
        <v>32</v>
      </c>
      <c r="F207" s="163" t="s">
        <v>1590</v>
      </c>
      <c r="H207" s="164">
        <v>1.627</v>
      </c>
      <c r="I207" s="165"/>
      <c r="L207" s="161"/>
      <c r="M207" s="166"/>
      <c r="T207" s="167"/>
      <c r="AT207" s="162" t="s">
        <v>364</v>
      </c>
      <c r="AU207" s="162" t="s">
        <v>89</v>
      </c>
      <c r="AV207" s="13" t="s">
        <v>89</v>
      </c>
      <c r="AW207" s="13" t="s">
        <v>40</v>
      </c>
      <c r="AX207" s="13" t="s">
        <v>80</v>
      </c>
      <c r="AY207" s="162" t="s">
        <v>354</v>
      </c>
    </row>
    <row r="208" spans="2:65" s="13" customFormat="1">
      <c r="B208" s="161"/>
      <c r="D208" s="155" t="s">
        <v>364</v>
      </c>
      <c r="E208" s="162" t="s">
        <v>32</v>
      </c>
      <c r="F208" s="163" t="s">
        <v>1591</v>
      </c>
      <c r="H208" s="164">
        <v>0.46800000000000003</v>
      </c>
      <c r="I208" s="165"/>
      <c r="L208" s="161"/>
      <c r="M208" s="166"/>
      <c r="T208" s="167"/>
      <c r="AT208" s="162" t="s">
        <v>364</v>
      </c>
      <c r="AU208" s="162" t="s">
        <v>89</v>
      </c>
      <c r="AV208" s="13" t="s">
        <v>89</v>
      </c>
      <c r="AW208" s="13" t="s">
        <v>40</v>
      </c>
      <c r="AX208" s="13" t="s">
        <v>80</v>
      </c>
      <c r="AY208" s="162" t="s">
        <v>354</v>
      </c>
    </row>
    <row r="209" spans="2:65" s="15" customFormat="1">
      <c r="B209" s="195"/>
      <c r="D209" s="155" t="s">
        <v>364</v>
      </c>
      <c r="E209" s="196" t="s">
        <v>32</v>
      </c>
      <c r="F209" s="197" t="s">
        <v>1592</v>
      </c>
      <c r="H209" s="198">
        <v>107.70399999999999</v>
      </c>
      <c r="I209" s="199"/>
      <c r="L209" s="195"/>
      <c r="M209" s="200"/>
      <c r="T209" s="201"/>
      <c r="AT209" s="196" t="s">
        <v>364</v>
      </c>
      <c r="AU209" s="196" t="s">
        <v>89</v>
      </c>
      <c r="AV209" s="15" t="s">
        <v>110</v>
      </c>
      <c r="AW209" s="15" t="s">
        <v>40</v>
      </c>
      <c r="AX209" s="15" t="s">
        <v>80</v>
      </c>
      <c r="AY209" s="196" t="s">
        <v>354</v>
      </c>
    </row>
    <row r="210" spans="2:65" s="13" customFormat="1">
      <c r="B210" s="161"/>
      <c r="D210" s="155" t="s">
        <v>364</v>
      </c>
      <c r="E210" s="162" t="s">
        <v>32</v>
      </c>
      <c r="F210" s="163" t="s">
        <v>1593</v>
      </c>
      <c r="H210" s="164">
        <v>68.194999999999993</v>
      </c>
      <c r="I210" s="165"/>
      <c r="L210" s="161"/>
      <c r="M210" s="166"/>
      <c r="T210" s="167"/>
      <c r="AT210" s="162" t="s">
        <v>364</v>
      </c>
      <c r="AU210" s="162" t="s">
        <v>89</v>
      </c>
      <c r="AV210" s="13" t="s">
        <v>89</v>
      </c>
      <c r="AW210" s="13" t="s">
        <v>40</v>
      </c>
      <c r="AX210" s="13" t="s">
        <v>80</v>
      </c>
      <c r="AY210" s="162" t="s">
        <v>354</v>
      </c>
    </row>
    <row r="211" spans="2:65" s="13" customFormat="1">
      <c r="B211" s="161"/>
      <c r="D211" s="155" t="s">
        <v>364</v>
      </c>
      <c r="E211" s="162" t="s">
        <v>32</v>
      </c>
      <c r="F211" s="163" t="s">
        <v>1594</v>
      </c>
      <c r="H211" s="164">
        <v>168.428</v>
      </c>
      <c r="I211" s="165"/>
      <c r="L211" s="161"/>
      <c r="M211" s="166"/>
      <c r="T211" s="167"/>
      <c r="AT211" s="162" t="s">
        <v>364</v>
      </c>
      <c r="AU211" s="162" t="s">
        <v>89</v>
      </c>
      <c r="AV211" s="13" t="s">
        <v>89</v>
      </c>
      <c r="AW211" s="13" t="s">
        <v>40</v>
      </c>
      <c r="AX211" s="13" t="s">
        <v>80</v>
      </c>
      <c r="AY211" s="162" t="s">
        <v>354</v>
      </c>
    </row>
    <row r="212" spans="2:65" s="13" customFormat="1">
      <c r="B212" s="161"/>
      <c r="D212" s="155" t="s">
        <v>364</v>
      </c>
      <c r="E212" s="162" t="s">
        <v>32</v>
      </c>
      <c r="F212" s="163" t="s">
        <v>1595</v>
      </c>
      <c r="H212" s="164">
        <v>14.055999999999999</v>
      </c>
      <c r="I212" s="165"/>
      <c r="L212" s="161"/>
      <c r="M212" s="166"/>
      <c r="T212" s="167"/>
      <c r="AT212" s="162" t="s">
        <v>364</v>
      </c>
      <c r="AU212" s="162" t="s">
        <v>89</v>
      </c>
      <c r="AV212" s="13" t="s">
        <v>89</v>
      </c>
      <c r="AW212" s="13" t="s">
        <v>40</v>
      </c>
      <c r="AX212" s="13" t="s">
        <v>80</v>
      </c>
      <c r="AY212" s="162" t="s">
        <v>354</v>
      </c>
    </row>
    <row r="213" spans="2:65" s="13" customFormat="1">
      <c r="B213" s="161"/>
      <c r="D213" s="155" t="s">
        <v>364</v>
      </c>
      <c r="E213" s="162" t="s">
        <v>32</v>
      </c>
      <c r="F213" s="163" t="s">
        <v>1611</v>
      </c>
      <c r="H213" s="164">
        <v>-5.391</v>
      </c>
      <c r="I213" s="165"/>
      <c r="L213" s="161"/>
      <c r="M213" s="166"/>
      <c r="T213" s="167"/>
      <c r="AT213" s="162" t="s">
        <v>364</v>
      </c>
      <c r="AU213" s="162" t="s">
        <v>89</v>
      </c>
      <c r="AV213" s="13" t="s">
        <v>89</v>
      </c>
      <c r="AW213" s="13" t="s">
        <v>40</v>
      </c>
      <c r="AX213" s="13" t="s">
        <v>80</v>
      </c>
      <c r="AY213" s="162" t="s">
        <v>354</v>
      </c>
    </row>
    <row r="214" spans="2:65" s="13" customFormat="1">
      <c r="B214" s="161"/>
      <c r="D214" s="155" t="s">
        <v>364</v>
      </c>
      <c r="E214" s="162" t="s">
        <v>32</v>
      </c>
      <c r="F214" s="163" t="s">
        <v>1597</v>
      </c>
      <c r="H214" s="164">
        <v>-3.15</v>
      </c>
      <c r="I214" s="165"/>
      <c r="L214" s="161"/>
      <c r="M214" s="166"/>
      <c r="T214" s="167"/>
      <c r="AT214" s="162" t="s">
        <v>364</v>
      </c>
      <c r="AU214" s="162" t="s">
        <v>89</v>
      </c>
      <c r="AV214" s="13" t="s">
        <v>89</v>
      </c>
      <c r="AW214" s="13" t="s">
        <v>40</v>
      </c>
      <c r="AX214" s="13" t="s">
        <v>80</v>
      </c>
      <c r="AY214" s="162" t="s">
        <v>354</v>
      </c>
    </row>
    <row r="215" spans="2:65" s="13" customFormat="1">
      <c r="B215" s="161"/>
      <c r="D215" s="155" t="s">
        <v>364</v>
      </c>
      <c r="E215" s="162" t="s">
        <v>32</v>
      </c>
      <c r="F215" s="163" t="s">
        <v>1598</v>
      </c>
      <c r="H215" s="164">
        <v>0.94499999999999995</v>
      </c>
      <c r="I215" s="165"/>
      <c r="L215" s="161"/>
      <c r="M215" s="166"/>
      <c r="T215" s="167"/>
      <c r="AT215" s="162" t="s">
        <v>364</v>
      </c>
      <c r="AU215" s="162" t="s">
        <v>89</v>
      </c>
      <c r="AV215" s="13" t="s">
        <v>89</v>
      </c>
      <c r="AW215" s="13" t="s">
        <v>40</v>
      </c>
      <c r="AX215" s="13" t="s">
        <v>80</v>
      </c>
      <c r="AY215" s="162" t="s">
        <v>354</v>
      </c>
    </row>
    <row r="216" spans="2:65" s="13" customFormat="1">
      <c r="B216" s="161"/>
      <c r="D216" s="155" t="s">
        <v>364</v>
      </c>
      <c r="E216" s="162" t="s">
        <v>32</v>
      </c>
      <c r="F216" s="163" t="s">
        <v>1599</v>
      </c>
      <c r="H216" s="164">
        <v>0.66400000000000003</v>
      </c>
      <c r="I216" s="165"/>
      <c r="L216" s="161"/>
      <c r="M216" s="166"/>
      <c r="T216" s="167"/>
      <c r="AT216" s="162" t="s">
        <v>364</v>
      </c>
      <c r="AU216" s="162" t="s">
        <v>89</v>
      </c>
      <c r="AV216" s="13" t="s">
        <v>89</v>
      </c>
      <c r="AW216" s="13" t="s">
        <v>40</v>
      </c>
      <c r="AX216" s="13" t="s">
        <v>80</v>
      </c>
      <c r="AY216" s="162" t="s">
        <v>354</v>
      </c>
    </row>
    <row r="217" spans="2:65" s="13" customFormat="1">
      <c r="B217" s="161"/>
      <c r="D217" s="155" t="s">
        <v>364</v>
      </c>
      <c r="E217" s="162" t="s">
        <v>32</v>
      </c>
      <c r="F217" s="163" t="s">
        <v>1600</v>
      </c>
      <c r="H217" s="164">
        <v>1.67</v>
      </c>
      <c r="I217" s="165"/>
      <c r="L217" s="161"/>
      <c r="M217" s="166"/>
      <c r="T217" s="167"/>
      <c r="AT217" s="162" t="s">
        <v>364</v>
      </c>
      <c r="AU217" s="162" t="s">
        <v>89</v>
      </c>
      <c r="AV217" s="13" t="s">
        <v>89</v>
      </c>
      <c r="AW217" s="13" t="s">
        <v>40</v>
      </c>
      <c r="AX217" s="13" t="s">
        <v>80</v>
      </c>
      <c r="AY217" s="162" t="s">
        <v>354</v>
      </c>
    </row>
    <row r="218" spans="2:65" s="13" customFormat="1">
      <c r="B218" s="161"/>
      <c r="D218" s="155" t="s">
        <v>364</v>
      </c>
      <c r="E218" s="162" t="s">
        <v>32</v>
      </c>
      <c r="F218" s="163" t="s">
        <v>1601</v>
      </c>
      <c r="H218" s="164">
        <v>3.1</v>
      </c>
      <c r="I218" s="165"/>
      <c r="L218" s="161"/>
      <c r="M218" s="166"/>
      <c r="T218" s="167"/>
      <c r="AT218" s="162" t="s">
        <v>364</v>
      </c>
      <c r="AU218" s="162" t="s">
        <v>89</v>
      </c>
      <c r="AV218" s="13" t="s">
        <v>89</v>
      </c>
      <c r="AW218" s="13" t="s">
        <v>40</v>
      </c>
      <c r="AX218" s="13" t="s">
        <v>80</v>
      </c>
      <c r="AY218" s="162" t="s">
        <v>354</v>
      </c>
    </row>
    <row r="219" spans="2:65" s="13" customFormat="1">
      <c r="B219" s="161"/>
      <c r="D219" s="155" t="s">
        <v>364</v>
      </c>
      <c r="E219" s="162" t="s">
        <v>32</v>
      </c>
      <c r="F219" s="163" t="s">
        <v>1602</v>
      </c>
      <c r="H219" s="164">
        <v>2.0499999999999998</v>
      </c>
      <c r="I219" s="165"/>
      <c r="L219" s="161"/>
      <c r="M219" s="166"/>
      <c r="T219" s="167"/>
      <c r="AT219" s="162" t="s">
        <v>364</v>
      </c>
      <c r="AU219" s="162" t="s">
        <v>89</v>
      </c>
      <c r="AV219" s="13" t="s">
        <v>89</v>
      </c>
      <c r="AW219" s="13" t="s">
        <v>40</v>
      </c>
      <c r="AX219" s="13" t="s">
        <v>80</v>
      </c>
      <c r="AY219" s="162" t="s">
        <v>354</v>
      </c>
    </row>
    <row r="220" spans="2:65" s="15" customFormat="1">
      <c r="B220" s="195"/>
      <c r="D220" s="155" t="s">
        <v>364</v>
      </c>
      <c r="E220" s="196" t="s">
        <v>32</v>
      </c>
      <c r="F220" s="197" t="s">
        <v>1603</v>
      </c>
      <c r="H220" s="198">
        <v>250.56699999999998</v>
      </c>
      <c r="I220" s="199"/>
      <c r="L220" s="195"/>
      <c r="M220" s="200"/>
      <c r="T220" s="201"/>
      <c r="AT220" s="196" t="s">
        <v>364</v>
      </c>
      <c r="AU220" s="196" t="s">
        <v>89</v>
      </c>
      <c r="AV220" s="15" t="s">
        <v>110</v>
      </c>
      <c r="AW220" s="15" t="s">
        <v>40</v>
      </c>
      <c r="AX220" s="15" t="s">
        <v>80</v>
      </c>
      <c r="AY220" s="196" t="s">
        <v>354</v>
      </c>
    </row>
    <row r="221" spans="2:65" s="14" customFormat="1">
      <c r="B221" s="169"/>
      <c r="D221" s="155" t="s">
        <v>364</v>
      </c>
      <c r="E221" s="170" t="s">
        <v>32</v>
      </c>
      <c r="F221" s="171" t="s">
        <v>388</v>
      </c>
      <c r="H221" s="172">
        <v>358.27100000000002</v>
      </c>
      <c r="I221" s="173"/>
      <c r="L221" s="169"/>
      <c r="M221" s="174"/>
      <c r="T221" s="175"/>
      <c r="AT221" s="170" t="s">
        <v>364</v>
      </c>
      <c r="AU221" s="170" t="s">
        <v>89</v>
      </c>
      <c r="AV221" s="14" t="s">
        <v>252</v>
      </c>
      <c r="AW221" s="14" t="s">
        <v>40</v>
      </c>
      <c r="AX221" s="14" t="s">
        <v>87</v>
      </c>
      <c r="AY221" s="170" t="s">
        <v>354</v>
      </c>
    </row>
    <row r="222" spans="2:65" s="1" customFormat="1" ht="24.2" customHeight="1">
      <c r="B222" s="34"/>
      <c r="C222" s="137" t="s">
        <v>473</v>
      </c>
      <c r="D222" s="137" t="s">
        <v>356</v>
      </c>
      <c r="E222" s="138" t="s">
        <v>375</v>
      </c>
      <c r="F222" s="139" t="s">
        <v>376</v>
      </c>
      <c r="G222" s="140" t="s">
        <v>359</v>
      </c>
      <c r="H222" s="141">
        <v>358.27100000000002</v>
      </c>
      <c r="I222" s="142"/>
      <c r="J222" s="143">
        <f>ROUND(I222*H222,2)</f>
        <v>0</v>
      </c>
      <c r="K222" s="139" t="s">
        <v>360</v>
      </c>
      <c r="L222" s="34"/>
      <c r="M222" s="144" t="s">
        <v>32</v>
      </c>
      <c r="N222" s="145" t="s">
        <v>51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252</v>
      </c>
      <c r="AT222" s="148" t="s">
        <v>356</v>
      </c>
      <c r="AU222" s="148" t="s">
        <v>89</v>
      </c>
      <c r="AY222" s="18" t="s">
        <v>354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8" t="s">
        <v>87</v>
      </c>
      <c r="BK222" s="149">
        <f>ROUND(I222*H222,2)</f>
        <v>0</v>
      </c>
      <c r="BL222" s="18" t="s">
        <v>252</v>
      </c>
      <c r="BM222" s="148" t="s">
        <v>563</v>
      </c>
    </row>
    <row r="223" spans="2:65" s="1" customFormat="1">
      <c r="B223" s="34"/>
      <c r="D223" s="150" t="s">
        <v>362</v>
      </c>
      <c r="F223" s="151" t="s">
        <v>378</v>
      </c>
      <c r="I223" s="152"/>
      <c r="L223" s="34"/>
      <c r="M223" s="153"/>
      <c r="T223" s="55"/>
      <c r="AT223" s="18" t="s">
        <v>362</v>
      </c>
      <c r="AU223" s="18" t="s">
        <v>89</v>
      </c>
    </row>
    <row r="224" spans="2:65" s="1" customFormat="1" ht="24.2" customHeight="1">
      <c r="B224" s="34"/>
      <c r="C224" s="137" t="s">
        <v>484</v>
      </c>
      <c r="D224" s="137" t="s">
        <v>356</v>
      </c>
      <c r="E224" s="138" t="s">
        <v>1613</v>
      </c>
      <c r="F224" s="139" t="s">
        <v>1614</v>
      </c>
      <c r="G224" s="140" t="s">
        <v>359</v>
      </c>
      <c r="H224" s="141">
        <v>358.27100000000002</v>
      </c>
      <c r="I224" s="142"/>
      <c r="J224" s="143">
        <f>ROUND(I224*H224,2)</f>
        <v>0</v>
      </c>
      <c r="K224" s="139" t="s">
        <v>360</v>
      </c>
      <c r="L224" s="34"/>
      <c r="M224" s="144" t="s">
        <v>32</v>
      </c>
      <c r="N224" s="145" t="s">
        <v>51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252</v>
      </c>
      <c r="AT224" s="148" t="s">
        <v>356</v>
      </c>
      <c r="AU224" s="148" t="s">
        <v>89</v>
      </c>
      <c r="AY224" s="18" t="s">
        <v>354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8" t="s">
        <v>87</v>
      </c>
      <c r="BK224" s="149">
        <f>ROUND(I224*H224,2)</f>
        <v>0</v>
      </c>
      <c r="BL224" s="18" t="s">
        <v>252</v>
      </c>
      <c r="BM224" s="148" t="s">
        <v>573</v>
      </c>
    </row>
    <row r="225" spans="2:65" s="1" customFormat="1">
      <c r="B225" s="34"/>
      <c r="D225" s="150" t="s">
        <v>362</v>
      </c>
      <c r="F225" s="151" t="s">
        <v>1615</v>
      </c>
      <c r="I225" s="152"/>
      <c r="L225" s="34"/>
      <c r="M225" s="153"/>
      <c r="T225" s="55"/>
      <c r="AT225" s="18" t="s">
        <v>362</v>
      </c>
      <c r="AU225" s="18" t="s">
        <v>89</v>
      </c>
    </row>
    <row r="226" spans="2:65" s="11" customFormat="1" ht="22.9" customHeight="1">
      <c r="B226" s="125"/>
      <c r="D226" s="126" t="s">
        <v>79</v>
      </c>
      <c r="E226" s="135" t="s">
        <v>849</v>
      </c>
      <c r="F226" s="135" t="s">
        <v>1616</v>
      </c>
      <c r="I226" s="128"/>
      <c r="J226" s="136">
        <f>BK226</f>
        <v>0</v>
      </c>
      <c r="L226" s="125"/>
      <c r="M226" s="130"/>
      <c r="P226" s="131">
        <f>SUM(P227:P242)</f>
        <v>0</v>
      </c>
      <c r="R226" s="131">
        <f>SUM(R227:R242)</f>
        <v>0</v>
      </c>
      <c r="T226" s="132">
        <f>SUM(T227:T242)</f>
        <v>0</v>
      </c>
      <c r="AR226" s="126" t="s">
        <v>87</v>
      </c>
      <c r="AT226" s="133" t="s">
        <v>79</v>
      </c>
      <c r="AU226" s="133" t="s">
        <v>87</v>
      </c>
      <c r="AY226" s="126" t="s">
        <v>354</v>
      </c>
      <c r="BK226" s="134">
        <f>SUM(BK227:BK242)</f>
        <v>0</v>
      </c>
    </row>
    <row r="227" spans="2:65" s="1" customFormat="1" ht="24.2" customHeight="1">
      <c r="B227" s="34"/>
      <c r="C227" s="137" t="s">
        <v>499</v>
      </c>
      <c r="D227" s="137" t="s">
        <v>356</v>
      </c>
      <c r="E227" s="138" t="s">
        <v>1617</v>
      </c>
      <c r="F227" s="139" t="s">
        <v>1618</v>
      </c>
      <c r="G227" s="140" t="s">
        <v>512</v>
      </c>
      <c r="H227" s="141">
        <v>140</v>
      </c>
      <c r="I227" s="142"/>
      <c r="J227" s="143">
        <f>ROUND(I227*H227,2)</f>
        <v>0</v>
      </c>
      <c r="K227" s="139" t="s">
        <v>360</v>
      </c>
      <c r="L227" s="34"/>
      <c r="M227" s="144" t="s">
        <v>32</v>
      </c>
      <c r="N227" s="145" t="s">
        <v>51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252</v>
      </c>
      <c r="AT227" s="148" t="s">
        <v>356</v>
      </c>
      <c r="AU227" s="148" t="s">
        <v>89</v>
      </c>
      <c r="AY227" s="18" t="s">
        <v>354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8" t="s">
        <v>87</v>
      </c>
      <c r="BK227" s="149">
        <f>ROUND(I227*H227,2)</f>
        <v>0</v>
      </c>
      <c r="BL227" s="18" t="s">
        <v>252</v>
      </c>
      <c r="BM227" s="148" t="s">
        <v>583</v>
      </c>
    </row>
    <row r="228" spans="2:65" s="1" customFormat="1">
      <c r="B228" s="34"/>
      <c r="D228" s="150" t="s">
        <v>362</v>
      </c>
      <c r="F228" s="151" t="s">
        <v>1619</v>
      </c>
      <c r="I228" s="152"/>
      <c r="L228" s="34"/>
      <c r="M228" s="153"/>
      <c r="T228" s="55"/>
      <c r="AT228" s="18" t="s">
        <v>362</v>
      </c>
      <c r="AU228" s="18" t="s">
        <v>89</v>
      </c>
    </row>
    <row r="229" spans="2:65" s="1" customFormat="1" ht="21.75" customHeight="1">
      <c r="B229" s="34"/>
      <c r="C229" s="179" t="s">
        <v>504</v>
      </c>
      <c r="D229" s="179" t="s">
        <v>517</v>
      </c>
      <c r="E229" s="180" t="s">
        <v>1620</v>
      </c>
      <c r="F229" s="181" t="s">
        <v>1621</v>
      </c>
      <c r="G229" s="182" t="s">
        <v>512</v>
      </c>
      <c r="H229" s="183">
        <v>140</v>
      </c>
      <c r="I229" s="184"/>
      <c r="J229" s="185">
        <f>ROUND(I229*H229,2)</f>
        <v>0</v>
      </c>
      <c r="K229" s="181" t="s">
        <v>360</v>
      </c>
      <c r="L229" s="186"/>
      <c r="M229" s="187" t="s">
        <v>32</v>
      </c>
      <c r="N229" s="188" t="s">
        <v>51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417</v>
      </c>
      <c r="AT229" s="148" t="s">
        <v>517</v>
      </c>
      <c r="AU229" s="148" t="s">
        <v>89</v>
      </c>
      <c r="AY229" s="18" t="s">
        <v>354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8" t="s">
        <v>87</v>
      </c>
      <c r="BK229" s="149">
        <f>ROUND(I229*H229,2)</f>
        <v>0</v>
      </c>
      <c r="BL229" s="18" t="s">
        <v>252</v>
      </c>
      <c r="BM229" s="148" t="s">
        <v>594</v>
      </c>
    </row>
    <row r="230" spans="2:65" s="1" customFormat="1" ht="37.9" customHeight="1">
      <c r="B230" s="34"/>
      <c r="C230" s="137" t="s">
        <v>509</v>
      </c>
      <c r="D230" s="137" t="s">
        <v>356</v>
      </c>
      <c r="E230" s="138" t="s">
        <v>1622</v>
      </c>
      <c r="F230" s="139" t="s">
        <v>1623</v>
      </c>
      <c r="G230" s="140" t="s">
        <v>512</v>
      </c>
      <c r="H230" s="141">
        <v>5</v>
      </c>
      <c r="I230" s="142"/>
      <c r="J230" s="143">
        <f>ROUND(I230*H230,2)</f>
        <v>0</v>
      </c>
      <c r="K230" s="139" t="s">
        <v>360</v>
      </c>
      <c r="L230" s="34"/>
      <c r="M230" s="144" t="s">
        <v>32</v>
      </c>
      <c r="N230" s="145" t="s">
        <v>51</v>
      </c>
      <c r="P230" s="146">
        <f>O230*H230</f>
        <v>0</v>
      </c>
      <c r="Q230" s="146">
        <v>0</v>
      </c>
      <c r="R230" s="146">
        <f>Q230*H230</f>
        <v>0</v>
      </c>
      <c r="S230" s="146">
        <v>0</v>
      </c>
      <c r="T230" s="147">
        <f>S230*H230</f>
        <v>0</v>
      </c>
      <c r="AR230" s="148" t="s">
        <v>252</v>
      </c>
      <c r="AT230" s="148" t="s">
        <v>356</v>
      </c>
      <c r="AU230" s="148" t="s">
        <v>89</v>
      </c>
      <c r="AY230" s="18" t="s">
        <v>354</v>
      </c>
      <c r="BE230" s="149">
        <f>IF(N230="základní",J230,0)</f>
        <v>0</v>
      </c>
      <c r="BF230" s="149">
        <f>IF(N230="snížená",J230,0)</f>
        <v>0</v>
      </c>
      <c r="BG230" s="149">
        <f>IF(N230="zákl. přenesená",J230,0)</f>
        <v>0</v>
      </c>
      <c r="BH230" s="149">
        <f>IF(N230="sníž. přenesená",J230,0)</f>
        <v>0</v>
      </c>
      <c r="BI230" s="149">
        <f>IF(N230="nulová",J230,0)</f>
        <v>0</v>
      </c>
      <c r="BJ230" s="18" t="s">
        <v>87</v>
      </c>
      <c r="BK230" s="149">
        <f>ROUND(I230*H230,2)</f>
        <v>0</v>
      </c>
      <c r="BL230" s="18" t="s">
        <v>252</v>
      </c>
      <c r="BM230" s="148" t="s">
        <v>607</v>
      </c>
    </row>
    <row r="231" spans="2:65" s="1" customFormat="1">
      <c r="B231" s="34"/>
      <c r="D231" s="150" t="s">
        <v>362</v>
      </c>
      <c r="F231" s="151" t="s">
        <v>1624</v>
      </c>
      <c r="I231" s="152"/>
      <c r="L231" s="34"/>
      <c r="M231" s="153"/>
      <c r="T231" s="55"/>
      <c r="AT231" s="18" t="s">
        <v>362</v>
      </c>
      <c r="AU231" s="18" t="s">
        <v>89</v>
      </c>
    </row>
    <row r="232" spans="2:65" s="1" customFormat="1" ht="33" customHeight="1">
      <c r="B232" s="34"/>
      <c r="C232" s="179" t="s">
        <v>516</v>
      </c>
      <c r="D232" s="179" t="s">
        <v>517</v>
      </c>
      <c r="E232" s="180" t="s">
        <v>1625</v>
      </c>
      <c r="F232" s="181" t="s">
        <v>1626</v>
      </c>
      <c r="G232" s="182" t="s">
        <v>512</v>
      </c>
      <c r="H232" s="183">
        <v>1</v>
      </c>
      <c r="I232" s="184"/>
      <c r="J232" s="185">
        <f>ROUND(I232*H232,2)</f>
        <v>0</v>
      </c>
      <c r="K232" s="181" t="s">
        <v>360</v>
      </c>
      <c r="L232" s="186"/>
      <c r="M232" s="187" t="s">
        <v>32</v>
      </c>
      <c r="N232" s="188" t="s">
        <v>51</v>
      </c>
      <c r="P232" s="146">
        <f>O232*H232</f>
        <v>0</v>
      </c>
      <c r="Q232" s="146">
        <v>0</v>
      </c>
      <c r="R232" s="146">
        <f>Q232*H232</f>
        <v>0</v>
      </c>
      <c r="S232" s="146">
        <v>0</v>
      </c>
      <c r="T232" s="147">
        <f>S232*H232</f>
        <v>0</v>
      </c>
      <c r="AR232" s="148" t="s">
        <v>417</v>
      </c>
      <c r="AT232" s="148" t="s">
        <v>517</v>
      </c>
      <c r="AU232" s="148" t="s">
        <v>89</v>
      </c>
      <c r="AY232" s="18" t="s">
        <v>354</v>
      </c>
      <c r="BE232" s="149">
        <f>IF(N232="základní",J232,0)</f>
        <v>0</v>
      </c>
      <c r="BF232" s="149">
        <f>IF(N232="snížená",J232,0)</f>
        <v>0</v>
      </c>
      <c r="BG232" s="149">
        <f>IF(N232="zákl. přenesená",J232,0)</f>
        <v>0</v>
      </c>
      <c r="BH232" s="149">
        <f>IF(N232="sníž. přenesená",J232,0)</f>
        <v>0</v>
      </c>
      <c r="BI232" s="149">
        <f>IF(N232="nulová",J232,0)</f>
        <v>0</v>
      </c>
      <c r="BJ232" s="18" t="s">
        <v>87</v>
      </c>
      <c r="BK232" s="149">
        <f>ROUND(I232*H232,2)</f>
        <v>0</v>
      </c>
      <c r="BL232" s="18" t="s">
        <v>252</v>
      </c>
      <c r="BM232" s="148" t="s">
        <v>622</v>
      </c>
    </row>
    <row r="233" spans="2:65" s="13" customFormat="1">
      <c r="B233" s="161"/>
      <c r="D233" s="155" t="s">
        <v>364</v>
      </c>
      <c r="E233" s="162" t="s">
        <v>32</v>
      </c>
      <c r="F233" s="163" t="s">
        <v>1627</v>
      </c>
      <c r="H233" s="164">
        <v>1</v>
      </c>
      <c r="I233" s="165"/>
      <c r="L233" s="161"/>
      <c r="M233" s="166"/>
      <c r="T233" s="167"/>
      <c r="AT233" s="162" t="s">
        <v>364</v>
      </c>
      <c r="AU233" s="162" t="s">
        <v>89</v>
      </c>
      <c r="AV233" s="13" t="s">
        <v>89</v>
      </c>
      <c r="AW233" s="13" t="s">
        <v>40</v>
      </c>
      <c r="AX233" s="13" t="s">
        <v>80</v>
      </c>
      <c r="AY233" s="162" t="s">
        <v>354</v>
      </c>
    </row>
    <row r="234" spans="2:65" s="14" customFormat="1">
      <c r="B234" s="169"/>
      <c r="D234" s="155" t="s">
        <v>364</v>
      </c>
      <c r="E234" s="170" t="s">
        <v>32</v>
      </c>
      <c r="F234" s="171" t="s">
        <v>388</v>
      </c>
      <c r="H234" s="172">
        <v>1</v>
      </c>
      <c r="I234" s="173"/>
      <c r="L234" s="169"/>
      <c r="M234" s="174"/>
      <c r="T234" s="175"/>
      <c r="AT234" s="170" t="s">
        <v>364</v>
      </c>
      <c r="AU234" s="170" t="s">
        <v>89</v>
      </c>
      <c r="AV234" s="14" t="s">
        <v>252</v>
      </c>
      <c r="AW234" s="14" t="s">
        <v>40</v>
      </c>
      <c r="AX234" s="14" t="s">
        <v>87</v>
      </c>
      <c r="AY234" s="170" t="s">
        <v>354</v>
      </c>
    </row>
    <row r="235" spans="2:65" s="1" customFormat="1" ht="33" customHeight="1">
      <c r="B235" s="34"/>
      <c r="C235" s="179" t="s">
        <v>522</v>
      </c>
      <c r="D235" s="179" t="s">
        <v>517</v>
      </c>
      <c r="E235" s="180" t="s">
        <v>1628</v>
      </c>
      <c r="F235" s="181" t="s">
        <v>1629</v>
      </c>
      <c r="G235" s="182" t="s">
        <v>512</v>
      </c>
      <c r="H235" s="183">
        <v>4</v>
      </c>
      <c r="I235" s="184"/>
      <c r="J235" s="185">
        <f>ROUND(I235*H235,2)</f>
        <v>0</v>
      </c>
      <c r="K235" s="181" t="s">
        <v>360</v>
      </c>
      <c r="L235" s="186"/>
      <c r="M235" s="187" t="s">
        <v>32</v>
      </c>
      <c r="N235" s="188" t="s">
        <v>51</v>
      </c>
      <c r="P235" s="146">
        <f>O235*H235</f>
        <v>0</v>
      </c>
      <c r="Q235" s="146">
        <v>0</v>
      </c>
      <c r="R235" s="146">
        <f>Q235*H235</f>
        <v>0</v>
      </c>
      <c r="S235" s="146">
        <v>0</v>
      </c>
      <c r="T235" s="147">
        <f>S235*H235</f>
        <v>0</v>
      </c>
      <c r="AR235" s="148" t="s">
        <v>417</v>
      </c>
      <c r="AT235" s="148" t="s">
        <v>517</v>
      </c>
      <c r="AU235" s="148" t="s">
        <v>89</v>
      </c>
      <c r="AY235" s="18" t="s">
        <v>354</v>
      </c>
      <c r="BE235" s="149">
        <f>IF(N235="základní",J235,0)</f>
        <v>0</v>
      </c>
      <c r="BF235" s="149">
        <f>IF(N235="snížená",J235,0)</f>
        <v>0</v>
      </c>
      <c r="BG235" s="149">
        <f>IF(N235="zákl. přenesená",J235,0)</f>
        <v>0</v>
      </c>
      <c r="BH235" s="149">
        <f>IF(N235="sníž. přenesená",J235,0)</f>
        <v>0</v>
      </c>
      <c r="BI235" s="149">
        <f>IF(N235="nulová",J235,0)</f>
        <v>0</v>
      </c>
      <c r="BJ235" s="18" t="s">
        <v>87</v>
      </c>
      <c r="BK235" s="149">
        <f>ROUND(I235*H235,2)</f>
        <v>0</v>
      </c>
      <c r="BL235" s="18" t="s">
        <v>252</v>
      </c>
      <c r="BM235" s="148" t="s">
        <v>634</v>
      </c>
    </row>
    <row r="236" spans="2:65" s="13" customFormat="1">
      <c r="B236" s="161"/>
      <c r="D236" s="155" t="s">
        <v>364</v>
      </c>
      <c r="E236" s="162" t="s">
        <v>32</v>
      </c>
      <c r="F236" s="163" t="s">
        <v>1630</v>
      </c>
      <c r="H236" s="164">
        <v>4</v>
      </c>
      <c r="I236" s="165"/>
      <c r="L236" s="161"/>
      <c r="M236" s="166"/>
      <c r="T236" s="167"/>
      <c r="AT236" s="162" t="s">
        <v>364</v>
      </c>
      <c r="AU236" s="162" t="s">
        <v>89</v>
      </c>
      <c r="AV236" s="13" t="s">
        <v>89</v>
      </c>
      <c r="AW236" s="13" t="s">
        <v>40</v>
      </c>
      <c r="AX236" s="13" t="s">
        <v>80</v>
      </c>
      <c r="AY236" s="162" t="s">
        <v>354</v>
      </c>
    </row>
    <row r="237" spans="2:65" s="14" customFormat="1">
      <c r="B237" s="169"/>
      <c r="D237" s="155" t="s">
        <v>364</v>
      </c>
      <c r="E237" s="170" t="s">
        <v>32</v>
      </c>
      <c r="F237" s="171" t="s">
        <v>388</v>
      </c>
      <c r="H237" s="172">
        <v>4</v>
      </c>
      <c r="I237" s="173"/>
      <c r="L237" s="169"/>
      <c r="M237" s="174"/>
      <c r="T237" s="175"/>
      <c r="AT237" s="170" t="s">
        <v>364</v>
      </c>
      <c r="AU237" s="170" t="s">
        <v>89</v>
      </c>
      <c r="AV237" s="14" t="s">
        <v>252</v>
      </c>
      <c r="AW237" s="14" t="s">
        <v>40</v>
      </c>
      <c r="AX237" s="14" t="s">
        <v>87</v>
      </c>
      <c r="AY237" s="170" t="s">
        <v>354</v>
      </c>
    </row>
    <row r="238" spans="2:65" s="1" customFormat="1" ht="37.9" customHeight="1">
      <c r="B238" s="34"/>
      <c r="C238" s="137" t="s">
        <v>532</v>
      </c>
      <c r="D238" s="137" t="s">
        <v>356</v>
      </c>
      <c r="E238" s="138" t="s">
        <v>1631</v>
      </c>
      <c r="F238" s="139" t="s">
        <v>1632</v>
      </c>
      <c r="G238" s="140" t="s">
        <v>512</v>
      </c>
      <c r="H238" s="141">
        <v>1</v>
      </c>
      <c r="I238" s="142"/>
      <c r="J238" s="143">
        <f>ROUND(I238*H238,2)</f>
        <v>0</v>
      </c>
      <c r="K238" s="139" t="s">
        <v>360</v>
      </c>
      <c r="L238" s="34"/>
      <c r="M238" s="144" t="s">
        <v>32</v>
      </c>
      <c r="N238" s="145" t="s">
        <v>51</v>
      </c>
      <c r="P238" s="146">
        <f>O238*H238</f>
        <v>0</v>
      </c>
      <c r="Q238" s="146">
        <v>0</v>
      </c>
      <c r="R238" s="146">
        <f>Q238*H238</f>
        <v>0</v>
      </c>
      <c r="S238" s="146">
        <v>0</v>
      </c>
      <c r="T238" s="147">
        <f>S238*H238</f>
        <v>0</v>
      </c>
      <c r="AR238" s="148" t="s">
        <v>252</v>
      </c>
      <c r="AT238" s="148" t="s">
        <v>356</v>
      </c>
      <c r="AU238" s="148" t="s">
        <v>89</v>
      </c>
      <c r="AY238" s="18" t="s">
        <v>354</v>
      </c>
      <c r="BE238" s="149">
        <f>IF(N238="základní",J238,0)</f>
        <v>0</v>
      </c>
      <c r="BF238" s="149">
        <f>IF(N238="snížená",J238,0)</f>
        <v>0</v>
      </c>
      <c r="BG238" s="149">
        <f>IF(N238="zákl. přenesená",J238,0)</f>
        <v>0</v>
      </c>
      <c r="BH238" s="149">
        <f>IF(N238="sníž. přenesená",J238,0)</f>
        <v>0</v>
      </c>
      <c r="BI238" s="149">
        <f>IF(N238="nulová",J238,0)</f>
        <v>0</v>
      </c>
      <c r="BJ238" s="18" t="s">
        <v>87</v>
      </c>
      <c r="BK238" s="149">
        <f>ROUND(I238*H238,2)</f>
        <v>0</v>
      </c>
      <c r="BL238" s="18" t="s">
        <v>252</v>
      </c>
      <c r="BM238" s="148" t="s">
        <v>648</v>
      </c>
    </row>
    <row r="239" spans="2:65" s="1" customFormat="1">
      <c r="B239" s="34"/>
      <c r="D239" s="150" t="s">
        <v>362</v>
      </c>
      <c r="F239" s="151" t="s">
        <v>1633</v>
      </c>
      <c r="I239" s="152"/>
      <c r="L239" s="34"/>
      <c r="M239" s="153"/>
      <c r="T239" s="55"/>
      <c r="AT239" s="18" t="s">
        <v>362</v>
      </c>
      <c r="AU239" s="18" t="s">
        <v>89</v>
      </c>
    </row>
    <row r="240" spans="2:65" s="13" customFormat="1">
      <c r="B240" s="161"/>
      <c r="D240" s="155" t="s">
        <v>364</v>
      </c>
      <c r="E240" s="162" t="s">
        <v>32</v>
      </c>
      <c r="F240" s="163" t="s">
        <v>1634</v>
      </c>
      <c r="H240" s="164">
        <v>1</v>
      </c>
      <c r="I240" s="165"/>
      <c r="L240" s="161"/>
      <c r="M240" s="166"/>
      <c r="T240" s="167"/>
      <c r="AT240" s="162" t="s">
        <v>364</v>
      </c>
      <c r="AU240" s="162" t="s">
        <v>89</v>
      </c>
      <c r="AV240" s="13" t="s">
        <v>89</v>
      </c>
      <c r="AW240" s="13" t="s">
        <v>40</v>
      </c>
      <c r="AX240" s="13" t="s">
        <v>80</v>
      </c>
      <c r="AY240" s="162" t="s">
        <v>354</v>
      </c>
    </row>
    <row r="241" spans="2:65" s="14" customFormat="1">
      <c r="B241" s="169"/>
      <c r="D241" s="155" t="s">
        <v>364</v>
      </c>
      <c r="E241" s="170" t="s">
        <v>32</v>
      </c>
      <c r="F241" s="171" t="s">
        <v>388</v>
      </c>
      <c r="H241" s="172">
        <v>1</v>
      </c>
      <c r="I241" s="173"/>
      <c r="L241" s="169"/>
      <c r="M241" s="174"/>
      <c r="T241" s="175"/>
      <c r="AT241" s="170" t="s">
        <v>364</v>
      </c>
      <c r="AU241" s="170" t="s">
        <v>89</v>
      </c>
      <c r="AV241" s="14" t="s">
        <v>252</v>
      </c>
      <c r="AW241" s="14" t="s">
        <v>40</v>
      </c>
      <c r="AX241" s="14" t="s">
        <v>87</v>
      </c>
      <c r="AY241" s="170" t="s">
        <v>354</v>
      </c>
    </row>
    <row r="242" spans="2:65" s="1" customFormat="1" ht="37.9" customHeight="1">
      <c r="B242" s="34"/>
      <c r="C242" s="179" t="s">
        <v>7</v>
      </c>
      <c r="D242" s="179" t="s">
        <v>517</v>
      </c>
      <c r="E242" s="180" t="s">
        <v>1635</v>
      </c>
      <c r="F242" s="181" t="s">
        <v>1636</v>
      </c>
      <c r="G242" s="182" t="s">
        <v>512</v>
      </c>
      <c r="H242" s="183">
        <v>1</v>
      </c>
      <c r="I242" s="184"/>
      <c r="J242" s="185">
        <f>ROUND(I242*H242,2)</f>
        <v>0</v>
      </c>
      <c r="K242" s="181" t="s">
        <v>360</v>
      </c>
      <c r="L242" s="186"/>
      <c r="M242" s="187" t="s">
        <v>32</v>
      </c>
      <c r="N242" s="188" t="s">
        <v>51</v>
      </c>
      <c r="P242" s="146">
        <f>O242*H242</f>
        <v>0</v>
      </c>
      <c r="Q242" s="146">
        <v>0</v>
      </c>
      <c r="R242" s="146">
        <f>Q242*H242</f>
        <v>0</v>
      </c>
      <c r="S242" s="146">
        <v>0</v>
      </c>
      <c r="T242" s="147">
        <f>S242*H242</f>
        <v>0</v>
      </c>
      <c r="AR242" s="148" t="s">
        <v>417</v>
      </c>
      <c r="AT242" s="148" t="s">
        <v>517</v>
      </c>
      <c r="AU242" s="148" t="s">
        <v>89</v>
      </c>
      <c r="AY242" s="18" t="s">
        <v>354</v>
      </c>
      <c r="BE242" s="149">
        <f>IF(N242="základní",J242,0)</f>
        <v>0</v>
      </c>
      <c r="BF242" s="149">
        <f>IF(N242="snížená",J242,0)</f>
        <v>0</v>
      </c>
      <c r="BG242" s="149">
        <f>IF(N242="zákl. přenesená",J242,0)</f>
        <v>0</v>
      </c>
      <c r="BH242" s="149">
        <f>IF(N242="sníž. přenesená",J242,0)</f>
        <v>0</v>
      </c>
      <c r="BI242" s="149">
        <f>IF(N242="nulová",J242,0)</f>
        <v>0</v>
      </c>
      <c r="BJ242" s="18" t="s">
        <v>87</v>
      </c>
      <c r="BK242" s="149">
        <f>ROUND(I242*H242,2)</f>
        <v>0</v>
      </c>
      <c r="BL242" s="18" t="s">
        <v>252</v>
      </c>
      <c r="BM242" s="148" t="s">
        <v>662</v>
      </c>
    </row>
    <row r="243" spans="2:65" s="11" customFormat="1" ht="22.9" customHeight="1">
      <c r="B243" s="125"/>
      <c r="D243" s="126" t="s">
        <v>79</v>
      </c>
      <c r="E243" s="135" t="s">
        <v>422</v>
      </c>
      <c r="F243" s="135" t="s">
        <v>521</v>
      </c>
      <c r="I243" s="128"/>
      <c r="J243" s="136">
        <f>BK243</f>
        <v>0</v>
      </c>
      <c r="L243" s="125"/>
      <c r="M243" s="130"/>
      <c r="P243" s="131">
        <v>0</v>
      </c>
      <c r="R243" s="131">
        <v>0</v>
      </c>
      <c r="T243" s="132">
        <v>0</v>
      </c>
      <c r="AR243" s="126" t="s">
        <v>87</v>
      </c>
      <c r="AT243" s="133" t="s">
        <v>79</v>
      </c>
      <c r="AU243" s="133" t="s">
        <v>87</v>
      </c>
      <c r="AY243" s="126" t="s">
        <v>354</v>
      </c>
      <c r="BK243" s="134">
        <v>0</v>
      </c>
    </row>
    <row r="244" spans="2:65" s="11" customFormat="1" ht="22.9" customHeight="1">
      <c r="B244" s="125"/>
      <c r="D244" s="126" t="s">
        <v>79</v>
      </c>
      <c r="E244" s="135" t="s">
        <v>1637</v>
      </c>
      <c r="F244" s="135" t="s">
        <v>1638</v>
      </c>
      <c r="I244" s="128"/>
      <c r="J244" s="136">
        <f>BK244</f>
        <v>0</v>
      </c>
      <c r="L244" s="125"/>
      <c r="M244" s="130"/>
      <c r="P244" s="131">
        <f>SUM(P245:P246)</f>
        <v>0</v>
      </c>
      <c r="R244" s="131">
        <f>SUM(R245:R246)</f>
        <v>0</v>
      </c>
      <c r="T244" s="132">
        <f>SUM(T245:T246)</f>
        <v>0</v>
      </c>
      <c r="AR244" s="126" t="s">
        <v>87</v>
      </c>
      <c r="AT244" s="133" t="s">
        <v>79</v>
      </c>
      <c r="AU244" s="133" t="s">
        <v>87</v>
      </c>
      <c r="AY244" s="126" t="s">
        <v>354</v>
      </c>
      <c r="BK244" s="134">
        <f>SUM(BK245:BK246)</f>
        <v>0</v>
      </c>
    </row>
    <row r="245" spans="2:65" s="1" customFormat="1" ht="37.9" customHeight="1">
      <c r="B245" s="34"/>
      <c r="C245" s="137" t="s">
        <v>542</v>
      </c>
      <c r="D245" s="137" t="s">
        <v>356</v>
      </c>
      <c r="E245" s="138" t="s">
        <v>595</v>
      </c>
      <c r="F245" s="139" t="s">
        <v>596</v>
      </c>
      <c r="G245" s="140" t="s">
        <v>359</v>
      </c>
      <c r="H245" s="141">
        <v>96.6</v>
      </c>
      <c r="I245" s="142"/>
      <c r="J245" s="143">
        <f>ROUND(I245*H245,2)</f>
        <v>0</v>
      </c>
      <c r="K245" s="139" t="s">
        <v>360</v>
      </c>
      <c r="L245" s="34"/>
      <c r="M245" s="144" t="s">
        <v>32</v>
      </c>
      <c r="N245" s="145" t="s">
        <v>51</v>
      </c>
      <c r="P245" s="146">
        <f>O245*H245</f>
        <v>0</v>
      </c>
      <c r="Q245" s="146">
        <v>0</v>
      </c>
      <c r="R245" s="146">
        <f>Q245*H245</f>
        <v>0</v>
      </c>
      <c r="S245" s="146">
        <v>0</v>
      </c>
      <c r="T245" s="147">
        <f>S245*H245</f>
        <v>0</v>
      </c>
      <c r="AR245" s="148" t="s">
        <v>252</v>
      </c>
      <c r="AT245" s="148" t="s">
        <v>356</v>
      </c>
      <c r="AU245" s="148" t="s">
        <v>89</v>
      </c>
      <c r="AY245" s="18" t="s">
        <v>354</v>
      </c>
      <c r="BE245" s="149">
        <f>IF(N245="základní",J245,0)</f>
        <v>0</v>
      </c>
      <c r="BF245" s="149">
        <f>IF(N245="snížená",J245,0)</f>
        <v>0</v>
      </c>
      <c r="BG245" s="149">
        <f>IF(N245="zákl. přenesená",J245,0)</f>
        <v>0</v>
      </c>
      <c r="BH245" s="149">
        <f>IF(N245="sníž. přenesená",J245,0)</f>
        <v>0</v>
      </c>
      <c r="BI245" s="149">
        <f>IF(N245="nulová",J245,0)</f>
        <v>0</v>
      </c>
      <c r="BJ245" s="18" t="s">
        <v>87</v>
      </c>
      <c r="BK245" s="149">
        <f>ROUND(I245*H245,2)</f>
        <v>0</v>
      </c>
      <c r="BL245" s="18" t="s">
        <v>252</v>
      </c>
      <c r="BM245" s="148" t="s">
        <v>684</v>
      </c>
    </row>
    <row r="246" spans="2:65" s="1" customFormat="1">
      <c r="B246" s="34"/>
      <c r="D246" s="150" t="s">
        <v>362</v>
      </c>
      <c r="F246" s="151" t="s">
        <v>598</v>
      </c>
      <c r="I246" s="152"/>
      <c r="L246" s="34"/>
      <c r="M246" s="153"/>
      <c r="T246" s="55"/>
      <c r="AT246" s="18" t="s">
        <v>362</v>
      </c>
      <c r="AU246" s="18" t="s">
        <v>89</v>
      </c>
    </row>
    <row r="247" spans="2:65" s="11" customFormat="1" ht="22.9" customHeight="1">
      <c r="B247" s="125"/>
      <c r="D247" s="126" t="s">
        <v>79</v>
      </c>
      <c r="E247" s="135" t="s">
        <v>1639</v>
      </c>
      <c r="F247" s="135" t="s">
        <v>1640</v>
      </c>
      <c r="I247" s="128"/>
      <c r="J247" s="136">
        <f>BK247</f>
        <v>0</v>
      </c>
      <c r="L247" s="125"/>
      <c r="M247" s="130"/>
      <c r="P247" s="131">
        <f>SUM(P248:P256)</f>
        <v>0</v>
      </c>
      <c r="R247" s="131">
        <f>SUM(R248:R256)</f>
        <v>0</v>
      </c>
      <c r="T247" s="132">
        <f>SUM(T248:T256)</f>
        <v>0</v>
      </c>
      <c r="AR247" s="126" t="s">
        <v>87</v>
      </c>
      <c r="AT247" s="133" t="s">
        <v>79</v>
      </c>
      <c r="AU247" s="133" t="s">
        <v>87</v>
      </c>
      <c r="AY247" s="126" t="s">
        <v>354</v>
      </c>
      <c r="BK247" s="134">
        <f>SUM(BK248:BK256)</f>
        <v>0</v>
      </c>
    </row>
    <row r="248" spans="2:65" s="1" customFormat="1" ht="37.9" customHeight="1">
      <c r="B248" s="34"/>
      <c r="C248" s="137" t="s">
        <v>547</v>
      </c>
      <c r="D248" s="137" t="s">
        <v>356</v>
      </c>
      <c r="E248" s="138" t="s">
        <v>500</v>
      </c>
      <c r="F248" s="139" t="s">
        <v>501</v>
      </c>
      <c r="G248" s="140" t="s">
        <v>359</v>
      </c>
      <c r="H248" s="141">
        <v>200</v>
      </c>
      <c r="I248" s="142"/>
      <c r="J248" s="143">
        <f>ROUND(I248*H248,2)</f>
        <v>0</v>
      </c>
      <c r="K248" s="139" t="s">
        <v>360</v>
      </c>
      <c r="L248" s="34"/>
      <c r="M248" s="144" t="s">
        <v>32</v>
      </c>
      <c r="N248" s="145" t="s">
        <v>51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252</v>
      </c>
      <c r="AT248" s="148" t="s">
        <v>356</v>
      </c>
      <c r="AU248" s="148" t="s">
        <v>89</v>
      </c>
      <c r="AY248" s="18" t="s">
        <v>354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8" t="s">
        <v>87</v>
      </c>
      <c r="BK248" s="149">
        <f>ROUND(I248*H248,2)</f>
        <v>0</v>
      </c>
      <c r="BL248" s="18" t="s">
        <v>252</v>
      </c>
      <c r="BM248" s="148" t="s">
        <v>699</v>
      </c>
    </row>
    <row r="249" spans="2:65" s="1" customFormat="1">
      <c r="B249" s="34"/>
      <c r="D249" s="150" t="s">
        <v>362</v>
      </c>
      <c r="F249" s="151" t="s">
        <v>503</v>
      </c>
      <c r="I249" s="152"/>
      <c r="L249" s="34"/>
      <c r="M249" s="153"/>
      <c r="T249" s="55"/>
      <c r="AT249" s="18" t="s">
        <v>362</v>
      </c>
      <c r="AU249" s="18" t="s">
        <v>89</v>
      </c>
    </row>
    <row r="250" spans="2:65" s="1" customFormat="1" ht="24.2" customHeight="1">
      <c r="B250" s="34"/>
      <c r="C250" s="137" t="s">
        <v>552</v>
      </c>
      <c r="D250" s="137" t="s">
        <v>356</v>
      </c>
      <c r="E250" s="138" t="s">
        <v>452</v>
      </c>
      <c r="F250" s="139" t="s">
        <v>453</v>
      </c>
      <c r="G250" s="140" t="s">
        <v>359</v>
      </c>
      <c r="H250" s="141">
        <v>300</v>
      </c>
      <c r="I250" s="142"/>
      <c r="J250" s="143">
        <f>ROUND(I250*H250,2)</f>
        <v>0</v>
      </c>
      <c r="K250" s="139" t="s">
        <v>360</v>
      </c>
      <c r="L250" s="34"/>
      <c r="M250" s="144" t="s">
        <v>32</v>
      </c>
      <c r="N250" s="145" t="s">
        <v>51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252</v>
      </c>
      <c r="AT250" s="148" t="s">
        <v>356</v>
      </c>
      <c r="AU250" s="148" t="s">
        <v>89</v>
      </c>
      <c r="AY250" s="18" t="s">
        <v>354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8" t="s">
        <v>87</v>
      </c>
      <c r="BK250" s="149">
        <f>ROUND(I250*H250,2)</f>
        <v>0</v>
      </c>
      <c r="BL250" s="18" t="s">
        <v>252</v>
      </c>
      <c r="BM250" s="148" t="s">
        <v>712</v>
      </c>
    </row>
    <row r="251" spans="2:65" s="1" customFormat="1">
      <c r="B251" s="34"/>
      <c r="D251" s="150" t="s">
        <v>362</v>
      </c>
      <c r="F251" s="151" t="s">
        <v>455</v>
      </c>
      <c r="I251" s="152"/>
      <c r="L251" s="34"/>
      <c r="M251" s="153"/>
      <c r="T251" s="55"/>
      <c r="AT251" s="18" t="s">
        <v>362</v>
      </c>
      <c r="AU251" s="18" t="s">
        <v>89</v>
      </c>
    </row>
    <row r="252" spans="2:65" s="1" customFormat="1" ht="37.9" customHeight="1">
      <c r="B252" s="34"/>
      <c r="C252" s="137" t="s">
        <v>557</v>
      </c>
      <c r="D252" s="137" t="s">
        <v>356</v>
      </c>
      <c r="E252" s="138" t="s">
        <v>608</v>
      </c>
      <c r="F252" s="139" t="s">
        <v>609</v>
      </c>
      <c r="G252" s="140" t="s">
        <v>359</v>
      </c>
      <c r="H252" s="141">
        <v>192.125</v>
      </c>
      <c r="I252" s="142"/>
      <c r="J252" s="143">
        <f>ROUND(I252*H252,2)</f>
        <v>0</v>
      </c>
      <c r="K252" s="139" t="s">
        <v>360</v>
      </c>
      <c r="L252" s="34"/>
      <c r="M252" s="144" t="s">
        <v>32</v>
      </c>
      <c r="N252" s="145" t="s">
        <v>51</v>
      </c>
      <c r="P252" s="146">
        <f>O252*H252</f>
        <v>0</v>
      </c>
      <c r="Q252" s="146">
        <v>0</v>
      </c>
      <c r="R252" s="146">
        <f>Q252*H252</f>
        <v>0</v>
      </c>
      <c r="S252" s="146">
        <v>0</v>
      </c>
      <c r="T252" s="147">
        <f>S252*H252</f>
        <v>0</v>
      </c>
      <c r="AR252" s="148" t="s">
        <v>252</v>
      </c>
      <c r="AT252" s="148" t="s">
        <v>356</v>
      </c>
      <c r="AU252" s="148" t="s">
        <v>89</v>
      </c>
      <c r="AY252" s="18" t="s">
        <v>354</v>
      </c>
      <c r="BE252" s="149">
        <f>IF(N252="základní",J252,0)</f>
        <v>0</v>
      </c>
      <c r="BF252" s="149">
        <f>IF(N252="snížená",J252,0)</f>
        <v>0</v>
      </c>
      <c r="BG252" s="149">
        <f>IF(N252="zákl. přenesená",J252,0)</f>
        <v>0</v>
      </c>
      <c r="BH252" s="149">
        <f>IF(N252="sníž. přenesená",J252,0)</f>
        <v>0</v>
      </c>
      <c r="BI252" s="149">
        <f>IF(N252="nulová",J252,0)</f>
        <v>0</v>
      </c>
      <c r="BJ252" s="18" t="s">
        <v>87</v>
      </c>
      <c r="BK252" s="149">
        <f>ROUND(I252*H252,2)</f>
        <v>0</v>
      </c>
      <c r="BL252" s="18" t="s">
        <v>252</v>
      </c>
      <c r="BM252" s="148" t="s">
        <v>723</v>
      </c>
    </row>
    <row r="253" spans="2:65" s="1" customFormat="1">
      <c r="B253" s="34"/>
      <c r="D253" s="150" t="s">
        <v>362</v>
      </c>
      <c r="F253" s="151" t="s">
        <v>611</v>
      </c>
      <c r="I253" s="152"/>
      <c r="L253" s="34"/>
      <c r="M253" s="153"/>
      <c r="T253" s="55"/>
      <c r="AT253" s="18" t="s">
        <v>362</v>
      </c>
      <c r="AU253" s="18" t="s">
        <v>89</v>
      </c>
    </row>
    <row r="254" spans="2:65" s="13" customFormat="1">
      <c r="B254" s="161"/>
      <c r="D254" s="155" t="s">
        <v>364</v>
      </c>
      <c r="E254" s="162" t="s">
        <v>32</v>
      </c>
      <c r="F254" s="163" t="s">
        <v>1641</v>
      </c>
      <c r="H254" s="164">
        <v>102.575</v>
      </c>
      <c r="I254" s="165"/>
      <c r="L254" s="161"/>
      <c r="M254" s="166"/>
      <c r="T254" s="167"/>
      <c r="AT254" s="162" t="s">
        <v>364</v>
      </c>
      <c r="AU254" s="162" t="s">
        <v>89</v>
      </c>
      <c r="AV254" s="13" t="s">
        <v>89</v>
      </c>
      <c r="AW254" s="13" t="s">
        <v>40</v>
      </c>
      <c r="AX254" s="13" t="s">
        <v>80</v>
      </c>
      <c r="AY254" s="162" t="s">
        <v>354</v>
      </c>
    </row>
    <row r="255" spans="2:65" s="13" customFormat="1">
      <c r="B255" s="161"/>
      <c r="D255" s="155" t="s">
        <v>364</v>
      </c>
      <c r="E255" s="162" t="s">
        <v>32</v>
      </c>
      <c r="F255" s="163" t="s">
        <v>1642</v>
      </c>
      <c r="H255" s="164">
        <v>89.55</v>
      </c>
      <c r="I255" s="165"/>
      <c r="L255" s="161"/>
      <c r="M255" s="166"/>
      <c r="T255" s="167"/>
      <c r="AT255" s="162" t="s">
        <v>364</v>
      </c>
      <c r="AU255" s="162" t="s">
        <v>89</v>
      </c>
      <c r="AV255" s="13" t="s">
        <v>89</v>
      </c>
      <c r="AW255" s="13" t="s">
        <v>40</v>
      </c>
      <c r="AX255" s="13" t="s">
        <v>80</v>
      </c>
      <c r="AY255" s="162" t="s">
        <v>354</v>
      </c>
    </row>
    <row r="256" spans="2:65" s="14" customFormat="1">
      <c r="B256" s="169"/>
      <c r="D256" s="155" t="s">
        <v>364</v>
      </c>
      <c r="E256" s="170" t="s">
        <v>32</v>
      </c>
      <c r="F256" s="171" t="s">
        <v>388</v>
      </c>
      <c r="H256" s="172">
        <v>192.125</v>
      </c>
      <c r="I256" s="173"/>
      <c r="L256" s="169"/>
      <c r="M256" s="174"/>
      <c r="T256" s="175"/>
      <c r="AT256" s="170" t="s">
        <v>364</v>
      </c>
      <c r="AU256" s="170" t="s">
        <v>89</v>
      </c>
      <c r="AV256" s="14" t="s">
        <v>252</v>
      </c>
      <c r="AW256" s="14" t="s">
        <v>40</v>
      </c>
      <c r="AX256" s="14" t="s">
        <v>87</v>
      </c>
      <c r="AY256" s="170" t="s">
        <v>354</v>
      </c>
    </row>
    <row r="257" spans="2:65" s="11" customFormat="1" ht="22.9" customHeight="1">
      <c r="B257" s="125"/>
      <c r="D257" s="126" t="s">
        <v>79</v>
      </c>
      <c r="E257" s="135" t="s">
        <v>1643</v>
      </c>
      <c r="F257" s="135" t="s">
        <v>1644</v>
      </c>
      <c r="I257" s="128"/>
      <c r="J257" s="136">
        <f>BK257</f>
        <v>0</v>
      </c>
      <c r="L257" s="125"/>
      <c r="M257" s="130"/>
      <c r="P257" s="131">
        <f>SUM(P258:P358)</f>
        <v>0</v>
      </c>
      <c r="R257" s="131">
        <f>SUM(R258:R358)</f>
        <v>0</v>
      </c>
      <c r="T257" s="132">
        <f>SUM(T258:T358)</f>
        <v>0</v>
      </c>
      <c r="AR257" s="126" t="s">
        <v>87</v>
      </c>
      <c r="AT257" s="133" t="s">
        <v>79</v>
      </c>
      <c r="AU257" s="133" t="s">
        <v>87</v>
      </c>
      <c r="AY257" s="126" t="s">
        <v>354</v>
      </c>
      <c r="BK257" s="134">
        <f>SUM(BK258:BK358)</f>
        <v>0</v>
      </c>
    </row>
    <row r="258" spans="2:65" s="1" customFormat="1" ht="24.2" customHeight="1">
      <c r="B258" s="34"/>
      <c r="C258" s="137" t="s">
        <v>563</v>
      </c>
      <c r="D258" s="137" t="s">
        <v>356</v>
      </c>
      <c r="E258" s="138" t="s">
        <v>1645</v>
      </c>
      <c r="F258" s="139" t="s">
        <v>1646</v>
      </c>
      <c r="G258" s="140" t="s">
        <v>1647</v>
      </c>
      <c r="H258" s="141">
        <v>1</v>
      </c>
      <c r="I258" s="142"/>
      <c r="J258" s="143">
        <f>ROUND(I258*H258,2)</f>
        <v>0</v>
      </c>
      <c r="K258" s="139" t="s">
        <v>32</v>
      </c>
      <c r="L258" s="34"/>
      <c r="M258" s="144" t="s">
        <v>32</v>
      </c>
      <c r="N258" s="145" t="s">
        <v>51</v>
      </c>
      <c r="P258" s="146">
        <f>O258*H258</f>
        <v>0</v>
      </c>
      <c r="Q258" s="146">
        <v>0</v>
      </c>
      <c r="R258" s="146">
        <f>Q258*H258</f>
        <v>0</v>
      </c>
      <c r="S258" s="146">
        <v>0</v>
      </c>
      <c r="T258" s="147">
        <f>S258*H258</f>
        <v>0</v>
      </c>
      <c r="AR258" s="148" t="s">
        <v>252</v>
      </c>
      <c r="AT258" s="148" t="s">
        <v>356</v>
      </c>
      <c r="AU258" s="148" t="s">
        <v>89</v>
      </c>
      <c r="AY258" s="18" t="s">
        <v>354</v>
      </c>
      <c r="BE258" s="149">
        <f>IF(N258="základní",J258,0)</f>
        <v>0</v>
      </c>
      <c r="BF258" s="149">
        <f>IF(N258="snížená",J258,0)</f>
        <v>0</v>
      </c>
      <c r="BG258" s="149">
        <f>IF(N258="zákl. přenesená",J258,0)</f>
        <v>0</v>
      </c>
      <c r="BH258" s="149">
        <f>IF(N258="sníž. přenesená",J258,0)</f>
        <v>0</v>
      </c>
      <c r="BI258" s="149">
        <f>IF(N258="nulová",J258,0)</f>
        <v>0</v>
      </c>
      <c r="BJ258" s="18" t="s">
        <v>87</v>
      </c>
      <c r="BK258" s="149">
        <f>ROUND(I258*H258,2)</f>
        <v>0</v>
      </c>
      <c r="BL258" s="18" t="s">
        <v>252</v>
      </c>
      <c r="BM258" s="148" t="s">
        <v>740</v>
      </c>
    </row>
    <row r="259" spans="2:65" s="1" customFormat="1" ht="16.5" customHeight="1">
      <c r="B259" s="34"/>
      <c r="C259" s="137" t="s">
        <v>568</v>
      </c>
      <c r="D259" s="137" t="s">
        <v>356</v>
      </c>
      <c r="E259" s="138" t="s">
        <v>1648</v>
      </c>
      <c r="F259" s="139" t="s">
        <v>1649</v>
      </c>
      <c r="G259" s="140" t="s">
        <v>512</v>
      </c>
      <c r="H259" s="141">
        <v>1</v>
      </c>
      <c r="I259" s="142"/>
      <c r="J259" s="143">
        <f>ROUND(I259*H259,2)</f>
        <v>0</v>
      </c>
      <c r="K259" s="139" t="s">
        <v>32</v>
      </c>
      <c r="L259" s="34"/>
      <c r="M259" s="144" t="s">
        <v>32</v>
      </c>
      <c r="N259" s="145" t="s">
        <v>51</v>
      </c>
      <c r="P259" s="146">
        <f>O259*H259</f>
        <v>0</v>
      </c>
      <c r="Q259" s="146">
        <v>0</v>
      </c>
      <c r="R259" s="146">
        <f>Q259*H259</f>
        <v>0</v>
      </c>
      <c r="S259" s="146">
        <v>0</v>
      </c>
      <c r="T259" s="147">
        <f>S259*H259</f>
        <v>0</v>
      </c>
      <c r="AR259" s="148" t="s">
        <v>252</v>
      </c>
      <c r="AT259" s="148" t="s">
        <v>356</v>
      </c>
      <c r="AU259" s="148" t="s">
        <v>89</v>
      </c>
      <c r="AY259" s="18" t="s">
        <v>354</v>
      </c>
      <c r="BE259" s="149">
        <f>IF(N259="základní",J259,0)</f>
        <v>0</v>
      </c>
      <c r="BF259" s="149">
        <f>IF(N259="snížená",J259,0)</f>
        <v>0</v>
      </c>
      <c r="BG259" s="149">
        <f>IF(N259="zákl. přenesená",J259,0)</f>
        <v>0</v>
      </c>
      <c r="BH259" s="149">
        <f>IF(N259="sníž. přenesená",J259,0)</f>
        <v>0</v>
      </c>
      <c r="BI259" s="149">
        <f>IF(N259="nulová",J259,0)</f>
        <v>0</v>
      </c>
      <c r="BJ259" s="18" t="s">
        <v>87</v>
      </c>
      <c r="BK259" s="149">
        <f>ROUND(I259*H259,2)</f>
        <v>0</v>
      </c>
      <c r="BL259" s="18" t="s">
        <v>252</v>
      </c>
      <c r="BM259" s="148" t="s">
        <v>760</v>
      </c>
    </row>
    <row r="260" spans="2:65" s="1" customFormat="1" ht="37.9" customHeight="1">
      <c r="B260" s="34"/>
      <c r="C260" s="137" t="s">
        <v>573</v>
      </c>
      <c r="D260" s="137" t="s">
        <v>356</v>
      </c>
      <c r="E260" s="138" t="s">
        <v>1650</v>
      </c>
      <c r="F260" s="139" t="s">
        <v>1651</v>
      </c>
      <c r="G260" s="140" t="s">
        <v>476</v>
      </c>
      <c r="H260" s="141">
        <v>115</v>
      </c>
      <c r="I260" s="142"/>
      <c r="J260" s="143">
        <f>ROUND(I260*H260,2)</f>
        <v>0</v>
      </c>
      <c r="K260" s="139" t="s">
        <v>360</v>
      </c>
      <c r="L260" s="34"/>
      <c r="M260" s="144" t="s">
        <v>32</v>
      </c>
      <c r="N260" s="145" t="s">
        <v>51</v>
      </c>
      <c r="P260" s="146">
        <f>O260*H260</f>
        <v>0</v>
      </c>
      <c r="Q260" s="146">
        <v>0</v>
      </c>
      <c r="R260" s="146">
        <f>Q260*H260</f>
        <v>0</v>
      </c>
      <c r="S260" s="146">
        <v>0</v>
      </c>
      <c r="T260" s="147">
        <f>S260*H260</f>
        <v>0</v>
      </c>
      <c r="AR260" s="148" t="s">
        <v>252</v>
      </c>
      <c r="AT260" s="148" t="s">
        <v>356</v>
      </c>
      <c r="AU260" s="148" t="s">
        <v>89</v>
      </c>
      <c r="AY260" s="18" t="s">
        <v>354</v>
      </c>
      <c r="BE260" s="149">
        <f>IF(N260="základní",J260,0)</f>
        <v>0</v>
      </c>
      <c r="BF260" s="149">
        <f>IF(N260="snížená",J260,0)</f>
        <v>0</v>
      </c>
      <c r="BG260" s="149">
        <f>IF(N260="zákl. přenesená",J260,0)</f>
        <v>0</v>
      </c>
      <c r="BH260" s="149">
        <f>IF(N260="sníž. přenesená",J260,0)</f>
        <v>0</v>
      </c>
      <c r="BI260" s="149">
        <f>IF(N260="nulová",J260,0)</f>
        <v>0</v>
      </c>
      <c r="BJ260" s="18" t="s">
        <v>87</v>
      </c>
      <c r="BK260" s="149">
        <f>ROUND(I260*H260,2)</f>
        <v>0</v>
      </c>
      <c r="BL260" s="18" t="s">
        <v>252</v>
      </c>
      <c r="BM260" s="148" t="s">
        <v>786</v>
      </c>
    </row>
    <row r="261" spans="2:65" s="1" customFormat="1">
      <c r="B261" s="34"/>
      <c r="D261" s="150" t="s">
        <v>362</v>
      </c>
      <c r="F261" s="151" t="s">
        <v>1652</v>
      </c>
      <c r="I261" s="152"/>
      <c r="L261" s="34"/>
      <c r="M261" s="153"/>
      <c r="T261" s="55"/>
      <c r="AT261" s="18" t="s">
        <v>362</v>
      </c>
      <c r="AU261" s="18" t="s">
        <v>89</v>
      </c>
    </row>
    <row r="262" spans="2:65" s="1" customFormat="1" ht="24.2" customHeight="1">
      <c r="B262" s="34"/>
      <c r="C262" s="137" t="s">
        <v>578</v>
      </c>
      <c r="D262" s="137" t="s">
        <v>356</v>
      </c>
      <c r="E262" s="138" t="s">
        <v>1653</v>
      </c>
      <c r="F262" s="139" t="s">
        <v>1654</v>
      </c>
      <c r="G262" s="140" t="s">
        <v>359</v>
      </c>
      <c r="H262" s="141">
        <v>280</v>
      </c>
      <c r="I262" s="142"/>
      <c r="J262" s="143">
        <f>ROUND(I262*H262,2)</f>
        <v>0</v>
      </c>
      <c r="K262" s="139" t="s">
        <v>360</v>
      </c>
      <c r="L262" s="34"/>
      <c r="M262" s="144" t="s">
        <v>32</v>
      </c>
      <c r="N262" s="145" t="s">
        <v>51</v>
      </c>
      <c r="P262" s="146">
        <f>O262*H262</f>
        <v>0</v>
      </c>
      <c r="Q262" s="146">
        <v>0</v>
      </c>
      <c r="R262" s="146">
        <f>Q262*H262</f>
        <v>0</v>
      </c>
      <c r="S262" s="146">
        <v>0</v>
      </c>
      <c r="T262" s="147">
        <f>S262*H262</f>
        <v>0</v>
      </c>
      <c r="AR262" s="148" t="s">
        <v>252</v>
      </c>
      <c r="AT262" s="148" t="s">
        <v>356</v>
      </c>
      <c r="AU262" s="148" t="s">
        <v>89</v>
      </c>
      <c r="AY262" s="18" t="s">
        <v>354</v>
      </c>
      <c r="BE262" s="149">
        <f>IF(N262="základní",J262,0)</f>
        <v>0</v>
      </c>
      <c r="BF262" s="149">
        <f>IF(N262="snížená",J262,0)</f>
        <v>0</v>
      </c>
      <c r="BG262" s="149">
        <f>IF(N262="zákl. přenesená",J262,0)</f>
        <v>0</v>
      </c>
      <c r="BH262" s="149">
        <f>IF(N262="sníž. přenesená",J262,0)</f>
        <v>0</v>
      </c>
      <c r="BI262" s="149">
        <f>IF(N262="nulová",J262,0)</f>
        <v>0</v>
      </c>
      <c r="BJ262" s="18" t="s">
        <v>87</v>
      </c>
      <c r="BK262" s="149">
        <f>ROUND(I262*H262,2)</f>
        <v>0</v>
      </c>
      <c r="BL262" s="18" t="s">
        <v>252</v>
      </c>
      <c r="BM262" s="148" t="s">
        <v>807</v>
      </c>
    </row>
    <row r="263" spans="2:65" s="1" customFormat="1">
      <c r="B263" s="34"/>
      <c r="D263" s="150" t="s">
        <v>362</v>
      </c>
      <c r="F263" s="151" t="s">
        <v>1655</v>
      </c>
      <c r="I263" s="152"/>
      <c r="L263" s="34"/>
      <c r="M263" s="153"/>
      <c r="T263" s="55"/>
      <c r="AT263" s="18" t="s">
        <v>362</v>
      </c>
      <c r="AU263" s="18" t="s">
        <v>89</v>
      </c>
    </row>
    <row r="264" spans="2:65" s="1" customFormat="1" ht="37.9" customHeight="1">
      <c r="B264" s="34"/>
      <c r="C264" s="137" t="s">
        <v>583</v>
      </c>
      <c r="D264" s="137" t="s">
        <v>356</v>
      </c>
      <c r="E264" s="138" t="s">
        <v>1656</v>
      </c>
      <c r="F264" s="139" t="s">
        <v>1657</v>
      </c>
      <c r="G264" s="140" t="s">
        <v>512</v>
      </c>
      <c r="H264" s="141">
        <v>5</v>
      </c>
      <c r="I264" s="142"/>
      <c r="J264" s="143">
        <f>ROUND(I264*H264,2)</f>
        <v>0</v>
      </c>
      <c r="K264" s="139" t="s">
        <v>360</v>
      </c>
      <c r="L264" s="34"/>
      <c r="M264" s="144" t="s">
        <v>32</v>
      </c>
      <c r="N264" s="145" t="s">
        <v>51</v>
      </c>
      <c r="P264" s="146">
        <f>O264*H264</f>
        <v>0</v>
      </c>
      <c r="Q264" s="146">
        <v>0</v>
      </c>
      <c r="R264" s="146">
        <f>Q264*H264</f>
        <v>0</v>
      </c>
      <c r="S264" s="146">
        <v>0</v>
      </c>
      <c r="T264" s="147">
        <f>S264*H264</f>
        <v>0</v>
      </c>
      <c r="AR264" s="148" t="s">
        <v>252</v>
      </c>
      <c r="AT264" s="148" t="s">
        <v>356</v>
      </c>
      <c r="AU264" s="148" t="s">
        <v>89</v>
      </c>
      <c r="AY264" s="18" t="s">
        <v>354</v>
      </c>
      <c r="BE264" s="149">
        <f>IF(N264="základní",J264,0)</f>
        <v>0</v>
      </c>
      <c r="BF264" s="149">
        <f>IF(N264="snížená",J264,0)</f>
        <v>0</v>
      </c>
      <c r="BG264" s="149">
        <f>IF(N264="zákl. přenesená",J264,0)</f>
        <v>0</v>
      </c>
      <c r="BH264" s="149">
        <f>IF(N264="sníž. přenesená",J264,0)</f>
        <v>0</v>
      </c>
      <c r="BI264" s="149">
        <f>IF(N264="nulová",J264,0)</f>
        <v>0</v>
      </c>
      <c r="BJ264" s="18" t="s">
        <v>87</v>
      </c>
      <c r="BK264" s="149">
        <f>ROUND(I264*H264,2)</f>
        <v>0</v>
      </c>
      <c r="BL264" s="18" t="s">
        <v>252</v>
      </c>
      <c r="BM264" s="148" t="s">
        <v>823</v>
      </c>
    </row>
    <row r="265" spans="2:65" s="1" customFormat="1">
      <c r="B265" s="34"/>
      <c r="D265" s="150" t="s">
        <v>362</v>
      </c>
      <c r="F265" s="151" t="s">
        <v>1658</v>
      </c>
      <c r="I265" s="152"/>
      <c r="L265" s="34"/>
      <c r="M265" s="153"/>
      <c r="T265" s="55"/>
      <c r="AT265" s="18" t="s">
        <v>362</v>
      </c>
      <c r="AU265" s="18" t="s">
        <v>89</v>
      </c>
    </row>
    <row r="266" spans="2:65" s="1" customFormat="1" ht="44.25" customHeight="1">
      <c r="B266" s="34"/>
      <c r="C266" s="137" t="s">
        <v>588</v>
      </c>
      <c r="D266" s="137" t="s">
        <v>356</v>
      </c>
      <c r="E266" s="138" t="s">
        <v>1659</v>
      </c>
      <c r="F266" s="139" t="s">
        <v>1660</v>
      </c>
      <c r="G266" s="140" t="s">
        <v>512</v>
      </c>
      <c r="H266" s="141">
        <v>5</v>
      </c>
      <c r="I266" s="142"/>
      <c r="J266" s="143">
        <f>ROUND(I266*H266,2)</f>
        <v>0</v>
      </c>
      <c r="K266" s="139" t="s">
        <v>360</v>
      </c>
      <c r="L266" s="34"/>
      <c r="M266" s="144" t="s">
        <v>32</v>
      </c>
      <c r="N266" s="145" t="s">
        <v>51</v>
      </c>
      <c r="P266" s="146">
        <f>O266*H266</f>
        <v>0</v>
      </c>
      <c r="Q266" s="146">
        <v>0</v>
      </c>
      <c r="R266" s="146">
        <f>Q266*H266</f>
        <v>0</v>
      </c>
      <c r="S266" s="146">
        <v>0</v>
      </c>
      <c r="T266" s="147">
        <f>S266*H266</f>
        <v>0</v>
      </c>
      <c r="AR266" s="148" t="s">
        <v>252</v>
      </c>
      <c r="AT266" s="148" t="s">
        <v>356</v>
      </c>
      <c r="AU266" s="148" t="s">
        <v>89</v>
      </c>
      <c r="AY266" s="18" t="s">
        <v>354</v>
      </c>
      <c r="BE266" s="149">
        <f>IF(N266="základní",J266,0)</f>
        <v>0</v>
      </c>
      <c r="BF266" s="149">
        <f>IF(N266="snížená",J266,0)</f>
        <v>0</v>
      </c>
      <c r="BG266" s="149">
        <f>IF(N266="zákl. přenesená",J266,0)</f>
        <v>0</v>
      </c>
      <c r="BH266" s="149">
        <f>IF(N266="sníž. přenesená",J266,0)</f>
        <v>0</v>
      </c>
      <c r="BI266" s="149">
        <f>IF(N266="nulová",J266,0)</f>
        <v>0</v>
      </c>
      <c r="BJ266" s="18" t="s">
        <v>87</v>
      </c>
      <c r="BK266" s="149">
        <f>ROUND(I266*H266,2)</f>
        <v>0</v>
      </c>
      <c r="BL266" s="18" t="s">
        <v>252</v>
      </c>
      <c r="BM266" s="148" t="s">
        <v>838</v>
      </c>
    </row>
    <row r="267" spans="2:65" s="1" customFormat="1">
      <c r="B267" s="34"/>
      <c r="D267" s="150" t="s">
        <v>362</v>
      </c>
      <c r="F267" s="151" t="s">
        <v>1661</v>
      </c>
      <c r="I267" s="152"/>
      <c r="L267" s="34"/>
      <c r="M267" s="153"/>
      <c r="T267" s="55"/>
      <c r="AT267" s="18" t="s">
        <v>362</v>
      </c>
      <c r="AU267" s="18" t="s">
        <v>89</v>
      </c>
    </row>
    <row r="268" spans="2:65" s="1" customFormat="1" ht="33" customHeight="1">
      <c r="B268" s="34"/>
      <c r="C268" s="137" t="s">
        <v>594</v>
      </c>
      <c r="D268" s="137" t="s">
        <v>356</v>
      </c>
      <c r="E268" s="138" t="s">
        <v>1662</v>
      </c>
      <c r="F268" s="139" t="s">
        <v>1663</v>
      </c>
      <c r="G268" s="140" t="s">
        <v>512</v>
      </c>
      <c r="H268" s="141">
        <v>10</v>
      </c>
      <c r="I268" s="142"/>
      <c r="J268" s="143">
        <f>ROUND(I268*H268,2)</f>
        <v>0</v>
      </c>
      <c r="K268" s="139" t="s">
        <v>360</v>
      </c>
      <c r="L268" s="34"/>
      <c r="M268" s="144" t="s">
        <v>32</v>
      </c>
      <c r="N268" s="145" t="s">
        <v>51</v>
      </c>
      <c r="P268" s="146">
        <f>O268*H268</f>
        <v>0</v>
      </c>
      <c r="Q268" s="146">
        <v>0</v>
      </c>
      <c r="R268" s="146">
        <f>Q268*H268</f>
        <v>0</v>
      </c>
      <c r="S268" s="146">
        <v>0</v>
      </c>
      <c r="T268" s="147">
        <f>S268*H268</f>
        <v>0</v>
      </c>
      <c r="AR268" s="148" t="s">
        <v>252</v>
      </c>
      <c r="AT268" s="148" t="s">
        <v>356</v>
      </c>
      <c r="AU268" s="148" t="s">
        <v>89</v>
      </c>
      <c r="AY268" s="18" t="s">
        <v>354</v>
      </c>
      <c r="BE268" s="149">
        <f>IF(N268="základní",J268,0)</f>
        <v>0</v>
      </c>
      <c r="BF268" s="149">
        <f>IF(N268="snížená",J268,0)</f>
        <v>0</v>
      </c>
      <c r="BG268" s="149">
        <f>IF(N268="zákl. přenesená",J268,0)</f>
        <v>0</v>
      </c>
      <c r="BH268" s="149">
        <f>IF(N268="sníž. přenesená",J268,0)</f>
        <v>0</v>
      </c>
      <c r="BI268" s="149">
        <f>IF(N268="nulová",J268,0)</f>
        <v>0</v>
      </c>
      <c r="BJ268" s="18" t="s">
        <v>87</v>
      </c>
      <c r="BK268" s="149">
        <f>ROUND(I268*H268,2)</f>
        <v>0</v>
      </c>
      <c r="BL268" s="18" t="s">
        <v>252</v>
      </c>
      <c r="BM268" s="148" t="s">
        <v>849</v>
      </c>
    </row>
    <row r="269" spans="2:65" s="1" customFormat="1">
      <c r="B269" s="34"/>
      <c r="D269" s="150" t="s">
        <v>362</v>
      </c>
      <c r="F269" s="151" t="s">
        <v>1664</v>
      </c>
      <c r="I269" s="152"/>
      <c r="L269" s="34"/>
      <c r="M269" s="153"/>
      <c r="T269" s="55"/>
      <c r="AT269" s="18" t="s">
        <v>362</v>
      </c>
      <c r="AU269" s="18" t="s">
        <v>89</v>
      </c>
    </row>
    <row r="270" spans="2:65" s="1" customFormat="1" ht="33" customHeight="1">
      <c r="B270" s="34"/>
      <c r="C270" s="137" t="s">
        <v>600</v>
      </c>
      <c r="D270" s="137" t="s">
        <v>356</v>
      </c>
      <c r="E270" s="138" t="s">
        <v>1665</v>
      </c>
      <c r="F270" s="139" t="s">
        <v>1666</v>
      </c>
      <c r="G270" s="140" t="s">
        <v>512</v>
      </c>
      <c r="H270" s="141">
        <v>50</v>
      </c>
      <c r="I270" s="142"/>
      <c r="J270" s="143">
        <f>ROUND(I270*H270,2)</f>
        <v>0</v>
      </c>
      <c r="K270" s="139" t="s">
        <v>360</v>
      </c>
      <c r="L270" s="34"/>
      <c r="M270" s="144" t="s">
        <v>32</v>
      </c>
      <c r="N270" s="145" t="s">
        <v>51</v>
      </c>
      <c r="P270" s="146">
        <f>O270*H270</f>
        <v>0</v>
      </c>
      <c r="Q270" s="146">
        <v>0</v>
      </c>
      <c r="R270" s="146">
        <f>Q270*H270</f>
        <v>0</v>
      </c>
      <c r="S270" s="146">
        <v>0</v>
      </c>
      <c r="T270" s="147">
        <f>S270*H270</f>
        <v>0</v>
      </c>
      <c r="AR270" s="148" t="s">
        <v>252</v>
      </c>
      <c r="AT270" s="148" t="s">
        <v>356</v>
      </c>
      <c r="AU270" s="148" t="s">
        <v>89</v>
      </c>
      <c r="AY270" s="18" t="s">
        <v>354</v>
      </c>
      <c r="BE270" s="149">
        <f>IF(N270="základní",J270,0)</f>
        <v>0</v>
      </c>
      <c r="BF270" s="149">
        <f>IF(N270="snížená",J270,0)</f>
        <v>0</v>
      </c>
      <c r="BG270" s="149">
        <f>IF(N270="zákl. přenesená",J270,0)</f>
        <v>0</v>
      </c>
      <c r="BH270" s="149">
        <f>IF(N270="sníž. přenesená",J270,0)</f>
        <v>0</v>
      </c>
      <c r="BI270" s="149">
        <f>IF(N270="nulová",J270,0)</f>
        <v>0</v>
      </c>
      <c r="BJ270" s="18" t="s">
        <v>87</v>
      </c>
      <c r="BK270" s="149">
        <f>ROUND(I270*H270,2)</f>
        <v>0</v>
      </c>
      <c r="BL270" s="18" t="s">
        <v>252</v>
      </c>
      <c r="BM270" s="148" t="s">
        <v>866</v>
      </c>
    </row>
    <row r="271" spans="2:65" s="1" customFormat="1">
      <c r="B271" s="34"/>
      <c r="D271" s="150" t="s">
        <v>362</v>
      </c>
      <c r="F271" s="151" t="s">
        <v>1667</v>
      </c>
      <c r="I271" s="152"/>
      <c r="L271" s="34"/>
      <c r="M271" s="153"/>
      <c r="T271" s="55"/>
      <c r="AT271" s="18" t="s">
        <v>362</v>
      </c>
      <c r="AU271" s="18" t="s">
        <v>89</v>
      </c>
    </row>
    <row r="272" spans="2:65" s="1" customFormat="1" ht="24.2" customHeight="1">
      <c r="B272" s="34"/>
      <c r="C272" s="137" t="s">
        <v>607</v>
      </c>
      <c r="D272" s="137" t="s">
        <v>356</v>
      </c>
      <c r="E272" s="138" t="s">
        <v>1668</v>
      </c>
      <c r="F272" s="139" t="s">
        <v>1669</v>
      </c>
      <c r="G272" s="140" t="s">
        <v>512</v>
      </c>
      <c r="H272" s="141">
        <v>20</v>
      </c>
      <c r="I272" s="142"/>
      <c r="J272" s="143">
        <f>ROUND(I272*H272,2)</f>
        <v>0</v>
      </c>
      <c r="K272" s="139" t="s">
        <v>360</v>
      </c>
      <c r="L272" s="34"/>
      <c r="M272" s="144" t="s">
        <v>32</v>
      </c>
      <c r="N272" s="145" t="s">
        <v>51</v>
      </c>
      <c r="P272" s="146">
        <f>O272*H272</f>
        <v>0</v>
      </c>
      <c r="Q272" s="146">
        <v>0</v>
      </c>
      <c r="R272" s="146">
        <f>Q272*H272</f>
        <v>0</v>
      </c>
      <c r="S272" s="146">
        <v>0</v>
      </c>
      <c r="T272" s="147">
        <f>S272*H272</f>
        <v>0</v>
      </c>
      <c r="AR272" s="148" t="s">
        <v>252</v>
      </c>
      <c r="AT272" s="148" t="s">
        <v>356</v>
      </c>
      <c r="AU272" s="148" t="s">
        <v>89</v>
      </c>
      <c r="AY272" s="18" t="s">
        <v>354</v>
      </c>
      <c r="BE272" s="149">
        <f>IF(N272="základní",J272,0)</f>
        <v>0</v>
      </c>
      <c r="BF272" s="149">
        <f>IF(N272="snížená",J272,0)</f>
        <v>0</v>
      </c>
      <c r="BG272" s="149">
        <f>IF(N272="zákl. přenesená",J272,0)</f>
        <v>0</v>
      </c>
      <c r="BH272" s="149">
        <f>IF(N272="sníž. přenesená",J272,0)</f>
        <v>0</v>
      </c>
      <c r="BI272" s="149">
        <f>IF(N272="nulová",J272,0)</f>
        <v>0</v>
      </c>
      <c r="BJ272" s="18" t="s">
        <v>87</v>
      </c>
      <c r="BK272" s="149">
        <f>ROUND(I272*H272,2)</f>
        <v>0</v>
      </c>
      <c r="BL272" s="18" t="s">
        <v>252</v>
      </c>
      <c r="BM272" s="148" t="s">
        <v>880</v>
      </c>
    </row>
    <row r="273" spans="2:65" s="1" customFormat="1">
      <c r="B273" s="34"/>
      <c r="D273" s="150" t="s">
        <v>362</v>
      </c>
      <c r="F273" s="151" t="s">
        <v>1670</v>
      </c>
      <c r="I273" s="152"/>
      <c r="L273" s="34"/>
      <c r="M273" s="153"/>
      <c r="T273" s="55"/>
      <c r="AT273" s="18" t="s">
        <v>362</v>
      </c>
      <c r="AU273" s="18" t="s">
        <v>89</v>
      </c>
    </row>
    <row r="274" spans="2:65" s="1" customFormat="1" ht="33" customHeight="1">
      <c r="B274" s="34"/>
      <c r="C274" s="137" t="s">
        <v>612</v>
      </c>
      <c r="D274" s="137" t="s">
        <v>356</v>
      </c>
      <c r="E274" s="138" t="s">
        <v>1671</v>
      </c>
      <c r="F274" s="139" t="s">
        <v>1672</v>
      </c>
      <c r="G274" s="140" t="s">
        <v>512</v>
      </c>
      <c r="H274" s="141">
        <v>3</v>
      </c>
      <c r="I274" s="142"/>
      <c r="J274" s="143">
        <f>ROUND(I274*H274,2)</f>
        <v>0</v>
      </c>
      <c r="K274" s="139" t="s">
        <v>360</v>
      </c>
      <c r="L274" s="34"/>
      <c r="M274" s="144" t="s">
        <v>32</v>
      </c>
      <c r="N274" s="145" t="s">
        <v>51</v>
      </c>
      <c r="P274" s="146">
        <f>O274*H274</f>
        <v>0</v>
      </c>
      <c r="Q274" s="146">
        <v>0</v>
      </c>
      <c r="R274" s="146">
        <f>Q274*H274</f>
        <v>0</v>
      </c>
      <c r="S274" s="146">
        <v>0</v>
      </c>
      <c r="T274" s="147">
        <f>S274*H274</f>
        <v>0</v>
      </c>
      <c r="AR274" s="148" t="s">
        <v>252</v>
      </c>
      <c r="AT274" s="148" t="s">
        <v>356</v>
      </c>
      <c r="AU274" s="148" t="s">
        <v>89</v>
      </c>
      <c r="AY274" s="18" t="s">
        <v>354</v>
      </c>
      <c r="BE274" s="149">
        <f>IF(N274="základní",J274,0)</f>
        <v>0</v>
      </c>
      <c r="BF274" s="149">
        <f>IF(N274="snížená",J274,0)</f>
        <v>0</v>
      </c>
      <c r="BG274" s="149">
        <f>IF(N274="zákl. přenesená",J274,0)</f>
        <v>0</v>
      </c>
      <c r="BH274" s="149">
        <f>IF(N274="sníž. přenesená",J274,0)</f>
        <v>0</v>
      </c>
      <c r="BI274" s="149">
        <f>IF(N274="nulová",J274,0)</f>
        <v>0</v>
      </c>
      <c r="BJ274" s="18" t="s">
        <v>87</v>
      </c>
      <c r="BK274" s="149">
        <f>ROUND(I274*H274,2)</f>
        <v>0</v>
      </c>
      <c r="BL274" s="18" t="s">
        <v>252</v>
      </c>
      <c r="BM274" s="148" t="s">
        <v>897</v>
      </c>
    </row>
    <row r="275" spans="2:65" s="1" customFormat="1">
      <c r="B275" s="34"/>
      <c r="D275" s="150" t="s">
        <v>362</v>
      </c>
      <c r="F275" s="151" t="s">
        <v>1673</v>
      </c>
      <c r="I275" s="152"/>
      <c r="L275" s="34"/>
      <c r="M275" s="153"/>
      <c r="T275" s="55"/>
      <c r="AT275" s="18" t="s">
        <v>362</v>
      </c>
      <c r="AU275" s="18" t="s">
        <v>89</v>
      </c>
    </row>
    <row r="276" spans="2:65" s="1" customFormat="1" ht="33" customHeight="1">
      <c r="B276" s="34"/>
      <c r="C276" s="137" t="s">
        <v>622</v>
      </c>
      <c r="D276" s="137" t="s">
        <v>356</v>
      </c>
      <c r="E276" s="138" t="s">
        <v>1674</v>
      </c>
      <c r="F276" s="139" t="s">
        <v>1675</v>
      </c>
      <c r="G276" s="140" t="s">
        <v>1676</v>
      </c>
      <c r="H276" s="141">
        <v>75</v>
      </c>
      <c r="I276" s="142"/>
      <c r="J276" s="143">
        <f>ROUND(I276*H276,2)</f>
        <v>0</v>
      </c>
      <c r="K276" s="139" t="s">
        <v>360</v>
      </c>
      <c r="L276" s="34"/>
      <c r="M276" s="144" t="s">
        <v>32</v>
      </c>
      <c r="N276" s="145" t="s">
        <v>51</v>
      </c>
      <c r="P276" s="146">
        <f>O276*H276</f>
        <v>0</v>
      </c>
      <c r="Q276" s="146">
        <v>0</v>
      </c>
      <c r="R276" s="146">
        <f>Q276*H276</f>
        <v>0</v>
      </c>
      <c r="S276" s="146">
        <v>0</v>
      </c>
      <c r="T276" s="147">
        <f>S276*H276</f>
        <v>0</v>
      </c>
      <c r="AR276" s="148" t="s">
        <v>252</v>
      </c>
      <c r="AT276" s="148" t="s">
        <v>356</v>
      </c>
      <c r="AU276" s="148" t="s">
        <v>89</v>
      </c>
      <c r="AY276" s="18" t="s">
        <v>354</v>
      </c>
      <c r="BE276" s="149">
        <f>IF(N276="základní",J276,0)</f>
        <v>0</v>
      </c>
      <c r="BF276" s="149">
        <f>IF(N276="snížená",J276,0)</f>
        <v>0</v>
      </c>
      <c r="BG276" s="149">
        <f>IF(N276="zákl. přenesená",J276,0)</f>
        <v>0</v>
      </c>
      <c r="BH276" s="149">
        <f>IF(N276="sníž. přenesená",J276,0)</f>
        <v>0</v>
      </c>
      <c r="BI276" s="149">
        <f>IF(N276="nulová",J276,0)</f>
        <v>0</v>
      </c>
      <c r="BJ276" s="18" t="s">
        <v>87</v>
      </c>
      <c r="BK276" s="149">
        <f>ROUND(I276*H276,2)</f>
        <v>0</v>
      </c>
      <c r="BL276" s="18" t="s">
        <v>252</v>
      </c>
      <c r="BM276" s="148" t="s">
        <v>908</v>
      </c>
    </row>
    <row r="277" spans="2:65" s="1" customFormat="1">
      <c r="B277" s="34"/>
      <c r="D277" s="150" t="s">
        <v>362</v>
      </c>
      <c r="F277" s="151" t="s">
        <v>1677</v>
      </c>
      <c r="I277" s="152"/>
      <c r="L277" s="34"/>
      <c r="M277" s="153"/>
      <c r="T277" s="55"/>
      <c r="AT277" s="18" t="s">
        <v>362</v>
      </c>
      <c r="AU277" s="18" t="s">
        <v>89</v>
      </c>
    </row>
    <row r="278" spans="2:65" s="1" customFormat="1" ht="16.5" customHeight="1">
      <c r="B278" s="34"/>
      <c r="C278" s="137" t="s">
        <v>627</v>
      </c>
      <c r="D278" s="137" t="s">
        <v>356</v>
      </c>
      <c r="E278" s="138" t="s">
        <v>1678</v>
      </c>
      <c r="F278" s="139" t="s">
        <v>1679</v>
      </c>
      <c r="G278" s="140" t="s">
        <v>359</v>
      </c>
      <c r="H278" s="141">
        <v>96.6</v>
      </c>
      <c r="I278" s="142"/>
      <c r="J278" s="143">
        <f>ROUND(I278*H278,2)</f>
        <v>0</v>
      </c>
      <c r="K278" s="139" t="s">
        <v>360</v>
      </c>
      <c r="L278" s="34"/>
      <c r="M278" s="144" t="s">
        <v>32</v>
      </c>
      <c r="N278" s="145" t="s">
        <v>51</v>
      </c>
      <c r="P278" s="146">
        <f>O278*H278</f>
        <v>0</v>
      </c>
      <c r="Q278" s="146">
        <v>0</v>
      </c>
      <c r="R278" s="146">
        <f>Q278*H278</f>
        <v>0</v>
      </c>
      <c r="S278" s="146">
        <v>0</v>
      </c>
      <c r="T278" s="147">
        <f>S278*H278</f>
        <v>0</v>
      </c>
      <c r="AR278" s="148" t="s">
        <v>252</v>
      </c>
      <c r="AT278" s="148" t="s">
        <v>356</v>
      </c>
      <c r="AU278" s="148" t="s">
        <v>89</v>
      </c>
      <c r="AY278" s="18" t="s">
        <v>354</v>
      </c>
      <c r="BE278" s="149">
        <f>IF(N278="základní",J278,0)</f>
        <v>0</v>
      </c>
      <c r="BF278" s="149">
        <f>IF(N278="snížená",J278,0)</f>
        <v>0</v>
      </c>
      <c r="BG278" s="149">
        <f>IF(N278="zákl. přenesená",J278,0)</f>
        <v>0</v>
      </c>
      <c r="BH278" s="149">
        <f>IF(N278="sníž. přenesená",J278,0)</f>
        <v>0</v>
      </c>
      <c r="BI278" s="149">
        <f>IF(N278="nulová",J278,0)</f>
        <v>0</v>
      </c>
      <c r="BJ278" s="18" t="s">
        <v>87</v>
      </c>
      <c r="BK278" s="149">
        <f>ROUND(I278*H278,2)</f>
        <v>0</v>
      </c>
      <c r="BL278" s="18" t="s">
        <v>252</v>
      </c>
      <c r="BM278" s="148" t="s">
        <v>924</v>
      </c>
    </row>
    <row r="279" spans="2:65" s="1" customFormat="1">
      <c r="B279" s="34"/>
      <c r="D279" s="150" t="s">
        <v>362</v>
      </c>
      <c r="F279" s="151" t="s">
        <v>1680</v>
      </c>
      <c r="I279" s="152"/>
      <c r="L279" s="34"/>
      <c r="M279" s="153"/>
      <c r="T279" s="55"/>
      <c r="AT279" s="18" t="s">
        <v>362</v>
      </c>
      <c r="AU279" s="18" t="s">
        <v>89</v>
      </c>
    </row>
    <row r="280" spans="2:65" s="13" customFormat="1">
      <c r="B280" s="161"/>
      <c r="D280" s="155" t="s">
        <v>364</v>
      </c>
      <c r="E280" s="162" t="s">
        <v>32</v>
      </c>
      <c r="F280" s="163" t="s">
        <v>1681</v>
      </c>
      <c r="H280" s="164">
        <v>96.6</v>
      </c>
      <c r="I280" s="165"/>
      <c r="L280" s="161"/>
      <c r="M280" s="166"/>
      <c r="T280" s="167"/>
      <c r="AT280" s="162" t="s">
        <v>364</v>
      </c>
      <c r="AU280" s="162" t="s">
        <v>89</v>
      </c>
      <c r="AV280" s="13" t="s">
        <v>89</v>
      </c>
      <c r="AW280" s="13" t="s">
        <v>40</v>
      </c>
      <c r="AX280" s="13" t="s">
        <v>80</v>
      </c>
      <c r="AY280" s="162" t="s">
        <v>354</v>
      </c>
    </row>
    <row r="281" spans="2:65" s="14" customFormat="1">
      <c r="B281" s="169"/>
      <c r="D281" s="155" t="s">
        <v>364</v>
      </c>
      <c r="E281" s="170" t="s">
        <v>32</v>
      </c>
      <c r="F281" s="171" t="s">
        <v>388</v>
      </c>
      <c r="H281" s="172">
        <v>96.6</v>
      </c>
      <c r="I281" s="173"/>
      <c r="L281" s="169"/>
      <c r="M281" s="174"/>
      <c r="T281" s="175"/>
      <c r="AT281" s="170" t="s">
        <v>364</v>
      </c>
      <c r="AU281" s="170" t="s">
        <v>89</v>
      </c>
      <c r="AV281" s="14" t="s">
        <v>252</v>
      </c>
      <c r="AW281" s="14" t="s">
        <v>40</v>
      </c>
      <c r="AX281" s="14" t="s">
        <v>87</v>
      </c>
      <c r="AY281" s="170" t="s">
        <v>354</v>
      </c>
    </row>
    <row r="282" spans="2:65" s="1" customFormat="1" ht="16.5" customHeight="1">
      <c r="B282" s="34"/>
      <c r="C282" s="137" t="s">
        <v>634</v>
      </c>
      <c r="D282" s="137" t="s">
        <v>356</v>
      </c>
      <c r="E282" s="138" t="s">
        <v>1682</v>
      </c>
      <c r="F282" s="139" t="s">
        <v>1683</v>
      </c>
      <c r="G282" s="140" t="s">
        <v>359</v>
      </c>
      <c r="H282" s="141">
        <v>96.6</v>
      </c>
      <c r="I282" s="142"/>
      <c r="J282" s="143">
        <f>ROUND(I282*H282,2)</f>
        <v>0</v>
      </c>
      <c r="K282" s="139" t="s">
        <v>360</v>
      </c>
      <c r="L282" s="34"/>
      <c r="M282" s="144" t="s">
        <v>32</v>
      </c>
      <c r="N282" s="145" t="s">
        <v>51</v>
      </c>
      <c r="P282" s="146">
        <f>O282*H282</f>
        <v>0</v>
      </c>
      <c r="Q282" s="146">
        <v>0</v>
      </c>
      <c r="R282" s="146">
        <f>Q282*H282</f>
        <v>0</v>
      </c>
      <c r="S282" s="146">
        <v>0</v>
      </c>
      <c r="T282" s="147">
        <f>S282*H282</f>
        <v>0</v>
      </c>
      <c r="AR282" s="148" t="s">
        <v>252</v>
      </c>
      <c r="AT282" s="148" t="s">
        <v>356</v>
      </c>
      <c r="AU282" s="148" t="s">
        <v>89</v>
      </c>
      <c r="AY282" s="18" t="s">
        <v>354</v>
      </c>
      <c r="BE282" s="149">
        <f>IF(N282="základní",J282,0)</f>
        <v>0</v>
      </c>
      <c r="BF282" s="149">
        <f>IF(N282="snížená",J282,0)</f>
        <v>0</v>
      </c>
      <c r="BG282" s="149">
        <f>IF(N282="zákl. přenesená",J282,0)</f>
        <v>0</v>
      </c>
      <c r="BH282" s="149">
        <f>IF(N282="sníž. přenesená",J282,0)</f>
        <v>0</v>
      </c>
      <c r="BI282" s="149">
        <f>IF(N282="nulová",J282,0)</f>
        <v>0</v>
      </c>
      <c r="BJ282" s="18" t="s">
        <v>87</v>
      </c>
      <c r="BK282" s="149">
        <f>ROUND(I282*H282,2)</f>
        <v>0</v>
      </c>
      <c r="BL282" s="18" t="s">
        <v>252</v>
      </c>
      <c r="BM282" s="148" t="s">
        <v>934</v>
      </c>
    </row>
    <row r="283" spans="2:65" s="1" customFormat="1">
      <c r="B283" s="34"/>
      <c r="D283" s="150" t="s">
        <v>362</v>
      </c>
      <c r="F283" s="151" t="s">
        <v>1684</v>
      </c>
      <c r="I283" s="152"/>
      <c r="L283" s="34"/>
      <c r="M283" s="153"/>
      <c r="T283" s="55"/>
      <c r="AT283" s="18" t="s">
        <v>362</v>
      </c>
      <c r="AU283" s="18" t="s">
        <v>89</v>
      </c>
    </row>
    <row r="284" spans="2:65" s="13" customFormat="1">
      <c r="B284" s="161"/>
      <c r="D284" s="155" t="s">
        <v>364</v>
      </c>
      <c r="E284" s="162" t="s">
        <v>32</v>
      </c>
      <c r="F284" s="163" t="s">
        <v>1681</v>
      </c>
      <c r="H284" s="164">
        <v>96.6</v>
      </c>
      <c r="I284" s="165"/>
      <c r="L284" s="161"/>
      <c r="M284" s="166"/>
      <c r="T284" s="167"/>
      <c r="AT284" s="162" t="s">
        <v>364</v>
      </c>
      <c r="AU284" s="162" t="s">
        <v>89</v>
      </c>
      <c r="AV284" s="13" t="s">
        <v>89</v>
      </c>
      <c r="AW284" s="13" t="s">
        <v>40</v>
      </c>
      <c r="AX284" s="13" t="s">
        <v>80</v>
      </c>
      <c r="AY284" s="162" t="s">
        <v>354</v>
      </c>
    </row>
    <row r="285" spans="2:65" s="14" customFormat="1">
      <c r="B285" s="169"/>
      <c r="D285" s="155" t="s">
        <v>364</v>
      </c>
      <c r="E285" s="170" t="s">
        <v>32</v>
      </c>
      <c r="F285" s="171" t="s">
        <v>388</v>
      </c>
      <c r="H285" s="172">
        <v>96.6</v>
      </c>
      <c r="I285" s="173"/>
      <c r="L285" s="169"/>
      <c r="M285" s="174"/>
      <c r="T285" s="175"/>
      <c r="AT285" s="170" t="s">
        <v>364</v>
      </c>
      <c r="AU285" s="170" t="s">
        <v>89</v>
      </c>
      <c r="AV285" s="14" t="s">
        <v>252</v>
      </c>
      <c r="AW285" s="14" t="s">
        <v>40</v>
      </c>
      <c r="AX285" s="14" t="s">
        <v>87</v>
      </c>
      <c r="AY285" s="170" t="s">
        <v>354</v>
      </c>
    </row>
    <row r="286" spans="2:65" s="1" customFormat="1" ht="24.2" customHeight="1">
      <c r="B286" s="34"/>
      <c r="C286" s="137" t="s">
        <v>642</v>
      </c>
      <c r="D286" s="137" t="s">
        <v>356</v>
      </c>
      <c r="E286" s="138" t="s">
        <v>1685</v>
      </c>
      <c r="F286" s="139" t="s">
        <v>1686</v>
      </c>
      <c r="G286" s="140" t="s">
        <v>512</v>
      </c>
      <c r="H286" s="141">
        <v>10</v>
      </c>
      <c r="I286" s="142"/>
      <c r="J286" s="143">
        <f>ROUND(I286*H286,2)</f>
        <v>0</v>
      </c>
      <c r="K286" s="139" t="s">
        <v>360</v>
      </c>
      <c r="L286" s="34"/>
      <c r="M286" s="144" t="s">
        <v>32</v>
      </c>
      <c r="N286" s="145" t="s">
        <v>51</v>
      </c>
      <c r="P286" s="146">
        <f>O286*H286</f>
        <v>0</v>
      </c>
      <c r="Q286" s="146">
        <v>0</v>
      </c>
      <c r="R286" s="146">
        <f>Q286*H286</f>
        <v>0</v>
      </c>
      <c r="S286" s="146">
        <v>0</v>
      </c>
      <c r="T286" s="147">
        <f>S286*H286</f>
        <v>0</v>
      </c>
      <c r="AR286" s="148" t="s">
        <v>252</v>
      </c>
      <c r="AT286" s="148" t="s">
        <v>356</v>
      </c>
      <c r="AU286" s="148" t="s">
        <v>89</v>
      </c>
      <c r="AY286" s="18" t="s">
        <v>354</v>
      </c>
      <c r="BE286" s="149">
        <f>IF(N286="základní",J286,0)</f>
        <v>0</v>
      </c>
      <c r="BF286" s="149">
        <f>IF(N286="snížená",J286,0)</f>
        <v>0</v>
      </c>
      <c r="BG286" s="149">
        <f>IF(N286="zákl. přenesená",J286,0)</f>
        <v>0</v>
      </c>
      <c r="BH286" s="149">
        <f>IF(N286="sníž. přenesená",J286,0)</f>
        <v>0</v>
      </c>
      <c r="BI286" s="149">
        <f>IF(N286="nulová",J286,0)</f>
        <v>0</v>
      </c>
      <c r="BJ286" s="18" t="s">
        <v>87</v>
      </c>
      <c r="BK286" s="149">
        <f>ROUND(I286*H286,2)</f>
        <v>0</v>
      </c>
      <c r="BL286" s="18" t="s">
        <v>252</v>
      </c>
      <c r="BM286" s="148" t="s">
        <v>948</v>
      </c>
    </row>
    <row r="287" spans="2:65" s="1" customFormat="1">
      <c r="B287" s="34"/>
      <c r="D287" s="150" t="s">
        <v>362</v>
      </c>
      <c r="F287" s="151" t="s">
        <v>1687</v>
      </c>
      <c r="I287" s="152"/>
      <c r="L287" s="34"/>
      <c r="M287" s="153"/>
      <c r="T287" s="55"/>
      <c r="AT287" s="18" t="s">
        <v>362</v>
      </c>
      <c r="AU287" s="18" t="s">
        <v>89</v>
      </c>
    </row>
    <row r="288" spans="2:65" s="1" customFormat="1" ht="37.9" customHeight="1">
      <c r="B288" s="34"/>
      <c r="C288" s="137" t="s">
        <v>648</v>
      </c>
      <c r="D288" s="137" t="s">
        <v>356</v>
      </c>
      <c r="E288" s="138" t="s">
        <v>649</v>
      </c>
      <c r="F288" s="139" t="s">
        <v>650</v>
      </c>
      <c r="G288" s="140" t="s">
        <v>359</v>
      </c>
      <c r="H288" s="141">
        <v>11.032</v>
      </c>
      <c r="I288" s="142"/>
      <c r="J288" s="143">
        <f>ROUND(I288*H288,2)</f>
        <v>0</v>
      </c>
      <c r="K288" s="139" t="s">
        <v>360</v>
      </c>
      <c r="L288" s="34"/>
      <c r="M288" s="144" t="s">
        <v>32</v>
      </c>
      <c r="N288" s="145" t="s">
        <v>51</v>
      </c>
      <c r="P288" s="146">
        <f>O288*H288</f>
        <v>0</v>
      </c>
      <c r="Q288" s="146">
        <v>0</v>
      </c>
      <c r="R288" s="146">
        <f>Q288*H288</f>
        <v>0</v>
      </c>
      <c r="S288" s="146">
        <v>0</v>
      </c>
      <c r="T288" s="147">
        <f>S288*H288</f>
        <v>0</v>
      </c>
      <c r="AR288" s="148" t="s">
        <v>252</v>
      </c>
      <c r="AT288" s="148" t="s">
        <v>356</v>
      </c>
      <c r="AU288" s="148" t="s">
        <v>89</v>
      </c>
      <c r="AY288" s="18" t="s">
        <v>354</v>
      </c>
      <c r="BE288" s="149">
        <f>IF(N288="základní",J288,0)</f>
        <v>0</v>
      </c>
      <c r="BF288" s="149">
        <f>IF(N288="snížená",J288,0)</f>
        <v>0</v>
      </c>
      <c r="BG288" s="149">
        <f>IF(N288="zákl. přenesená",J288,0)</f>
        <v>0</v>
      </c>
      <c r="BH288" s="149">
        <f>IF(N288="sníž. přenesená",J288,0)</f>
        <v>0</v>
      </c>
      <c r="BI288" s="149">
        <f>IF(N288="nulová",J288,0)</f>
        <v>0</v>
      </c>
      <c r="BJ288" s="18" t="s">
        <v>87</v>
      </c>
      <c r="BK288" s="149">
        <f>ROUND(I288*H288,2)</f>
        <v>0</v>
      </c>
      <c r="BL288" s="18" t="s">
        <v>252</v>
      </c>
      <c r="BM288" s="148" t="s">
        <v>329</v>
      </c>
    </row>
    <row r="289" spans="2:65" s="1" customFormat="1">
      <c r="B289" s="34"/>
      <c r="D289" s="150" t="s">
        <v>362</v>
      </c>
      <c r="F289" s="151" t="s">
        <v>652</v>
      </c>
      <c r="I289" s="152"/>
      <c r="L289" s="34"/>
      <c r="M289" s="153"/>
      <c r="T289" s="55"/>
      <c r="AT289" s="18" t="s">
        <v>362</v>
      </c>
      <c r="AU289" s="18" t="s">
        <v>89</v>
      </c>
    </row>
    <row r="290" spans="2:65" s="13" customFormat="1">
      <c r="B290" s="161"/>
      <c r="D290" s="155" t="s">
        <v>364</v>
      </c>
      <c r="E290" s="162" t="s">
        <v>32</v>
      </c>
      <c r="F290" s="163" t="s">
        <v>1688</v>
      </c>
      <c r="H290" s="164">
        <v>1.1819999999999999</v>
      </c>
      <c r="I290" s="165"/>
      <c r="L290" s="161"/>
      <c r="M290" s="166"/>
      <c r="T290" s="167"/>
      <c r="AT290" s="162" t="s">
        <v>364</v>
      </c>
      <c r="AU290" s="162" t="s">
        <v>89</v>
      </c>
      <c r="AV290" s="13" t="s">
        <v>89</v>
      </c>
      <c r="AW290" s="13" t="s">
        <v>40</v>
      </c>
      <c r="AX290" s="13" t="s">
        <v>80</v>
      </c>
      <c r="AY290" s="162" t="s">
        <v>354</v>
      </c>
    </row>
    <row r="291" spans="2:65" s="13" customFormat="1">
      <c r="B291" s="161"/>
      <c r="D291" s="155" t="s">
        <v>364</v>
      </c>
      <c r="E291" s="162" t="s">
        <v>32</v>
      </c>
      <c r="F291" s="163" t="s">
        <v>1689</v>
      </c>
      <c r="H291" s="164">
        <v>3.5459999999999998</v>
      </c>
      <c r="I291" s="165"/>
      <c r="L291" s="161"/>
      <c r="M291" s="166"/>
      <c r="T291" s="167"/>
      <c r="AT291" s="162" t="s">
        <v>364</v>
      </c>
      <c r="AU291" s="162" t="s">
        <v>89</v>
      </c>
      <c r="AV291" s="13" t="s">
        <v>89</v>
      </c>
      <c r="AW291" s="13" t="s">
        <v>40</v>
      </c>
      <c r="AX291" s="13" t="s">
        <v>80</v>
      </c>
      <c r="AY291" s="162" t="s">
        <v>354</v>
      </c>
    </row>
    <row r="292" spans="2:65" s="13" customFormat="1">
      <c r="B292" s="161"/>
      <c r="D292" s="155" t="s">
        <v>364</v>
      </c>
      <c r="E292" s="162" t="s">
        <v>32</v>
      </c>
      <c r="F292" s="163" t="s">
        <v>1690</v>
      </c>
      <c r="H292" s="164">
        <v>6.3040000000000003</v>
      </c>
      <c r="I292" s="165"/>
      <c r="L292" s="161"/>
      <c r="M292" s="166"/>
      <c r="T292" s="167"/>
      <c r="AT292" s="162" t="s">
        <v>364</v>
      </c>
      <c r="AU292" s="162" t="s">
        <v>89</v>
      </c>
      <c r="AV292" s="13" t="s">
        <v>89</v>
      </c>
      <c r="AW292" s="13" t="s">
        <v>40</v>
      </c>
      <c r="AX292" s="13" t="s">
        <v>80</v>
      </c>
      <c r="AY292" s="162" t="s">
        <v>354</v>
      </c>
    </row>
    <row r="293" spans="2:65" s="14" customFormat="1">
      <c r="B293" s="169"/>
      <c r="D293" s="155" t="s">
        <v>364</v>
      </c>
      <c r="E293" s="170" t="s">
        <v>32</v>
      </c>
      <c r="F293" s="171" t="s">
        <v>388</v>
      </c>
      <c r="H293" s="172">
        <v>11.032</v>
      </c>
      <c r="I293" s="173"/>
      <c r="L293" s="169"/>
      <c r="M293" s="174"/>
      <c r="T293" s="175"/>
      <c r="AT293" s="170" t="s">
        <v>364</v>
      </c>
      <c r="AU293" s="170" t="s">
        <v>89</v>
      </c>
      <c r="AV293" s="14" t="s">
        <v>252</v>
      </c>
      <c r="AW293" s="14" t="s">
        <v>40</v>
      </c>
      <c r="AX293" s="14" t="s">
        <v>87</v>
      </c>
      <c r="AY293" s="170" t="s">
        <v>354</v>
      </c>
    </row>
    <row r="294" spans="2:65" s="1" customFormat="1" ht="37.9" customHeight="1">
      <c r="B294" s="34"/>
      <c r="C294" s="137" t="s">
        <v>655</v>
      </c>
      <c r="D294" s="137" t="s">
        <v>356</v>
      </c>
      <c r="E294" s="138" t="s">
        <v>656</v>
      </c>
      <c r="F294" s="139" t="s">
        <v>657</v>
      </c>
      <c r="G294" s="140" t="s">
        <v>359</v>
      </c>
      <c r="H294" s="141">
        <v>2.8959999999999999</v>
      </c>
      <c r="I294" s="142"/>
      <c r="J294" s="143">
        <f>ROUND(I294*H294,2)</f>
        <v>0</v>
      </c>
      <c r="K294" s="139" t="s">
        <v>360</v>
      </c>
      <c r="L294" s="34"/>
      <c r="M294" s="144" t="s">
        <v>32</v>
      </c>
      <c r="N294" s="145" t="s">
        <v>51</v>
      </c>
      <c r="P294" s="146">
        <f>O294*H294</f>
        <v>0</v>
      </c>
      <c r="Q294" s="146">
        <v>0</v>
      </c>
      <c r="R294" s="146">
        <f>Q294*H294</f>
        <v>0</v>
      </c>
      <c r="S294" s="146">
        <v>0</v>
      </c>
      <c r="T294" s="147">
        <f>S294*H294</f>
        <v>0</v>
      </c>
      <c r="AR294" s="148" t="s">
        <v>252</v>
      </c>
      <c r="AT294" s="148" t="s">
        <v>356</v>
      </c>
      <c r="AU294" s="148" t="s">
        <v>89</v>
      </c>
      <c r="AY294" s="18" t="s">
        <v>354</v>
      </c>
      <c r="BE294" s="149">
        <f>IF(N294="základní",J294,0)</f>
        <v>0</v>
      </c>
      <c r="BF294" s="149">
        <f>IF(N294="snížená",J294,0)</f>
        <v>0</v>
      </c>
      <c r="BG294" s="149">
        <f>IF(N294="zákl. přenesená",J294,0)</f>
        <v>0</v>
      </c>
      <c r="BH294" s="149">
        <f>IF(N294="sníž. přenesená",J294,0)</f>
        <v>0</v>
      </c>
      <c r="BI294" s="149">
        <f>IF(N294="nulová",J294,0)</f>
        <v>0</v>
      </c>
      <c r="BJ294" s="18" t="s">
        <v>87</v>
      </c>
      <c r="BK294" s="149">
        <f>ROUND(I294*H294,2)</f>
        <v>0</v>
      </c>
      <c r="BL294" s="18" t="s">
        <v>252</v>
      </c>
      <c r="BM294" s="148" t="s">
        <v>969</v>
      </c>
    </row>
    <row r="295" spans="2:65" s="1" customFormat="1">
      <c r="B295" s="34"/>
      <c r="D295" s="150" t="s">
        <v>362</v>
      </c>
      <c r="F295" s="151" t="s">
        <v>659</v>
      </c>
      <c r="I295" s="152"/>
      <c r="L295" s="34"/>
      <c r="M295" s="153"/>
      <c r="T295" s="55"/>
      <c r="AT295" s="18" t="s">
        <v>362</v>
      </c>
      <c r="AU295" s="18" t="s">
        <v>89</v>
      </c>
    </row>
    <row r="296" spans="2:65" s="13" customFormat="1">
      <c r="B296" s="161"/>
      <c r="D296" s="155" t="s">
        <v>364</v>
      </c>
      <c r="E296" s="162" t="s">
        <v>32</v>
      </c>
      <c r="F296" s="163" t="s">
        <v>1691</v>
      </c>
      <c r="H296" s="164">
        <v>2.8959999999999999</v>
      </c>
      <c r="I296" s="165"/>
      <c r="L296" s="161"/>
      <c r="M296" s="166"/>
      <c r="T296" s="167"/>
      <c r="AT296" s="162" t="s">
        <v>364</v>
      </c>
      <c r="AU296" s="162" t="s">
        <v>89</v>
      </c>
      <c r="AV296" s="13" t="s">
        <v>89</v>
      </c>
      <c r="AW296" s="13" t="s">
        <v>40</v>
      </c>
      <c r="AX296" s="13" t="s">
        <v>80</v>
      </c>
      <c r="AY296" s="162" t="s">
        <v>354</v>
      </c>
    </row>
    <row r="297" spans="2:65" s="14" customFormat="1">
      <c r="B297" s="169"/>
      <c r="D297" s="155" t="s">
        <v>364</v>
      </c>
      <c r="E297" s="170" t="s">
        <v>32</v>
      </c>
      <c r="F297" s="171" t="s">
        <v>388</v>
      </c>
      <c r="H297" s="172">
        <v>2.8959999999999999</v>
      </c>
      <c r="I297" s="173"/>
      <c r="L297" s="169"/>
      <c r="M297" s="174"/>
      <c r="T297" s="175"/>
      <c r="AT297" s="170" t="s">
        <v>364</v>
      </c>
      <c r="AU297" s="170" t="s">
        <v>89</v>
      </c>
      <c r="AV297" s="14" t="s">
        <v>252</v>
      </c>
      <c r="AW297" s="14" t="s">
        <v>40</v>
      </c>
      <c r="AX297" s="14" t="s">
        <v>87</v>
      </c>
      <c r="AY297" s="170" t="s">
        <v>354</v>
      </c>
    </row>
    <row r="298" spans="2:65" s="1" customFormat="1" ht="49.15" customHeight="1">
      <c r="B298" s="34"/>
      <c r="C298" s="137" t="s">
        <v>662</v>
      </c>
      <c r="D298" s="137" t="s">
        <v>356</v>
      </c>
      <c r="E298" s="138" t="s">
        <v>1692</v>
      </c>
      <c r="F298" s="139" t="s">
        <v>1693</v>
      </c>
      <c r="G298" s="140" t="s">
        <v>476</v>
      </c>
      <c r="H298" s="141">
        <v>16</v>
      </c>
      <c r="I298" s="142"/>
      <c r="J298" s="143">
        <f>ROUND(I298*H298,2)</f>
        <v>0</v>
      </c>
      <c r="K298" s="139" t="s">
        <v>360</v>
      </c>
      <c r="L298" s="34"/>
      <c r="M298" s="144" t="s">
        <v>32</v>
      </c>
      <c r="N298" s="145" t="s">
        <v>51</v>
      </c>
      <c r="P298" s="146">
        <f>O298*H298</f>
        <v>0</v>
      </c>
      <c r="Q298" s="146">
        <v>0</v>
      </c>
      <c r="R298" s="146">
        <f>Q298*H298</f>
        <v>0</v>
      </c>
      <c r="S298" s="146">
        <v>0</v>
      </c>
      <c r="T298" s="147">
        <f>S298*H298</f>
        <v>0</v>
      </c>
      <c r="AR298" s="148" t="s">
        <v>252</v>
      </c>
      <c r="AT298" s="148" t="s">
        <v>356</v>
      </c>
      <c r="AU298" s="148" t="s">
        <v>89</v>
      </c>
      <c r="AY298" s="18" t="s">
        <v>354</v>
      </c>
      <c r="BE298" s="149">
        <f>IF(N298="základní",J298,0)</f>
        <v>0</v>
      </c>
      <c r="BF298" s="149">
        <f>IF(N298="snížená",J298,0)</f>
        <v>0</v>
      </c>
      <c r="BG298" s="149">
        <f>IF(N298="zákl. přenesená",J298,0)</f>
        <v>0</v>
      </c>
      <c r="BH298" s="149">
        <f>IF(N298="sníž. přenesená",J298,0)</f>
        <v>0</v>
      </c>
      <c r="BI298" s="149">
        <f>IF(N298="nulová",J298,0)</f>
        <v>0</v>
      </c>
      <c r="BJ298" s="18" t="s">
        <v>87</v>
      </c>
      <c r="BK298" s="149">
        <f>ROUND(I298*H298,2)</f>
        <v>0</v>
      </c>
      <c r="BL298" s="18" t="s">
        <v>252</v>
      </c>
      <c r="BM298" s="148" t="s">
        <v>978</v>
      </c>
    </row>
    <row r="299" spans="2:65" s="1" customFormat="1">
      <c r="B299" s="34"/>
      <c r="D299" s="150" t="s">
        <v>362</v>
      </c>
      <c r="F299" s="151" t="s">
        <v>1694</v>
      </c>
      <c r="I299" s="152"/>
      <c r="L299" s="34"/>
      <c r="M299" s="153"/>
      <c r="T299" s="55"/>
      <c r="AT299" s="18" t="s">
        <v>362</v>
      </c>
      <c r="AU299" s="18" t="s">
        <v>89</v>
      </c>
    </row>
    <row r="300" spans="2:65" s="13" customFormat="1">
      <c r="B300" s="161"/>
      <c r="D300" s="155" t="s">
        <v>364</v>
      </c>
      <c r="E300" s="162" t="s">
        <v>32</v>
      </c>
      <c r="F300" s="163" t="s">
        <v>1695</v>
      </c>
      <c r="H300" s="164">
        <v>3.2</v>
      </c>
      <c r="I300" s="165"/>
      <c r="L300" s="161"/>
      <c r="M300" s="166"/>
      <c r="T300" s="167"/>
      <c r="AT300" s="162" t="s">
        <v>364</v>
      </c>
      <c r="AU300" s="162" t="s">
        <v>89</v>
      </c>
      <c r="AV300" s="13" t="s">
        <v>89</v>
      </c>
      <c r="AW300" s="13" t="s">
        <v>40</v>
      </c>
      <c r="AX300" s="13" t="s">
        <v>80</v>
      </c>
      <c r="AY300" s="162" t="s">
        <v>354</v>
      </c>
    </row>
    <row r="301" spans="2:65" s="15" customFormat="1">
      <c r="B301" s="195"/>
      <c r="D301" s="155" t="s">
        <v>364</v>
      </c>
      <c r="E301" s="196" t="s">
        <v>32</v>
      </c>
      <c r="F301" s="197" t="s">
        <v>1696</v>
      </c>
      <c r="H301" s="198">
        <v>3.2</v>
      </c>
      <c r="I301" s="199"/>
      <c r="L301" s="195"/>
      <c r="M301" s="200"/>
      <c r="T301" s="201"/>
      <c r="AT301" s="196" t="s">
        <v>364</v>
      </c>
      <c r="AU301" s="196" t="s">
        <v>89</v>
      </c>
      <c r="AV301" s="15" t="s">
        <v>110</v>
      </c>
      <c r="AW301" s="15" t="s">
        <v>40</v>
      </c>
      <c r="AX301" s="15" t="s">
        <v>80</v>
      </c>
      <c r="AY301" s="196" t="s">
        <v>354</v>
      </c>
    </row>
    <row r="302" spans="2:65" s="13" customFormat="1">
      <c r="B302" s="161"/>
      <c r="D302" s="155" t="s">
        <v>364</v>
      </c>
      <c r="E302" s="162" t="s">
        <v>32</v>
      </c>
      <c r="F302" s="163" t="s">
        <v>1697</v>
      </c>
      <c r="H302" s="164">
        <v>12.8</v>
      </c>
      <c r="I302" s="165"/>
      <c r="L302" s="161"/>
      <c r="M302" s="166"/>
      <c r="T302" s="167"/>
      <c r="AT302" s="162" t="s">
        <v>364</v>
      </c>
      <c r="AU302" s="162" t="s">
        <v>89</v>
      </c>
      <c r="AV302" s="13" t="s">
        <v>89</v>
      </c>
      <c r="AW302" s="13" t="s">
        <v>40</v>
      </c>
      <c r="AX302" s="13" t="s">
        <v>80</v>
      </c>
      <c r="AY302" s="162" t="s">
        <v>354</v>
      </c>
    </row>
    <row r="303" spans="2:65" s="15" customFormat="1">
      <c r="B303" s="195"/>
      <c r="D303" s="155" t="s">
        <v>364</v>
      </c>
      <c r="E303" s="196" t="s">
        <v>32</v>
      </c>
      <c r="F303" s="197" t="s">
        <v>1565</v>
      </c>
      <c r="H303" s="198">
        <v>12.8</v>
      </c>
      <c r="I303" s="199"/>
      <c r="L303" s="195"/>
      <c r="M303" s="200"/>
      <c r="T303" s="201"/>
      <c r="AT303" s="196" t="s">
        <v>364</v>
      </c>
      <c r="AU303" s="196" t="s">
        <v>89</v>
      </c>
      <c r="AV303" s="15" t="s">
        <v>110</v>
      </c>
      <c r="AW303" s="15" t="s">
        <v>40</v>
      </c>
      <c r="AX303" s="15" t="s">
        <v>80</v>
      </c>
      <c r="AY303" s="196" t="s">
        <v>354</v>
      </c>
    </row>
    <row r="304" spans="2:65" s="14" customFormat="1">
      <c r="B304" s="169"/>
      <c r="D304" s="155" t="s">
        <v>364</v>
      </c>
      <c r="E304" s="170" t="s">
        <v>32</v>
      </c>
      <c r="F304" s="171" t="s">
        <v>388</v>
      </c>
      <c r="H304" s="172">
        <v>16</v>
      </c>
      <c r="I304" s="173"/>
      <c r="L304" s="169"/>
      <c r="M304" s="174"/>
      <c r="T304" s="175"/>
      <c r="AT304" s="170" t="s">
        <v>364</v>
      </c>
      <c r="AU304" s="170" t="s">
        <v>89</v>
      </c>
      <c r="AV304" s="14" t="s">
        <v>252</v>
      </c>
      <c r="AW304" s="14" t="s">
        <v>40</v>
      </c>
      <c r="AX304" s="14" t="s">
        <v>87</v>
      </c>
      <c r="AY304" s="170" t="s">
        <v>354</v>
      </c>
    </row>
    <row r="305" spans="2:65" s="1" customFormat="1" ht="55.5" customHeight="1">
      <c r="B305" s="34"/>
      <c r="C305" s="137" t="s">
        <v>673</v>
      </c>
      <c r="D305" s="137" t="s">
        <v>356</v>
      </c>
      <c r="E305" s="138" t="s">
        <v>1698</v>
      </c>
      <c r="F305" s="139" t="s">
        <v>1699</v>
      </c>
      <c r="G305" s="140" t="s">
        <v>525</v>
      </c>
      <c r="H305" s="141">
        <v>1.3640000000000001</v>
      </c>
      <c r="I305" s="142"/>
      <c r="J305" s="143">
        <f>ROUND(I305*H305,2)</f>
        <v>0</v>
      </c>
      <c r="K305" s="139" t="s">
        <v>360</v>
      </c>
      <c r="L305" s="34"/>
      <c r="M305" s="144" t="s">
        <v>32</v>
      </c>
      <c r="N305" s="145" t="s">
        <v>51</v>
      </c>
      <c r="P305" s="146">
        <f>O305*H305</f>
        <v>0</v>
      </c>
      <c r="Q305" s="146">
        <v>0</v>
      </c>
      <c r="R305" s="146">
        <f>Q305*H305</f>
        <v>0</v>
      </c>
      <c r="S305" s="146">
        <v>0</v>
      </c>
      <c r="T305" s="147">
        <f>S305*H305</f>
        <v>0</v>
      </c>
      <c r="AR305" s="148" t="s">
        <v>252</v>
      </c>
      <c r="AT305" s="148" t="s">
        <v>356</v>
      </c>
      <c r="AU305" s="148" t="s">
        <v>89</v>
      </c>
      <c r="AY305" s="18" t="s">
        <v>354</v>
      </c>
      <c r="BE305" s="149">
        <f>IF(N305="základní",J305,0)</f>
        <v>0</v>
      </c>
      <c r="BF305" s="149">
        <f>IF(N305="snížená",J305,0)</f>
        <v>0</v>
      </c>
      <c r="BG305" s="149">
        <f>IF(N305="zákl. přenesená",J305,0)</f>
        <v>0</v>
      </c>
      <c r="BH305" s="149">
        <f>IF(N305="sníž. přenesená",J305,0)</f>
        <v>0</v>
      </c>
      <c r="BI305" s="149">
        <f>IF(N305="nulová",J305,0)</f>
        <v>0</v>
      </c>
      <c r="BJ305" s="18" t="s">
        <v>87</v>
      </c>
      <c r="BK305" s="149">
        <f>ROUND(I305*H305,2)</f>
        <v>0</v>
      </c>
      <c r="BL305" s="18" t="s">
        <v>252</v>
      </c>
      <c r="BM305" s="148" t="s">
        <v>989</v>
      </c>
    </row>
    <row r="306" spans="2:65" s="1" customFormat="1">
      <c r="B306" s="34"/>
      <c r="D306" s="150" t="s">
        <v>362</v>
      </c>
      <c r="F306" s="151" t="s">
        <v>1700</v>
      </c>
      <c r="I306" s="152"/>
      <c r="L306" s="34"/>
      <c r="M306" s="153"/>
      <c r="T306" s="55"/>
      <c r="AT306" s="18" t="s">
        <v>362</v>
      </c>
      <c r="AU306" s="18" t="s">
        <v>89</v>
      </c>
    </row>
    <row r="307" spans="2:65" s="13" customFormat="1">
      <c r="B307" s="161"/>
      <c r="D307" s="155" t="s">
        <v>364</v>
      </c>
      <c r="E307" s="162" t="s">
        <v>32</v>
      </c>
      <c r="F307" s="163" t="s">
        <v>1701</v>
      </c>
      <c r="H307" s="164">
        <v>0.70899999999999996</v>
      </c>
      <c r="I307" s="165"/>
      <c r="L307" s="161"/>
      <c r="M307" s="166"/>
      <c r="T307" s="167"/>
      <c r="AT307" s="162" t="s">
        <v>364</v>
      </c>
      <c r="AU307" s="162" t="s">
        <v>89</v>
      </c>
      <c r="AV307" s="13" t="s">
        <v>89</v>
      </c>
      <c r="AW307" s="13" t="s">
        <v>40</v>
      </c>
      <c r="AX307" s="13" t="s">
        <v>80</v>
      </c>
      <c r="AY307" s="162" t="s">
        <v>354</v>
      </c>
    </row>
    <row r="308" spans="2:65" s="13" customFormat="1">
      <c r="B308" s="161"/>
      <c r="D308" s="155" t="s">
        <v>364</v>
      </c>
      <c r="E308" s="162" t="s">
        <v>32</v>
      </c>
      <c r="F308" s="163" t="s">
        <v>1702</v>
      </c>
      <c r="H308" s="164">
        <v>-0.47899999999999998</v>
      </c>
      <c r="I308" s="165"/>
      <c r="L308" s="161"/>
      <c r="M308" s="166"/>
      <c r="T308" s="167"/>
      <c r="AT308" s="162" t="s">
        <v>364</v>
      </c>
      <c r="AU308" s="162" t="s">
        <v>89</v>
      </c>
      <c r="AV308" s="13" t="s">
        <v>89</v>
      </c>
      <c r="AW308" s="13" t="s">
        <v>40</v>
      </c>
      <c r="AX308" s="13" t="s">
        <v>80</v>
      </c>
      <c r="AY308" s="162" t="s">
        <v>354</v>
      </c>
    </row>
    <row r="309" spans="2:65" s="15" customFormat="1">
      <c r="B309" s="195"/>
      <c r="D309" s="155" t="s">
        <v>364</v>
      </c>
      <c r="E309" s="196" t="s">
        <v>32</v>
      </c>
      <c r="F309" s="197" t="s">
        <v>1696</v>
      </c>
      <c r="H309" s="198">
        <v>0.22999999999999998</v>
      </c>
      <c r="I309" s="199"/>
      <c r="L309" s="195"/>
      <c r="M309" s="200"/>
      <c r="T309" s="201"/>
      <c r="AT309" s="196" t="s">
        <v>364</v>
      </c>
      <c r="AU309" s="196" t="s">
        <v>89</v>
      </c>
      <c r="AV309" s="15" t="s">
        <v>110</v>
      </c>
      <c r="AW309" s="15" t="s">
        <v>40</v>
      </c>
      <c r="AX309" s="15" t="s">
        <v>80</v>
      </c>
      <c r="AY309" s="196" t="s">
        <v>354</v>
      </c>
    </row>
    <row r="310" spans="2:65" s="13" customFormat="1">
      <c r="B310" s="161"/>
      <c r="D310" s="155" t="s">
        <v>364</v>
      </c>
      <c r="E310" s="162" t="s">
        <v>32</v>
      </c>
      <c r="F310" s="163" t="s">
        <v>1703</v>
      </c>
      <c r="H310" s="164">
        <v>2.8359999999999999</v>
      </c>
      <c r="I310" s="165"/>
      <c r="L310" s="161"/>
      <c r="M310" s="166"/>
      <c r="T310" s="167"/>
      <c r="AT310" s="162" t="s">
        <v>364</v>
      </c>
      <c r="AU310" s="162" t="s">
        <v>89</v>
      </c>
      <c r="AV310" s="13" t="s">
        <v>89</v>
      </c>
      <c r="AW310" s="13" t="s">
        <v>40</v>
      </c>
      <c r="AX310" s="13" t="s">
        <v>80</v>
      </c>
      <c r="AY310" s="162" t="s">
        <v>354</v>
      </c>
    </row>
    <row r="311" spans="2:65" s="13" customFormat="1">
      <c r="B311" s="161"/>
      <c r="D311" s="155" t="s">
        <v>364</v>
      </c>
      <c r="E311" s="162" t="s">
        <v>32</v>
      </c>
      <c r="F311" s="163" t="s">
        <v>1704</v>
      </c>
      <c r="H311" s="164">
        <v>-1.702</v>
      </c>
      <c r="I311" s="165"/>
      <c r="L311" s="161"/>
      <c r="M311" s="166"/>
      <c r="T311" s="167"/>
      <c r="AT311" s="162" t="s">
        <v>364</v>
      </c>
      <c r="AU311" s="162" t="s">
        <v>89</v>
      </c>
      <c r="AV311" s="13" t="s">
        <v>89</v>
      </c>
      <c r="AW311" s="13" t="s">
        <v>40</v>
      </c>
      <c r="AX311" s="13" t="s">
        <v>80</v>
      </c>
      <c r="AY311" s="162" t="s">
        <v>354</v>
      </c>
    </row>
    <row r="312" spans="2:65" s="15" customFormat="1">
      <c r="B312" s="195"/>
      <c r="D312" s="155" t="s">
        <v>364</v>
      </c>
      <c r="E312" s="196" t="s">
        <v>32</v>
      </c>
      <c r="F312" s="197" t="s">
        <v>1565</v>
      </c>
      <c r="H312" s="198">
        <v>1.1339999999999999</v>
      </c>
      <c r="I312" s="199"/>
      <c r="L312" s="195"/>
      <c r="M312" s="200"/>
      <c r="T312" s="201"/>
      <c r="AT312" s="196" t="s">
        <v>364</v>
      </c>
      <c r="AU312" s="196" t="s">
        <v>89</v>
      </c>
      <c r="AV312" s="15" t="s">
        <v>110</v>
      </c>
      <c r="AW312" s="15" t="s">
        <v>40</v>
      </c>
      <c r="AX312" s="15" t="s">
        <v>80</v>
      </c>
      <c r="AY312" s="196" t="s">
        <v>354</v>
      </c>
    </row>
    <row r="313" spans="2:65" s="14" customFormat="1">
      <c r="B313" s="169"/>
      <c r="D313" s="155" t="s">
        <v>364</v>
      </c>
      <c r="E313" s="170" t="s">
        <v>32</v>
      </c>
      <c r="F313" s="171" t="s">
        <v>388</v>
      </c>
      <c r="H313" s="172">
        <v>1.3639999999999999</v>
      </c>
      <c r="I313" s="173"/>
      <c r="L313" s="169"/>
      <c r="M313" s="174"/>
      <c r="T313" s="175"/>
      <c r="AT313" s="170" t="s">
        <v>364</v>
      </c>
      <c r="AU313" s="170" t="s">
        <v>89</v>
      </c>
      <c r="AV313" s="14" t="s">
        <v>252</v>
      </c>
      <c r="AW313" s="14" t="s">
        <v>40</v>
      </c>
      <c r="AX313" s="14" t="s">
        <v>87</v>
      </c>
      <c r="AY313" s="170" t="s">
        <v>354</v>
      </c>
    </row>
    <row r="314" spans="2:65" s="1" customFormat="1" ht="49.15" customHeight="1">
      <c r="B314" s="34"/>
      <c r="C314" s="137" t="s">
        <v>684</v>
      </c>
      <c r="D314" s="137" t="s">
        <v>356</v>
      </c>
      <c r="E314" s="138" t="s">
        <v>1705</v>
      </c>
      <c r="F314" s="139" t="s">
        <v>1706</v>
      </c>
      <c r="G314" s="140" t="s">
        <v>359</v>
      </c>
      <c r="H314" s="141">
        <v>4.9749999999999996</v>
      </c>
      <c r="I314" s="142"/>
      <c r="J314" s="143">
        <f>ROUND(I314*H314,2)</f>
        <v>0</v>
      </c>
      <c r="K314" s="139" t="s">
        <v>360</v>
      </c>
      <c r="L314" s="34"/>
      <c r="M314" s="144" t="s">
        <v>32</v>
      </c>
      <c r="N314" s="145" t="s">
        <v>51</v>
      </c>
      <c r="P314" s="146">
        <f>O314*H314</f>
        <v>0</v>
      </c>
      <c r="Q314" s="146">
        <v>0</v>
      </c>
      <c r="R314" s="146">
        <f>Q314*H314</f>
        <v>0</v>
      </c>
      <c r="S314" s="146">
        <v>0</v>
      </c>
      <c r="T314" s="147">
        <f>S314*H314</f>
        <v>0</v>
      </c>
      <c r="AR314" s="148" t="s">
        <v>252</v>
      </c>
      <c r="AT314" s="148" t="s">
        <v>356</v>
      </c>
      <c r="AU314" s="148" t="s">
        <v>89</v>
      </c>
      <c r="AY314" s="18" t="s">
        <v>354</v>
      </c>
      <c r="BE314" s="149">
        <f>IF(N314="základní",J314,0)</f>
        <v>0</v>
      </c>
      <c r="BF314" s="149">
        <f>IF(N314="snížená",J314,0)</f>
        <v>0</v>
      </c>
      <c r="BG314" s="149">
        <f>IF(N314="zákl. přenesená",J314,0)</f>
        <v>0</v>
      </c>
      <c r="BH314" s="149">
        <f>IF(N314="sníž. přenesená",J314,0)</f>
        <v>0</v>
      </c>
      <c r="BI314" s="149">
        <f>IF(N314="nulová",J314,0)</f>
        <v>0</v>
      </c>
      <c r="BJ314" s="18" t="s">
        <v>87</v>
      </c>
      <c r="BK314" s="149">
        <f>ROUND(I314*H314,2)</f>
        <v>0</v>
      </c>
      <c r="BL314" s="18" t="s">
        <v>252</v>
      </c>
      <c r="BM314" s="148" t="s">
        <v>998</v>
      </c>
    </row>
    <row r="315" spans="2:65" s="1" customFormat="1">
      <c r="B315" s="34"/>
      <c r="D315" s="150" t="s">
        <v>362</v>
      </c>
      <c r="F315" s="151" t="s">
        <v>1707</v>
      </c>
      <c r="I315" s="152"/>
      <c r="L315" s="34"/>
      <c r="M315" s="153"/>
      <c r="T315" s="55"/>
      <c r="AT315" s="18" t="s">
        <v>362</v>
      </c>
      <c r="AU315" s="18" t="s">
        <v>89</v>
      </c>
    </row>
    <row r="316" spans="2:65" s="13" customFormat="1">
      <c r="B316" s="161"/>
      <c r="D316" s="155" t="s">
        <v>364</v>
      </c>
      <c r="E316" s="162" t="s">
        <v>32</v>
      </c>
      <c r="F316" s="163" t="s">
        <v>1708</v>
      </c>
      <c r="H316" s="164">
        <v>1.091</v>
      </c>
      <c r="I316" s="165"/>
      <c r="L316" s="161"/>
      <c r="M316" s="166"/>
      <c r="T316" s="167"/>
      <c r="AT316" s="162" t="s">
        <v>364</v>
      </c>
      <c r="AU316" s="162" t="s">
        <v>89</v>
      </c>
      <c r="AV316" s="13" t="s">
        <v>89</v>
      </c>
      <c r="AW316" s="13" t="s">
        <v>40</v>
      </c>
      <c r="AX316" s="13" t="s">
        <v>80</v>
      </c>
      <c r="AY316" s="162" t="s">
        <v>354</v>
      </c>
    </row>
    <row r="317" spans="2:65" s="13" customFormat="1">
      <c r="B317" s="161"/>
      <c r="D317" s="155" t="s">
        <v>364</v>
      </c>
      <c r="E317" s="162" t="s">
        <v>32</v>
      </c>
      <c r="F317" s="163" t="s">
        <v>1702</v>
      </c>
      <c r="H317" s="164">
        <v>-0.47899999999999998</v>
      </c>
      <c r="I317" s="165"/>
      <c r="L317" s="161"/>
      <c r="M317" s="166"/>
      <c r="T317" s="167"/>
      <c r="AT317" s="162" t="s">
        <v>364</v>
      </c>
      <c r="AU317" s="162" t="s">
        <v>89</v>
      </c>
      <c r="AV317" s="13" t="s">
        <v>89</v>
      </c>
      <c r="AW317" s="13" t="s">
        <v>40</v>
      </c>
      <c r="AX317" s="13" t="s">
        <v>80</v>
      </c>
      <c r="AY317" s="162" t="s">
        <v>354</v>
      </c>
    </row>
    <row r="318" spans="2:65" s="15" customFormat="1">
      <c r="B318" s="195"/>
      <c r="D318" s="155" t="s">
        <v>364</v>
      </c>
      <c r="E318" s="196" t="s">
        <v>32</v>
      </c>
      <c r="F318" s="197" t="s">
        <v>1696</v>
      </c>
      <c r="H318" s="198">
        <v>0.61199999999999999</v>
      </c>
      <c r="I318" s="199"/>
      <c r="L318" s="195"/>
      <c r="M318" s="200"/>
      <c r="T318" s="201"/>
      <c r="AT318" s="196" t="s">
        <v>364</v>
      </c>
      <c r="AU318" s="196" t="s">
        <v>89</v>
      </c>
      <c r="AV318" s="15" t="s">
        <v>110</v>
      </c>
      <c r="AW318" s="15" t="s">
        <v>40</v>
      </c>
      <c r="AX318" s="15" t="s">
        <v>80</v>
      </c>
      <c r="AY318" s="196" t="s">
        <v>354</v>
      </c>
    </row>
    <row r="319" spans="2:65" s="13" customFormat="1">
      <c r="B319" s="161"/>
      <c r="D319" s="155" t="s">
        <v>364</v>
      </c>
      <c r="E319" s="162" t="s">
        <v>32</v>
      </c>
      <c r="F319" s="163" t="s">
        <v>1709</v>
      </c>
      <c r="H319" s="164">
        <v>4.3630000000000004</v>
      </c>
      <c r="I319" s="165"/>
      <c r="L319" s="161"/>
      <c r="M319" s="166"/>
      <c r="T319" s="167"/>
      <c r="AT319" s="162" t="s">
        <v>364</v>
      </c>
      <c r="AU319" s="162" t="s">
        <v>89</v>
      </c>
      <c r="AV319" s="13" t="s">
        <v>89</v>
      </c>
      <c r="AW319" s="13" t="s">
        <v>40</v>
      </c>
      <c r="AX319" s="13" t="s">
        <v>80</v>
      </c>
      <c r="AY319" s="162" t="s">
        <v>354</v>
      </c>
    </row>
    <row r="320" spans="2:65" s="15" customFormat="1">
      <c r="B320" s="195"/>
      <c r="D320" s="155" t="s">
        <v>364</v>
      </c>
      <c r="E320" s="196" t="s">
        <v>32</v>
      </c>
      <c r="F320" s="197" t="s">
        <v>1565</v>
      </c>
      <c r="H320" s="198">
        <v>4.3630000000000004</v>
      </c>
      <c r="I320" s="199"/>
      <c r="L320" s="195"/>
      <c r="M320" s="200"/>
      <c r="T320" s="201"/>
      <c r="AT320" s="196" t="s">
        <v>364</v>
      </c>
      <c r="AU320" s="196" t="s">
        <v>89</v>
      </c>
      <c r="AV320" s="15" t="s">
        <v>110</v>
      </c>
      <c r="AW320" s="15" t="s">
        <v>40</v>
      </c>
      <c r="AX320" s="15" t="s">
        <v>80</v>
      </c>
      <c r="AY320" s="196" t="s">
        <v>354</v>
      </c>
    </row>
    <row r="321" spans="2:65" s="14" customFormat="1">
      <c r="B321" s="169"/>
      <c r="D321" s="155" t="s">
        <v>364</v>
      </c>
      <c r="E321" s="170" t="s">
        <v>32</v>
      </c>
      <c r="F321" s="171" t="s">
        <v>388</v>
      </c>
      <c r="H321" s="172">
        <v>4.9750000000000005</v>
      </c>
      <c r="I321" s="173"/>
      <c r="L321" s="169"/>
      <c r="M321" s="174"/>
      <c r="T321" s="175"/>
      <c r="AT321" s="170" t="s">
        <v>364</v>
      </c>
      <c r="AU321" s="170" t="s">
        <v>89</v>
      </c>
      <c r="AV321" s="14" t="s">
        <v>252</v>
      </c>
      <c r="AW321" s="14" t="s">
        <v>40</v>
      </c>
      <c r="AX321" s="14" t="s">
        <v>87</v>
      </c>
      <c r="AY321" s="170" t="s">
        <v>354</v>
      </c>
    </row>
    <row r="322" spans="2:65" s="1" customFormat="1" ht="37.9" customHeight="1">
      <c r="B322" s="34"/>
      <c r="C322" s="137" t="s">
        <v>694</v>
      </c>
      <c r="D322" s="137" t="s">
        <v>356</v>
      </c>
      <c r="E322" s="138" t="s">
        <v>700</v>
      </c>
      <c r="F322" s="139" t="s">
        <v>701</v>
      </c>
      <c r="G322" s="140" t="s">
        <v>359</v>
      </c>
      <c r="H322" s="141">
        <v>356.94499999999999</v>
      </c>
      <c r="I322" s="142"/>
      <c r="J322" s="143">
        <f>ROUND(I322*H322,2)</f>
        <v>0</v>
      </c>
      <c r="K322" s="139" t="s">
        <v>360</v>
      </c>
      <c r="L322" s="34"/>
      <c r="M322" s="144" t="s">
        <v>32</v>
      </c>
      <c r="N322" s="145" t="s">
        <v>51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252</v>
      </c>
      <c r="AT322" s="148" t="s">
        <v>356</v>
      </c>
      <c r="AU322" s="148" t="s">
        <v>89</v>
      </c>
      <c r="AY322" s="18" t="s">
        <v>354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8" t="s">
        <v>87</v>
      </c>
      <c r="BK322" s="149">
        <f>ROUND(I322*H322,2)</f>
        <v>0</v>
      </c>
      <c r="BL322" s="18" t="s">
        <v>252</v>
      </c>
      <c r="BM322" s="148" t="s">
        <v>1007</v>
      </c>
    </row>
    <row r="323" spans="2:65" s="1" customFormat="1">
      <c r="B323" s="34"/>
      <c r="D323" s="150" t="s">
        <v>362</v>
      </c>
      <c r="F323" s="151" t="s">
        <v>703</v>
      </c>
      <c r="I323" s="152"/>
      <c r="L323" s="34"/>
      <c r="M323" s="153"/>
      <c r="T323" s="55"/>
      <c r="AT323" s="18" t="s">
        <v>362</v>
      </c>
      <c r="AU323" s="18" t="s">
        <v>89</v>
      </c>
    </row>
    <row r="324" spans="2:65" s="13" customFormat="1">
      <c r="B324" s="161"/>
      <c r="D324" s="155" t="s">
        <v>364</v>
      </c>
      <c r="E324" s="162" t="s">
        <v>32</v>
      </c>
      <c r="F324" s="163" t="s">
        <v>1584</v>
      </c>
      <c r="H324" s="164">
        <v>44.618000000000002</v>
      </c>
      <c r="I324" s="165"/>
      <c r="L324" s="161"/>
      <c r="M324" s="166"/>
      <c r="T324" s="167"/>
      <c r="AT324" s="162" t="s">
        <v>364</v>
      </c>
      <c r="AU324" s="162" t="s">
        <v>89</v>
      </c>
      <c r="AV324" s="13" t="s">
        <v>89</v>
      </c>
      <c r="AW324" s="13" t="s">
        <v>40</v>
      </c>
      <c r="AX324" s="13" t="s">
        <v>80</v>
      </c>
      <c r="AY324" s="162" t="s">
        <v>354</v>
      </c>
    </row>
    <row r="325" spans="2:65" s="13" customFormat="1">
      <c r="B325" s="161"/>
      <c r="D325" s="155" t="s">
        <v>364</v>
      </c>
      <c r="E325" s="162" t="s">
        <v>32</v>
      </c>
      <c r="F325" s="163" t="s">
        <v>1585</v>
      </c>
      <c r="H325" s="164">
        <v>27.16</v>
      </c>
      <c r="I325" s="165"/>
      <c r="L325" s="161"/>
      <c r="M325" s="166"/>
      <c r="T325" s="167"/>
      <c r="AT325" s="162" t="s">
        <v>364</v>
      </c>
      <c r="AU325" s="162" t="s">
        <v>89</v>
      </c>
      <c r="AV325" s="13" t="s">
        <v>89</v>
      </c>
      <c r="AW325" s="13" t="s">
        <v>40</v>
      </c>
      <c r="AX325" s="13" t="s">
        <v>80</v>
      </c>
      <c r="AY325" s="162" t="s">
        <v>354</v>
      </c>
    </row>
    <row r="326" spans="2:65" s="13" customFormat="1">
      <c r="B326" s="161"/>
      <c r="D326" s="155" t="s">
        <v>364</v>
      </c>
      <c r="E326" s="162" t="s">
        <v>32</v>
      </c>
      <c r="F326" s="163" t="s">
        <v>1586</v>
      </c>
      <c r="H326" s="164">
        <v>14.669</v>
      </c>
      <c r="I326" s="165"/>
      <c r="L326" s="161"/>
      <c r="M326" s="166"/>
      <c r="T326" s="167"/>
      <c r="AT326" s="162" t="s">
        <v>364</v>
      </c>
      <c r="AU326" s="162" t="s">
        <v>89</v>
      </c>
      <c r="AV326" s="13" t="s">
        <v>89</v>
      </c>
      <c r="AW326" s="13" t="s">
        <v>40</v>
      </c>
      <c r="AX326" s="13" t="s">
        <v>80</v>
      </c>
      <c r="AY326" s="162" t="s">
        <v>354</v>
      </c>
    </row>
    <row r="327" spans="2:65" s="13" customFormat="1">
      <c r="B327" s="161"/>
      <c r="D327" s="155" t="s">
        <v>364</v>
      </c>
      <c r="E327" s="162" t="s">
        <v>32</v>
      </c>
      <c r="F327" s="163" t="s">
        <v>1587</v>
      </c>
      <c r="H327" s="164">
        <v>9.5500000000000007</v>
      </c>
      <c r="I327" s="165"/>
      <c r="L327" s="161"/>
      <c r="M327" s="166"/>
      <c r="T327" s="167"/>
      <c r="AT327" s="162" t="s">
        <v>364</v>
      </c>
      <c r="AU327" s="162" t="s">
        <v>89</v>
      </c>
      <c r="AV327" s="13" t="s">
        <v>89</v>
      </c>
      <c r="AW327" s="13" t="s">
        <v>40</v>
      </c>
      <c r="AX327" s="13" t="s">
        <v>80</v>
      </c>
      <c r="AY327" s="162" t="s">
        <v>354</v>
      </c>
    </row>
    <row r="328" spans="2:65" s="13" customFormat="1">
      <c r="B328" s="161"/>
      <c r="D328" s="155" t="s">
        <v>364</v>
      </c>
      <c r="E328" s="162" t="s">
        <v>32</v>
      </c>
      <c r="F328" s="163" t="s">
        <v>1588</v>
      </c>
      <c r="H328" s="164">
        <v>14.44</v>
      </c>
      <c r="I328" s="165"/>
      <c r="L328" s="161"/>
      <c r="M328" s="166"/>
      <c r="T328" s="167"/>
      <c r="AT328" s="162" t="s">
        <v>364</v>
      </c>
      <c r="AU328" s="162" t="s">
        <v>89</v>
      </c>
      <c r="AV328" s="13" t="s">
        <v>89</v>
      </c>
      <c r="AW328" s="13" t="s">
        <v>40</v>
      </c>
      <c r="AX328" s="13" t="s">
        <v>80</v>
      </c>
      <c r="AY328" s="162" t="s">
        <v>354</v>
      </c>
    </row>
    <row r="329" spans="2:65" s="13" customFormat="1">
      <c r="B329" s="161"/>
      <c r="D329" s="155" t="s">
        <v>364</v>
      </c>
      <c r="E329" s="162" t="s">
        <v>32</v>
      </c>
      <c r="F329" s="163" t="s">
        <v>1589</v>
      </c>
      <c r="H329" s="164">
        <v>-4.8280000000000003</v>
      </c>
      <c r="I329" s="165"/>
      <c r="L329" s="161"/>
      <c r="M329" s="166"/>
      <c r="T329" s="167"/>
      <c r="AT329" s="162" t="s">
        <v>364</v>
      </c>
      <c r="AU329" s="162" t="s">
        <v>89</v>
      </c>
      <c r="AV329" s="13" t="s">
        <v>89</v>
      </c>
      <c r="AW329" s="13" t="s">
        <v>40</v>
      </c>
      <c r="AX329" s="13" t="s">
        <v>80</v>
      </c>
      <c r="AY329" s="162" t="s">
        <v>354</v>
      </c>
    </row>
    <row r="330" spans="2:65" s="13" customFormat="1">
      <c r="B330" s="161"/>
      <c r="D330" s="155" t="s">
        <v>364</v>
      </c>
      <c r="E330" s="162" t="s">
        <v>32</v>
      </c>
      <c r="F330" s="163" t="s">
        <v>1590</v>
      </c>
      <c r="H330" s="164">
        <v>1.627</v>
      </c>
      <c r="I330" s="165"/>
      <c r="L330" s="161"/>
      <c r="M330" s="166"/>
      <c r="T330" s="167"/>
      <c r="AT330" s="162" t="s">
        <v>364</v>
      </c>
      <c r="AU330" s="162" t="s">
        <v>89</v>
      </c>
      <c r="AV330" s="13" t="s">
        <v>89</v>
      </c>
      <c r="AW330" s="13" t="s">
        <v>40</v>
      </c>
      <c r="AX330" s="13" t="s">
        <v>80</v>
      </c>
      <c r="AY330" s="162" t="s">
        <v>354</v>
      </c>
    </row>
    <row r="331" spans="2:65" s="13" customFormat="1">
      <c r="B331" s="161"/>
      <c r="D331" s="155" t="s">
        <v>364</v>
      </c>
      <c r="E331" s="162" t="s">
        <v>32</v>
      </c>
      <c r="F331" s="163" t="s">
        <v>1591</v>
      </c>
      <c r="H331" s="164">
        <v>0.46800000000000003</v>
      </c>
      <c r="I331" s="165"/>
      <c r="L331" s="161"/>
      <c r="M331" s="166"/>
      <c r="T331" s="167"/>
      <c r="AT331" s="162" t="s">
        <v>364</v>
      </c>
      <c r="AU331" s="162" t="s">
        <v>89</v>
      </c>
      <c r="AV331" s="13" t="s">
        <v>89</v>
      </c>
      <c r="AW331" s="13" t="s">
        <v>40</v>
      </c>
      <c r="AX331" s="13" t="s">
        <v>80</v>
      </c>
      <c r="AY331" s="162" t="s">
        <v>354</v>
      </c>
    </row>
    <row r="332" spans="2:65" s="15" customFormat="1">
      <c r="B332" s="195"/>
      <c r="D332" s="155" t="s">
        <v>364</v>
      </c>
      <c r="E332" s="196" t="s">
        <v>32</v>
      </c>
      <c r="F332" s="197" t="s">
        <v>1592</v>
      </c>
      <c r="H332" s="198">
        <v>107.70399999999999</v>
      </c>
      <c r="I332" s="199"/>
      <c r="L332" s="195"/>
      <c r="M332" s="200"/>
      <c r="T332" s="201"/>
      <c r="AT332" s="196" t="s">
        <v>364</v>
      </c>
      <c r="AU332" s="196" t="s">
        <v>89</v>
      </c>
      <c r="AV332" s="15" t="s">
        <v>110</v>
      </c>
      <c r="AW332" s="15" t="s">
        <v>40</v>
      </c>
      <c r="AX332" s="15" t="s">
        <v>80</v>
      </c>
      <c r="AY332" s="196" t="s">
        <v>354</v>
      </c>
    </row>
    <row r="333" spans="2:65" s="13" customFormat="1">
      <c r="B333" s="161"/>
      <c r="D333" s="155" t="s">
        <v>364</v>
      </c>
      <c r="E333" s="162" t="s">
        <v>32</v>
      </c>
      <c r="F333" s="163" t="s">
        <v>1593</v>
      </c>
      <c r="H333" s="164">
        <v>68.194999999999993</v>
      </c>
      <c r="I333" s="165"/>
      <c r="L333" s="161"/>
      <c r="M333" s="166"/>
      <c r="T333" s="167"/>
      <c r="AT333" s="162" t="s">
        <v>364</v>
      </c>
      <c r="AU333" s="162" t="s">
        <v>89</v>
      </c>
      <c r="AV333" s="13" t="s">
        <v>89</v>
      </c>
      <c r="AW333" s="13" t="s">
        <v>40</v>
      </c>
      <c r="AX333" s="13" t="s">
        <v>80</v>
      </c>
      <c r="AY333" s="162" t="s">
        <v>354</v>
      </c>
    </row>
    <row r="334" spans="2:65" s="13" customFormat="1">
      <c r="B334" s="161"/>
      <c r="D334" s="155" t="s">
        <v>364</v>
      </c>
      <c r="E334" s="162" t="s">
        <v>32</v>
      </c>
      <c r="F334" s="163" t="s">
        <v>1594</v>
      </c>
      <c r="H334" s="164">
        <v>168.428</v>
      </c>
      <c r="I334" s="165"/>
      <c r="L334" s="161"/>
      <c r="M334" s="166"/>
      <c r="T334" s="167"/>
      <c r="AT334" s="162" t="s">
        <v>364</v>
      </c>
      <c r="AU334" s="162" t="s">
        <v>89</v>
      </c>
      <c r="AV334" s="13" t="s">
        <v>89</v>
      </c>
      <c r="AW334" s="13" t="s">
        <v>40</v>
      </c>
      <c r="AX334" s="13" t="s">
        <v>80</v>
      </c>
      <c r="AY334" s="162" t="s">
        <v>354</v>
      </c>
    </row>
    <row r="335" spans="2:65" s="13" customFormat="1">
      <c r="B335" s="161"/>
      <c r="D335" s="155" t="s">
        <v>364</v>
      </c>
      <c r="E335" s="162" t="s">
        <v>32</v>
      </c>
      <c r="F335" s="163" t="s">
        <v>1595</v>
      </c>
      <c r="H335" s="164">
        <v>14.055999999999999</v>
      </c>
      <c r="I335" s="165"/>
      <c r="L335" s="161"/>
      <c r="M335" s="166"/>
      <c r="T335" s="167"/>
      <c r="AT335" s="162" t="s">
        <v>364</v>
      </c>
      <c r="AU335" s="162" t="s">
        <v>89</v>
      </c>
      <c r="AV335" s="13" t="s">
        <v>89</v>
      </c>
      <c r="AW335" s="13" t="s">
        <v>40</v>
      </c>
      <c r="AX335" s="13" t="s">
        <v>80</v>
      </c>
      <c r="AY335" s="162" t="s">
        <v>354</v>
      </c>
    </row>
    <row r="336" spans="2:65" s="13" customFormat="1">
      <c r="B336" s="161"/>
      <c r="D336" s="155" t="s">
        <v>364</v>
      </c>
      <c r="E336" s="162" t="s">
        <v>32</v>
      </c>
      <c r="F336" s="163" t="s">
        <v>1596</v>
      </c>
      <c r="H336" s="164">
        <v>-6.7169999999999996</v>
      </c>
      <c r="I336" s="165"/>
      <c r="L336" s="161"/>
      <c r="M336" s="166"/>
      <c r="T336" s="167"/>
      <c r="AT336" s="162" t="s">
        <v>364</v>
      </c>
      <c r="AU336" s="162" t="s">
        <v>89</v>
      </c>
      <c r="AV336" s="13" t="s">
        <v>89</v>
      </c>
      <c r="AW336" s="13" t="s">
        <v>40</v>
      </c>
      <c r="AX336" s="13" t="s">
        <v>80</v>
      </c>
      <c r="AY336" s="162" t="s">
        <v>354</v>
      </c>
    </row>
    <row r="337" spans="2:65" s="13" customFormat="1">
      <c r="B337" s="161"/>
      <c r="D337" s="155" t="s">
        <v>364</v>
      </c>
      <c r="E337" s="162" t="s">
        <v>32</v>
      </c>
      <c r="F337" s="163" t="s">
        <v>1597</v>
      </c>
      <c r="H337" s="164">
        <v>-3.15</v>
      </c>
      <c r="I337" s="165"/>
      <c r="L337" s="161"/>
      <c r="M337" s="166"/>
      <c r="T337" s="167"/>
      <c r="AT337" s="162" t="s">
        <v>364</v>
      </c>
      <c r="AU337" s="162" t="s">
        <v>89</v>
      </c>
      <c r="AV337" s="13" t="s">
        <v>89</v>
      </c>
      <c r="AW337" s="13" t="s">
        <v>40</v>
      </c>
      <c r="AX337" s="13" t="s">
        <v>80</v>
      </c>
      <c r="AY337" s="162" t="s">
        <v>354</v>
      </c>
    </row>
    <row r="338" spans="2:65" s="13" customFormat="1">
      <c r="B338" s="161"/>
      <c r="D338" s="155" t="s">
        <v>364</v>
      </c>
      <c r="E338" s="162" t="s">
        <v>32</v>
      </c>
      <c r="F338" s="163" t="s">
        <v>1598</v>
      </c>
      <c r="H338" s="164">
        <v>0.94499999999999995</v>
      </c>
      <c r="I338" s="165"/>
      <c r="L338" s="161"/>
      <c r="M338" s="166"/>
      <c r="T338" s="167"/>
      <c r="AT338" s="162" t="s">
        <v>364</v>
      </c>
      <c r="AU338" s="162" t="s">
        <v>89</v>
      </c>
      <c r="AV338" s="13" t="s">
        <v>89</v>
      </c>
      <c r="AW338" s="13" t="s">
        <v>40</v>
      </c>
      <c r="AX338" s="13" t="s">
        <v>80</v>
      </c>
      <c r="AY338" s="162" t="s">
        <v>354</v>
      </c>
    </row>
    <row r="339" spans="2:65" s="13" customFormat="1">
      <c r="B339" s="161"/>
      <c r="D339" s="155" t="s">
        <v>364</v>
      </c>
      <c r="E339" s="162" t="s">
        <v>32</v>
      </c>
      <c r="F339" s="163" t="s">
        <v>1599</v>
      </c>
      <c r="H339" s="164">
        <v>0.66400000000000003</v>
      </c>
      <c r="I339" s="165"/>
      <c r="L339" s="161"/>
      <c r="M339" s="166"/>
      <c r="T339" s="167"/>
      <c r="AT339" s="162" t="s">
        <v>364</v>
      </c>
      <c r="AU339" s="162" t="s">
        <v>89</v>
      </c>
      <c r="AV339" s="13" t="s">
        <v>89</v>
      </c>
      <c r="AW339" s="13" t="s">
        <v>40</v>
      </c>
      <c r="AX339" s="13" t="s">
        <v>80</v>
      </c>
      <c r="AY339" s="162" t="s">
        <v>354</v>
      </c>
    </row>
    <row r="340" spans="2:65" s="13" customFormat="1">
      <c r="B340" s="161"/>
      <c r="D340" s="155" t="s">
        <v>364</v>
      </c>
      <c r="E340" s="162" t="s">
        <v>32</v>
      </c>
      <c r="F340" s="163" t="s">
        <v>1600</v>
      </c>
      <c r="H340" s="164">
        <v>1.67</v>
      </c>
      <c r="I340" s="165"/>
      <c r="L340" s="161"/>
      <c r="M340" s="166"/>
      <c r="T340" s="167"/>
      <c r="AT340" s="162" t="s">
        <v>364</v>
      </c>
      <c r="AU340" s="162" t="s">
        <v>89</v>
      </c>
      <c r="AV340" s="13" t="s">
        <v>89</v>
      </c>
      <c r="AW340" s="13" t="s">
        <v>40</v>
      </c>
      <c r="AX340" s="13" t="s">
        <v>80</v>
      </c>
      <c r="AY340" s="162" t="s">
        <v>354</v>
      </c>
    </row>
    <row r="341" spans="2:65" s="13" customFormat="1">
      <c r="B341" s="161"/>
      <c r="D341" s="155" t="s">
        <v>364</v>
      </c>
      <c r="E341" s="162" t="s">
        <v>32</v>
      </c>
      <c r="F341" s="163" t="s">
        <v>1601</v>
      </c>
      <c r="H341" s="164">
        <v>3.1</v>
      </c>
      <c r="I341" s="165"/>
      <c r="L341" s="161"/>
      <c r="M341" s="166"/>
      <c r="T341" s="167"/>
      <c r="AT341" s="162" t="s">
        <v>364</v>
      </c>
      <c r="AU341" s="162" t="s">
        <v>89</v>
      </c>
      <c r="AV341" s="13" t="s">
        <v>89</v>
      </c>
      <c r="AW341" s="13" t="s">
        <v>40</v>
      </c>
      <c r="AX341" s="13" t="s">
        <v>80</v>
      </c>
      <c r="AY341" s="162" t="s">
        <v>354</v>
      </c>
    </row>
    <row r="342" spans="2:65" s="13" customFormat="1">
      <c r="B342" s="161"/>
      <c r="D342" s="155" t="s">
        <v>364</v>
      </c>
      <c r="E342" s="162" t="s">
        <v>32</v>
      </c>
      <c r="F342" s="163" t="s">
        <v>1602</v>
      </c>
      <c r="H342" s="164">
        <v>2.0499999999999998</v>
      </c>
      <c r="I342" s="165"/>
      <c r="L342" s="161"/>
      <c r="M342" s="166"/>
      <c r="T342" s="167"/>
      <c r="AT342" s="162" t="s">
        <v>364</v>
      </c>
      <c r="AU342" s="162" t="s">
        <v>89</v>
      </c>
      <c r="AV342" s="13" t="s">
        <v>89</v>
      </c>
      <c r="AW342" s="13" t="s">
        <v>40</v>
      </c>
      <c r="AX342" s="13" t="s">
        <v>80</v>
      </c>
      <c r="AY342" s="162" t="s">
        <v>354</v>
      </c>
    </row>
    <row r="343" spans="2:65" s="15" customFormat="1">
      <c r="B343" s="195"/>
      <c r="D343" s="155" t="s">
        <v>364</v>
      </c>
      <c r="E343" s="196" t="s">
        <v>32</v>
      </c>
      <c r="F343" s="197" t="s">
        <v>1603</v>
      </c>
      <c r="H343" s="198">
        <v>249.24099999999996</v>
      </c>
      <c r="I343" s="199"/>
      <c r="L343" s="195"/>
      <c r="M343" s="200"/>
      <c r="T343" s="201"/>
      <c r="AT343" s="196" t="s">
        <v>364</v>
      </c>
      <c r="AU343" s="196" t="s">
        <v>89</v>
      </c>
      <c r="AV343" s="15" t="s">
        <v>110</v>
      </c>
      <c r="AW343" s="15" t="s">
        <v>40</v>
      </c>
      <c r="AX343" s="15" t="s">
        <v>80</v>
      </c>
      <c r="AY343" s="196" t="s">
        <v>354</v>
      </c>
    </row>
    <row r="344" spans="2:65" s="14" customFormat="1">
      <c r="B344" s="169"/>
      <c r="D344" s="155" t="s">
        <v>364</v>
      </c>
      <c r="E344" s="170" t="s">
        <v>32</v>
      </c>
      <c r="F344" s="171" t="s">
        <v>388</v>
      </c>
      <c r="H344" s="172">
        <v>356.94500000000005</v>
      </c>
      <c r="I344" s="173"/>
      <c r="L344" s="169"/>
      <c r="M344" s="174"/>
      <c r="T344" s="175"/>
      <c r="AT344" s="170" t="s">
        <v>364</v>
      </c>
      <c r="AU344" s="170" t="s">
        <v>89</v>
      </c>
      <c r="AV344" s="14" t="s">
        <v>252</v>
      </c>
      <c r="AW344" s="14" t="s">
        <v>40</v>
      </c>
      <c r="AX344" s="14" t="s">
        <v>87</v>
      </c>
      <c r="AY344" s="170" t="s">
        <v>354</v>
      </c>
    </row>
    <row r="345" spans="2:65" s="1" customFormat="1" ht="16.5" customHeight="1">
      <c r="B345" s="34"/>
      <c r="C345" s="137" t="s">
        <v>699</v>
      </c>
      <c r="D345" s="137" t="s">
        <v>356</v>
      </c>
      <c r="E345" s="138" t="s">
        <v>1710</v>
      </c>
      <c r="F345" s="139" t="s">
        <v>1711</v>
      </c>
      <c r="G345" s="140" t="s">
        <v>359</v>
      </c>
      <c r="H345" s="141">
        <v>249.86199999999999</v>
      </c>
      <c r="I345" s="142"/>
      <c r="J345" s="143">
        <f>ROUND(I345*H345,2)</f>
        <v>0</v>
      </c>
      <c r="K345" s="139" t="s">
        <v>360</v>
      </c>
      <c r="L345" s="34"/>
      <c r="M345" s="144" t="s">
        <v>32</v>
      </c>
      <c r="N345" s="145" t="s">
        <v>51</v>
      </c>
      <c r="P345" s="146">
        <f>O345*H345</f>
        <v>0</v>
      </c>
      <c r="Q345" s="146">
        <v>0</v>
      </c>
      <c r="R345" s="146">
        <f>Q345*H345</f>
        <v>0</v>
      </c>
      <c r="S345" s="146">
        <v>0</v>
      </c>
      <c r="T345" s="147">
        <f>S345*H345</f>
        <v>0</v>
      </c>
      <c r="AR345" s="148" t="s">
        <v>252</v>
      </c>
      <c r="AT345" s="148" t="s">
        <v>356</v>
      </c>
      <c r="AU345" s="148" t="s">
        <v>89</v>
      </c>
      <c r="AY345" s="18" t="s">
        <v>354</v>
      </c>
      <c r="BE345" s="149">
        <f>IF(N345="základní",J345,0)</f>
        <v>0</v>
      </c>
      <c r="BF345" s="149">
        <f>IF(N345="snížená",J345,0)</f>
        <v>0</v>
      </c>
      <c r="BG345" s="149">
        <f>IF(N345="zákl. přenesená",J345,0)</f>
        <v>0</v>
      </c>
      <c r="BH345" s="149">
        <f>IF(N345="sníž. přenesená",J345,0)</f>
        <v>0</v>
      </c>
      <c r="BI345" s="149">
        <f>IF(N345="nulová",J345,0)</f>
        <v>0</v>
      </c>
      <c r="BJ345" s="18" t="s">
        <v>87</v>
      </c>
      <c r="BK345" s="149">
        <f>ROUND(I345*H345,2)</f>
        <v>0</v>
      </c>
      <c r="BL345" s="18" t="s">
        <v>252</v>
      </c>
      <c r="BM345" s="148" t="s">
        <v>1016</v>
      </c>
    </row>
    <row r="346" spans="2:65" s="1" customFormat="1">
      <c r="B346" s="34"/>
      <c r="D346" s="150" t="s">
        <v>362</v>
      </c>
      <c r="F346" s="151" t="s">
        <v>1712</v>
      </c>
      <c r="I346" s="152"/>
      <c r="L346" s="34"/>
      <c r="M346" s="153"/>
      <c r="T346" s="55"/>
      <c r="AT346" s="18" t="s">
        <v>362</v>
      </c>
      <c r="AU346" s="18" t="s">
        <v>89</v>
      </c>
    </row>
    <row r="347" spans="2:65" s="13" customFormat="1">
      <c r="B347" s="161"/>
      <c r="D347" s="155" t="s">
        <v>364</v>
      </c>
      <c r="E347" s="162" t="s">
        <v>32</v>
      </c>
      <c r="F347" s="163" t="s">
        <v>1713</v>
      </c>
      <c r="H347" s="164">
        <v>249.86199999999999</v>
      </c>
      <c r="I347" s="165"/>
      <c r="L347" s="161"/>
      <c r="M347" s="166"/>
      <c r="T347" s="167"/>
      <c r="AT347" s="162" t="s">
        <v>364</v>
      </c>
      <c r="AU347" s="162" t="s">
        <v>89</v>
      </c>
      <c r="AV347" s="13" t="s">
        <v>89</v>
      </c>
      <c r="AW347" s="13" t="s">
        <v>40</v>
      </c>
      <c r="AX347" s="13" t="s">
        <v>80</v>
      </c>
      <c r="AY347" s="162" t="s">
        <v>354</v>
      </c>
    </row>
    <row r="348" spans="2:65" s="14" customFormat="1">
      <c r="B348" s="169"/>
      <c r="D348" s="155" t="s">
        <v>364</v>
      </c>
      <c r="E348" s="170" t="s">
        <v>32</v>
      </c>
      <c r="F348" s="171" t="s">
        <v>388</v>
      </c>
      <c r="H348" s="172">
        <v>249.86199999999999</v>
      </c>
      <c r="I348" s="173"/>
      <c r="L348" s="169"/>
      <c r="M348" s="174"/>
      <c r="T348" s="175"/>
      <c r="AT348" s="170" t="s">
        <v>364</v>
      </c>
      <c r="AU348" s="170" t="s">
        <v>89</v>
      </c>
      <c r="AV348" s="14" t="s">
        <v>252</v>
      </c>
      <c r="AW348" s="14" t="s">
        <v>40</v>
      </c>
      <c r="AX348" s="14" t="s">
        <v>87</v>
      </c>
      <c r="AY348" s="170" t="s">
        <v>354</v>
      </c>
    </row>
    <row r="349" spans="2:65" s="1" customFormat="1" ht="21.75" customHeight="1">
      <c r="B349" s="34"/>
      <c r="C349" s="137" t="s">
        <v>705</v>
      </c>
      <c r="D349" s="137" t="s">
        <v>356</v>
      </c>
      <c r="E349" s="138" t="s">
        <v>635</v>
      </c>
      <c r="F349" s="139" t="s">
        <v>636</v>
      </c>
      <c r="G349" s="140" t="s">
        <v>359</v>
      </c>
      <c r="H349" s="141">
        <v>192.13800000000001</v>
      </c>
      <c r="I349" s="142"/>
      <c r="J349" s="143">
        <f>ROUND(I349*H349,2)</f>
        <v>0</v>
      </c>
      <c r="K349" s="139" t="s">
        <v>360</v>
      </c>
      <c r="L349" s="34"/>
      <c r="M349" s="144" t="s">
        <v>32</v>
      </c>
      <c r="N349" s="145" t="s">
        <v>51</v>
      </c>
      <c r="P349" s="146">
        <f>O349*H349</f>
        <v>0</v>
      </c>
      <c r="Q349" s="146">
        <v>0</v>
      </c>
      <c r="R349" s="146">
        <f>Q349*H349</f>
        <v>0</v>
      </c>
      <c r="S349" s="146">
        <v>0</v>
      </c>
      <c r="T349" s="147">
        <f>S349*H349</f>
        <v>0</v>
      </c>
      <c r="AR349" s="148" t="s">
        <v>252</v>
      </c>
      <c r="AT349" s="148" t="s">
        <v>356</v>
      </c>
      <c r="AU349" s="148" t="s">
        <v>89</v>
      </c>
      <c r="AY349" s="18" t="s">
        <v>354</v>
      </c>
      <c r="BE349" s="149">
        <f>IF(N349="základní",J349,0)</f>
        <v>0</v>
      </c>
      <c r="BF349" s="149">
        <f>IF(N349="snížená",J349,0)</f>
        <v>0</v>
      </c>
      <c r="BG349" s="149">
        <f>IF(N349="zákl. přenesená",J349,0)</f>
        <v>0</v>
      </c>
      <c r="BH349" s="149">
        <f>IF(N349="sníž. přenesená",J349,0)</f>
        <v>0</v>
      </c>
      <c r="BI349" s="149">
        <f>IF(N349="nulová",J349,0)</f>
        <v>0</v>
      </c>
      <c r="BJ349" s="18" t="s">
        <v>87</v>
      </c>
      <c r="BK349" s="149">
        <f>ROUND(I349*H349,2)</f>
        <v>0</v>
      </c>
      <c r="BL349" s="18" t="s">
        <v>252</v>
      </c>
      <c r="BM349" s="148" t="s">
        <v>1025</v>
      </c>
    </row>
    <row r="350" spans="2:65" s="1" customFormat="1">
      <c r="B350" s="34"/>
      <c r="D350" s="150" t="s">
        <v>362</v>
      </c>
      <c r="F350" s="151" t="s">
        <v>638</v>
      </c>
      <c r="I350" s="152"/>
      <c r="L350" s="34"/>
      <c r="M350" s="153"/>
      <c r="T350" s="55"/>
      <c r="AT350" s="18" t="s">
        <v>362</v>
      </c>
      <c r="AU350" s="18" t="s">
        <v>89</v>
      </c>
    </row>
    <row r="351" spans="2:65" s="13" customFormat="1">
      <c r="B351" s="161"/>
      <c r="D351" s="155" t="s">
        <v>364</v>
      </c>
      <c r="E351" s="162" t="s">
        <v>32</v>
      </c>
      <c r="F351" s="163" t="s">
        <v>1714</v>
      </c>
      <c r="H351" s="164">
        <v>96.6</v>
      </c>
      <c r="I351" s="165"/>
      <c r="L351" s="161"/>
      <c r="M351" s="166"/>
      <c r="T351" s="167"/>
      <c r="AT351" s="162" t="s">
        <v>364</v>
      </c>
      <c r="AU351" s="162" t="s">
        <v>89</v>
      </c>
      <c r="AV351" s="13" t="s">
        <v>89</v>
      </c>
      <c r="AW351" s="13" t="s">
        <v>40</v>
      </c>
      <c r="AX351" s="13" t="s">
        <v>80</v>
      </c>
      <c r="AY351" s="162" t="s">
        <v>354</v>
      </c>
    </row>
    <row r="352" spans="2:65" s="13" customFormat="1">
      <c r="B352" s="161"/>
      <c r="D352" s="155" t="s">
        <v>364</v>
      </c>
      <c r="E352" s="162" t="s">
        <v>32</v>
      </c>
      <c r="F352" s="163" t="s">
        <v>1715</v>
      </c>
      <c r="H352" s="164">
        <v>5.9749999999999996</v>
      </c>
      <c r="I352" s="165"/>
      <c r="L352" s="161"/>
      <c r="M352" s="166"/>
      <c r="T352" s="167"/>
      <c r="AT352" s="162" t="s">
        <v>364</v>
      </c>
      <c r="AU352" s="162" t="s">
        <v>89</v>
      </c>
      <c r="AV352" s="13" t="s">
        <v>89</v>
      </c>
      <c r="AW352" s="13" t="s">
        <v>40</v>
      </c>
      <c r="AX352" s="13" t="s">
        <v>80</v>
      </c>
      <c r="AY352" s="162" t="s">
        <v>354</v>
      </c>
    </row>
    <row r="353" spans="2:65" s="13" customFormat="1">
      <c r="B353" s="161"/>
      <c r="D353" s="155" t="s">
        <v>364</v>
      </c>
      <c r="E353" s="162" t="s">
        <v>32</v>
      </c>
      <c r="F353" s="163" t="s">
        <v>1716</v>
      </c>
      <c r="H353" s="164">
        <v>89.563000000000002</v>
      </c>
      <c r="I353" s="165"/>
      <c r="L353" s="161"/>
      <c r="M353" s="166"/>
      <c r="T353" s="167"/>
      <c r="AT353" s="162" t="s">
        <v>364</v>
      </c>
      <c r="AU353" s="162" t="s">
        <v>89</v>
      </c>
      <c r="AV353" s="13" t="s">
        <v>89</v>
      </c>
      <c r="AW353" s="13" t="s">
        <v>40</v>
      </c>
      <c r="AX353" s="13" t="s">
        <v>80</v>
      </c>
      <c r="AY353" s="162" t="s">
        <v>354</v>
      </c>
    </row>
    <row r="354" spans="2:65" s="14" customFormat="1">
      <c r="B354" s="169"/>
      <c r="D354" s="155" t="s">
        <v>364</v>
      </c>
      <c r="E354" s="170" t="s">
        <v>32</v>
      </c>
      <c r="F354" s="171" t="s">
        <v>388</v>
      </c>
      <c r="H354" s="172">
        <v>192.13799999999998</v>
      </c>
      <c r="I354" s="173"/>
      <c r="L354" s="169"/>
      <c r="M354" s="174"/>
      <c r="T354" s="175"/>
      <c r="AT354" s="170" t="s">
        <v>364</v>
      </c>
      <c r="AU354" s="170" t="s">
        <v>89</v>
      </c>
      <c r="AV354" s="14" t="s">
        <v>252</v>
      </c>
      <c r="AW354" s="14" t="s">
        <v>40</v>
      </c>
      <c r="AX354" s="14" t="s">
        <v>87</v>
      </c>
      <c r="AY354" s="170" t="s">
        <v>354</v>
      </c>
    </row>
    <row r="355" spans="2:65" s="1" customFormat="1" ht="24.2" customHeight="1">
      <c r="B355" s="34"/>
      <c r="C355" s="137" t="s">
        <v>712</v>
      </c>
      <c r="D355" s="137" t="s">
        <v>356</v>
      </c>
      <c r="E355" s="138" t="s">
        <v>643</v>
      </c>
      <c r="F355" s="139" t="s">
        <v>644</v>
      </c>
      <c r="G355" s="140" t="s">
        <v>359</v>
      </c>
      <c r="H355" s="141">
        <v>384.27600000000001</v>
      </c>
      <c r="I355" s="142"/>
      <c r="J355" s="143">
        <f>ROUND(I355*H355,2)</f>
        <v>0</v>
      </c>
      <c r="K355" s="139" t="s">
        <v>360</v>
      </c>
      <c r="L355" s="34"/>
      <c r="M355" s="144" t="s">
        <v>32</v>
      </c>
      <c r="N355" s="145" t="s">
        <v>51</v>
      </c>
      <c r="P355" s="146">
        <f>O355*H355</f>
        <v>0</v>
      </c>
      <c r="Q355" s="146">
        <v>0</v>
      </c>
      <c r="R355" s="146">
        <f>Q355*H355</f>
        <v>0</v>
      </c>
      <c r="S355" s="146">
        <v>0</v>
      </c>
      <c r="T355" s="147">
        <f>S355*H355</f>
        <v>0</v>
      </c>
      <c r="AR355" s="148" t="s">
        <v>252</v>
      </c>
      <c r="AT355" s="148" t="s">
        <v>356</v>
      </c>
      <c r="AU355" s="148" t="s">
        <v>89</v>
      </c>
      <c r="AY355" s="18" t="s">
        <v>354</v>
      </c>
      <c r="BE355" s="149">
        <f>IF(N355="základní",J355,0)</f>
        <v>0</v>
      </c>
      <c r="BF355" s="149">
        <f>IF(N355="snížená",J355,0)</f>
        <v>0</v>
      </c>
      <c r="BG355" s="149">
        <f>IF(N355="zákl. přenesená",J355,0)</f>
        <v>0</v>
      </c>
      <c r="BH355" s="149">
        <f>IF(N355="sníž. přenesená",J355,0)</f>
        <v>0</v>
      </c>
      <c r="BI355" s="149">
        <f>IF(N355="nulová",J355,0)</f>
        <v>0</v>
      </c>
      <c r="BJ355" s="18" t="s">
        <v>87</v>
      </c>
      <c r="BK355" s="149">
        <f>ROUND(I355*H355,2)</f>
        <v>0</v>
      </c>
      <c r="BL355" s="18" t="s">
        <v>252</v>
      </c>
      <c r="BM355" s="148" t="s">
        <v>1033</v>
      </c>
    </row>
    <row r="356" spans="2:65" s="1" customFormat="1">
      <c r="B356" s="34"/>
      <c r="D356" s="150" t="s">
        <v>362</v>
      </c>
      <c r="F356" s="151" t="s">
        <v>646</v>
      </c>
      <c r="I356" s="152"/>
      <c r="L356" s="34"/>
      <c r="M356" s="153"/>
      <c r="T356" s="55"/>
      <c r="AT356" s="18" t="s">
        <v>362</v>
      </c>
      <c r="AU356" s="18" t="s">
        <v>89</v>
      </c>
    </row>
    <row r="357" spans="2:65" s="13" customFormat="1">
      <c r="B357" s="161"/>
      <c r="D357" s="155" t="s">
        <v>364</v>
      </c>
      <c r="E357" s="162" t="s">
        <v>32</v>
      </c>
      <c r="F357" s="163" t="s">
        <v>1717</v>
      </c>
      <c r="H357" s="164">
        <v>384.27600000000001</v>
      </c>
      <c r="I357" s="165"/>
      <c r="L357" s="161"/>
      <c r="M357" s="166"/>
      <c r="T357" s="167"/>
      <c r="AT357" s="162" t="s">
        <v>364</v>
      </c>
      <c r="AU357" s="162" t="s">
        <v>89</v>
      </c>
      <c r="AV357" s="13" t="s">
        <v>89</v>
      </c>
      <c r="AW357" s="13" t="s">
        <v>40</v>
      </c>
      <c r="AX357" s="13" t="s">
        <v>80</v>
      </c>
      <c r="AY357" s="162" t="s">
        <v>354</v>
      </c>
    </row>
    <row r="358" spans="2:65" s="14" customFormat="1">
      <c r="B358" s="169"/>
      <c r="D358" s="155" t="s">
        <v>364</v>
      </c>
      <c r="E358" s="170" t="s">
        <v>32</v>
      </c>
      <c r="F358" s="171" t="s">
        <v>388</v>
      </c>
      <c r="H358" s="172">
        <v>384.27600000000001</v>
      </c>
      <c r="I358" s="173"/>
      <c r="L358" s="169"/>
      <c r="M358" s="174"/>
      <c r="T358" s="175"/>
      <c r="AT358" s="170" t="s">
        <v>364</v>
      </c>
      <c r="AU358" s="170" t="s">
        <v>89</v>
      </c>
      <c r="AV358" s="14" t="s">
        <v>252</v>
      </c>
      <c r="AW358" s="14" t="s">
        <v>40</v>
      </c>
      <c r="AX358" s="14" t="s">
        <v>87</v>
      </c>
      <c r="AY358" s="170" t="s">
        <v>354</v>
      </c>
    </row>
    <row r="359" spans="2:65" s="11" customFormat="1" ht="22.9" customHeight="1">
      <c r="B359" s="125"/>
      <c r="D359" s="126" t="s">
        <v>79</v>
      </c>
      <c r="E359" s="135" t="s">
        <v>710</v>
      </c>
      <c r="F359" s="135" t="s">
        <v>711</v>
      </c>
      <c r="I359" s="128"/>
      <c r="J359" s="136">
        <f>BK359</f>
        <v>0</v>
      </c>
      <c r="L359" s="125"/>
      <c r="M359" s="130"/>
      <c r="P359" s="131">
        <f>SUM(P360:P375)</f>
        <v>0</v>
      </c>
      <c r="R359" s="131">
        <f>SUM(R360:R375)</f>
        <v>0</v>
      </c>
      <c r="T359" s="132">
        <f>SUM(T360:T375)</f>
        <v>0</v>
      </c>
      <c r="AR359" s="126" t="s">
        <v>87</v>
      </c>
      <c r="AT359" s="133" t="s">
        <v>79</v>
      </c>
      <c r="AU359" s="133" t="s">
        <v>87</v>
      </c>
      <c r="AY359" s="126" t="s">
        <v>354</v>
      </c>
      <c r="BK359" s="134">
        <f>SUM(BK360:BK375)</f>
        <v>0</v>
      </c>
    </row>
    <row r="360" spans="2:65" s="1" customFormat="1" ht="37.9" customHeight="1">
      <c r="B360" s="34"/>
      <c r="C360" s="137" t="s">
        <v>718</v>
      </c>
      <c r="D360" s="137" t="s">
        <v>356</v>
      </c>
      <c r="E360" s="138" t="s">
        <v>1718</v>
      </c>
      <c r="F360" s="139" t="s">
        <v>1719</v>
      </c>
      <c r="G360" s="140" t="s">
        <v>715</v>
      </c>
      <c r="H360" s="141">
        <v>19.045999999999999</v>
      </c>
      <c r="I360" s="142"/>
      <c r="J360" s="143">
        <f>ROUND(I360*H360,2)</f>
        <v>0</v>
      </c>
      <c r="K360" s="139" t="s">
        <v>360</v>
      </c>
      <c r="L360" s="34"/>
      <c r="M360" s="144" t="s">
        <v>32</v>
      </c>
      <c r="N360" s="145" t="s">
        <v>51</v>
      </c>
      <c r="P360" s="146">
        <f>O360*H360</f>
        <v>0</v>
      </c>
      <c r="Q360" s="146">
        <v>0</v>
      </c>
      <c r="R360" s="146">
        <f>Q360*H360</f>
        <v>0</v>
      </c>
      <c r="S360" s="146">
        <v>0</v>
      </c>
      <c r="T360" s="147">
        <f>S360*H360</f>
        <v>0</v>
      </c>
      <c r="AR360" s="148" t="s">
        <v>252</v>
      </c>
      <c r="AT360" s="148" t="s">
        <v>356</v>
      </c>
      <c r="AU360" s="148" t="s">
        <v>89</v>
      </c>
      <c r="AY360" s="18" t="s">
        <v>354</v>
      </c>
      <c r="BE360" s="149">
        <f>IF(N360="základní",J360,0)</f>
        <v>0</v>
      </c>
      <c r="BF360" s="149">
        <f>IF(N360="snížená",J360,0)</f>
        <v>0</v>
      </c>
      <c r="BG360" s="149">
        <f>IF(N360="zákl. přenesená",J360,0)</f>
        <v>0</v>
      </c>
      <c r="BH360" s="149">
        <f>IF(N360="sníž. přenesená",J360,0)</f>
        <v>0</v>
      </c>
      <c r="BI360" s="149">
        <f>IF(N360="nulová",J360,0)</f>
        <v>0</v>
      </c>
      <c r="BJ360" s="18" t="s">
        <v>87</v>
      </c>
      <c r="BK360" s="149">
        <f>ROUND(I360*H360,2)</f>
        <v>0</v>
      </c>
      <c r="BL360" s="18" t="s">
        <v>252</v>
      </c>
      <c r="BM360" s="148" t="s">
        <v>1042</v>
      </c>
    </row>
    <row r="361" spans="2:65" s="1" customFormat="1">
      <c r="B361" s="34"/>
      <c r="D361" s="150" t="s">
        <v>362</v>
      </c>
      <c r="F361" s="151" t="s">
        <v>1720</v>
      </c>
      <c r="I361" s="152"/>
      <c r="L361" s="34"/>
      <c r="M361" s="153"/>
      <c r="T361" s="55"/>
      <c r="AT361" s="18" t="s">
        <v>362</v>
      </c>
      <c r="AU361" s="18" t="s">
        <v>89</v>
      </c>
    </row>
    <row r="362" spans="2:65" s="1" customFormat="1" ht="62.65" customHeight="1">
      <c r="B362" s="34"/>
      <c r="C362" s="137" t="s">
        <v>723</v>
      </c>
      <c r="D362" s="137" t="s">
        <v>356</v>
      </c>
      <c r="E362" s="138" t="s">
        <v>1721</v>
      </c>
      <c r="F362" s="139" t="s">
        <v>1722</v>
      </c>
      <c r="G362" s="140" t="s">
        <v>715</v>
      </c>
      <c r="H362" s="141">
        <v>93.14</v>
      </c>
      <c r="I362" s="142"/>
      <c r="J362" s="143">
        <f>ROUND(I362*H362,2)</f>
        <v>0</v>
      </c>
      <c r="K362" s="139" t="s">
        <v>360</v>
      </c>
      <c r="L362" s="34"/>
      <c r="M362" s="144" t="s">
        <v>32</v>
      </c>
      <c r="N362" s="145" t="s">
        <v>51</v>
      </c>
      <c r="P362" s="146">
        <f>O362*H362</f>
        <v>0</v>
      </c>
      <c r="Q362" s="146">
        <v>0</v>
      </c>
      <c r="R362" s="146">
        <f>Q362*H362</f>
        <v>0</v>
      </c>
      <c r="S362" s="146">
        <v>0</v>
      </c>
      <c r="T362" s="147">
        <f>S362*H362</f>
        <v>0</v>
      </c>
      <c r="AR362" s="148" t="s">
        <v>252</v>
      </c>
      <c r="AT362" s="148" t="s">
        <v>356</v>
      </c>
      <c r="AU362" s="148" t="s">
        <v>89</v>
      </c>
      <c r="AY362" s="18" t="s">
        <v>354</v>
      </c>
      <c r="BE362" s="149">
        <f>IF(N362="základní",J362,0)</f>
        <v>0</v>
      </c>
      <c r="BF362" s="149">
        <f>IF(N362="snížená",J362,0)</f>
        <v>0</v>
      </c>
      <c r="BG362" s="149">
        <f>IF(N362="zákl. přenesená",J362,0)</f>
        <v>0</v>
      </c>
      <c r="BH362" s="149">
        <f>IF(N362="sníž. přenesená",J362,0)</f>
        <v>0</v>
      </c>
      <c r="BI362" s="149">
        <f>IF(N362="nulová",J362,0)</f>
        <v>0</v>
      </c>
      <c r="BJ362" s="18" t="s">
        <v>87</v>
      </c>
      <c r="BK362" s="149">
        <f>ROUND(I362*H362,2)</f>
        <v>0</v>
      </c>
      <c r="BL362" s="18" t="s">
        <v>252</v>
      </c>
      <c r="BM362" s="148" t="s">
        <v>1054</v>
      </c>
    </row>
    <row r="363" spans="2:65" s="1" customFormat="1">
      <c r="B363" s="34"/>
      <c r="D363" s="150" t="s">
        <v>362</v>
      </c>
      <c r="F363" s="151" t="s">
        <v>1723</v>
      </c>
      <c r="I363" s="152"/>
      <c r="L363" s="34"/>
      <c r="M363" s="153"/>
      <c r="T363" s="55"/>
      <c r="AT363" s="18" t="s">
        <v>362</v>
      </c>
      <c r="AU363" s="18" t="s">
        <v>89</v>
      </c>
    </row>
    <row r="364" spans="2:65" s="13" customFormat="1">
      <c r="B364" s="161"/>
      <c r="D364" s="155" t="s">
        <v>364</v>
      </c>
      <c r="E364" s="162" t="s">
        <v>32</v>
      </c>
      <c r="F364" s="163" t="s">
        <v>1724</v>
      </c>
      <c r="H364" s="164">
        <v>93.14</v>
      </c>
      <c r="I364" s="165"/>
      <c r="L364" s="161"/>
      <c r="M364" s="166"/>
      <c r="T364" s="167"/>
      <c r="AT364" s="162" t="s">
        <v>364</v>
      </c>
      <c r="AU364" s="162" t="s">
        <v>89</v>
      </c>
      <c r="AV364" s="13" t="s">
        <v>89</v>
      </c>
      <c r="AW364" s="13" t="s">
        <v>40</v>
      </c>
      <c r="AX364" s="13" t="s">
        <v>80</v>
      </c>
      <c r="AY364" s="162" t="s">
        <v>354</v>
      </c>
    </row>
    <row r="365" spans="2:65" s="14" customFormat="1">
      <c r="B365" s="169"/>
      <c r="D365" s="155" t="s">
        <v>364</v>
      </c>
      <c r="E365" s="170" t="s">
        <v>32</v>
      </c>
      <c r="F365" s="171" t="s">
        <v>388</v>
      </c>
      <c r="H365" s="172">
        <v>93.14</v>
      </c>
      <c r="I365" s="173"/>
      <c r="L365" s="169"/>
      <c r="M365" s="174"/>
      <c r="T365" s="175"/>
      <c r="AT365" s="170" t="s">
        <v>364</v>
      </c>
      <c r="AU365" s="170" t="s">
        <v>89</v>
      </c>
      <c r="AV365" s="14" t="s">
        <v>252</v>
      </c>
      <c r="AW365" s="14" t="s">
        <v>40</v>
      </c>
      <c r="AX365" s="14" t="s">
        <v>87</v>
      </c>
      <c r="AY365" s="170" t="s">
        <v>354</v>
      </c>
    </row>
    <row r="366" spans="2:65" s="1" customFormat="1" ht="33" customHeight="1">
      <c r="B366" s="34"/>
      <c r="C366" s="137" t="s">
        <v>729</v>
      </c>
      <c r="D366" s="137" t="s">
        <v>356</v>
      </c>
      <c r="E366" s="138" t="s">
        <v>719</v>
      </c>
      <c r="F366" s="139" t="s">
        <v>720</v>
      </c>
      <c r="G366" s="140" t="s">
        <v>715</v>
      </c>
      <c r="H366" s="141">
        <v>19.045999999999999</v>
      </c>
      <c r="I366" s="142"/>
      <c r="J366" s="143">
        <f>ROUND(I366*H366,2)</f>
        <v>0</v>
      </c>
      <c r="K366" s="139" t="s">
        <v>360</v>
      </c>
      <c r="L366" s="34"/>
      <c r="M366" s="144" t="s">
        <v>32</v>
      </c>
      <c r="N366" s="145" t="s">
        <v>51</v>
      </c>
      <c r="P366" s="146">
        <f>O366*H366</f>
        <v>0</v>
      </c>
      <c r="Q366" s="146">
        <v>0</v>
      </c>
      <c r="R366" s="146">
        <f>Q366*H366</f>
        <v>0</v>
      </c>
      <c r="S366" s="146">
        <v>0</v>
      </c>
      <c r="T366" s="147">
        <f>S366*H366</f>
        <v>0</v>
      </c>
      <c r="AR366" s="148" t="s">
        <v>252</v>
      </c>
      <c r="AT366" s="148" t="s">
        <v>356</v>
      </c>
      <c r="AU366" s="148" t="s">
        <v>89</v>
      </c>
      <c r="AY366" s="18" t="s">
        <v>354</v>
      </c>
      <c r="BE366" s="149">
        <f>IF(N366="základní",J366,0)</f>
        <v>0</v>
      </c>
      <c r="BF366" s="149">
        <f>IF(N366="snížená",J366,0)</f>
        <v>0</v>
      </c>
      <c r="BG366" s="149">
        <f>IF(N366="zákl. přenesená",J366,0)</f>
        <v>0</v>
      </c>
      <c r="BH366" s="149">
        <f>IF(N366="sníž. přenesená",J366,0)</f>
        <v>0</v>
      </c>
      <c r="BI366" s="149">
        <f>IF(N366="nulová",J366,0)</f>
        <v>0</v>
      </c>
      <c r="BJ366" s="18" t="s">
        <v>87</v>
      </c>
      <c r="BK366" s="149">
        <f>ROUND(I366*H366,2)</f>
        <v>0</v>
      </c>
      <c r="BL366" s="18" t="s">
        <v>252</v>
      </c>
      <c r="BM366" s="148" t="s">
        <v>1064</v>
      </c>
    </row>
    <row r="367" spans="2:65" s="1" customFormat="1">
      <c r="B367" s="34"/>
      <c r="D367" s="150" t="s">
        <v>362</v>
      </c>
      <c r="F367" s="151" t="s">
        <v>722</v>
      </c>
      <c r="I367" s="152"/>
      <c r="L367" s="34"/>
      <c r="M367" s="153"/>
      <c r="T367" s="55"/>
      <c r="AT367" s="18" t="s">
        <v>362</v>
      </c>
      <c r="AU367" s="18" t="s">
        <v>89</v>
      </c>
    </row>
    <row r="368" spans="2:65" s="1" customFormat="1" ht="44.25" customHeight="1">
      <c r="B368" s="34"/>
      <c r="C368" s="137" t="s">
        <v>740</v>
      </c>
      <c r="D368" s="137" t="s">
        <v>356</v>
      </c>
      <c r="E368" s="138" t="s">
        <v>724</v>
      </c>
      <c r="F368" s="139" t="s">
        <v>725</v>
      </c>
      <c r="G368" s="140" t="s">
        <v>715</v>
      </c>
      <c r="H368" s="141">
        <v>742.79399999999998</v>
      </c>
      <c r="I368" s="142"/>
      <c r="J368" s="143">
        <f>ROUND(I368*H368,2)</f>
        <v>0</v>
      </c>
      <c r="K368" s="139" t="s">
        <v>360</v>
      </c>
      <c r="L368" s="34"/>
      <c r="M368" s="144" t="s">
        <v>32</v>
      </c>
      <c r="N368" s="145" t="s">
        <v>51</v>
      </c>
      <c r="P368" s="146">
        <f>O368*H368</f>
        <v>0</v>
      </c>
      <c r="Q368" s="146">
        <v>0</v>
      </c>
      <c r="R368" s="146">
        <f>Q368*H368</f>
        <v>0</v>
      </c>
      <c r="S368" s="146">
        <v>0</v>
      </c>
      <c r="T368" s="147">
        <f>S368*H368</f>
        <v>0</v>
      </c>
      <c r="AR368" s="148" t="s">
        <v>252</v>
      </c>
      <c r="AT368" s="148" t="s">
        <v>356</v>
      </c>
      <c r="AU368" s="148" t="s">
        <v>89</v>
      </c>
      <c r="AY368" s="18" t="s">
        <v>354</v>
      </c>
      <c r="BE368" s="149">
        <f>IF(N368="základní",J368,0)</f>
        <v>0</v>
      </c>
      <c r="BF368" s="149">
        <f>IF(N368="snížená",J368,0)</f>
        <v>0</v>
      </c>
      <c r="BG368" s="149">
        <f>IF(N368="zákl. přenesená",J368,0)</f>
        <v>0</v>
      </c>
      <c r="BH368" s="149">
        <f>IF(N368="sníž. přenesená",J368,0)</f>
        <v>0</v>
      </c>
      <c r="BI368" s="149">
        <f>IF(N368="nulová",J368,0)</f>
        <v>0</v>
      </c>
      <c r="BJ368" s="18" t="s">
        <v>87</v>
      </c>
      <c r="BK368" s="149">
        <f>ROUND(I368*H368,2)</f>
        <v>0</v>
      </c>
      <c r="BL368" s="18" t="s">
        <v>252</v>
      </c>
      <c r="BM368" s="148" t="s">
        <v>1075</v>
      </c>
    </row>
    <row r="369" spans="2:65" s="1" customFormat="1">
      <c r="B369" s="34"/>
      <c r="D369" s="150" t="s">
        <v>362</v>
      </c>
      <c r="F369" s="151" t="s">
        <v>727</v>
      </c>
      <c r="I369" s="152"/>
      <c r="L369" s="34"/>
      <c r="M369" s="153"/>
      <c r="T369" s="55"/>
      <c r="AT369" s="18" t="s">
        <v>362</v>
      </c>
      <c r="AU369" s="18" t="s">
        <v>89</v>
      </c>
    </row>
    <row r="370" spans="2:65" s="13" customFormat="1">
      <c r="B370" s="161"/>
      <c r="D370" s="155" t="s">
        <v>364</v>
      </c>
      <c r="E370" s="162" t="s">
        <v>32</v>
      </c>
      <c r="F370" s="163" t="s">
        <v>1725</v>
      </c>
      <c r="H370" s="164">
        <v>742.79399999999998</v>
      </c>
      <c r="I370" s="165"/>
      <c r="L370" s="161"/>
      <c r="M370" s="166"/>
      <c r="T370" s="167"/>
      <c r="AT370" s="162" t="s">
        <v>364</v>
      </c>
      <c r="AU370" s="162" t="s">
        <v>89</v>
      </c>
      <c r="AV370" s="13" t="s">
        <v>89</v>
      </c>
      <c r="AW370" s="13" t="s">
        <v>40</v>
      </c>
      <c r="AX370" s="13" t="s">
        <v>80</v>
      </c>
      <c r="AY370" s="162" t="s">
        <v>354</v>
      </c>
    </row>
    <row r="371" spans="2:65" s="14" customFormat="1">
      <c r="B371" s="169"/>
      <c r="D371" s="155" t="s">
        <v>364</v>
      </c>
      <c r="E371" s="170" t="s">
        <v>32</v>
      </c>
      <c r="F371" s="171" t="s">
        <v>388</v>
      </c>
      <c r="H371" s="172">
        <v>742.79399999999998</v>
      </c>
      <c r="I371" s="173"/>
      <c r="L371" s="169"/>
      <c r="M371" s="174"/>
      <c r="T371" s="175"/>
      <c r="AT371" s="170" t="s">
        <v>364</v>
      </c>
      <c r="AU371" s="170" t="s">
        <v>89</v>
      </c>
      <c r="AV371" s="14" t="s">
        <v>252</v>
      </c>
      <c r="AW371" s="14" t="s">
        <v>40</v>
      </c>
      <c r="AX371" s="14" t="s">
        <v>87</v>
      </c>
      <c r="AY371" s="170" t="s">
        <v>354</v>
      </c>
    </row>
    <row r="372" spans="2:65" s="1" customFormat="1" ht="44.25" customHeight="1">
      <c r="B372" s="34"/>
      <c r="C372" s="137" t="s">
        <v>751</v>
      </c>
      <c r="D372" s="137" t="s">
        <v>356</v>
      </c>
      <c r="E372" s="138" t="s">
        <v>761</v>
      </c>
      <c r="F372" s="139" t="s">
        <v>762</v>
      </c>
      <c r="G372" s="140" t="s">
        <v>715</v>
      </c>
      <c r="H372" s="141">
        <v>0.16800000000000001</v>
      </c>
      <c r="I372" s="142"/>
      <c r="J372" s="143">
        <f>ROUND(I372*H372,2)</f>
        <v>0</v>
      </c>
      <c r="K372" s="139" t="s">
        <v>360</v>
      </c>
      <c r="L372" s="34"/>
      <c r="M372" s="144" t="s">
        <v>32</v>
      </c>
      <c r="N372" s="145" t="s">
        <v>51</v>
      </c>
      <c r="P372" s="146">
        <f>O372*H372</f>
        <v>0</v>
      </c>
      <c r="Q372" s="146">
        <v>0</v>
      </c>
      <c r="R372" s="146">
        <f>Q372*H372</f>
        <v>0</v>
      </c>
      <c r="S372" s="146">
        <v>0</v>
      </c>
      <c r="T372" s="147">
        <f>S372*H372</f>
        <v>0</v>
      </c>
      <c r="AR372" s="148" t="s">
        <v>252</v>
      </c>
      <c r="AT372" s="148" t="s">
        <v>356</v>
      </c>
      <c r="AU372" s="148" t="s">
        <v>89</v>
      </c>
      <c r="AY372" s="18" t="s">
        <v>354</v>
      </c>
      <c r="BE372" s="149">
        <f>IF(N372="základní",J372,0)</f>
        <v>0</v>
      </c>
      <c r="BF372" s="149">
        <f>IF(N372="snížená",J372,0)</f>
        <v>0</v>
      </c>
      <c r="BG372" s="149">
        <f>IF(N372="zákl. přenesená",J372,0)</f>
        <v>0</v>
      </c>
      <c r="BH372" s="149">
        <f>IF(N372="sníž. přenesená",J372,0)</f>
        <v>0</v>
      </c>
      <c r="BI372" s="149">
        <f>IF(N372="nulová",J372,0)</f>
        <v>0</v>
      </c>
      <c r="BJ372" s="18" t="s">
        <v>87</v>
      </c>
      <c r="BK372" s="149">
        <f>ROUND(I372*H372,2)</f>
        <v>0</v>
      </c>
      <c r="BL372" s="18" t="s">
        <v>252</v>
      </c>
      <c r="BM372" s="148" t="s">
        <v>1084</v>
      </c>
    </row>
    <row r="373" spans="2:65" s="1" customFormat="1">
      <c r="B373" s="34"/>
      <c r="D373" s="150" t="s">
        <v>362</v>
      </c>
      <c r="F373" s="151" t="s">
        <v>764</v>
      </c>
      <c r="I373" s="152"/>
      <c r="L373" s="34"/>
      <c r="M373" s="153"/>
      <c r="T373" s="55"/>
      <c r="AT373" s="18" t="s">
        <v>362</v>
      </c>
      <c r="AU373" s="18" t="s">
        <v>89</v>
      </c>
    </row>
    <row r="374" spans="2:65" s="1" customFormat="1" ht="44.25" customHeight="1">
      <c r="B374" s="34"/>
      <c r="C374" s="137" t="s">
        <v>760</v>
      </c>
      <c r="D374" s="137" t="s">
        <v>356</v>
      </c>
      <c r="E374" s="138" t="s">
        <v>1726</v>
      </c>
      <c r="F374" s="139" t="s">
        <v>1727</v>
      </c>
      <c r="G374" s="140" t="s">
        <v>715</v>
      </c>
      <c r="H374" s="141">
        <v>8.0690000000000008</v>
      </c>
      <c r="I374" s="142"/>
      <c r="J374" s="143">
        <f>ROUND(I374*H374,2)</f>
        <v>0</v>
      </c>
      <c r="K374" s="139" t="s">
        <v>360</v>
      </c>
      <c r="L374" s="34"/>
      <c r="M374" s="144" t="s">
        <v>32</v>
      </c>
      <c r="N374" s="145" t="s">
        <v>51</v>
      </c>
      <c r="P374" s="146">
        <f>O374*H374</f>
        <v>0</v>
      </c>
      <c r="Q374" s="146">
        <v>0</v>
      </c>
      <c r="R374" s="146">
        <f>Q374*H374</f>
        <v>0</v>
      </c>
      <c r="S374" s="146">
        <v>0</v>
      </c>
      <c r="T374" s="147">
        <f>S374*H374</f>
        <v>0</v>
      </c>
      <c r="AR374" s="148" t="s">
        <v>252</v>
      </c>
      <c r="AT374" s="148" t="s">
        <v>356</v>
      </c>
      <c r="AU374" s="148" t="s">
        <v>89</v>
      </c>
      <c r="AY374" s="18" t="s">
        <v>354</v>
      </c>
      <c r="BE374" s="149">
        <f>IF(N374="základní",J374,0)</f>
        <v>0</v>
      </c>
      <c r="BF374" s="149">
        <f>IF(N374="snížená",J374,0)</f>
        <v>0</v>
      </c>
      <c r="BG374" s="149">
        <f>IF(N374="zákl. přenesená",J374,0)</f>
        <v>0</v>
      </c>
      <c r="BH374" s="149">
        <f>IF(N374="sníž. přenesená",J374,0)</f>
        <v>0</v>
      </c>
      <c r="BI374" s="149">
        <f>IF(N374="nulová",J374,0)</f>
        <v>0</v>
      </c>
      <c r="BJ374" s="18" t="s">
        <v>87</v>
      </c>
      <c r="BK374" s="149">
        <f>ROUND(I374*H374,2)</f>
        <v>0</v>
      </c>
      <c r="BL374" s="18" t="s">
        <v>252</v>
      </c>
      <c r="BM374" s="148" t="s">
        <v>1099</v>
      </c>
    </row>
    <row r="375" spans="2:65" s="1" customFormat="1">
      <c r="B375" s="34"/>
      <c r="D375" s="150" t="s">
        <v>362</v>
      </c>
      <c r="F375" s="151" t="s">
        <v>1728</v>
      </c>
      <c r="I375" s="152"/>
      <c r="L375" s="34"/>
      <c r="M375" s="153"/>
      <c r="T375" s="55"/>
      <c r="AT375" s="18" t="s">
        <v>362</v>
      </c>
      <c r="AU375" s="18" t="s">
        <v>89</v>
      </c>
    </row>
    <row r="376" spans="2:65" s="11" customFormat="1" ht="22.9" customHeight="1">
      <c r="B376" s="125"/>
      <c r="D376" s="126" t="s">
        <v>79</v>
      </c>
      <c r="E376" s="135" t="s">
        <v>784</v>
      </c>
      <c r="F376" s="135" t="s">
        <v>785</v>
      </c>
      <c r="I376" s="128"/>
      <c r="J376" s="136">
        <f>BK376</f>
        <v>0</v>
      </c>
      <c r="L376" s="125"/>
      <c r="M376" s="130"/>
      <c r="P376" s="131">
        <f>SUM(P377:P380)</f>
        <v>0</v>
      </c>
      <c r="R376" s="131">
        <f>SUM(R377:R380)</f>
        <v>0</v>
      </c>
      <c r="T376" s="132">
        <f>SUM(T377:T380)</f>
        <v>0</v>
      </c>
      <c r="AR376" s="126" t="s">
        <v>87</v>
      </c>
      <c r="AT376" s="133" t="s">
        <v>79</v>
      </c>
      <c r="AU376" s="133" t="s">
        <v>87</v>
      </c>
      <c r="AY376" s="126" t="s">
        <v>354</v>
      </c>
      <c r="BK376" s="134">
        <f>SUM(BK377:BK380)</f>
        <v>0</v>
      </c>
    </row>
    <row r="377" spans="2:65" s="1" customFormat="1" ht="55.5" customHeight="1">
      <c r="B377" s="34"/>
      <c r="C377" s="137" t="s">
        <v>771</v>
      </c>
      <c r="D377" s="137" t="s">
        <v>356</v>
      </c>
      <c r="E377" s="138" t="s">
        <v>1729</v>
      </c>
      <c r="F377" s="139" t="s">
        <v>1730</v>
      </c>
      <c r="G377" s="140" t="s">
        <v>715</v>
      </c>
      <c r="H377" s="141">
        <v>16.86</v>
      </c>
      <c r="I377" s="142"/>
      <c r="J377" s="143">
        <f>ROUND(I377*H377,2)</f>
        <v>0</v>
      </c>
      <c r="K377" s="139" t="s">
        <v>360</v>
      </c>
      <c r="L377" s="34"/>
      <c r="M377" s="144" t="s">
        <v>32</v>
      </c>
      <c r="N377" s="145" t="s">
        <v>51</v>
      </c>
      <c r="P377" s="146">
        <f>O377*H377</f>
        <v>0</v>
      </c>
      <c r="Q377" s="146">
        <v>0</v>
      </c>
      <c r="R377" s="146">
        <f>Q377*H377</f>
        <v>0</v>
      </c>
      <c r="S377" s="146">
        <v>0</v>
      </c>
      <c r="T377" s="147">
        <f>S377*H377</f>
        <v>0</v>
      </c>
      <c r="AR377" s="148" t="s">
        <v>252</v>
      </c>
      <c r="AT377" s="148" t="s">
        <v>356</v>
      </c>
      <c r="AU377" s="148" t="s">
        <v>89</v>
      </c>
      <c r="AY377" s="18" t="s">
        <v>354</v>
      </c>
      <c r="BE377" s="149">
        <f>IF(N377="základní",J377,0)</f>
        <v>0</v>
      </c>
      <c r="BF377" s="149">
        <f>IF(N377="snížená",J377,0)</f>
        <v>0</v>
      </c>
      <c r="BG377" s="149">
        <f>IF(N377="zákl. přenesená",J377,0)</f>
        <v>0</v>
      </c>
      <c r="BH377" s="149">
        <f>IF(N377="sníž. přenesená",J377,0)</f>
        <v>0</v>
      </c>
      <c r="BI377" s="149">
        <f>IF(N377="nulová",J377,0)</f>
        <v>0</v>
      </c>
      <c r="BJ377" s="18" t="s">
        <v>87</v>
      </c>
      <c r="BK377" s="149">
        <f>ROUND(I377*H377,2)</f>
        <v>0</v>
      </c>
      <c r="BL377" s="18" t="s">
        <v>252</v>
      </c>
      <c r="BM377" s="148" t="s">
        <v>1116</v>
      </c>
    </row>
    <row r="378" spans="2:65" s="1" customFormat="1">
      <c r="B378" s="34"/>
      <c r="D378" s="150" t="s">
        <v>362</v>
      </c>
      <c r="F378" s="151" t="s">
        <v>1731</v>
      </c>
      <c r="I378" s="152"/>
      <c r="L378" s="34"/>
      <c r="M378" s="153"/>
      <c r="T378" s="55"/>
      <c r="AT378" s="18" t="s">
        <v>362</v>
      </c>
      <c r="AU378" s="18" t="s">
        <v>89</v>
      </c>
    </row>
    <row r="379" spans="2:65" s="1" customFormat="1" ht="66.75" customHeight="1">
      <c r="B379" s="34"/>
      <c r="C379" s="137" t="s">
        <v>786</v>
      </c>
      <c r="D379" s="137" t="s">
        <v>356</v>
      </c>
      <c r="E379" s="138" t="s">
        <v>1732</v>
      </c>
      <c r="F379" s="139" t="s">
        <v>1733</v>
      </c>
      <c r="G379" s="140" t="s">
        <v>715</v>
      </c>
      <c r="H379" s="141">
        <v>16.86</v>
      </c>
      <c r="I379" s="142"/>
      <c r="J379" s="143">
        <f>ROUND(I379*H379,2)</f>
        <v>0</v>
      </c>
      <c r="K379" s="139" t="s">
        <v>360</v>
      </c>
      <c r="L379" s="34"/>
      <c r="M379" s="144" t="s">
        <v>32</v>
      </c>
      <c r="N379" s="145" t="s">
        <v>51</v>
      </c>
      <c r="P379" s="146">
        <f>O379*H379</f>
        <v>0</v>
      </c>
      <c r="Q379" s="146">
        <v>0</v>
      </c>
      <c r="R379" s="146">
        <f>Q379*H379</f>
        <v>0</v>
      </c>
      <c r="S379" s="146">
        <v>0</v>
      </c>
      <c r="T379" s="147">
        <f>S379*H379</f>
        <v>0</v>
      </c>
      <c r="AR379" s="148" t="s">
        <v>252</v>
      </c>
      <c r="AT379" s="148" t="s">
        <v>356</v>
      </c>
      <c r="AU379" s="148" t="s">
        <v>89</v>
      </c>
      <c r="AY379" s="18" t="s">
        <v>354</v>
      </c>
      <c r="BE379" s="149">
        <f>IF(N379="základní",J379,0)</f>
        <v>0</v>
      </c>
      <c r="BF379" s="149">
        <f>IF(N379="snížená",J379,0)</f>
        <v>0</v>
      </c>
      <c r="BG379" s="149">
        <f>IF(N379="zákl. přenesená",J379,0)</f>
        <v>0</v>
      </c>
      <c r="BH379" s="149">
        <f>IF(N379="sníž. přenesená",J379,0)</f>
        <v>0</v>
      </c>
      <c r="BI379" s="149">
        <f>IF(N379="nulová",J379,0)</f>
        <v>0</v>
      </c>
      <c r="BJ379" s="18" t="s">
        <v>87</v>
      </c>
      <c r="BK379" s="149">
        <f>ROUND(I379*H379,2)</f>
        <v>0</v>
      </c>
      <c r="BL379" s="18" t="s">
        <v>252</v>
      </c>
      <c r="BM379" s="148" t="s">
        <v>1138</v>
      </c>
    </row>
    <row r="380" spans="2:65" s="1" customFormat="1">
      <c r="B380" s="34"/>
      <c r="D380" s="150" t="s">
        <v>362</v>
      </c>
      <c r="F380" s="151" t="s">
        <v>1734</v>
      </c>
      <c r="I380" s="152"/>
      <c r="L380" s="34"/>
      <c r="M380" s="153"/>
      <c r="T380" s="55"/>
      <c r="AT380" s="18" t="s">
        <v>362</v>
      </c>
      <c r="AU380" s="18" t="s">
        <v>89</v>
      </c>
    </row>
    <row r="381" spans="2:65" s="11" customFormat="1" ht="25.9" customHeight="1">
      <c r="B381" s="125"/>
      <c r="D381" s="126" t="s">
        <v>79</v>
      </c>
      <c r="E381" s="127" t="s">
        <v>791</v>
      </c>
      <c r="F381" s="127" t="s">
        <v>792</v>
      </c>
      <c r="I381" s="128"/>
      <c r="J381" s="129">
        <f>BK381</f>
        <v>0</v>
      </c>
      <c r="L381" s="125"/>
      <c r="M381" s="130"/>
      <c r="P381" s="131">
        <f>P382+P399+P406+P469+P524+P555+P628+P640</f>
        <v>0</v>
      </c>
      <c r="R381" s="131">
        <f>R382+R399+R406+R469+R524+R555+R628+R640</f>
        <v>0</v>
      </c>
      <c r="T381" s="132">
        <f>T382+T399+T406+T469+T524+T555+T628+T640</f>
        <v>0</v>
      </c>
      <c r="AR381" s="126" t="s">
        <v>89</v>
      </c>
      <c r="AT381" s="133" t="s">
        <v>79</v>
      </c>
      <c r="AU381" s="133" t="s">
        <v>80</v>
      </c>
      <c r="AY381" s="126" t="s">
        <v>354</v>
      </c>
      <c r="BK381" s="134">
        <f>BK382+BK399+BK406+BK469+BK524+BK555+BK628+BK640</f>
        <v>0</v>
      </c>
    </row>
    <row r="382" spans="2:65" s="11" customFormat="1" ht="22.9" customHeight="1">
      <c r="B382" s="125"/>
      <c r="D382" s="126" t="s">
        <v>79</v>
      </c>
      <c r="E382" s="135" t="s">
        <v>1735</v>
      </c>
      <c r="F382" s="135" t="s">
        <v>1736</v>
      </c>
      <c r="I382" s="128"/>
      <c r="J382" s="136">
        <f>BK382</f>
        <v>0</v>
      </c>
      <c r="L382" s="125"/>
      <c r="M382" s="130"/>
      <c r="P382" s="131">
        <f>SUM(P383:P398)</f>
        <v>0</v>
      </c>
      <c r="R382" s="131">
        <f>SUM(R383:R398)</f>
        <v>0</v>
      </c>
      <c r="T382" s="132">
        <f>SUM(T383:T398)</f>
        <v>0</v>
      </c>
      <c r="AR382" s="126" t="s">
        <v>89</v>
      </c>
      <c r="AT382" s="133" t="s">
        <v>79</v>
      </c>
      <c r="AU382" s="133" t="s">
        <v>87</v>
      </c>
      <c r="AY382" s="126" t="s">
        <v>354</v>
      </c>
      <c r="BK382" s="134">
        <f>SUM(BK383:BK398)</f>
        <v>0</v>
      </c>
    </row>
    <row r="383" spans="2:65" s="1" customFormat="1" ht="49.15" customHeight="1">
      <c r="B383" s="34"/>
      <c r="C383" s="137" t="s">
        <v>795</v>
      </c>
      <c r="D383" s="137" t="s">
        <v>356</v>
      </c>
      <c r="E383" s="138" t="s">
        <v>1737</v>
      </c>
      <c r="F383" s="139" t="s">
        <v>1738</v>
      </c>
      <c r="G383" s="140" t="s">
        <v>512</v>
      </c>
      <c r="H383" s="141">
        <v>10</v>
      </c>
      <c r="I383" s="142"/>
      <c r="J383" s="143">
        <f>ROUND(I383*H383,2)</f>
        <v>0</v>
      </c>
      <c r="K383" s="139" t="s">
        <v>360</v>
      </c>
      <c r="L383" s="34"/>
      <c r="M383" s="144" t="s">
        <v>32</v>
      </c>
      <c r="N383" s="145" t="s">
        <v>51</v>
      </c>
      <c r="P383" s="146">
        <f>O383*H383</f>
        <v>0</v>
      </c>
      <c r="Q383" s="146">
        <v>0</v>
      </c>
      <c r="R383" s="146">
        <f>Q383*H383</f>
        <v>0</v>
      </c>
      <c r="S383" s="146">
        <v>0</v>
      </c>
      <c r="T383" s="147">
        <f>S383*H383</f>
        <v>0</v>
      </c>
      <c r="AR383" s="148" t="s">
        <v>504</v>
      </c>
      <c r="AT383" s="148" t="s">
        <v>356</v>
      </c>
      <c r="AU383" s="148" t="s">
        <v>89</v>
      </c>
      <c r="AY383" s="18" t="s">
        <v>354</v>
      </c>
      <c r="BE383" s="149">
        <f>IF(N383="základní",J383,0)</f>
        <v>0</v>
      </c>
      <c r="BF383" s="149">
        <f>IF(N383="snížená",J383,0)</f>
        <v>0</v>
      </c>
      <c r="BG383" s="149">
        <f>IF(N383="zákl. přenesená",J383,0)</f>
        <v>0</v>
      </c>
      <c r="BH383" s="149">
        <f>IF(N383="sníž. přenesená",J383,0)</f>
        <v>0</v>
      </c>
      <c r="BI383" s="149">
        <f>IF(N383="nulová",J383,0)</f>
        <v>0</v>
      </c>
      <c r="BJ383" s="18" t="s">
        <v>87</v>
      </c>
      <c r="BK383" s="149">
        <f>ROUND(I383*H383,2)</f>
        <v>0</v>
      </c>
      <c r="BL383" s="18" t="s">
        <v>504</v>
      </c>
      <c r="BM383" s="148" t="s">
        <v>1148</v>
      </c>
    </row>
    <row r="384" spans="2:65" s="1" customFormat="1">
      <c r="B384" s="34"/>
      <c r="D384" s="150" t="s">
        <v>362</v>
      </c>
      <c r="F384" s="151" t="s">
        <v>1739</v>
      </c>
      <c r="I384" s="152"/>
      <c r="L384" s="34"/>
      <c r="M384" s="153"/>
      <c r="T384" s="55"/>
      <c r="AT384" s="18" t="s">
        <v>362</v>
      </c>
      <c r="AU384" s="18" t="s">
        <v>89</v>
      </c>
    </row>
    <row r="385" spans="2:65" s="13" customFormat="1">
      <c r="B385" s="161"/>
      <c r="D385" s="155" t="s">
        <v>364</v>
      </c>
      <c r="E385" s="162" t="s">
        <v>32</v>
      </c>
      <c r="F385" s="163" t="s">
        <v>1740</v>
      </c>
      <c r="H385" s="164">
        <v>10</v>
      </c>
      <c r="I385" s="165"/>
      <c r="L385" s="161"/>
      <c r="M385" s="166"/>
      <c r="T385" s="167"/>
      <c r="AT385" s="162" t="s">
        <v>364</v>
      </c>
      <c r="AU385" s="162" t="s">
        <v>89</v>
      </c>
      <c r="AV385" s="13" t="s">
        <v>89</v>
      </c>
      <c r="AW385" s="13" t="s">
        <v>40</v>
      </c>
      <c r="AX385" s="13" t="s">
        <v>80</v>
      </c>
      <c r="AY385" s="162" t="s">
        <v>354</v>
      </c>
    </row>
    <row r="386" spans="2:65" s="14" customFormat="1">
      <c r="B386" s="169"/>
      <c r="D386" s="155" t="s">
        <v>364</v>
      </c>
      <c r="E386" s="170" t="s">
        <v>32</v>
      </c>
      <c r="F386" s="171" t="s">
        <v>388</v>
      </c>
      <c r="H386" s="172">
        <v>10</v>
      </c>
      <c r="I386" s="173"/>
      <c r="L386" s="169"/>
      <c r="M386" s="174"/>
      <c r="T386" s="175"/>
      <c r="AT386" s="170" t="s">
        <v>364</v>
      </c>
      <c r="AU386" s="170" t="s">
        <v>89</v>
      </c>
      <c r="AV386" s="14" t="s">
        <v>252</v>
      </c>
      <c r="AW386" s="14" t="s">
        <v>40</v>
      </c>
      <c r="AX386" s="14" t="s">
        <v>87</v>
      </c>
      <c r="AY386" s="170" t="s">
        <v>354</v>
      </c>
    </row>
    <row r="387" spans="2:65" s="1" customFormat="1" ht="24.2" customHeight="1">
      <c r="B387" s="34"/>
      <c r="C387" s="179" t="s">
        <v>807</v>
      </c>
      <c r="D387" s="179" t="s">
        <v>517</v>
      </c>
      <c r="E387" s="180" t="s">
        <v>1741</v>
      </c>
      <c r="F387" s="181" t="s">
        <v>1742</v>
      </c>
      <c r="G387" s="182" t="s">
        <v>512</v>
      </c>
      <c r="H387" s="183">
        <v>10</v>
      </c>
      <c r="I387" s="184"/>
      <c r="J387" s="185">
        <f>ROUND(I387*H387,2)</f>
        <v>0</v>
      </c>
      <c r="K387" s="181" t="s">
        <v>360</v>
      </c>
      <c r="L387" s="186"/>
      <c r="M387" s="187" t="s">
        <v>32</v>
      </c>
      <c r="N387" s="188" t="s">
        <v>51</v>
      </c>
      <c r="P387" s="146">
        <f>O387*H387</f>
        <v>0</v>
      </c>
      <c r="Q387" s="146">
        <v>0</v>
      </c>
      <c r="R387" s="146">
        <f>Q387*H387</f>
        <v>0</v>
      </c>
      <c r="S387" s="146">
        <v>0</v>
      </c>
      <c r="T387" s="147">
        <f>S387*H387</f>
        <v>0</v>
      </c>
      <c r="AR387" s="148" t="s">
        <v>594</v>
      </c>
      <c r="AT387" s="148" t="s">
        <v>517</v>
      </c>
      <c r="AU387" s="148" t="s">
        <v>89</v>
      </c>
      <c r="AY387" s="18" t="s">
        <v>354</v>
      </c>
      <c r="BE387" s="149">
        <f>IF(N387="základní",J387,0)</f>
        <v>0</v>
      </c>
      <c r="BF387" s="149">
        <f>IF(N387="snížená",J387,0)</f>
        <v>0</v>
      </c>
      <c r="BG387" s="149">
        <f>IF(N387="zákl. přenesená",J387,0)</f>
        <v>0</v>
      </c>
      <c r="BH387" s="149">
        <f>IF(N387="sníž. přenesená",J387,0)</f>
        <v>0</v>
      </c>
      <c r="BI387" s="149">
        <f>IF(N387="nulová",J387,0)</f>
        <v>0</v>
      </c>
      <c r="BJ387" s="18" t="s">
        <v>87</v>
      </c>
      <c r="BK387" s="149">
        <f>ROUND(I387*H387,2)</f>
        <v>0</v>
      </c>
      <c r="BL387" s="18" t="s">
        <v>504</v>
      </c>
      <c r="BM387" s="148" t="s">
        <v>1158</v>
      </c>
    </row>
    <row r="388" spans="2:65" s="1" customFormat="1" ht="16.5" customHeight="1">
      <c r="B388" s="34"/>
      <c r="C388" s="137" t="s">
        <v>814</v>
      </c>
      <c r="D388" s="137" t="s">
        <v>356</v>
      </c>
      <c r="E388" s="138" t="s">
        <v>1743</v>
      </c>
      <c r="F388" s="139" t="s">
        <v>1744</v>
      </c>
      <c r="G388" s="140" t="s">
        <v>1745</v>
      </c>
      <c r="H388" s="141">
        <v>1</v>
      </c>
      <c r="I388" s="142"/>
      <c r="J388" s="143">
        <f>ROUND(I388*H388,2)</f>
        <v>0</v>
      </c>
      <c r="K388" s="139" t="s">
        <v>32</v>
      </c>
      <c r="L388" s="34"/>
      <c r="M388" s="144" t="s">
        <v>32</v>
      </c>
      <c r="N388" s="145" t="s">
        <v>51</v>
      </c>
      <c r="P388" s="146">
        <f>O388*H388</f>
        <v>0</v>
      </c>
      <c r="Q388" s="146">
        <v>0</v>
      </c>
      <c r="R388" s="146">
        <f>Q388*H388</f>
        <v>0</v>
      </c>
      <c r="S388" s="146">
        <v>0</v>
      </c>
      <c r="T388" s="147">
        <f>S388*H388</f>
        <v>0</v>
      </c>
      <c r="AR388" s="148" t="s">
        <v>504</v>
      </c>
      <c r="AT388" s="148" t="s">
        <v>356</v>
      </c>
      <c r="AU388" s="148" t="s">
        <v>89</v>
      </c>
      <c r="AY388" s="18" t="s">
        <v>354</v>
      </c>
      <c r="BE388" s="149">
        <f>IF(N388="základní",J388,0)</f>
        <v>0</v>
      </c>
      <c r="BF388" s="149">
        <f>IF(N388="snížená",J388,0)</f>
        <v>0</v>
      </c>
      <c r="BG388" s="149">
        <f>IF(N388="zákl. přenesená",J388,0)</f>
        <v>0</v>
      </c>
      <c r="BH388" s="149">
        <f>IF(N388="sníž. přenesená",J388,0)</f>
        <v>0</v>
      </c>
      <c r="BI388" s="149">
        <f>IF(N388="nulová",J388,0)</f>
        <v>0</v>
      </c>
      <c r="BJ388" s="18" t="s">
        <v>87</v>
      </c>
      <c r="BK388" s="149">
        <f>ROUND(I388*H388,2)</f>
        <v>0</v>
      </c>
      <c r="BL388" s="18" t="s">
        <v>504</v>
      </c>
      <c r="BM388" s="148" t="s">
        <v>1168</v>
      </c>
    </row>
    <row r="389" spans="2:65" s="1" customFormat="1" ht="44.25" customHeight="1">
      <c r="B389" s="34"/>
      <c r="C389" s="137" t="s">
        <v>823</v>
      </c>
      <c r="D389" s="137" t="s">
        <v>356</v>
      </c>
      <c r="E389" s="138" t="s">
        <v>1746</v>
      </c>
      <c r="F389" s="139" t="s">
        <v>1747</v>
      </c>
      <c r="G389" s="140" t="s">
        <v>512</v>
      </c>
      <c r="H389" s="141">
        <v>1</v>
      </c>
      <c r="I389" s="142"/>
      <c r="J389" s="143">
        <f>ROUND(I389*H389,2)</f>
        <v>0</v>
      </c>
      <c r="K389" s="139" t="s">
        <v>360</v>
      </c>
      <c r="L389" s="34"/>
      <c r="M389" s="144" t="s">
        <v>32</v>
      </c>
      <c r="N389" s="145" t="s">
        <v>51</v>
      </c>
      <c r="P389" s="146">
        <f>O389*H389</f>
        <v>0</v>
      </c>
      <c r="Q389" s="146">
        <v>0</v>
      </c>
      <c r="R389" s="146">
        <f>Q389*H389</f>
        <v>0</v>
      </c>
      <c r="S389" s="146">
        <v>0</v>
      </c>
      <c r="T389" s="147">
        <f>S389*H389</f>
        <v>0</v>
      </c>
      <c r="AR389" s="148" t="s">
        <v>504</v>
      </c>
      <c r="AT389" s="148" t="s">
        <v>356</v>
      </c>
      <c r="AU389" s="148" t="s">
        <v>89</v>
      </c>
      <c r="AY389" s="18" t="s">
        <v>354</v>
      </c>
      <c r="BE389" s="149">
        <f>IF(N389="základní",J389,0)</f>
        <v>0</v>
      </c>
      <c r="BF389" s="149">
        <f>IF(N389="snížená",J389,0)</f>
        <v>0</v>
      </c>
      <c r="BG389" s="149">
        <f>IF(N389="zákl. přenesená",J389,0)</f>
        <v>0</v>
      </c>
      <c r="BH389" s="149">
        <f>IF(N389="sníž. přenesená",J389,0)</f>
        <v>0</v>
      </c>
      <c r="BI389" s="149">
        <f>IF(N389="nulová",J389,0)</f>
        <v>0</v>
      </c>
      <c r="BJ389" s="18" t="s">
        <v>87</v>
      </c>
      <c r="BK389" s="149">
        <f>ROUND(I389*H389,2)</f>
        <v>0</v>
      </c>
      <c r="BL389" s="18" t="s">
        <v>504</v>
      </c>
      <c r="BM389" s="148" t="s">
        <v>1181</v>
      </c>
    </row>
    <row r="390" spans="2:65" s="1" customFormat="1">
      <c r="B390" s="34"/>
      <c r="D390" s="150" t="s">
        <v>362</v>
      </c>
      <c r="F390" s="151" t="s">
        <v>1748</v>
      </c>
      <c r="I390" s="152"/>
      <c r="L390" s="34"/>
      <c r="M390" s="153"/>
      <c r="T390" s="55"/>
      <c r="AT390" s="18" t="s">
        <v>362</v>
      </c>
      <c r="AU390" s="18" t="s">
        <v>89</v>
      </c>
    </row>
    <row r="391" spans="2:65" s="1" customFormat="1" ht="24.2" customHeight="1">
      <c r="B391" s="34"/>
      <c r="C391" s="137" t="s">
        <v>830</v>
      </c>
      <c r="D391" s="137" t="s">
        <v>356</v>
      </c>
      <c r="E391" s="138" t="s">
        <v>1749</v>
      </c>
      <c r="F391" s="139" t="s">
        <v>1750</v>
      </c>
      <c r="G391" s="140" t="s">
        <v>1521</v>
      </c>
      <c r="H391" s="141">
        <v>1</v>
      </c>
      <c r="I391" s="142"/>
      <c r="J391" s="143">
        <f>ROUND(I391*H391,2)</f>
        <v>0</v>
      </c>
      <c r="K391" s="139" t="s">
        <v>32</v>
      </c>
      <c r="L391" s="34"/>
      <c r="M391" s="144" t="s">
        <v>32</v>
      </c>
      <c r="N391" s="145" t="s">
        <v>51</v>
      </c>
      <c r="P391" s="146">
        <f>O391*H391</f>
        <v>0</v>
      </c>
      <c r="Q391" s="146">
        <v>0</v>
      </c>
      <c r="R391" s="146">
        <f>Q391*H391</f>
        <v>0</v>
      </c>
      <c r="S391" s="146">
        <v>0</v>
      </c>
      <c r="T391" s="147">
        <f>S391*H391</f>
        <v>0</v>
      </c>
      <c r="AR391" s="148" t="s">
        <v>504</v>
      </c>
      <c r="AT391" s="148" t="s">
        <v>356</v>
      </c>
      <c r="AU391" s="148" t="s">
        <v>89</v>
      </c>
      <c r="AY391" s="18" t="s">
        <v>354</v>
      </c>
      <c r="BE391" s="149">
        <f>IF(N391="základní",J391,0)</f>
        <v>0</v>
      </c>
      <c r="BF391" s="149">
        <f>IF(N391="snížená",J391,0)</f>
        <v>0</v>
      </c>
      <c r="BG391" s="149">
        <f>IF(N391="zákl. přenesená",J391,0)</f>
        <v>0</v>
      </c>
      <c r="BH391" s="149">
        <f>IF(N391="sníž. přenesená",J391,0)</f>
        <v>0</v>
      </c>
      <c r="BI391" s="149">
        <f>IF(N391="nulová",J391,0)</f>
        <v>0</v>
      </c>
      <c r="BJ391" s="18" t="s">
        <v>87</v>
      </c>
      <c r="BK391" s="149">
        <f>ROUND(I391*H391,2)</f>
        <v>0</v>
      </c>
      <c r="BL391" s="18" t="s">
        <v>504</v>
      </c>
      <c r="BM391" s="148" t="s">
        <v>1195</v>
      </c>
    </row>
    <row r="392" spans="2:65" s="1" customFormat="1" ht="16.5" customHeight="1">
      <c r="B392" s="34"/>
      <c r="C392" s="137" t="s">
        <v>838</v>
      </c>
      <c r="D392" s="137" t="s">
        <v>356</v>
      </c>
      <c r="E392" s="138" t="s">
        <v>1751</v>
      </c>
      <c r="F392" s="139" t="s">
        <v>1752</v>
      </c>
      <c r="G392" s="140" t="s">
        <v>1521</v>
      </c>
      <c r="H392" s="141">
        <v>1</v>
      </c>
      <c r="I392" s="142"/>
      <c r="J392" s="143">
        <f>ROUND(I392*H392,2)</f>
        <v>0</v>
      </c>
      <c r="K392" s="139" t="s">
        <v>32</v>
      </c>
      <c r="L392" s="34"/>
      <c r="M392" s="144" t="s">
        <v>32</v>
      </c>
      <c r="N392" s="145" t="s">
        <v>51</v>
      </c>
      <c r="P392" s="146">
        <f>O392*H392</f>
        <v>0</v>
      </c>
      <c r="Q392" s="146">
        <v>0</v>
      </c>
      <c r="R392" s="146">
        <f>Q392*H392</f>
        <v>0</v>
      </c>
      <c r="S392" s="146">
        <v>0</v>
      </c>
      <c r="T392" s="147">
        <f>S392*H392</f>
        <v>0</v>
      </c>
      <c r="AR392" s="148" t="s">
        <v>504</v>
      </c>
      <c r="AT392" s="148" t="s">
        <v>356</v>
      </c>
      <c r="AU392" s="148" t="s">
        <v>89</v>
      </c>
      <c r="AY392" s="18" t="s">
        <v>354</v>
      </c>
      <c r="BE392" s="149">
        <f>IF(N392="základní",J392,0)</f>
        <v>0</v>
      </c>
      <c r="BF392" s="149">
        <f>IF(N392="snížená",J392,0)</f>
        <v>0</v>
      </c>
      <c r="BG392" s="149">
        <f>IF(N392="zákl. přenesená",J392,0)</f>
        <v>0</v>
      </c>
      <c r="BH392" s="149">
        <f>IF(N392="sníž. přenesená",J392,0)</f>
        <v>0</v>
      </c>
      <c r="BI392" s="149">
        <f>IF(N392="nulová",J392,0)</f>
        <v>0</v>
      </c>
      <c r="BJ392" s="18" t="s">
        <v>87</v>
      </c>
      <c r="BK392" s="149">
        <f>ROUND(I392*H392,2)</f>
        <v>0</v>
      </c>
      <c r="BL392" s="18" t="s">
        <v>504</v>
      </c>
      <c r="BM392" s="148" t="s">
        <v>1208</v>
      </c>
    </row>
    <row r="393" spans="2:65" s="1" customFormat="1" ht="16.5" customHeight="1">
      <c r="B393" s="34"/>
      <c r="C393" s="137" t="s">
        <v>843</v>
      </c>
      <c r="D393" s="137" t="s">
        <v>356</v>
      </c>
      <c r="E393" s="138" t="s">
        <v>1753</v>
      </c>
      <c r="F393" s="139" t="s">
        <v>1754</v>
      </c>
      <c r="G393" s="140" t="s">
        <v>1521</v>
      </c>
      <c r="H393" s="141">
        <v>1</v>
      </c>
      <c r="I393" s="142"/>
      <c r="J393" s="143">
        <f>ROUND(I393*H393,2)</f>
        <v>0</v>
      </c>
      <c r="K393" s="139" t="s">
        <v>32</v>
      </c>
      <c r="L393" s="34"/>
      <c r="M393" s="144" t="s">
        <v>32</v>
      </c>
      <c r="N393" s="145" t="s">
        <v>51</v>
      </c>
      <c r="P393" s="146">
        <f>O393*H393</f>
        <v>0</v>
      </c>
      <c r="Q393" s="146">
        <v>0</v>
      </c>
      <c r="R393" s="146">
        <f>Q393*H393</f>
        <v>0</v>
      </c>
      <c r="S393" s="146">
        <v>0</v>
      </c>
      <c r="T393" s="147">
        <f>S393*H393</f>
        <v>0</v>
      </c>
      <c r="AR393" s="148" t="s">
        <v>504</v>
      </c>
      <c r="AT393" s="148" t="s">
        <v>356</v>
      </c>
      <c r="AU393" s="148" t="s">
        <v>89</v>
      </c>
      <c r="AY393" s="18" t="s">
        <v>354</v>
      </c>
      <c r="BE393" s="149">
        <f>IF(N393="základní",J393,0)</f>
        <v>0</v>
      </c>
      <c r="BF393" s="149">
        <f>IF(N393="snížená",J393,0)</f>
        <v>0</v>
      </c>
      <c r="BG393" s="149">
        <f>IF(N393="zákl. přenesená",J393,0)</f>
        <v>0</v>
      </c>
      <c r="BH393" s="149">
        <f>IF(N393="sníž. přenesená",J393,0)</f>
        <v>0</v>
      </c>
      <c r="BI393" s="149">
        <f>IF(N393="nulová",J393,0)</f>
        <v>0</v>
      </c>
      <c r="BJ393" s="18" t="s">
        <v>87</v>
      </c>
      <c r="BK393" s="149">
        <f>ROUND(I393*H393,2)</f>
        <v>0</v>
      </c>
      <c r="BL393" s="18" t="s">
        <v>504</v>
      </c>
      <c r="BM393" s="148" t="s">
        <v>1218</v>
      </c>
    </row>
    <row r="394" spans="2:65" s="1" customFormat="1" ht="16.5" customHeight="1">
      <c r="B394" s="34"/>
      <c r="C394" s="137" t="s">
        <v>849</v>
      </c>
      <c r="D394" s="137" t="s">
        <v>356</v>
      </c>
      <c r="E394" s="138" t="s">
        <v>1755</v>
      </c>
      <c r="F394" s="139" t="s">
        <v>1756</v>
      </c>
      <c r="G394" s="140" t="s">
        <v>1521</v>
      </c>
      <c r="H394" s="141">
        <v>1</v>
      </c>
      <c r="I394" s="142"/>
      <c r="J394" s="143">
        <f>ROUND(I394*H394,2)</f>
        <v>0</v>
      </c>
      <c r="K394" s="139" t="s">
        <v>32</v>
      </c>
      <c r="L394" s="34"/>
      <c r="M394" s="144" t="s">
        <v>32</v>
      </c>
      <c r="N394" s="145" t="s">
        <v>51</v>
      </c>
      <c r="P394" s="146">
        <f>O394*H394</f>
        <v>0</v>
      </c>
      <c r="Q394" s="146">
        <v>0</v>
      </c>
      <c r="R394" s="146">
        <f>Q394*H394</f>
        <v>0</v>
      </c>
      <c r="S394" s="146">
        <v>0</v>
      </c>
      <c r="T394" s="147">
        <f>S394*H394</f>
        <v>0</v>
      </c>
      <c r="AR394" s="148" t="s">
        <v>504</v>
      </c>
      <c r="AT394" s="148" t="s">
        <v>356</v>
      </c>
      <c r="AU394" s="148" t="s">
        <v>89</v>
      </c>
      <c r="AY394" s="18" t="s">
        <v>354</v>
      </c>
      <c r="BE394" s="149">
        <f>IF(N394="základní",J394,0)</f>
        <v>0</v>
      </c>
      <c r="BF394" s="149">
        <f>IF(N394="snížená",J394,0)</f>
        <v>0</v>
      </c>
      <c r="BG394" s="149">
        <f>IF(N394="zákl. přenesená",J394,0)</f>
        <v>0</v>
      </c>
      <c r="BH394" s="149">
        <f>IF(N394="sníž. přenesená",J394,0)</f>
        <v>0</v>
      </c>
      <c r="BI394" s="149">
        <f>IF(N394="nulová",J394,0)</f>
        <v>0</v>
      </c>
      <c r="BJ394" s="18" t="s">
        <v>87</v>
      </c>
      <c r="BK394" s="149">
        <f>ROUND(I394*H394,2)</f>
        <v>0</v>
      </c>
      <c r="BL394" s="18" t="s">
        <v>504</v>
      </c>
      <c r="BM394" s="148" t="s">
        <v>163</v>
      </c>
    </row>
    <row r="395" spans="2:65" s="1" customFormat="1" ht="55.5" customHeight="1">
      <c r="B395" s="34"/>
      <c r="C395" s="137" t="s">
        <v>854</v>
      </c>
      <c r="D395" s="137" t="s">
        <v>356</v>
      </c>
      <c r="E395" s="138" t="s">
        <v>1757</v>
      </c>
      <c r="F395" s="139" t="s">
        <v>1758</v>
      </c>
      <c r="G395" s="140" t="s">
        <v>1759</v>
      </c>
      <c r="H395" s="202"/>
      <c r="I395" s="142"/>
      <c r="J395" s="143">
        <f>ROUND(I395*H395,2)</f>
        <v>0</v>
      </c>
      <c r="K395" s="139" t="s">
        <v>360</v>
      </c>
      <c r="L395" s="34"/>
      <c r="M395" s="144" t="s">
        <v>32</v>
      </c>
      <c r="N395" s="145" t="s">
        <v>51</v>
      </c>
      <c r="P395" s="146">
        <f>O395*H395</f>
        <v>0</v>
      </c>
      <c r="Q395" s="146">
        <v>0</v>
      </c>
      <c r="R395" s="146">
        <f>Q395*H395</f>
        <v>0</v>
      </c>
      <c r="S395" s="146">
        <v>0</v>
      </c>
      <c r="T395" s="147">
        <f>S395*H395</f>
        <v>0</v>
      </c>
      <c r="AR395" s="148" t="s">
        <v>504</v>
      </c>
      <c r="AT395" s="148" t="s">
        <v>356</v>
      </c>
      <c r="AU395" s="148" t="s">
        <v>89</v>
      </c>
      <c r="AY395" s="18" t="s">
        <v>354</v>
      </c>
      <c r="BE395" s="149">
        <f>IF(N395="základní",J395,0)</f>
        <v>0</v>
      </c>
      <c r="BF395" s="149">
        <f>IF(N395="snížená",J395,0)</f>
        <v>0</v>
      </c>
      <c r="BG395" s="149">
        <f>IF(N395="zákl. přenesená",J395,0)</f>
        <v>0</v>
      </c>
      <c r="BH395" s="149">
        <f>IF(N395="sníž. přenesená",J395,0)</f>
        <v>0</v>
      </c>
      <c r="BI395" s="149">
        <f>IF(N395="nulová",J395,0)</f>
        <v>0</v>
      </c>
      <c r="BJ395" s="18" t="s">
        <v>87</v>
      </c>
      <c r="BK395" s="149">
        <f>ROUND(I395*H395,2)</f>
        <v>0</v>
      </c>
      <c r="BL395" s="18" t="s">
        <v>504</v>
      </c>
      <c r="BM395" s="148" t="s">
        <v>1237</v>
      </c>
    </row>
    <row r="396" spans="2:65" s="1" customFormat="1">
      <c r="B396" s="34"/>
      <c r="D396" s="150" t="s">
        <v>362</v>
      </c>
      <c r="F396" s="151" t="s">
        <v>1760</v>
      </c>
      <c r="I396" s="152"/>
      <c r="L396" s="34"/>
      <c r="M396" s="153"/>
      <c r="T396" s="55"/>
      <c r="AT396" s="18" t="s">
        <v>362</v>
      </c>
      <c r="AU396" s="18" t="s">
        <v>89</v>
      </c>
    </row>
    <row r="397" spans="2:65" s="1" customFormat="1" ht="66.75" customHeight="1">
      <c r="B397" s="34"/>
      <c r="C397" s="137" t="s">
        <v>866</v>
      </c>
      <c r="D397" s="137" t="s">
        <v>356</v>
      </c>
      <c r="E397" s="138" t="s">
        <v>1761</v>
      </c>
      <c r="F397" s="139" t="s">
        <v>1762</v>
      </c>
      <c r="G397" s="140" t="s">
        <v>1759</v>
      </c>
      <c r="H397" s="202"/>
      <c r="I397" s="142"/>
      <c r="J397" s="143">
        <f>ROUND(I397*H397,2)</f>
        <v>0</v>
      </c>
      <c r="K397" s="139" t="s">
        <v>360</v>
      </c>
      <c r="L397" s="34"/>
      <c r="M397" s="144" t="s">
        <v>32</v>
      </c>
      <c r="N397" s="145" t="s">
        <v>51</v>
      </c>
      <c r="P397" s="146">
        <f>O397*H397</f>
        <v>0</v>
      </c>
      <c r="Q397" s="146">
        <v>0</v>
      </c>
      <c r="R397" s="146">
        <f>Q397*H397</f>
        <v>0</v>
      </c>
      <c r="S397" s="146">
        <v>0</v>
      </c>
      <c r="T397" s="147">
        <f>S397*H397</f>
        <v>0</v>
      </c>
      <c r="AR397" s="148" t="s">
        <v>504</v>
      </c>
      <c r="AT397" s="148" t="s">
        <v>356</v>
      </c>
      <c r="AU397" s="148" t="s">
        <v>89</v>
      </c>
      <c r="AY397" s="18" t="s">
        <v>354</v>
      </c>
      <c r="BE397" s="149">
        <f>IF(N397="základní",J397,0)</f>
        <v>0</v>
      </c>
      <c r="BF397" s="149">
        <f>IF(N397="snížená",J397,0)</f>
        <v>0</v>
      </c>
      <c r="BG397" s="149">
        <f>IF(N397="zákl. přenesená",J397,0)</f>
        <v>0</v>
      </c>
      <c r="BH397" s="149">
        <f>IF(N397="sníž. přenesená",J397,0)</f>
        <v>0</v>
      </c>
      <c r="BI397" s="149">
        <f>IF(N397="nulová",J397,0)</f>
        <v>0</v>
      </c>
      <c r="BJ397" s="18" t="s">
        <v>87</v>
      </c>
      <c r="BK397" s="149">
        <f>ROUND(I397*H397,2)</f>
        <v>0</v>
      </c>
      <c r="BL397" s="18" t="s">
        <v>504</v>
      </c>
      <c r="BM397" s="148" t="s">
        <v>172</v>
      </c>
    </row>
    <row r="398" spans="2:65" s="1" customFormat="1">
      <c r="B398" s="34"/>
      <c r="D398" s="150" t="s">
        <v>362</v>
      </c>
      <c r="F398" s="151" t="s">
        <v>1763</v>
      </c>
      <c r="I398" s="152"/>
      <c r="L398" s="34"/>
      <c r="M398" s="153"/>
      <c r="T398" s="55"/>
      <c r="AT398" s="18" t="s">
        <v>362</v>
      </c>
      <c r="AU398" s="18" t="s">
        <v>89</v>
      </c>
    </row>
    <row r="399" spans="2:65" s="11" customFormat="1" ht="22.9" customHeight="1">
      <c r="B399" s="125"/>
      <c r="D399" s="126" t="s">
        <v>79</v>
      </c>
      <c r="E399" s="135" t="s">
        <v>1764</v>
      </c>
      <c r="F399" s="135" t="s">
        <v>1765</v>
      </c>
      <c r="I399" s="128"/>
      <c r="J399" s="136">
        <f>BK399</f>
        <v>0</v>
      </c>
      <c r="L399" s="125"/>
      <c r="M399" s="130"/>
      <c r="P399" s="131">
        <f>SUM(P400:P405)</f>
        <v>0</v>
      </c>
      <c r="R399" s="131">
        <f>SUM(R400:R405)</f>
        <v>0</v>
      </c>
      <c r="T399" s="132">
        <f>SUM(T400:T405)</f>
        <v>0</v>
      </c>
      <c r="AR399" s="126" t="s">
        <v>87</v>
      </c>
      <c r="AT399" s="133" t="s">
        <v>79</v>
      </c>
      <c r="AU399" s="133" t="s">
        <v>87</v>
      </c>
      <c r="AY399" s="126" t="s">
        <v>354</v>
      </c>
      <c r="BK399" s="134">
        <f>SUM(BK400:BK405)</f>
        <v>0</v>
      </c>
    </row>
    <row r="400" spans="2:65" s="1" customFormat="1" ht="16.5" customHeight="1">
      <c r="B400" s="34"/>
      <c r="C400" s="137" t="s">
        <v>875</v>
      </c>
      <c r="D400" s="137" t="s">
        <v>356</v>
      </c>
      <c r="E400" s="138" t="s">
        <v>1766</v>
      </c>
      <c r="F400" s="139" t="s">
        <v>1767</v>
      </c>
      <c r="G400" s="140" t="s">
        <v>512</v>
      </c>
      <c r="H400" s="141">
        <v>1</v>
      </c>
      <c r="I400" s="142"/>
      <c r="J400" s="143">
        <f>ROUND(I400*H400,2)</f>
        <v>0</v>
      </c>
      <c r="K400" s="139" t="s">
        <v>32</v>
      </c>
      <c r="L400" s="34"/>
      <c r="M400" s="144" t="s">
        <v>32</v>
      </c>
      <c r="N400" s="145" t="s">
        <v>51</v>
      </c>
      <c r="P400" s="146">
        <f>O400*H400</f>
        <v>0</v>
      </c>
      <c r="Q400" s="146">
        <v>0</v>
      </c>
      <c r="R400" s="146">
        <f>Q400*H400</f>
        <v>0</v>
      </c>
      <c r="S400" s="146">
        <v>0</v>
      </c>
      <c r="T400" s="147">
        <f>S400*H400</f>
        <v>0</v>
      </c>
      <c r="AR400" s="148" t="s">
        <v>252</v>
      </c>
      <c r="AT400" s="148" t="s">
        <v>356</v>
      </c>
      <c r="AU400" s="148" t="s">
        <v>89</v>
      </c>
      <c r="AY400" s="18" t="s">
        <v>354</v>
      </c>
      <c r="BE400" s="149">
        <f>IF(N400="základní",J400,0)</f>
        <v>0</v>
      </c>
      <c r="BF400" s="149">
        <f>IF(N400="snížená",J400,0)</f>
        <v>0</v>
      </c>
      <c r="BG400" s="149">
        <f>IF(N400="zákl. přenesená",J400,0)</f>
        <v>0</v>
      </c>
      <c r="BH400" s="149">
        <f>IF(N400="sníž. přenesená",J400,0)</f>
        <v>0</v>
      </c>
      <c r="BI400" s="149">
        <f>IF(N400="nulová",J400,0)</f>
        <v>0</v>
      </c>
      <c r="BJ400" s="18" t="s">
        <v>87</v>
      </c>
      <c r="BK400" s="149">
        <f>ROUND(I400*H400,2)</f>
        <v>0</v>
      </c>
      <c r="BL400" s="18" t="s">
        <v>252</v>
      </c>
      <c r="BM400" s="148" t="s">
        <v>1252</v>
      </c>
    </row>
    <row r="401" spans="2:65" s="1" customFormat="1" ht="16.5" customHeight="1">
      <c r="B401" s="34"/>
      <c r="C401" s="179" t="s">
        <v>880</v>
      </c>
      <c r="D401" s="179" t="s">
        <v>517</v>
      </c>
      <c r="E401" s="180" t="s">
        <v>1768</v>
      </c>
      <c r="F401" s="181" t="s">
        <v>1769</v>
      </c>
      <c r="G401" s="182" t="s">
        <v>512</v>
      </c>
      <c r="H401" s="183">
        <v>1</v>
      </c>
      <c r="I401" s="184"/>
      <c r="J401" s="185">
        <f>ROUND(I401*H401,2)</f>
        <v>0</v>
      </c>
      <c r="K401" s="181" t="s">
        <v>32</v>
      </c>
      <c r="L401" s="186"/>
      <c r="M401" s="187" t="s">
        <v>32</v>
      </c>
      <c r="N401" s="188" t="s">
        <v>51</v>
      </c>
      <c r="P401" s="146">
        <f>O401*H401</f>
        <v>0</v>
      </c>
      <c r="Q401" s="146">
        <v>0</v>
      </c>
      <c r="R401" s="146">
        <f>Q401*H401</f>
        <v>0</v>
      </c>
      <c r="S401" s="146">
        <v>0</v>
      </c>
      <c r="T401" s="147">
        <f>S401*H401</f>
        <v>0</v>
      </c>
      <c r="AR401" s="148" t="s">
        <v>417</v>
      </c>
      <c r="AT401" s="148" t="s">
        <v>517</v>
      </c>
      <c r="AU401" s="148" t="s">
        <v>89</v>
      </c>
      <c r="AY401" s="18" t="s">
        <v>354</v>
      </c>
      <c r="BE401" s="149">
        <f>IF(N401="základní",J401,0)</f>
        <v>0</v>
      </c>
      <c r="BF401" s="149">
        <f>IF(N401="snížená",J401,0)</f>
        <v>0</v>
      </c>
      <c r="BG401" s="149">
        <f>IF(N401="zákl. přenesená",J401,0)</f>
        <v>0</v>
      </c>
      <c r="BH401" s="149">
        <f>IF(N401="sníž. přenesená",J401,0)</f>
        <v>0</v>
      </c>
      <c r="BI401" s="149">
        <f>IF(N401="nulová",J401,0)</f>
        <v>0</v>
      </c>
      <c r="BJ401" s="18" t="s">
        <v>87</v>
      </c>
      <c r="BK401" s="149">
        <f>ROUND(I401*H401,2)</f>
        <v>0</v>
      </c>
      <c r="BL401" s="18" t="s">
        <v>252</v>
      </c>
      <c r="BM401" s="148" t="s">
        <v>1262</v>
      </c>
    </row>
    <row r="402" spans="2:65" s="1" customFormat="1" ht="55.5" customHeight="1">
      <c r="B402" s="34"/>
      <c r="C402" s="137" t="s">
        <v>892</v>
      </c>
      <c r="D402" s="137" t="s">
        <v>356</v>
      </c>
      <c r="E402" s="138" t="s">
        <v>1770</v>
      </c>
      <c r="F402" s="139" t="s">
        <v>1771</v>
      </c>
      <c r="G402" s="140" t="s">
        <v>1759</v>
      </c>
      <c r="H402" s="202"/>
      <c r="I402" s="142"/>
      <c r="J402" s="143">
        <f>ROUND(I402*H402,2)</f>
        <v>0</v>
      </c>
      <c r="K402" s="139" t="s">
        <v>360</v>
      </c>
      <c r="L402" s="34"/>
      <c r="M402" s="144" t="s">
        <v>32</v>
      </c>
      <c r="N402" s="145" t="s">
        <v>51</v>
      </c>
      <c r="P402" s="146">
        <f>O402*H402</f>
        <v>0</v>
      </c>
      <c r="Q402" s="146">
        <v>0</v>
      </c>
      <c r="R402" s="146">
        <f>Q402*H402</f>
        <v>0</v>
      </c>
      <c r="S402" s="146">
        <v>0</v>
      </c>
      <c r="T402" s="147">
        <f>S402*H402</f>
        <v>0</v>
      </c>
      <c r="AR402" s="148" t="s">
        <v>252</v>
      </c>
      <c r="AT402" s="148" t="s">
        <v>356</v>
      </c>
      <c r="AU402" s="148" t="s">
        <v>89</v>
      </c>
      <c r="AY402" s="18" t="s">
        <v>354</v>
      </c>
      <c r="BE402" s="149">
        <f>IF(N402="základní",J402,0)</f>
        <v>0</v>
      </c>
      <c r="BF402" s="149">
        <f>IF(N402="snížená",J402,0)</f>
        <v>0</v>
      </c>
      <c r="BG402" s="149">
        <f>IF(N402="zákl. přenesená",J402,0)</f>
        <v>0</v>
      </c>
      <c r="BH402" s="149">
        <f>IF(N402="sníž. přenesená",J402,0)</f>
        <v>0</v>
      </c>
      <c r="BI402" s="149">
        <f>IF(N402="nulová",J402,0)</f>
        <v>0</v>
      </c>
      <c r="BJ402" s="18" t="s">
        <v>87</v>
      </c>
      <c r="BK402" s="149">
        <f>ROUND(I402*H402,2)</f>
        <v>0</v>
      </c>
      <c r="BL402" s="18" t="s">
        <v>252</v>
      </c>
      <c r="BM402" s="148" t="s">
        <v>1272</v>
      </c>
    </row>
    <row r="403" spans="2:65" s="1" customFormat="1">
      <c r="B403" s="34"/>
      <c r="D403" s="150" t="s">
        <v>362</v>
      </c>
      <c r="F403" s="151" t="s">
        <v>1772</v>
      </c>
      <c r="I403" s="152"/>
      <c r="L403" s="34"/>
      <c r="M403" s="153"/>
      <c r="T403" s="55"/>
      <c r="AT403" s="18" t="s">
        <v>362</v>
      </c>
      <c r="AU403" s="18" t="s">
        <v>89</v>
      </c>
    </row>
    <row r="404" spans="2:65" s="1" customFormat="1" ht="66.75" customHeight="1">
      <c r="B404" s="34"/>
      <c r="C404" s="137" t="s">
        <v>897</v>
      </c>
      <c r="D404" s="137" t="s">
        <v>356</v>
      </c>
      <c r="E404" s="138" t="s">
        <v>1773</v>
      </c>
      <c r="F404" s="139" t="s">
        <v>1774</v>
      </c>
      <c r="G404" s="140" t="s">
        <v>1759</v>
      </c>
      <c r="H404" s="202"/>
      <c r="I404" s="142"/>
      <c r="J404" s="143">
        <f>ROUND(I404*H404,2)</f>
        <v>0</v>
      </c>
      <c r="K404" s="139" t="s">
        <v>360</v>
      </c>
      <c r="L404" s="34"/>
      <c r="M404" s="144" t="s">
        <v>32</v>
      </c>
      <c r="N404" s="145" t="s">
        <v>51</v>
      </c>
      <c r="P404" s="146">
        <f>O404*H404</f>
        <v>0</v>
      </c>
      <c r="Q404" s="146">
        <v>0</v>
      </c>
      <c r="R404" s="146">
        <f>Q404*H404</f>
        <v>0</v>
      </c>
      <c r="S404" s="146">
        <v>0</v>
      </c>
      <c r="T404" s="147">
        <f>S404*H404</f>
        <v>0</v>
      </c>
      <c r="AR404" s="148" t="s">
        <v>252</v>
      </c>
      <c r="AT404" s="148" t="s">
        <v>356</v>
      </c>
      <c r="AU404" s="148" t="s">
        <v>89</v>
      </c>
      <c r="AY404" s="18" t="s">
        <v>354</v>
      </c>
      <c r="BE404" s="149">
        <f>IF(N404="základní",J404,0)</f>
        <v>0</v>
      </c>
      <c r="BF404" s="149">
        <f>IF(N404="snížená",J404,0)</f>
        <v>0</v>
      </c>
      <c r="BG404" s="149">
        <f>IF(N404="zákl. přenesená",J404,0)</f>
        <v>0</v>
      </c>
      <c r="BH404" s="149">
        <f>IF(N404="sníž. přenesená",J404,0)</f>
        <v>0</v>
      </c>
      <c r="BI404" s="149">
        <f>IF(N404="nulová",J404,0)</f>
        <v>0</v>
      </c>
      <c r="BJ404" s="18" t="s">
        <v>87</v>
      </c>
      <c r="BK404" s="149">
        <f>ROUND(I404*H404,2)</f>
        <v>0</v>
      </c>
      <c r="BL404" s="18" t="s">
        <v>252</v>
      </c>
      <c r="BM404" s="148" t="s">
        <v>1287</v>
      </c>
    </row>
    <row r="405" spans="2:65" s="1" customFormat="1">
      <c r="B405" s="34"/>
      <c r="D405" s="150" t="s">
        <v>362</v>
      </c>
      <c r="F405" s="151" t="s">
        <v>1775</v>
      </c>
      <c r="I405" s="152"/>
      <c r="L405" s="34"/>
      <c r="M405" s="153"/>
      <c r="T405" s="55"/>
      <c r="AT405" s="18" t="s">
        <v>362</v>
      </c>
      <c r="AU405" s="18" t="s">
        <v>89</v>
      </c>
    </row>
    <row r="406" spans="2:65" s="11" customFormat="1" ht="22.9" customHeight="1">
      <c r="B406" s="125"/>
      <c r="D406" s="126" t="s">
        <v>79</v>
      </c>
      <c r="E406" s="135" t="s">
        <v>1776</v>
      </c>
      <c r="F406" s="135" t="s">
        <v>1777</v>
      </c>
      <c r="I406" s="128"/>
      <c r="J406" s="136">
        <f>BK406</f>
        <v>0</v>
      </c>
      <c r="L406" s="125"/>
      <c r="M406" s="130"/>
      <c r="P406" s="131">
        <f>SUM(P407:P468)</f>
        <v>0</v>
      </c>
      <c r="R406" s="131">
        <f>SUM(R407:R468)</f>
        <v>0</v>
      </c>
      <c r="T406" s="132">
        <f>SUM(T407:T468)</f>
        <v>0</v>
      </c>
      <c r="AR406" s="126" t="s">
        <v>89</v>
      </c>
      <c r="AT406" s="133" t="s">
        <v>79</v>
      </c>
      <c r="AU406" s="133" t="s">
        <v>87</v>
      </c>
      <c r="AY406" s="126" t="s">
        <v>354</v>
      </c>
      <c r="BK406" s="134">
        <f>SUM(BK407:BK468)</f>
        <v>0</v>
      </c>
    </row>
    <row r="407" spans="2:65" s="1" customFormat="1" ht="24.2" customHeight="1">
      <c r="B407" s="34"/>
      <c r="C407" s="137" t="s">
        <v>905</v>
      </c>
      <c r="D407" s="137" t="s">
        <v>356</v>
      </c>
      <c r="E407" s="138" t="s">
        <v>1778</v>
      </c>
      <c r="F407" s="139" t="s">
        <v>1779</v>
      </c>
      <c r="G407" s="140" t="s">
        <v>512</v>
      </c>
      <c r="H407" s="141">
        <v>1</v>
      </c>
      <c r="I407" s="142"/>
      <c r="J407" s="143">
        <f t="shared" ref="J407:J414" si="0">ROUND(I407*H407,2)</f>
        <v>0</v>
      </c>
      <c r="K407" s="139" t="s">
        <v>32</v>
      </c>
      <c r="L407" s="34"/>
      <c r="M407" s="144" t="s">
        <v>32</v>
      </c>
      <c r="N407" s="145" t="s">
        <v>51</v>
      </c>
      <c r="P407" s="146">
        <f t="shared" ref="P407:P414" si="1">O407*H407</f>
        <v>0</v>
      </c>
      <c r="Q407" s="146">
        <v>0</v>
      </c>
      <c r="R407" s="146">
        <f t="shared" ref="R407:R414" si="2">Q407*H407</f>
        <v>0</v>
      </c>
      <c r="S407" s="146">
        <v>0</v>
      </c>
      <c r="T407" s="147">
        <f t="shared" ref="T407:T414" si="3">S407*H407</f>
        <v>0</v>
      </c>
      <c r="AR407" s="148" t="s">
        <v>504</v>
      </c>
      <c r="AT407" s="148" t="s">
        <v>356</v>
      </c>
      <c r="AU407" s="148" t="s">
        <v>89</v>
      </c>
      <c r="AY407" s="18" t="s">
        <v>354</v>
      </c>
      <c r="BE407" s="149">
        <f t="shared" ref="BE407:BE414" si="4">IF(N407="základní",J407,0)</f>
        <v>0</v>
      </c>
      <c r="BF407" s="149">
        <f t="shared" ref="BF407:BF414" si="5">IF(N407="snížená",J407,0)</f>
        <v>0</v>
      </c>
      <c r="BG407" s="149">
        <f t="shared" ref="BG407:BG414" si="6">IF(N407="zákl. přenesená",J407,0)</f>
        <v>0</v>
      </c>
      <c r="BH407" s="149">
        <f t="shared" ref="BH407:BH414" si="7">IF(N407="sníž. přenesená",J407,0)</f>
        <v>0</v>
      </c>
      <c r="BI407" s="149">
        <f t="shared" ref="BI407:BI414" si="8">IF(N407="nulová",J407,0)</f>
        <v>0</v>
      </c>
      <c r="BJ407" s="18" t="s">
        <v>87</v>
      </c>
      <c r="BK407" s="149">
        <f t="shared" ref="BK407:BK414" si="9">ROUND(I407*H407,2)</f>
        <v>0</v>
      </c>
      <c r="BL407" s="18" t="s">
        <v>504</v>
      </c>
      <c r="BM407" s="148" t="s">
        <v>1296</v>
      </c>
    </row>
    <row r="408" spans="2:65" s="1" customFormat="1" ht="78" customHeight="1">
      <c r="B408" s="34"/>
      <c r="C408" s="179" t="s">
        <v>908</v>
      </c>
      <c r="D408" s="179" t="s">
        <v>517</v>
      </c>
      <c r="E408" s="180" t="s">
        <v>1780</v>
      </c>
      <c r="F408" s="181" t="s">
        <v>1781</v>
      </c>
      <c r="G408" s="182" t="s">
        <v>512</v>
      </c>
      <c r="H408" s="183">
        <v>1</v>
      </c>
      <c r="I408" s="184"/>
      <c r="J408" s="185">
        <f t="shared" si="0"/>
        <v>0</v>
      </c>
      <c r="K408" s="181" t="s">
        <v>32</v>
      </c>
      <c r="L408" s="186"/>
      <c r="M408" s="187" t="s">
        <v>32</v>
      </c>
      <c r="N408" s="188" t="s">
        <v>51</v>
      </c>
      <c r="P408" s="146">
        <f t="shared" si="1"/>
        <v>0</v>
      </c>
      <c r="Q408" s="146">
        <v>0</v>
      </c>
      <c r="R408" s="146">
        <f t="shared" si="2"/>
        <v>0</v>
      </c>
      <c r="S408" s="146">
        <v>0</v>
      </c>
      <c r="T408" s="147">
        <f t="shared" si="3"/>
        <v>0</v>
      </c>
      <c r="AR408" s="148" t="s">
        <v>594</v>
      </c>
      <c r="AT408" s="148" t="s">
        <v>517</v>
      </c>
      <c r="AU408" s="148" t="s">
        <v>89</v>
      </c>
      <c r="AY408" s="18" t="s">
        <v>354</v>
      </c>
      <c r="BE408" s="149">
        <f t="shared" si="4"/>
        <v>0</v>
      </c>
      <c r="BF408" s="149">
        <f t="shared" si="5"/>
        <v>0</v>
      </c>
      <c r="BG408" s="149">
        <f t="shared" si="6"/>
        <v>0</v>
      </c>
      <c r="BH408" s="149">
        <f t="shared" si="7"/>
        <v>0</v>
      </c>
      <c r="BI408" s="149">
        <f t="shared" si="8"/>
        <v>0</v>
      </c>
      <c r="BJ408" s="18" t="s">
        <v>87</v>
      </c>
      <c r="BK408" s="149">
        <f t="shared" si="9"/>
        <v>0</v>
      </c>
      <c r="BL408" s="18" t="s">
        <v>504</v>
      </c>
      <c r="BM408" s="148" t="s">
        <v>1306</v>
      </c>
    </row>
    <row r="409" spans="2:65" s="1" customFormat="1" ht="16.5" customHeight="1">
      <c r="B409" s="34"/>
      <c r="C409" s="137" t="s">
        <v>917</v>
      </c>
      <c r="D409" s="137" t="s">
        <v>356</v>
      </c>
      <c r="E409" s="138" t="s">
        <v>1782</v>
      </c>
      <c r="F409" s="139" t="s">
        <v>1783</v>
      </c>
      <c r="G409" s="140" t="s">
        <v>512</v>
      </c>
      <c r="H409" s="141">
        <v>6</v>
      </c>
      <c r="I409" s="142"/>
      <c r="J409" s="143">
        <f t="shared" si="0"/>
        <v>0</v>
      </c>
      <c r="K409" s="139" t="s">
        <v>32</v>
      </c>
      <c r="L409" s="34"/>
      <c r="M409" s="144" t="s">
        <v>32</v>
      </c>
      <c r="N409" s="145" t="s">
        <v>51</v>
      </c>
      <c r="P409" s="146">
        <f t="shared" si="1"/>
        <v>0</v>
      </c>
      <c r="Q409" s="146">
        <v>0</v>
      </c>
      <c r="R409" s="146">
        <f t="shared" si="2"/>
        <v>0</v>
      </c>
      <c r="S409" s="146">
        <v>0</v>
      </c>
      <c r="T409" s="147">
        <f t="shared" si="3"/>
        <v>0</v>
      </c>
      <c r="AR409" s="148" t="s">
        <v>504</v>
      </c>
      <c r="AT409" s="148" t="s">
        <v>356</v>
      </c>
      <c r="AU409" s="148" t="s">
        <v>89</v>
      </c>
      <c r="AY409" s="18" t="s">
        <v>354</v>
      </c>
      <c r="BE409" s="149">
        <f t="shared" si="4"/>
        <v>0</v>
      </c>
      <c r="BF409" s="149">
        <f t="shared" si="5"/>
        <v>0</v>
      </c>
      <c r="BG409" s="149">
        <f t="shared" si="6"/>
        <v>0</v>
      </c>
      <c r="BH409" s="149">
        <f t="shared" si="7"/>
        <v>0</v>
      </c>
      <c r="BI409" s="149">
        <f t="shared" si="8"/>
        <v>0</v>
      </c>
      <c r="BJ409" s="18" t="s">
        <v>87</v>
      </c>
      <c r="BK409" s="149">
        <f t="shared" si="9"/>
        <v>0</v>
      </c>
      <c r="BL409" s="18" t="s">
        <v>504</v>
      </c>
      <c r="BM409" s="148" t="s">
        <v>1316</v>
      </c>
    </row>
    <row r="410" spans="2:65" s="1" customFormat="1" ht="16.5" customHeight="1">
      <c r="B410" s="34"/>
      <c r="C410" s="179" t="s">
        <v>924</v>
      </c>
      <c r="D410" s="179" t="s">
        <v>517</v>
      </c>
      <c r="E410" s="180" t="s">
        <v>1784</v>
      </c>
      <c r="F410" s="181" t="s">
        <v>1785</v>
      </c>
      <c r="G410" s="182" t="s">
        <v>512</v>
      </c>
      <c r="H410" s="183">
        <v>6</v>
      </c>
      <c r="I410" s="184"/>
      <c r="J410" s="185">
        <f t="shared" si="0"/>
        <v>0</v>
      </c>
      <c r="K410" s="181" t="s">
        <v>32</v>
      </c>
      <c r="L410" s="186"/>
      <c r="M410" s="187" t="s">
        <v>32</v>
      </c>
      <c r="N410" s="188" t="s">
        <v>51</v>
      </c>
      <c r="P410" s="146">
        <f t="shared" si="1"/>
        <v>0</v>
      </c>
      <c r="Q410" s="146">
        <v>0</v>
      </c>
      <c r="R410" s="146">
        <f t="shared" si="2"/>
        <v>0</v>
      </c>
      <c r="S410" s="146">
        <v>0</v>
      </c>
      <c r="T410" s="147">
        <f t="shared" si="3"/>
        <v>0</v>
      </c>
      <c r="AR410" s="148" t="s">
        <v>594</v>
      </c>
      <c r="AT410" s="148" t="s">
        <v>517</v>
      </c>
      <c r="AU410" s="148" t="s">
        <v>89</v>
      </c>
      <c r="AY410" s="18" t="s">
        <v>354</v>
      </c>
      <c r="BE410" s="149">
        <f t="shared" si="4"/>
        <v>0</v>
      </c>
      <c r="BF410" s="149">
        <f t="shared" si="5"/>
        <v>0</v>
      </c>
      <c r="BG410" s="149">
        <f t="shared" si="6"/>
        <v>0</v>
      </c>
      <c r="BH410" s="149">
        <f t="shared" si="7"/>
        <v>0</v>
      </c>
      <c r="BI410" s="149">
        <f t="shared" si="8"/>
        <v>0</v>
      </c>
      <c r="BJ410" s="18" t="s">
        <v>87</v>
      </c>
      <c r="BK410" s="149">
        <f t="shared" si="9"/>
        <v>0</v>
      </c>
      <c r="BL410" s="18" t="s">
        <v>504</v>
      </c>
      <c r="BM410" s="148" t="s">
        <v>1328</v>
      </c>
    </row>
    <row r="411" spans="2:65" s="1" customFormat="1" ht="16.5" customHeight="1">
      <c r="B411" s="34"/>
      <c r="C411" s="137" t="s">
        <v>929</v>
      </c>
      <c r="D411" s="137" t="s">
        <v>356</v>
      </c>
      <c r="E411" s="138" t="s">
        <v>1786</v>
      </c>
      <c r="F411" s="139" t="s">
        <v>1787</v>
      </c>
      <c r="G411" s="140" t="s">
        <v>512</v>
      </c>
      <c r="H411" s="141">
        <v>6</v>
      </c>
      <c r="I411" s="142"/>
      <c r="J411" s="143">
        <f t="shared" si="0"/>
        <v>0</v>
      </c>
      <c r="K411" s="139" t="s">
        <v>32</v>
      </c>
      <c r="L411" s="34"/>
      <c r="M411" s="144" t="s">
        <v>32</v>
      </c>
      <c r="N411" s="145" t="s">
        <v>51</v>
      </c>
      <c r="P411" s="146">
        <f t="shared" si="1"/>
        <v>0</v>
      </c>
      <c r="Q411" s="146">
        <v>0</v>
      </c>
      <c r="R411" s="146">
        <f t="shared" si="2"/>
        <v>0</v>
      </c>
      <c r="S411" s="146">
        <v>0</v>
      </c>
      <c r="T411" s="147">
        <f t="shared" si="3"/>
        <v>0</v>
      </c>
      <c r="AR411" s="148" t="s">
        <v>504</v>
      </c>
      <c r="AT411" s="148" t="s">
        <v>356</v>
      </c>
      <c r="AU411" s="148" t="s">
        <v>89</v>
      </c>
      <c r="AY411" s="18" t="s">
        <v>354</v>
      </c>
      <c r="BE411" s="149">
        <f t="shared" si="4"/>
        <v>0</v>
      </c>
      <c r="BF411" s="149">
        <f t="shared" si="5"/>
        <v>0</v>
      </c>
      <c r="BG411" s="149">
        <f t="shared" si="6"/>
        <v>0</v>
      </c>
      <c r="BH411" s="149">
        <f t="shared" si="7"/>
        <v>0</v>
      </c>
      <c r="BI411" s="149">
        <f t="shared" si="8"/>
        <v>0</v>
      </c>
      <c r="BJ411" s="18" t="s">
        <v>87</v>
      </c>
      <c r="BK411" s="149">
        <f t="shared" si="9"/>
        <v>0</v>
      </c>
      <c r="BL411" s="18" t="s">
        <v>504</v>
      </c>
      <c r="BM411" s="148" t="s">
        <v>1340</v>
      </c>
    </row>
    <row r="412" spans="2:65" s="1" customFormat="1" ht="16.5" customHeight="1">
      <c r="B412" s="34"/>
      <c r="C412" s="179" t="s">
        <v>934</v>
      </c>
      <c r="D412" s="179" t="s">
        <v>517</v>
      </c>
      <c r="E412" s="180" t="s">
        <v>1788</v>
      </c>
      <c r="F412" s="181" t="s">
        <v>1789</v>
      </c>
      <c r="G412" s="182" t="s">
        <v>512</v>
      </c>
      <c r="H412" s="183">
        <v>6</v>
      </c>
      <c r="I412" s="184"/>
      <c r="J412" s="185">
        <f t="shared" si="0"/>
        <v>0</v>
      </c>
      <c r="K412" s="181" t="s">
        <v>32</v>
      </c>
      <c r="L412" s="186"/>
      <c r="M412" s="187" t="s">
        <v>32</v>
      </c>
      <c r="N412" s="188" t="s">
        <v>51</v>
      </c>
      <c r="P412" s="146">
        <f t="shared" si="1"/>
        <v>0</v>
      </c>
      <c r="Q412" s="146">
        <v>0</v>
      </c>
      <c r="R412" s="146">
        <f t="shared" si="2"/>
        <v>0</v>
      </c>
      <c r="S412" s="146">
        <v>0</v>
      </c>
      <c r="T412" s="147">
        <f t="shared" si="3"/>
        <v>0</v>
      </c>
      <c r="AR412" s="148" t="s">
        <v>594</v>
      </c>
      <c r="AT412" s="148" t="s">
        <v>517</v>
      </c>
      <c r="AU412" s="148" t="s">
        <v>89</v>
      </c>
      <c r="AY412" s="18" t="s">
        <v>354</v>
      </c>
      <c r="BE412" s="149">
        <f t="shared" si="4"/>
        <v>0</v>
      </c>
      <c r="BF412" s="149">
        <f t="shared" si="5"/>
        <v>0</v>
      </c>
      <c r="BG412" s="149">
        <f t="shared" si="6"/>
        <v>0</v>
      </c>
      <c r="BH412" s="149">
        <f t="shared" si="7"/>
        <v>0</v>
      </c>
      <c r="BI412" s="149">
        <f t="shared" si="8"/>
        <v>0</v>
      </c>
      <c r="BJ412" s="18" t="s">
        <v>87</v>
      </c>
      <c r="BK412" s="149">
        <f t="shared" si="9"/>
        <v>0</v>
      </c>
      <c r="BL412" s="18" t="s">
        <v>504</v>
      </c>
      <c r="BM412" s="148" t="s">
        <v>1352</v>
      </c>
    </row>
    <row r="413" spans="2:65" s="1" customFormat="1" ht="21.75" customHeight="1">
      <c r="B413" s="34"/>
      <c r="C413" s="137" t="s">
        <v>941</v>
      </c>
      <c r="D413" s="137" t="s">
        <v>356</v>
      </c>
      <c r="E413" s="138" t="s">
        <v>1790</v>
      </c>
      <c r="F413" s="139" t="s">
        <v>1791</v>
      </c>
      <c r="G413" s="140" t="s">
        <v>476</v>
      </c>
      <c r="H413" s="141">
        <v>115</v>
      </c>
      <c r="I413" s="142"/>
      <c r="J413" s="143">
        <f t="shared" si="0"/>
        <v>0</v>
      </c>
      <c r="K413" s="139" t="s">
        <v>32</v>
      </c>
      <c r="L413" s="34"/>
      <c r="M413" s="144" t="s">
        <v>32</v>
      </c>
      <c r="N413" s="145" t="s">
        <v>51</v>
      </c>
      <c r="P413" s="146">
        <f t="shared" si="1"/>
        <v>0</v>
      </c>
      <c r="Q413" s="146">
        <v>0</v>
      </c>
      <c r="R413" s="146">
        <f t="shared" si="2"/>
        <v>0</v>
      </c>
      <c r="S413" s="146">
        <v>0</v>
      </c>
      <c r="T413" s="147">
        <f t="shared" si="3"/>
        <v>0</v>
      </c>
      <c r="AR413" s="148" t="s">
        <v>504</v>
      </c>
      <c r="AT413" s="148" t="s">
        <v>356</v>
      </c>
      <c r="AU413" s="148" t="s">
        <v>89</v>
      </c>
      <c r="AY413" s="18" t="s">
        <v>354</v>
      </c>
      <c r="BE413" s="149">
        <f t="shared" si="4"/>
        <v>0</v>
      </c>
      <c r="BF413" s="149">
        <f t="shared" si="5"/>
        <v>0</v>
      </c>
      <c r="BG413" s="149">
        <f t="shared" si="6"/>
        <v>0</v>
      </c>
      <c r="BH413" s="149">
        <f t="shared" si="7"/>
        <v>0</v>
      </c>
      <c r="BI413" s="149">
        <f t="shared" si="8"/>
        <v>0</v>
      </c>
      <c r="BJ413" s="18" t="s">
        <v>87</v>
      </c>
      <c r="BK413" s="149">
        <f t="shared" si="9"/>
        <v>0</v>
      </c>
      <c r="BL413" s="18" t="s">
        <v>504</v>
      </c>
      <c r="BM413" s="148" t="s">
        <v>1383</v>
      </c>
    </row>
    <row r="414" spans="2:65" s="1" customFormat="1" ht="37.9" customHeight="1">
      <c r="B414" s="34"/>
      <c r="C414" s="179" t="s">
        <v>948</v>
      </c>
      <c r="D414" s="179" t="s">
        <v>517</v>
      </c>
      <c r="E414" s="180" t="s">
        <v>1792</v>
      </c>
      <c r="F414" s="181" t="s">
        <v>1793</v>
      </c>
      <c r="G414" s="182" t="s">
        <v>476</v>
      </c>
      <c r="H414" s="183">
        <v>138</v>
      </c>
      <c r="I414" s="184"/>
      <c r="J414" s="185">
        <f t="shared" si="0"/>
        <v>0</v>
      </c>
      <c r="K414" s="181" t="s">
        <v>32</v>
      </c>
      <c r="L414" s="186"/>
      <c r="M414" s="187" t="s">
        <v>32</v>
      </c>
      <c r="N414" s="188" t="s">
        <v>51</v>
      </c>
      <c r="P414" s="146">
        <f t="shared" si="1"/>
        <v>0</v>
      </c>
      <c r="Q414" s="146">
        <v>0</v>
      </c>
      <c r="R414" s="146">
        <f t="shared" si="2"/>
        <v>0</v>
      </c>
      <c r="S414" s="146">
        <v>0</v>
      </c>
      <c r="T414" s="147">
        <f t="shared" si="3"/>
        <v>0</v>
      </c>
      <c r="AR414" s="148" t="s">
        <v>594</v>
      </c>
      <c r="AT414" s="148" t="s">
        <v>517</v>
      </c>
      <c r="AU414" s="148" t="s">
        <v>89</v>
      </c>
      <c r="AY414" s="18" t="s">
        <v>354</v>
      </c>
      <c r="BE414" s="149">
        <f t="shared" si="4"/>
        <v>0</v>
      </c>
      <c r="BF414" s="149">
        <f t="shared" si="5"/>
        <v>0</v>
      </c>
      <c r="BG414" s="149">
        <f t="shared" si="6"/>
        <v>0</v>
      </c>
      <c r="BH414" s="149">
        <f t="shared" si="7"/>
        <v>0</v>
      </c>
      <c r="BI414" s="149">
        <f t="shared" si="8"/>
        <v>0</v>
      </c>
      <c r="BJ414" s="18" t="s">
        <v>87</v>
      </c>
      <c r="BK414" s="149">
        <f t="shared" si="9"/>
        <v>0</v>
      </c>
      <c r="BL414" s="18" t="s">
        <v>504</v>
      </c>
      <c r="BM414" s="148" t="s">
        <v>1393</v>
      </c>
    </row>
    <row r="415" spans="2:65" s="13" customFormat="1">
      <c r="B415" s="161"/>
      <c r="D415" s="155" t="s">
        <v>364</v>
      </c>
      <c r="E415" s="162" t="s">
        <v>32</v>
      </c>
      <c r="F415" s="163" t="s">
        <v>1794</v>
      </c>
      <c r="H415" s="164">
        <v>138</v>
      </c>
      <c r="I415" s="165"/>
      <c r="L415" s="161"/>
      <c r="M415" s="166"/>
      <c r="T415" s="167"/>
      <c r="AT415" s="162" t="s">
        <v>364</v>
      </c>
      <c r="AU415" s="162" t="s">
        <v>89</v>
      </c>
      <c r="AV415" s="13" t="s">
        <v>89</v>
      </c>
      <c r="AW415" s="13" t="s">
        <v>40</v>
      </c>
      <c r="AX415" s="13" t="s">
        <v>80</v>
      </c>
      <c r="AY415" s="162" t="s">
        <v>354</v>
      </c>
    </row>
    <row r="416" spans="2:65" s="14" customFormat="1">
      <c r="B416" s="169"/>
      <c r="D416" s="155" t="s">
        <v>364</v>
      </c>
      <c r="E416" s="170" t="s">
        <v>32</v>
      </c>
      <c r="F416" s="171" t="s">
        <v>388</v>
      </c>
      <c r="H416" s="172">
        <v>138</v>
      </c>
      <c r="I416" s="173"/>
      <c r="L416" s="169"/>
      <c r="M416" s="174"/>
      <c r="T416" s="175"/>
      <c r="AT416" s="170" t="s">
        <v>364</v>
      </c>
      <c r="AU416" s="170" t="s">
        <v>89</v>
      </c>
      <c r="AV416" s="14" t="s">
        <v>252</v>
      </c>
      <c r="AW416" s="14" t="s">
        <v>40</v>
      </c>
      <c r="AX416" s="14" t="s">
        <v>87</v>
      </c>
      <c r="AY416" s="170" t="s">
        <v>354</v>
      </c>
    </row>
    <row r="417" spans="2:65" s="1" customFormat="1" ht="24.2" customHeight="1">
      <c r="B417" s="34"/>
      <c r="C417" s="137" t="s">
        <v>953</v>
      </c>
      <c r="D417" s="137" t="s">
        <v>356</v>
      </c>
      <c r="E417" s="138" t="s">
        <v>1795</v>
      </c>
      <c r="F417" s="139" t="s">
        <v>1796</v>
      </c>
      <c r="G417" s="140" t="s">
        <v>359</v>
      </c>
      <c r="H417" s="141">
        <v>40</v>
      </c>
      <c r="I417" s="142"/>
      <c r="J417" s="143">
        <f>ROUND(I417*H417,2)</f>
        <v>0</v>
      </c>
      <c r="K417" s="139" t="s">
        <v>32</v>
      </c>
      <c r="L417" s="34"/>
      <c r="M417" s="144" t="s">
        <v>32</v>
      </c>
      <c r="N417" s="145" t="s">
        <v>51</v>
      </c>
      <c r="P417" s="146">
        <f>O417*H417</f>
        <v>0</v>
      </c>
      <c r="Q417" s="146">
        <v>0</v>
      </c>
      <c r="R417" s="146">
        <f>Q417*H417</f>
        <v>0</v>
      </c>
      <c r="S417" s="146">
        <v>0</v>
      </c>
      <c r="T417" s="147">
        <f>S417*H417</f>
        <v>0</v>
      </c>
      <c r="AR417" s="148" t="s">
        <v>504</v>
      </c>
      <c r="AT417" s="148" t="s">
        <v>356</v>
      </c>
      <c r="AU417" s="148" t="s">
        <v>89</v>
      </c>
      <c r="AY417" s="18" t="s">
        <v>354</v>
      </c>
      <c r="BE417" s="149">
        <f>IF(N417="základní",J417,0)</f>
        <v>0</v>
      </c>
      <c r="BF417" s="149">
        <f>IF(N417="snížená",J417,0)</f>
        <v>0</v>
      </c>
      <c r="BG417" s="149">
        <f>IF(N417="zákl. přenesená",J417,0)</f>
        <v>0</v>
      </c>
      <c r="BH417" s="149">
        <f>IF(N417="sníž. přenesená",J417,0)</f>
        <v>0</v>
      </c>
      <c r="BI417" s="149">
        <f>IF(N417="nulová",J417,0)</f>
        <v>0</v>
      </c>
      <c r="BJ417" s="18" t="s">
        <v>87</v>
      </c>
      <c r="BK417" s="149">
        <f>ROUND(I417*H417,2)</f>
        <v>0</v>
      </c>
      <c r="BL417" s="18" t="s">
        <v>504</v>
      </c>
      <c r="BM417" s="148" t="s">
        <v>1405</v>
      </c>
    </row>
    <row r="418" spans="2:65" s="1" customFormat="1" ht="24.2" customHeight="1">
      <c r="B418" s="34"/>
      <c r="C418" s="179" t="s">
        <v>329</v>
      </c>
      <c r="D418" s="179" t="s">
        <v>517</v>
      </c>
      <c r="E418" s="180" t="s">
        <v>1797</v>
      </c>
      <c r="F418" s="181" t="s">
        <v>1798</v>
      </c>
      <c r="G418" s="182" t="s">
        <v>359</v>
      </c>
      <c r="H418" s="183">
        <v>48</v>
      </c>
      <c r="I418" s="184"/>
      <c r="J418" s="185">
        <f>ROUND(I418*H418,2)</f>
        <v>0</v>
      </c>
      <c r="K418" s="181" t="s">
        <v>32</v>
      </c>
      <c r="L418" s="186"/>
      <c r="M418" s="187" t="s">
        <v>32</v>
      </c>
      <c r="N418" s="188" t="s">
        <v>51</v>
      </c>
      <c r="P418" s="146">
        <f>O418*H418</f>
        <v>0</v>
      </c>
      <c r="Q418" s="146">
        <v>0</v>
      </c>
      <c r="R418" s="146">
        <f>Q418*H418</f>
        <v>0</v>
      </c>
      <c r="S418" s="146">
        <v>0</v>
      </c>
      <c r="T418" s="147">
        <f>S418*H418</f>
        <v>0</v>
      </c>
      <c r="AR418" s="148" t="s">
        <v>594</v>
      </c>
      <c r="AT418" s="148" t="s">
        <v>517</v>
      </c>
      <c r="AU418" s="148" t="s">
        <v>89</v>
      </c>
      <c r="AY418" s="18" t="s">
        <v>354</v>
      </c>
      <c r="BE418" s="149">
        <f>IF(N418="základní",J418,0)</f>
        <v>0</v>
      </c>
      <c r="BF418" s="149">
        <f>IF(N418="snížená",J418,0)</f>
        <v>0</v>
      </c>
      <c r="BG418" s="149">
        <f>IF(N418="zákl. přenesená",J418,0)</f>
        <v>0</v>
      </c>
      <c r="BH418" s="149">
        <f>IF(N418="sníž. přenesená",J418,0)</f>
        <v>0</v>
      </c>
      <c r="BI418" s="149">
        <f>IF(N418="nulová",J418,0)</f>
        <v>0</v>
      </c>
      <c r="BJ418" s="18" t="s">
        <v>87</v>
      </c>
      <c r="BK418" s="149">
        <f>ROUND(I418*H418,2)</f>
        <v>0</v>
      </c>
      <c r="BL418" s="18" t="s">
        <v>504</v>
      </c>
      <c r="BM418" s="148" t="s">
        <v>1416</v>
      </c>
    </row>
    <row r="419" spans="2:65" s="13" customFormat="1">
      <c r="B419" s="161"/>
      <c r="D419" s="155" t="s">
        <v>364</v>
      </c>
      <c r="E419" s="162" t="s">
        <v>32</v>
      </c>
      <c r="F419" s="163" t="s">
        <v>1799</v>
      </c>
      <c r="H419" s="164">
        <v>48</v>
      </c>
      <c r="I419" s="165"/>
      <c r="L419" s="161"/>
      <c r="M419" s="166"/>
      <c r="T419" s="167"/>
      <c r="AT419" s="162" t="s">
        <v>364</v>
      </c>
      <c r="AU419" s="162" t="s">
        <v>89</v>
      </c>
      <c r="AV419" s="13" t="s">
        <v>89</v>
      </c>
      <c r="AW419" s="13" t="s">
        <v>40</v>
      </c>
      <c r="AX419" s="13" t="s">
        <v>80</v>
      </c>
      <c r="AY419" s="162" t="s">
        <v>354</v>
      </c>
    </row>
    <row r="420" spans="2:65" s="14" customFormat="1">
      <c r="B420" s="169"/>
      <c r="D420" s="155" t="s">
        <v>364</v>
      </c>
      <c r="E420" s="170" t="s">
        <v>32</v>
      </c>
      <c r="F420" s="171" t="s">
        <v>388</v>
      </c>
      <c r="H420" s="172">
        <v>48</v>
      </c>
      <c r="I420" s="173"/>
      <c r="L420" s="169"/>
      <c r="M420" s="174"/>
      <c r="T420" s="175"/>
      <c r="AT420" s="170" t="s">
        <v>364</v>
      </c>
      <c r="AU420" s="170" t="s">
        <v>89</v>
      </c>
      <c r="AV420" s="14" t="s">
        <v>252</v>
      </c>
      <c r="AW420" s="14" t="s">
        <v>40</v>
      </c>
      <c r="AX420" s="14" t="s">
        <v>87</v>
      </c>
      <c r="AY420" s="170" t="s">
        <v>354</v>
      </c>
    </row>
    <row r="421" spans="2:65" s="1" customFormat="1" ht="16.5" customHeight="1">
      <c r="B421" s="34"/>
      <c r="C421" s="137" t="s">
        <v>965</v>
      </c>
      <c r="D421" s="137" t="s">
        <v>356</v>
      </c>
      <c r="E421" s="138" t="s">
        <v>1800</v>
      </c>
      <c r="F421" s="139" t="s">
        <v>1801</v>
      </c>
      <c r="G421" s="140" t="s">
        <v>359</v>
      </c>
      <c r="H421" s="141">
        <v>40</v>
      </c>
      <c r="I421" s="142"/>
      <c r="J421" s="143">
        <f>ROUND(I421*H421,2)</f>
        <v>0</v>
      </c>
      <c r="K421" s="139" t="s">
        <v>32</v>
      </c>
      <c r="L421" s="34"/>
      <c r="M421" s="144" t="s">
        <v>32</v>
      </c>
      <c r="N421" s="145" t="s">
        <v>51</v>
      </c>
      <c r="P421" s="146">
        <f>O421*H421</f>
        <v>0</v>
      </c>
      <c r="Q421" s="146">
        <v>0</v>
      </c>
      <c r="R421" s="146">
        <f>Q421*H421</f>
        <v>0</v>
      </c>
      <c r="S421" s="146">
        <v>0</v>
      </c>
      <c r="T421" s="147">
        <f>S421*H421</f>
        <v>0</v>
      </c>
      <c r="AR421" s="148" t="s">
        <v>504</v>
      </c>
      <c r="AT421" s="148" t="s">
        <v>356</v>
      </c>
      <c r="AU421" s="148" t="s">
        <v>89</v>
      </c>
      <c r="AY421" s="18" t="s">
        <v>354</v>
      </c>
      <c r="BE421" s="149">
        <f>IF(N421="základní",J421,0)</f>
        <v>0</v>
      </c>
      <c r="BF421" s="149">
        <f>IF(N421="snížená",J421,0)</f>
        <v>0</v>
      </c>
      <c r="BG421" s="149">
        <f>IF(N421="zákl. přenesená",J421,0)</f>
        <v>0</v>
      </c>
      <c r="BH421" s="149">
        <f>IF(N421="sníž. přenesená",J421,0)</f>
        <v>0</v>
      </c>
      <c r="BI421" s="149">
        <f>IF(N421="nulová",J421,0)</f>
        <v>0</v>
      </c>
      <c r="BJ421" s="18" t="s">
        <v>87</v>
      </c>
      <c r="BK421" s="149">
        <f>ROUND(I421*H421,2)</f>
        <v>0</v>
      </c>
      <c r="BL421" s="18" t="s">
        <v>504</v>
      </c>
      <c r="BM421" s="148" t="s">
        <v>1433</v>
      </c>
    </row>
    <row r="422" spans="2:65" s="1" customFormat="1" ht="16.5" customHeight="1">
      <c r="B422" s="34"/>
      <c r="C422" s="179" t="s">
        <v>969</v>
      </c>
      <c r="D422" s="179" t="s">
        <v>517</v>
      </c>
      <c r="E422" s="180" t="s">
        <v>1802</v>
      </c>
      <c r="F422" s="181" t="s">
        <v>1803</v>
      </c>
      <c r="G422" s="182" t="s">
        <v>359</v>
      </c>
      <c r="H422" s="183">
        <v>48</v>
      </c>
      <c r="I422" s="184"/>
      <c r="J422" s="185">
        <f>ROUND(I422*H422,2)</f>
        <v>0</v>
      </c>
      <c r="K422" s="181" t="s">
        <v>32</v>
      </c>
      <c r="L422" s="186"/>
      <c r="M422" s="187" t="s">
        <v>32</v>
      </c>
      <c r="N422" s="188" t="s">
        <v>51</v>
      </c>
      <c r="P422" s="146">
        <f>O422*H422</f>
        <v>0</v>
      </c>
      <c r="Q422" s="146">
        <v>0</v>
      </c>
      <c r="R422" s="146">
        <f>Q422*H422</f>
        <v>0</v>
      </c>
      <c r="S422" s="146">
        <v>0</v>
      </c>
      <c r="T422" s="147">
        <f>S422*H422</f>
        <v>0</v>
      </c>
      <c r="AR422" s="148" t="s">
        <v>594</v>
      </c>
      <c r="AT422" s="148" t="s">
        <v>517</v>
      </c>
      <c r="AU422" s="148" t="s">
        <v>89</v>
      </c>
      <c r="AY422" s="18" t="s">
        <v>354</v>
      </c>
      <c r="BE422" s="149">
        <f>IF(N422="základní",J422,0)</f>
        <v>0</v>
      </c>
      <c r="BF422" s="149">
        <f>IF(N422="snížená",J422,0)</f>
        <v>0</v>
      </c>
      <c r="BG422" s="149">
        <f>IF(N422="zákl. přenesená",J422,0)</f>
        <v>0</v>
      </c>
      <c r="BH422" s="149">
        <f>IF(N422="sníž. přenesená",J422,0)</f>
        <v>0</v>
      </c>
      <c r="BI422" s="149">
        <f>IF(N422="nulová",J422,0)</f>
        <v>0</v>
      </c>
      <c r="BJ422" s="18" t="s">
        <v>87</v>
      </c>
      <c r="BK422" s="149">
        <f>ROUND(I422*H422,2)</f>
        <v>0</v>
      </c>
      <c r="BL422" s="18" t="s">
        <v>504</v>
      </c>
      <c r="BM422" s="148" t="s">
        <v>1448</v>
      </c>
    </row>
    <row r="423" spans="2:65" s="13" customFormat="1">
      <c r="B423" s="161"/>
      <c r="D423" s="155" t="s">
        <v>364</v>
      </c>
      <c r="E423" s="162" t="s">
        <v>32</v>
      </c>
      <c r="F423" s="163" t="s">
        <v>1799</v>
      </c>
      <c r="H423" s="164">
        <v>48</v>
      </c>
      <c r="I423" s="165"/>
      <c r="L423" s="161"/>
      <c r="M423" s="166"/>
      <c r="T423" s="167"/>
      <c r="AT423" s="162" t="s">
        <v>364</v>
      </c>
      <c r="AU423" s="162" t="s">
        <v>89</v>
      </c>
      <c r="AV423" s="13" t="s">
        <v>89</v>
      </c>
      <c r="AW423" s="13" t="s">
        <v>40</v>
      </c>
      <c r="AX423" s="13" t="s">
        <v>80</v>
      </c>
      <c r="AY423" s="162" t="s">
        <v>354</v>
      </c>
    </row>
    <row r="424" spans="2:65" s="14" customFormat="1">
      <c r="B424" s="169"/>
      <c r="D424" s="155" t="s">
        <v>364</v>
      </c>
      <c r="E424" s="170" t="s">
        <v>32</v>
      </c>
      <c r="F424" s="171" t="s">
        <v>388</v>
      </c>
      <c r="H424" s="172">
        <v>48</v>
      </c>
      <c r="I424" s="173"/>
      <c r="L424" s="169"/>
      <c r="M424" s="174"/>
      <c r="T424" s="175"/>
      <c r="AT424" s="170" t="s">
        <v>364</v>
      </c>
      <c r="AU424" s="170" t="s">
        <v>89</v>
      </c>
      <c r="AV424" s="14" t="s">
        <v>252</v>
      </c>
      <c r="AW424" s="14" t="s">
        <v>40</v>
      </c>
      <c r="AX424" s="14" t="s">
        <v>87</v>
      </c>
      <c r="AY424" s="170" t="s">
        <v>354</v>
      </c>
    </row>
    <row r="425" spans="2:65" s="1" customFormat="1" ht="16.5" customHeight="1">
      <c r="B425" s="34"/>
      <c r="C425" s="137" t="s">
        <v>974</v>
      </c>
      <c r="D425" s="137" t="s">
        <v>356</v>
      </c>
      <c r="E425" s="138" t="s">
        <v>1804</v>
      </c>
      <c r="F425" s="139" t="s">
        <v>1805</v>
      </c>
      <c r="G425" s="140" t="s">
        <v>512</v>
      </c>
      <c r="H425" s="141">
        <v>1</v>
      </c>
      <c r="I425" s="142"/>
      <c r="J425" s="143">
        <f t="shared" ref="J425:J431" si="10">ROUND(I425*H425,2)</f>
        <v>0</v>
      </c>
      <c r="K425" s="139" t="s">
        <v>32</v>
      </c>
      <c r="L425" s="34"/>
      <c r="M425" s="144" t="s">
        <v>32</v>
      </c>
      <c r="N425" s="145" t="s">
        <v>51</v>
      </c>
      <c r="P425" s="146">
        <f t="shared" ref="P425:P431" si="11">O425*H425</f>
        <v>0</v>
      </c>
      <c r="Q425" s="146">
        <v>0</v>
      </c>
      <c r="R425" s="146">
        <f t="shared" ref="R425:R431" si="12">Q425*H425</f>
        <v>0</v>
      </c>
      <c r="S425" s="146">
        <v>0</v>
      </c>
      <c r="T425" s="147">
        <f t="shared" ref="T425:T431" si="13">S425*H425</f>
        <v>0</v>
      </c>
      <c r="AR425" s="148" t="s">
        <v>504</v>
      </c>
      <c r="AT425" s="148" t="s">
        <v>356</v>
      </c>
      <c r="AU425" s="148" t="s">
        <v>89</v>
      </c>
      <c r="AY425" s="18" t="s">
        <v>354</v>
      </c>
      <c r="BE425" s="149">
        <f t="shared" ref="BE425:BE431" si="14">IF(N425="základní",J425,0)</f>
        <v>0</v>
      </c>
      <c r="BF425" s="149">
        <f t="shared" ref="BF425:BF431" si="15">IF(N425="snížená",J425,0)</f>
        <v>0</v>
      </c>
      <c r="BG425" s="149">
        <f t="shared" ref="BG425:BG431" si="16">IF(N425="zákl. přenesená",J425,0)</f>
        <v>0</v>
      </c>
      <c r="BH425" s="149">
        <f t="shared" ref="BH425:BH431" si="17">IF(N425="sníž. přenesená",J425,0)</f>
        <v>0</v>
      </c>
      <c r="BI425" s="149">
        <f t="shared" ref="BI425:BI431" si="18">IF(N425="nulová",J425,0)</f>
        <v>0</v>
      </c>
      <c r="BJ425" s="18" t="s">
        <v>87</v>
      </c>
      <c r="BK425" s="149">
        <f t="shared" ref="BK425:BK431" si="19">ROUND(I425*H425,2)</f>
        <v>0</v>
      </c>
      <c r="BL425" s="18" t="s">
        <v>504</v>
      </c>
      <c r="BM425" s="148" t="s">
        <v>1456</v>
      </c>
    </row>
    <row r="426" spans="2:65" s="1" customFormat="1" ht="37.9" customHeight="1">
      <c r="B426" s="34"/>
      <c r="C426" s="179" t="s">
        <v>978</v>
      </c>
      <c r="D426" s="179" t="s">
        <v>517</v>
      </c>
      <c r="E426" s="180" t="s">
        <v>1806</v>
      </c>
      <c r="F426" s="181" t="s">
        <v>1807</v>
      </c>
      <c r="G426" s="182" t="s">
        <v>512</v>
      </c>
      <c r="H426" s="183">
        <v>1</v>
      </c>
      <c r="I426" s="184"/>
      <c r="J426" s="185">
        <f t="shared" si="10"/>
        <v>0</v>
      </c>
      <c r="K426" s="181" t="s">
        <v>32</v>
      </c>
      <c r="L426" s="186"/>
      <c r="M426" s="187" t="s">
        <v>32</v>
      </c>
      <c r="N426" s="188" t="s">
        <v>51</v>
      </c>
      <c r="P426" s="146">
        <f t="shared" si="11"/>
        <v>0</v>
      </c>
      <c r="Q426" s="146">
        <v>0</v>
      </c>
      <c r="R426" s="146">
        <f t="shared" si="12"/>
        <v>0</v>
      </c>
      <c r="S426" s="146">
        <v>0</v>
      </c>
      <c r="T426" s="147">
        <f t="shared" si="13"/>
        <v>0</v>
      </c>
      <c r="AR426" s="148" t="s">
        <v>594</v>
      </c>
      <c r="AT426" s="148" t="s">
        <v>517</v>
      </c>
      <c r="AU426" s="148" t="s">
        <v>89</v>
      </c>
      <c r="AY426" s="18" t="s">
        <v>354</v>
      </c>
      <c r="BE426" s="149">
        <f t="shared" si="14"/>
        <v>0</v>
      </c>
      <c r="BF426" s="149">
        <f t="shared" si="15"/>
        <v>0</v>
      </c>
      <c r="BG426" s="149">
        <f t="shared" si="16"/>
        <v>0</v>
      </c>
      <c r="BH426" s="149">
        <f t="shared" si="17"/>
        <v>0</v>
      </c>
      <c r="BI426" s="149">
        <f t="shared" si="18"/>
        <v>0</v>
      </c>
      <c r="BJ426" s="18" t="s">
        <v>87</v>
      </c>
      <c r="BK426" s="149">
        <f t="shared" si="19"/>
        <v>0</v>
      </c>
      <c r="BL426" s="18" t="s">
        <v>504</v>
      </c>
      <c r="BM426" s="148" t="s">
        <v>1467</v>
      </c>
    </row>
    <row r="427" spans="2:65" s="1" customFormat="1" ht="16.5" customHeight="1">
      <c r="B427" s="34"/>
      <c r="C427" s="137" t="s">
        <v>985</v>
      </c>
      <c r="D427" s="137" t="s">
        <v>356</v>
      </c>
      <c r="E427" s="138" t="s">
        <v>1808</v>
      </c>
      <c r="F427" s="139" t="s">
        <v>1809</v>
      </c>
      <c r="G427" s="140" t="s">
        <v>512</v>
      </c>
      <c r="H427" s="141">
        <v>1</v>
      </c>
      <c r="I427" s="142"/>
      <c r="J427" s="143">
        <f t="shared" si="10"/>
        <v>0</v>
      </c>
      <c r="K427" s="139" t="s">
        <v>32</v>
      </c>
      <c r="L427" s="34"/>
      <c r="M427" s="144" t="s">
        <v>32</v>
      </c>
      <c r="N427" s="145" t="s">
        <v>51</v>
      </c>
      <c r="P427" s="146">
        <f t="shared" si="11"/>
        <v>0</v>
      </c>
      <c r="Q427" s="146">
        <v>0</v>
      </c>
      <c r="R427" s="146">
        <f t="shared" si="12"/>
        <v>0</v>
      </c>
      <c r="S427" s="146">
        <v>0</v>
      </c>
      <c r="T427" s="147">
        <f t="shared" si="13"/>
        <v>0</v>
      </c>
      <c r="AR427" s="148" t="s">
        <v>504</v>
      </c>
      <c r="AT427" s="148" t="s">
        <v>356</v>
      </c>
      <c r="AU427" s="148" t="s">
        <v>89</v>
      </c>
      <c r="AY427" s="18" t="s">
        <v>354</v>
      </c>
      <c r="BE427" s="149">
        <f t="shared" si="14"/>
        <v>0</v>
      </c>
      <c r="BF427" s="149">
        <f t="shared" si="15"/>
        <v>0</v>
      </c>
      <c r="BG427" s="149">
        <f t="shared" si="16"/>
        <v>0</v>
      </c>
      <c r="BH427" s="149">
        <f t="shared" si="17"/>
        <v>0</v>
      </c>
      <c r="BI427" s="149">
        <f t="shared" si="18"/>
        <v>0</v>
      </c>
      <c r="BJ427" s="18" t="s">
        <v>87</v>
      </c>
      <c r="BK427" s="149">
        <f t="shared" si="19"/>
        <v>0</v>
      </c>
      <c r="BL427" s="18" t="s">
        <v>504</v>
      </c>
      <c r="BM427" s="148" t="s">
        <v>1473</v>
      </c>
    </row>
    <row r="428" spans="2:65" s="1" customFormat="1" ht="16.5" customHeight="1">
      <c r="B428" s="34"/>
      <c r="C428" s="179" t="s">
        <v>989</v>
      </c>
      <c r="D428" s="179" t="s">
        <v>517</v>
      </c>
      <c r="E428" s="180" t="s">
        <v>1810</v>
      </c>
      <c r="F428" s="181" t="s">
        <v>1811</v>
      </c>
      <c r="G428" s="182" t="s">
        <v>512</v>
      </c>
      <c r="H428" s="183">
        <v>1</v>
      </c>
      <c r="I428" s="184"/>
      <c r="J428" s="185">
        <f t="shared" si="10"/>
        <v>0</v>
      </c>
      <c r="K428" s="181" t="s">
        <v>32</v>
      </c>
      <c r="L428" s="186"/>
      <c r="M428" s="187" t="s">
        <v>32</v>
      </c>
      <c r="N428" s="188" t="s">
        <v>51</v>
      </c>
      <c r="P428" s="146">
        <f t="shared" si="11"/>
        <v>0</v>
      </c>
      <c r="Q428" s="146">
        <v>0</v>
      </c>
      <c r="R428" s="146">
        <f t="shared" si="12"/>
        <v>0</v>
      </c>
      <c r="S428" s="146">
        <v>0</v>
      </c>
      <c r="T428" s="147">
        <f t="shared" si="13"/>
        <v>0</v>
      </c>
      <c r="AR428" s="148" t="s">
        <v>594</v>
      </c>
      <c r="AT428" s="148" t="s">
        <v>517</v>
      </c>
      <c r="AU428" s="148" t="s">
        <v>89</v>
      </c>
      <c r="AY428" s="18" t="s">
        <v>354</v>
      </c>
      <c r="BE428" s="149">
        <f t="shared" si="14"/>
        <v>0</v>
      </c>
      <c r="BF428" s="149">
        <f t="shared" si="15"/>
        <v>0</v>
      </c>
      <c r="BG428" s="149">
        <f t="shared" si="16"/>
        <v>0</v>
      </c>
      <c r="BH428" s="149">
        <f t="shared" si="17"/>
        <v>0</v>
      </c>
      <c r="BI428" s="149">
        <f t="shared" si="18"/>
        <v>0</v>
      </c>
      <c r="BJ428" s="18" t="s">
        <v>87</v>
      </c>
      <c r="BK428" s="149">
        <f t="shared" si="19"/>
        <v>0</v>
      </c>
      <c r="BL428" s="18" t="s">
        <v>504</v>
      </c>
      <c r="BM428" s="148" t="s">
        <v>1482</v>
      </c>
    </row>
    <row r="429" spans="2:65" s="1" customFormat="1" ht="16.5" customHeight="1">
      <c r="B429" s="34"/>
      <c r="C429" s="137" t="s">
        <v>994</v>
      </c>
      <c r="D429" s="137" t="s">
        <v>356</v>
      </c>
      <c r="E429" s="138" t="s">
        <v>1812</v>
      </c>
      <c r="F429" s="139" t="s">
        <v>1813</v>
      </c>
      <c r="G429" s="140" t="s">
        <v>512</v>
      </c>
      <c r="H429" s="141">
        <v>1</v>
      </c>
      <c r="I429" s="142"/>
      <c r="J429" s="143">
        <f t="shared" si="10"/>
        <v>0</v>
      </c>
      <c r="K429" s="139" t="s">
        <v>32</v>
      </c>
      <c r="L429" s="34"/>
      <c r="M429" s="144" t="s">
        <v>32</v>
      </c>
      <c r="N429" s="145" t="s">
        <v>51</v>
      </c>
      <c r="P429" s="146">
        <f t="shared" si="11"/>
        <v>0</v>
      </c>
      <c r="Q429" s="146">
        <v>0</v>
      </c>
      <c r="R429" s="146">
        <f t="shared" si="12"/>
        <v>0</v>
      </c>
      <c r="S429" s="146">
        <v>0</v>
      </c>
      <c r="T429" s="147">
        <f t="shared" si="13"/>
        <v>0</v>
      </c>
      <c r="AR429" s="148" t="s">
        <v>504</v>
      </c>
      <c r="AT429" s="148" t="s">
        <v>356</v>
      </c>
      <c r="AU429" s="148" t="s">
        <v>89</v>
      </c>
      <c r="AY429" s="18" t="s">
        <v>354</v>
      </c>
      <c r="BE429" s="149">
        <f t="shared" si="14"/>
        <v>0</v>
      </c>
      <c r="BF429" s="149">
        <f t="shared" si="15"/>
        <v>0</v>
      </c>
      <c r="BG429" s="149">
        <f t="shared" si="16"/>
        <v>0</v>
      </c>
      <c r="BH429" s="149">
        <f t="shared" si="17"/>
        <v>0</v>
      </c>
      <c r="BI429" s="149">
        <f t="shared" si="18"/>
        <v>0</v>
      </c>
      <c r="BJ429" s="18" t="s">
        <v>87</v>
      </c>
      <c r="BK429" s="149">
        <f t="shared" si="19"/>
        <v>0</v>
      </c>
      <c r="BL429" s="18" t="s">
        <v>504</v>
      </c>
      <c r="BM429" s="148" t="s">
        <v>1492</v>
      </c>
    </row>
    <row r="430" spans="2:65" s="1" customFormat="1" ht="16.5" customHeight="1">
      <c r="B430" s="34"/>
      <c r="C430" s="179" t="s">
        <v>998</v>
      </c>
      <c r="D430" s="179" t="s">
        <v>517</v>
      </c>
      <c r="E430" s="180" t="s">
        <v>1814</v>
      </c>
      <c r="F430" s="181" t="s">
        <v>1815</v>
      </c>
      <c r="G430" s="182" t="s">
        <v>512</v>
      </c>
      <c r="H430" s="183">
        <v>1</v>
      </c>
      <c r="I430" s="184"/>
      <c r="J430" s="185">
        <f t="shared" si="10"/>
        <v>0</v>
      </c>
      <c r="K430" s="181" t="s">
        <v>32</v>
      </c>
      <c r="L430" s="186"/>
      <c r="M430" s="187" t="s">
        <v>32</v>
      </c>
      <c r="N430" s="188" t="s">
        <v>51</v>
      </c>
      <c r="P430" s="146">
        <f t="shared" si="11"/>
        <v>0</v>
      </c>
      <c r="Q430" s="146">
        <v>0</v>
      </c>
      <c r="R430" s="146">
        <f t="shared" si="12"/>
        <v>0</v>
      </c>
      <c r="S430" s="146">
        <v>0</v>
      </c>
      <c r="T430" s="147">
        <f t="shared" si="13"/>
        <v>0</v>
      </c>
      <c r="AR430" s="148" t="s">
        <v>594</v>
      </c>
      <c r="AT430" s="148" t="s">
        <v>517</v>
      </c>
      <c r="AU430" s="148" t="s">
        <v>89</v>
      </c>
      <c r="AY430" s="18" t="s">
        <v>354</v>
      </c>
      <c r="BE430" s="149">
        <f t="shared" si="14"/>
        <v>0</v>
      </c>
      <c r="BF430" s="149">
        <f t="shared" si="15"/>
        <v>0</v>
      </c>
      <c r="BG430" s="149">
        <f t="shared" si="16"/>
        <v>0</v>
      </c>
      <c r="BH430" s="149">
        <f t="shared" si="17"/>
        <v>0</v>
      </c>
      <c r="BI430" s="149">
        <f t="shared" si="18"/>
        <v>0</v>
      </c>
      <c r="BJ430" s="18" t="s">
        <v>87</v>
      </c>
      <c r="BK430" s="149">
        <f t="shared" si="19"/>
        <v>0</v>
      </c>
      <c r="BL430" s="18" t="s">
        <v>504</v>
      </c>
      <c r="BM430" s="148" t="s">
        <v>1502</v>
      </c>
    </row>
    <row r="431" spans="2:65" s="1" customFormat="1" ht="24.2" customHeight="1">
      <c r="B431" s="34"/>
      <c r="C431" s="137" t="s">
        <v>1003</v>
      </c>
      <c r="D431" s="137" t="s">
        <v>356</v>
      </c>
      <c r="E431" s="138" t="s">
        <v>1816</v>
      </c>
      <c r="F431" s="139" t="s">
        <v>1817</v>
      </c>
      <c r="G431" s="140" t="s">
        <v>476</v>
      </c>
      <c r="H431" s="141">
        <v>40</v>
      </c>
      <c r="I431" s="142"/>
      <c r="J431" s="143">
        <f t="shared" si="10"/>
        <v>0</v>
      </c>
      <c r="K431" s="139" t="s">
        <v>360</v>
      </c>
      <c r="L431" s="34"/>
      <c r="M431" s="144" t="s">
        <v>32</v>
      </c>
      <c r="N431" s="145" t="s">
        <v>51</v>
      </c>
      <c r="P431" s="146">
        <f t="shared" si="11"/>
        <v>0</v>
      </c>
      <c r="Q431" s="146">
        <v>0</v>
      </c>
      <c r="R431" s="146">
        <f t="shared" si="12"/>
        <v>0</v>
      </c>
      <c r="S431" s="146">
        <v>0</v>
      </c>
      <c r="T431" s="147">
        <f t="shared" si="13"/>
        <v>0</v>
      </c>
      <c r="AR431" s="148" t="s">
        <v>504</v>
      </c>
      <c r="AT431" s="148" t="s">
        <v>356</v>
      </c>
      <c r="AU431" s="148" t="s">
        <v>89</v>
      </c>
      <c r="AY431" s="18" t="s">
        <v>354</v>
      </c>
      <c r="BE431" s="149">
        <f t="shared" si="14"/>
        <v>0</v>
      </c>
      <c r="BF431" s="149">
        <f t="shared" si="15"/>
        <v>0</v>
      </c>
      <c r="BG431" s="149">
        <f t="shared" si="16"/>
        <v>0</v>
      </c>
      <c r="BH431" s="149">
        <f t="shared" si="17"/>
        <v>0</v>
      </c>
      <c r="BI431" s="149">
        <f t="shared" si="18"/>
        <v>0</v>
      </c>
      <c r="BJ431" s="18" t="s">
        <v>87</v>
      </c>
      <c r="BK431" s="149">
        <f t="shared" si="19"/>
        <v>0</v>
      </c>
      <c r="BL431" s="18" t="s">
        <v>504</v>
      </c>
      <c r="BM431" s="148" t="s">
        <v>1514</v>
      </c>
    </row>
    <row r="432" spans="2:65" s="1" customFormat="1">
      <c r="B432" s="34"/>
      <c r="D432" s="150" t="s">
        <v>362</v>
      </c>
      <c r="F432" s="151" t="s">
        <v>1818</v>
      </c>
      <c r="I432" s="152"/>
      <c r="L432" s="34"/>
      <c r="M432" s="153"/>
      <c r="T432" s="55"/>
      <c r="AT432" s="18" t="s">
        <v>362</v>
      </c>
      <c r="AU432" s="18" t="s">
        <v>89</v>
      </c>
    </row>
    <row r="433" spans="2:65" s="1" customFormat="1" ht="24.2" customHeight="1">
      <c r="B433" s="34"/>
      <c r="C433" s="179" t="s">
        <v>1007</v>
      </c>
      <c r="D433" s="179" t="s">
        <v>517</v>
      </c>
      <c r="E433" s="180" t="s">
        <v>1819</v>
      </c>
      <c r="F433" s="181" t="s">
        <v>1820</v>
      </c>
      <c r="G433" s="182" t="s">
        <v>476</v>
      </c>
      <c r="H433" s="183">
        <v>41.2</v>
      </c>
      <c r="I433" s="184"/>
      <c r="J433" s="185">
        <f>ROUND(I433*H433,2)</f>
        <v>0</v>
      </c>
      <c r="K433" s="181" t="s">
        <v>360</v>
      </c>
      <c r="L433" s="186"/>
      <c r="M433" s="187" t="s">
        <v>32</v>
      </c>
      <c r="N433" s="188" t="s">
        <v>51</v>
      </c>
      <c r="P433" s="146">
        <f>O433*H433</f>
        <v>0</v>
      </c>
      <c r="Q433" s="146">
        <v>0</v>
      </c>
      <c r="R433" s="146">
        <f>Q433*H433</f>
        <v>0</v>
      </c>
      <c r="S433" s="146">
        <v>0</v>
      </c>
      <c r="T433" s="147">
        <f>S433*H433</f>
        <v>0</v>
      </c>
      <c r="AR433" s="148" t="s">
        <v>594</v>
      </c>
      <c r="AT433" s="148" t="s">
        <v>517</v>
      </c>
      <c r="AU433" s="148" t="s">
        <v>89</v>
      </c>
      <c r="AY433" s="18" t="s">
        <v>354</v>
      </c>
      <c r="BE433" s="149">
        <f>IF(N433="základní",J433,0)</f>
        <v>0</v>
      </c>
      <c r="BF433" s="149">
        <f>IF(N433="snížená",J433,0)</f>
        <v>0</v>
      </c>
      <c r="BG433" s="149">
        <f>IF(N433="zákl. přenesená",J433,0)</f>
        <v>0</v>
      </c>
      <c r="BH433" s="149">
        <f>IF(N433="sníž. přenesená",J433,0)</f>
        <v>0</v>
      </c>
      <c r="BI433" s="149">
        <f>IF(N433="nulová",J433,0)</f>
        <v>0</v>
      </c>
      <c r="BJ433" s="18" t="s">
        <v>87</v>
      </c>
      <c r="BK433" s="149">
        <f>ROUND(I433*H433,2)</f>
        <v>0</v>
      </c>
      <c r="BL433" s="18" t="s">
        <v>504</v>
      </c>
      <c r="BM433" s="148" t="s">
        <v>1523</v>
      </c>
    </row>
    <row r="434" spans="2:65" s="13" customFormat="1">
      <c r="B434" s="161"/>
      <c r="D434" s="155" t="s">
        <v>364</v>
      </c>
      <c r="E434" s="162" t="s">
        <v>32</v>
      </c>
      <c r="F434" s="163" t="s">
        <v>1821</v>
      </c>
      <c r="H434" s="164">
        <v>41.2</v>
      </c>
      <c r="I434" s="165"/>
      <c r="L434" s="161"/>
      <c r="M434" s="166"/>
      <c r="T434" s="167"/>
      <c r="AT434" s="162" t="s">
        <v>364</v>
      </c>
      <c r="AU434" s="162" t="s">
        <v>89</v>
      </c>
      <c r="AV434" s="13" t="s">
        <v>89</v>
      </c>
      <c r="AW434" s="13" t="s">
        <v>40</v>
      </c>
      <c r="AX434" s="13" t="s">
        <v>80</v>
      </c>
      <c r="AY434" s="162" t="s">
        <v>354</v>
      </c>
    </row>
    <row r="435" spans="2:65" s="14" customFormat="1">
      <c r="B435" s="169"/>
      <c r="D435" s="155" t="s">
        <v>364</v>
      </c>
      <c r="E435" s="170" t="s">
        <v>32</v>
      </c>
      <c r="F435" s="171" t="s">
        <v>388</v>
      </c>
      <c r="H435" s="172">
        <v>41.2</v>
      </c>
      <c r="I435" s="173"/>
      <c r="L435" s="169"/>
      <c r="M435" s="174"/>
      <c r="T435" s="175"/>
      <c r="AT435" s="170" t="s">
        <v>364</v>
      </c>
      <c r="AU435" s="170" t="s">
        <v>89</v>
      </c>
      <c r="AV435" s="14" t="s">
        <v>252</v>
      </c>
      <c r="AW435" s="14" t="s">
        <v>40</v>
      </c>
      <c r="AX435" s="14" t="s">
        <v>87</v>
      </c>
      <c r="AY435" s="170" t="s">
        <v>354</v>
      </c>
    </row>
    <row r="436" spans="2:65" s="1" customFormat="1" ht="24.2" customHeight="1">
      <c r="B436" s="34"/>
      <c r="C436" s="137" t="s">
        <v>1012</v>
      </c>
      <c r="D436" s="137" t="s">
        <v>356</v>
      </c>
      <c r="E436" s="138" t="s">
        <v>1822</v>
      </c>
      <c r="F436" s="139" t="s">
        <v>1823</v>
      </c>
      <c r="G436" s="140" t="s">
        <v>476</v>
      </c>
      <c r="H436" s="141">
        <v>40</v>
      </c>
      <c r="I436" s="142"/>
      <c r="J436" s="143">
        <f>ROUND(I436*H436,2)</f>
        <v>0</v>
      </c>
      <c r="K436" s="139" t="s">
        <v>360</v>
      </c>
      <c r="L436" s="34"/>
      <c r="M436" s="144" t="s">
        <v>32</v>
      </c>
      <c r="N436" s="145" t="s">
        <v>51</v>
      </c>
      <c r="P436" s="146">
        <f>O436*H436</f>
        <v>0</v>
      </c>
      <c r="Q436" s="146">
        <v>0</v>
      </c>
      <c r="R436" s="146">
        <f>Q436*H436</f>
        <v>0</v>
      </c>
      <c r="S436" s="146">
        <v>0</v>
      </c>
      <c r="T436" s="147">
        <f>S436*H436</f>
        <v>0</v>
      </c>
      <c r="AR436" s="148" t="s">
        <v>504</v>
      </c>
      <c r="AT436" s="148" t="s">
        <v>356</v>
      </c>
      <c r="AU436" s="148" t="s">
        <v>89</v>
      </c>
      <c r="AY436" s="18" t="s">
        <v>354</v>
      </c>
      <c r="BE436" s="149">
        <f>IF(N436="základní",J436,0)</f>
        <v>0</v>
      </c>
      <c r="BF436" s="149">
        <f>IF(N436="snížená",J436,0)</f>
        <v>0</v>
      </c>
      <c r="BG436" s="149">
        <f>IF(N436="zákl. přenesená",J436,0)</f>
        <v>0</v>
      </c>
      <c r="BH436" s="149">
        <f>IF(N436="sníž. přenesená",J436,0)</f>
        <v>0</v>
      </c>
      <c r="BI436" s="149">
        <f>IF(N436="nulová",J436,0)</f>
        <v>0</v>
      </c>
      <c r="BJ436" s="18" t="s">
        <v>87</v>
      </c>
      <c r="BK436" s="149">
        <f>ROUND(I436*H436,2)</f>
        <v>0</v>
      </c>
      <c r="BL436" s="18" t="s">
        <v>504</v>
      </c>
      <c r="BM436" s="148" t="s">
        <v>1531</v>
      </c>
    </row>
    <row r="437" spans="2:65" s="1" customFormat="1">
      <c r="B437" s="34"/>
      <c r="D437" s="150" t="s">
        <v>362</v>
      </c>
      <c r="F437" s="151" t="s">
        <v>1824</v>
      </c>
      <c r="I437" s="152"/>
      <c r="L437" s="34"/>
      <c r="M437" s="153"/>
      <c r="T437" s="55"/>
      <c r="AT437" s="18" t="s">
        <v>362</v>
      </c>
      <c r="AU437" s="18" t="s">
        <v>89</v>
      </c>
    </row>
    <row r="438" spans="2:65" s="1" customFormat="1" ht="24.2" customHeight="1">
      <c r="B438" s="34"/>
      <c r="C438" s="179" t="s">
        <v>1016</v>
      </c>
      <c r="D438" s="179" t="s">
        <v>517</v>
      </c>
      <c r="E438" s="180" t="s">
        <v>1825</v>
      </c>
      <c r="F438" s="181" t="s">
        <v>1826</v>
      </c>
      <c r="G438" s="182" t="s">
        <v>476</v>
      </c>
      <c r="H438" s="183">
        <v>41.2</v>
      </c>
      <c r="I438" s="184"/>
      <c r="J438" s="185">
        <f>ROUND(I438*H438,2)</f>
        <v>0</v>
      </c>
      <c r="K438" s="181" t="s">
        <v>32</v>
      </c>
      <c r="L438" s="186"/>
      <c r="M438" s="187" t="s">
        <v>32</v>
      </c>
      <c r="N438" s="188" t="s">
        <v>51</v>
      </c>
      <c r="P438" s="146">
        <f>O438*H438</f>
        <v>0</v>
      </c>
      <c r="Q438" s="146">
        <v>0</v>
      </c>
      <c r="R438" s="146">
        <f>Q438*H438</f>
        <v>0</v>
      </c>
      <c r="S438" s="146">
        <v>0</v>
      </c>
      <c r="T438" s="147">
        <f>S438*H438</f>
        <v>0</v>
      </c>
      <c r="AR438" s="148" t="s">
        <v>594</v>
      </c>
      <c r="AT438" s="148" t="s">
        <v>517</v>
      </c>
      <c r="AU438" s="148" t="s">
        <v>89</v>
      </c>
      <c r="AY438" s="18" t="s">
        <v>354</v>
      </c>
      <c r="BE438" s="149">
        <f>IF(N438="základní",J438,0)</f>
        <v>0</v>
      </c>
      <c r="BF438" s="149">
        <f>IF(N438="snížená",J438,0)</f>
        <v>0</v>
      </c>
      <c r="BG438" s="149">
        <f>IF(N438="zákl. přenesená",J438,0)</f>
        <v>0</v>
      </c>
      <c r="BH438" s="149">
        <f>IF(N438="sníž. přenesená",J438,0)</f>
        <v>0</v>
      </c>
      <c r="BI438" s="149">
        <f>IF(N438="nulová",J438,0)</f>
        <v>0</v>
      </c>
      <c r="BJ438" s="18" t="s">
        <v>87</v>
      </c>
      <c r="BK438" s="149">
        <f>ROUND(I438*H438,2)</f>
        <v>0</v>
      </c>
      <c r="BL438" s="18" t="s">
        <v>504</v>
      </c>
      <c r="BM438" s="148" t="s">
        <v>1540</v>
      </c>
    </row>
    <row r="439" spans="2:65" s="13" customFormat="1">
      <c r="B439" s="161"/>
      <c r="D439" s="155" t="s">
        <v>364</v>
      </c>
      <c r="E439" s="162" t="s">
        <v>32</v>
      </c>
      <c r="F439" s="163" t="s">
        <v>1821</v>
      </c>
      <c r="H439" s="164">
        <v>41.2</v>
      </c>
      <c r="I439" s="165"/>
      <c r="L439" s="161"/>
      <c r="M439" s="166"/>
      <c r="T439" s="167"/>
      <c r="AT439" s="162" t="s">
        <v>364</v>
      </c>
      <c r="AU439" s="162" t="s">
        <v>89</v>
      </c>
      <c r="AV439" s="13" t="s">
        <v>89</v>
      </c>
      <c r="AW439" s="13" t="s">
        <v>40</v>
      </c>
      <c r="AX439" s="13" t="s">
        <v>80</v>
      </c>
      <c r="AY439" s="162" t="s">
        <v>354</v>
      </c>
    </row>
    <row r="440" spans="2:65" s="14" customFormat="1">
      <c r="B440" s="169"/>
      <c r="D440" s="155" t="s">
        <v>364</v>
      </c>
      <c r="E440" s="170" t="s">
        <v>32</v>
      </c>
      <c r="F440" s="171" t="s">
        <v>388</v>
      </c>
      <c r="H440" s="172">
        <v>41.2</v>
      </c>
      <c r="I440" s="173"/>
      <c r="L440" s="169"/>
      <c r="M440" s="174"/>
      <c r="T440" s="175"/>
      <c r="AT440" s="170" t="s">
        <v>364</v>
      </c>
      <c r="AU440" s="170" t="s">
        <v>89</v>
      </c>
      <c r="AV440" s="14" t="s">
        <v>252</v>
      </c>
      <c r="AW440" s="14" t="s">
        <v>40</v>
      </c>
      <c r="AX440" s="14" t="s">
        <v>87</v>
      </c>
      <c r="AY440" s="170" t="s">
        <v>354</v>
      </c>
    </row>
    <row r="441" spans="2:65" s="1" customFormat="1" ht="24.2" customHeight="1">
      <c r="B441" s="34"/>
      <c r="C441" s="137" t="s">
        <v>1020</v>
      </c>
      <c r="D441" s="137" t="s">
        <v>356</v>
      </c>
      <c r="E441" s="138" t="s">
        <v>1827</v>
      </c>
      <c r="F441" s="139" t="s">
        <v>1828</v>
      </c>
      <c r="G441" s="140" t="s">
        <v>1829</v>
      </c>
      <c r="H441" s="141">
        <v>10</v>
      </c>
      <c r="I441" s="142"/>
      <c r="J441" s="143">
        <f>ROUND(I441*H441,2)</f>
        <v>0</v>
      </c>
      <c r="K441" s="139" t="s">
        <v>360</v>
      </c>
      <c r="L441" s="34"/>
      <c r="M441" s="144" t="s">
        <v>32</v>
      </c>
      <c r="N441" s="145" t="s">
        <v>51</v>
      </c>
      <c r="P441" s="146">
        <f>O441*H441</f>
        <v>0</v>
      </c>
      <c r="Q441" s="146">
        <v>0</v>
      </c>
      <c r="R441" s="146">
        <f>Q441*H441</f>
        <v>0</v>
      </c>
      <c r="S441" s="146">
        <v>0</v>
      </c>
      <c r="T441" s="147">
        <f>S441*H441</f>
        <v>0</v>
      </c>
      <c r="AR441" s="148" t="s">
        <v>504</v>
      </c>
      <c r="AT441" s="148" t="s">
        <v>356</v>
      </c>
      <c r="AU441" s="148" t="s">
        <v>89</v>
      </c>
      <c r="AY441" s="18" t="s">
        <v>354</v>
      </c>
      <c r="BE441" s="149">
        <f>IF(N441="základní",J441,0)</f>
        <v>0</v>
      </c>
      <c r="BF441" s="149">
        <f>IF(N441="snížená",J441,0)</f>
        <v>0</v>
      </c>
      <c r="BG441" s="149">
        <f>IF(N441="zákl. přenesená",J441,0)</f>
        <v>0</v>
      </c>
      <c r="BH441" s="149">
        <f>IF(N441="sníž. přenesená",J441,0)</f>
        <v>0</v>
      </c>
      <c r="BI441" s="149">
        <f>IF(N441="nulová",J441,0)</f>
        <v>0</v>
      </c>
      <c r="BJ441" s="18" t="s">
        <v>87</v>
      </c>
      <c r="BK441" s="149">
        <f>ROUND(I441*H441,2)</f>
        <v>0</v>
      </c>
      <c r="BL441" s="18" t="s">
        <v>504</v>
      </c>
      <c r="BM441" s="148" t="s">
        <v>1830</v>
      </c>
    </row>
    <row r="442" spans="2:65" s="1" customFormat="1">
      <c r="B442" s="34"/>
      <c r="D442" s="150" t="s">
        <v>362</v>
      </c>
      <c r="F442" s="151" t="s">
        <v>1831</v>
      </c>
      <c r="I442" s="152"/>
      <c r="L442" s="34"/>
      <c r="M442" s="153"/>
      <c r="T442" s="55"/>
      <c r="AT442" s="18" t="s">
        <v>362</v>
      </c>
      <c r="AU442" s="18" t="s">
        <v>89</v>
      </c>
    </row>
    <row r="443" spans="2:65" s="1" customFormat="1" ht="16.5" customHeight="1">
      <c r="B443" s="34"/>
      <c r="C443" s="137" t="s">
        <v>1025</v>
      </c>
      <c r="D443" s="137" t="s">
        <v>356</v>
      </c>
      <c r="E443" s="138" t="s">
        <v>1832</v>
      </c>
      <c r="F443" s="139" t="s">
        <v>1833</v>
      </c>
      <c r="G443" s="140" t="s">
        <v>1676</v>
      </c>
      <c r="H443" s="141">
        <v>10</v>
      </c>
      <c r="I443" s="142"/>
      <c r="J443" s="143">
        <f>ROUND(I443*H443,2)</f>
        <v>0</v>
      </c>
      <c r="K443" s="139" t="s">
        <v>360</v>
      </c>
      <c r="L443" s="34"/>
      <c r="M443" s="144" t="s">
        <v>32</v>
      </c>
      <c r="N443" s="145" t="s">
        <v>51</v>
      </c>
      <c r="P443" s="146">
        <f>O443*H443</f>
        <v>0</v>
      </c>
      <c r="Q443" s="146">
        <v>0</v>
      </c>
      <c r="R443" s="146">
        <f>Q443*H443</f>
        <v>0</v>
      </c>
      <c r="S443" s="146">
        <v>0</v>
      </c>
      <c r="T443" s="147">
        <f>S443*H443</f>
        <v>0</v>
      </c>
      <c r="AR443" s="148" t="s">
        <v>504</v>
      </c>
      <c r="AT443" s="148" t="s">
        <v>356</v>
      </c>
      <c r="AU443" s="148" t="s">
        <v>89</v>
      </c>
      <c r="AY443" s="18" t="s">
        <v>354</v>
      </c>
      <c r="BE443" s="149">
        <f>IF(N443="základní",J443,0)</f>
        <v>0</v>
      </c>
      <c r="BF443" s="149">
        <f>IF(N443="snížená",J443,0)</f>
        <v>0</v>
      </c>
      <c r="BG443" s="149">
        <f>IF(N443="zákl. přenesená",J443,0)</f>
        <v>0</v>
      </c>
      <c r="BH443" s="149">
        <f>IF(N443="sníž. přenesená",J443,0)</f>
        <v>0</v>
      </c>
      <c r="BI443" s="149">
        <f>IF(N443="nulová",J443,0)</f>
        <v>0</v>
      </c>
      <c r="BJ443" s="18" t="s">
        <v>87</v>
      </c>
      <c r="BK443" s="149">
        <f>ROUND(I443*H443,2)</f>
        <v>0</v>
      </c>
      <c r="BL443" s="18" t="s">
        <v>504</v>
      </c>
      <c r="BM443" s="148" t="s">
        <v>1834</v>
      </c>
    </row>
    <row r="444" spans="2:65" s="1" customFormat="1">
      <c r="B444" s="34"/>
      <c r="D444" s="150" t="s">
        <v>362</v>
      </c>
      <c r="F444" s="151" t="s">
        <v>1835</v>
      </c>
      <c r="I444" s="152"/>
      <c r="L444" s="34"/>
      <c r="M444" s="153"/>
      <c r="T444" s="55"/>
      <c r="AT444" s="18" t="s">
        <v>362</v>
      </c>
      <c r="AU444" s="18" t="s">
        <v>89</v>
      </c>
    </row>
    <row r="445" spans="2:65" s="1" customFormat="1" ht="16.5" customHeight="1">
      <c r="B445" s="34"/>
      <c r="C445" s="179" t="s">
        <v>1029</v>
      </c>
      <c r="D445" s="179" t="s">
        <v>517</v>
      </c>
      <c r="E445" s="180" t="s">
        <v>1836</v>
      </c>
      <c r="F445" s="181" t="s">
        <v>1837</v>
      </c>
      <c r="G445" s="182" t="s">
        <v>1676</v>
      </c>
      <c r="H445" s="183">
        <v>11</v>
      </c>
      <c r="I445" s="184"/>
      <c r="J445" s="185">
        <f>ROUND(I445*H445,2)</f>
        <v>0</v>
      </c>
      <c r="K445" s="181" t="s">
        <v>360</v>
      </c>
      <c r="L445" s="186"/>
      <c r="M445" s="187" t="s">
        <v>32</v>
      </c>
      <c r="N445" s="188" t="s">
        <v>51</v>
      </c>
      <c r="P445" s="146">
        <f>O445*H445</f>
        <v>0</v>
      </c>
      <c r="Q445" s="146">
        <v>0</v>
      </c>
      <c r="R445" s="146">
        <f>Q445*H445</f>
        <v>0</v>
      </c>
      <c r="S445" s="146">
        <v>0</v>
      </c>
      <c r="T445" s="147">
        <f>S445*H445</f>
        <v>0</v>
      </c>
      <c r="AR445" s="148" t="s">
        <v>594</v>
      </c>
      <c r="AT445" s="148" t="s">
        <v>517</v>
      </c>
      <c r="AU445" s="148" t="s">
        <v>89</v>
      </c>
      <c r="AY445" s="18" t="s">
        <v>354</v>
      </c>
      <c r="BE445" s="149">
        <f>IF(N445="základní",J445,0)</f>
        <v>0</v>
      </c>
      <c r="BF445" s="149">
        <f>IF(N445="snížená",J445,0)</f>
        <v>0</v>
      </c>
      <c r="BG445" s="149">
        <f>IF(N445="zákl. přenesená",J445,0)</f>
        <v>0</v>
      </c>
      <c r="BH445" s="149">
        <f>IF(N445="sníž. přenesená",J445,0)</f>
        <v>0</v>
      </c>
      <c r="BI445" s="149">
        <f>IF(N445="nulová",J445,0)</f>
        <v>0</v>
      </c>
      <c r="BJ445" s="18" t="s">
        <v>87</v>
      </c>
      <c r="BK445" s="149">
        <f>ROUND(I445*H445,2)</f>
        <v>0</v>
      </c>
      <c r="BL445" s="18" t="s">
        <v>504</v>
      </c>
      <c r="BM445" s="148" t="s">
        <v>1838</v>
      </c>
    </row>
    <row r="446" spans="2:65" s="13" customFormat="1">
      <c r="B446" s="161"/>
      <c r="D446" s="155" t="s">
        <v>364</v>
      </c>
      <c r="E446" s="162" t="s">
        <v>32</v>
      </c>
      <c r="F446" s="163" t="s">
        <v>1839</v>
      </c>
      <c r="H446" s="164">
        <v>11</v>
      </c>
      <c r="I446" s="165"/>
      <c r="L446" s="161"/>
      <c r="M446" s="166"/>
      <c r="T446" s="167"/>
      <c r="AT446" s="162" t="s">
        <v>364</v>
      </c>
      <c r="AU446" s="162" t="s">
        <v>89</v>
      </c>
      <c r="AV446" s="13" t="s">
        <v>89</v>
      </c>
      <c r="AW446" s="13" t="s">
        <v>40</v>
      </c>
      <c r="AX446" s="13" t="s">
        <v>80</v>
      </c>
      <c r="AY446" s="162" t="s">
        <v>354</v>
      </c>
    </row>
    <row r="447" spans="2:65" s="14" customFormat="1">
      <c r="B447" s="169"/>
      <c r="D447" s="155" t="s">
        <v>364</v>
      </c>
      <c r="E447" s="170" t="s">
        <v>32</v>
      </c>
      <c r="F447" s="171" t="s">
        <v>388</v>
      </c>
      <c r="H447" s="172">
        <v>11</v>
      </c>
      <c r="I447" s="173"/>
      <c r="L447" s="169"/>
      <c r="M447" s="174"/>
      <c r="T447" s="175"/>
      <c r="AT447" s="170" t="s">
        <v>364</v>
      </c>
      <c r="AU447" s="170" t="s">
        <v>89</v>
      </c>
      <c r="AV447" s="14" t="s">
        <v>252</v>
      </c>
      <c r="AW447" s="14" t="s">
        <v>40</v>
      </c>
      <c r="AX447" s="14" t="s">
        <v>87</v>
      </c>
      <c r="AY447" s="170" t="s">
        <v>354</v>
      </c>
    </row>
    <row r="448" spans="2:65" s="1" customFormat="1" ht="21.75" customHeight="1">
      <c r="B448" s="34"/>
      <c r="C448" s="137" t="s">
        <v>1033</v>
      </c>
      <c r="D448" s="137" t="s">
        <v>356</v>
      </c>
      <c r="E448" s="138" t="s">
        <v>1840</v>
      </c>
      <c r="F448" s="139" t="s">
        <v>1841</v>
      </c>
      <c r="G448" s="140" t="s">
        <v>1676</v>
      </c>
      <c r="H448" s="141">
        <v>75</v>
      </c>
      <c r="I448" s="142"/>
      <c r="J448" s="143">
        <f>ROUND(I448*H448,2)</f>
        <v>0</v>
      </c>
      <c r="K448" s="139" t="s">
        <v>32</v>
      </c>
      <c r="L448" s="34"/>
      <c r="M448" s="144" t="s">
        <v>32</v>
      </c>
      <c r="N448" s="145" t="s">
        <v>51</v>
      </c>
      <c r="P448" s="146">
        <f>O448*H448</f>
        <v>0</v>
      </c>
      <c r="Q448" s="146">
        <v>0</v>
      </c>
      <c r="R448" s="146">
        <f>Q448*H448</f>
        <v>0</v>
      </c>
      <c r="S448" s="146">
        <v>0</v>
      </c>
      <c r="T448" s="147">
        <f>S448*H448</f>
        <v>0</v>
      </c>
      <c r="AR448" s="148" t="s">
        <v>504</v>
      </c>
      <c r="AT448" s="148" t="s">
        <v>356</v>
      </c>
      <c r="AU448" s="148" t="s">
        <v>89</v>
      </c>
      <c r="AY448" s="18" t="s">
        <v>354</v>
      </c>
      <c r="BE448" s="149">
        <f>IF(N448="základní",J448,0)</f>
        <v>0</v>
      </c>
      <c r="BF448" s="149">
        <f>IF(N448="snížená",J448,0)</f>
        <v>0</v>
      </c>
      <c r="BG448" s="149">
        <f>IF(N448="zákl. přenesená",J448,0)</f>
        <v>0</v>
      </c>
      <c r="BH448" s="149">
        <f>IF(N448="sníž. přenesená",J448,0)</f>
        <v>0</v>
      </c>
      <c r="BI448" s="149">
        <f>IF(N448="nulová",J448,0)</f>
        <v>0</v>
      </c>
      <c r="BJ448" s="18" t="s">
        <v>87</v>
      </c>
      <c r="BK448" s="149">
        <f>ROUND(I448*H448,2)</f>
        <v>0</v>
      </c>
      <c r="BL448" s="18" t="s">
        <v>504</v>
      </c>
      <c r="BM448" s="148" t="s">
        <v>1842</v>
      </c>
    </row>
    <row r="449" spans="2:65" s="1" customFormat="1" ht="24.2" customHeight="1">
      <c r="B449" s="34"/>
      <c r="C449" s="179" t="s">
        <v>1038</v>
      </c>
      <c r="D449" s="179" t="s">
        <v>517</v>
      </c>
      <c r="E449" s="180" t="s">
        <v>1843</v>
      </c>
      <c r="F449" s="181" t="s">
        <v>1844</v>
      </c>
      <c r="G449" s="182" t="s">
        <v>1676</v>
      </c>
      <c r="H449" s="183">
        <v>82.5</v>
      </c>
      <c r="I449" s="184"/>
      <c r="J449" s="185">
        <f>ROUND(I449*H449,2)</f>
        <v>0</v>
      </c>
      <c r="K449" s="181" t="s">
        <v>32</v>
      </c>
      <c r="L449" s="186"/>
      <c r="M449" s="187" t="s">
        <v>32</v>
      </c>
      <c r="N449" s="188" t="s">
        <v>51</v>
      </c>
      <c r="P449" s="146">
        <f>O449*H449</f>
        <v>0</v>
      </c>
      <c r="Q449" s="146">
        <v>0</v>
      </c>
      <c r="R449" s="146">
        <f>Q449*H449</f>
        <v>0</v>
      </c>
      <c r="S449" s="146">
        <v>0</v>
      </c>
      <c r="T449" s="147">
        <f>S449*H449</f>
        <v>0</v>
      </c>
      <c r="AR449" s="148" t="s">
        <v>594</v>
      </c>
      <c r="AT449" s="148" t="s">
        <v>517</v>
      </c>
      <c r="AU449" s="148" t="s">
        <v>89</v>
      </c>
      <c r="AY449" s="18" t="s">
        <v>354</v>
      </c>
      <c r="BE449" s="149">
        <f>IF(N449="základní",J449,0)</f>
        <v>0</v>
      </c>
      <c r="BF449" s="149">
        <f>IF(N449="snížená",J449,0)</f>
        <v>0</v>
      </c>
      <c r="BG449" s="149">
        <f>IF(N449="zákl. přenesená",J449,0)</f>
        <v>0</v>
      </c>
      <c r="BH449" s="149">
        <f>IF(N449="sníž. přenesená",J449,0)</f>
        <v>0</v>
      </c>
      <c r="BI449" s="149">
        <f>IF(N449="nulová",J449,0)</f>
        <v>0</v>
      </c>
      <c r="BJ449" s="18" t="s">
        <v>87</v>
      </c>
      <c r="BK449" s="149">
        <f>ROUND(I449*H449,2)</f>
        <v>0</v>
      </c>
      <c r="BL449" s="18" t="s">
        <v>504</v>
      </c>
      <c r="BM449" s="148" t="s">
        <v>1845</v>
      </c>
    </row>
    <row r="450" spans="2:65" s="13" customFormat="1">
      <c r="B450" s="161"/>
      <c r="D450" s="155" t="s">
        <v>364</v>
      </c>
      <c r="E450" s="162" t="s">
        <v>32</v>
      </c>
      <c r="F450" s="163" t="s">
        <v>1846</v>
      </c>
      <c r="H450" s="164">
        <v>82.5</v>
      </c>
      <c r="I450" s="165"/>
      <c r="L450" s="161"/>
      <c r="M450" s="166"/>
      <c r="T450" s="167"/>
      <c r="AT450" s="162" t="s">
        <v>364</v>
      </c>
      <c r="AU450" s="162" t="s">
        <v>89</v>
      </c>
      <c r="AV450" s="13" t="s">
        <v>89</v>
      </c>
      <c r="AW450" s="13" t="s">
        <v>40</v>
      </c>
      <c r="AX450" s="13" t="s">
        <v>80</v>
      </c>
      <c r="AY450" s="162" t="s">
        <v>354</v>
      </c>
    </row>
    <row r="451" spans="2:65" s="14" customFormat="1">
      <c r="B451" s="169"/>
      <c r="D451" s="155" t="s">
        <v>364</v>
      </c>
      <c r="E451" s="170" t="s">
        <v>32</v>
      </c>
      <c r="F451" s="171" t="s">
        <v>388</v>
      </c>
      <c r="H451" s="172">
        <v>82.5</v>
      </c>
      <c r="I451" s="173"/>
      <c r="L451" s="169"/>
      <c r="M451" s="174"/>
      <c r="T451" s="175"/>
      <c r="AT451" s="170" t="s">
        <v>364</v>
      </c>
      <c r="AU451" s="170" t="s">
        <v>89</v>
      </c>
      <c r="AV451" s="14" t="s">
        <v>252</v>
      </c>
      <c r="AW451" s="14" t="s">
        <v>40</v>
      </c>
      <c r="AX451" s="14" t="s">
        <v>87</v>
      </c>
      <c r="AY451" s="170" t="s">
        <v>354</v>
      </c>
    </row>
    <row r="452" spans="2:65" s="1" customFormat="1" ht="55.5" customHeight="1">
      <c r="B452" s="34"/>
      <c r="C452" s="137" t="s">
        <v>1042</v>
      </c>
      <c r="D452" s="137" t="s">
        <v>356</v>
      </c>
      <c r="E452" s="138" t="s">
        <v>1847</v>
      </c>
      <c r="F452" s="139" t="s">
        <v>1848</v>
      </c>
      <c r="G452" s="140" t="s">
        <v>476</v>
      </c>
      <c r="H452" s="141">
        <v>80</v>
      </c>
      <c r="I452" s="142"/>
      <c r="J452" s="143">
        <f>ROUND(I452*H452,2)</f>
        <v>0</v>
      </c>
      <c r="K452" s="139" t="s">
        <v>360</v>
      </c>
      <c r="L452" s="34"/>
      <c r="M452" s="144" t="s">
        <v>32</v>
      </c>
      <c r="N452" s="145" t="s">
        <v>51</v>
      </c>
      <c r="P452" s="146">
        <f>O452*H452</f>
        <v>0</v>
      </c>
      <c r="Q452" s="146">
        <v>0</v>
      </c>
      <c r="R452" s="146">
        <f>Q452*H452</f>
        <v>0</v>
      </c>
      <c r="S452" s="146">
        <v>0</v>
      </c>
      <c r="T452" s="147">
        <f>S452*H452</f>
        <v>0</v>
      </c>
      <c r="AR452" s="148" t="s">
        <v>504</v>
      </c>
      <c r="AT452" s="148" t="s">
        <v>356</v>
      </c>
      <c r="AU452" s="148" t="s">
        <v>89</v>
      </c>
      <c r="AY452" s="18" t="s">
        <v>354</v>
      </c>
      <c r="BE452" s="149">
        <f>IF(N452="základní",J452,0)</f>
        <v>0</v>
      </c>
      <c r="BF452" s="149">
        <f>IF(N452="snížená",J452,0)</f>
        <v>0</v>
      </c>
      <c r="BG452" s="149">
        <f>IF(N452="zákl. přenesená",J452,0)</f>
        <v>0</v>
      </c>
      <c r="BH452" s="149">
        <f>IF(N452="sníž. přenesená",J452,0)</f>
        <v>0</v>
      </c>
      <c r="BI452" s="149">
        <f>IF(N452="nulová",J452,0)</f>
        <v>0</v>
      </c>
      <c r="BJ452" s="18" t="s">
        <v>87</v>
      </c>
      <c r="BK452" s="149">
        <f>ROUND(I452*H452,2)</f>
        <v>0</v>
      </c>
      <c r="BL452" s="18" t="s">
        <v>504</v>
      </c>
      <c r="BM452" s="148" t="s">
        <v>1849</v>
      </c>
    </row>
    <row r="453" spans="2:65" s="1" customFormat="1">
      <c r="B453" s="34"/>
      <c r="D453" s="150" t="s">
        <v>362</v>
      </c>
      <c r="F453" s="151" t="s">
        <v>1850</v>
      </c>
      <c r="I453" s="152"/>
      <c r="L453" s="34"/>
      <c r="M453" s="153"/>
      <c r="T453" s="55"/>
      <c r="AT453" s="18" t="s">
        <v>362</v>
      </c>
      <c r="AU453" s="18" t="s">
        <v>89</v>
      </c>
    </row>
    <row r="454" spans="2:65" s="13" customFormat="1">
      <c r="B454" s="161"/>
      <c r="D454" s="155" t="s">
        <v>364</v>
      </c>
      <c r="E454" s="162" t="s">
        <v>32</v>
      </c>
      <c r="F454" s="163" t="s">
        <v>1851</v>
      </c>
      <c r="H454" s="164">
        <v>80</v>
      </c>
      <c r="I454" s="165"/>
      <c r="L454" s="161"/>
      <c r="M454" s="166"/>
      <c r="T454" s="167"/>
      <c r="AT454" s="162" t="s">
        <v>364</v>
      </c>
      <c r="AU454" s="162" t="s">
        <v>89</v>
      </c>
      <c r="AV454" s="13" t="s">
        <v>89</v>
      </c>
      <c r="AW454" s="13" t="s">
        <v>40</v>
      </c>
      <c r="AX454" s="13" t="s">
        <v>80</v>
      </c>
      <c r="AY454" s="162" t="s">
        <v>354</v>
      </c>
    </row>
    <row r="455" spans="2:65" s="14" customFormat="1">
      <c r="B455" s="169"/>
      <c r="D455" s="155" t="s">
        <v>364</v>
      </c>
      <c r="E455" s="170" t="s">
        <v>32</v>
      </c>
      <c r="F455" s="171" t="s">
        <v>388</v>
      </c>
      <c r="H455" s="172">
        <v>80</v>
      </c>
      <c r="I455" s="173"/>
      <c r="L455" s="169"/>
      <c r="M455" s="174"/>
      <c r="T455" s="175"/>
      <c r="AT455" s="170" t="s">
        <v>364</v>
      </c>
      <c r="AU455" s="170" t="s">
        <v>89</v>
      </c>
      <c r="AV455" s="14" t="s">
        <v>252</v>
      </c>
      <c r="AW455" s="14" t="s">
        <v>40</v>
      </c>
      <c r="AX455" s="14" t="s">
        <v>87</v>
      </c>
      <c r="AY455" s="170" t="s">
        <v>354</v>
      </c>
    </row>
    <row r="456" spans="2:65" s="1" customFormat="1" ht="16.5" customHeight="1">
      <c r="B456" s="34"/>
      <c r="C456" s="179" t="s">
        <v>1047</v>
      </c>
      <c r="D456" s="179" t="s">
        <v>517</v>
      </c>
      <c r="E456" s="180" t="s">
        <v>1852</v>
      </c>
      <c r="F456" s="181" t="s">
        <v>1853</v>
      </c>
      <c r="G456" s="182" t="s">
        <v>476</v>
      </c>
      <c r="H456" s="183">
        <v>44</v>
      </c>
      <c r="I456" s="184"/>
      <c r="J456" s="185">
        <f>ROUND(I456*H456,2)</f>
        <v>0</v>
      </c>
      <c r="K456" s="181" t="s">
        <v>32</v>
      </c>
      <c r="L456" s="186"/>
      <c r="M456" s="187" t="s">
        <v>32</v>
      </c>
      <c r="N456" s="188" t="s">
        <v>51</v>
      </c>
      <c r="P456" s="146">
        <f>O456*H456</f>
        <v>0</v>
      </c>
      <c r="Q456" s="146">
        <v>0</v>
      </c>
      <c r="R456" s="146">
        <f>Q456*H456</f>
        <v>0</v>
      </c>
      <c r="S456" s="146">
        <v>0</v>
      </c>
      <c r="T456" s="147">
        <f>S456*H456</f>
        <v>0</v>
      </c>
      <c r="AR456" s="148" t="s">
        <v>594</v>
      </c>
      <c r="AT456" s="148" t="s">
        <v>517</v>
      </c>
      <c r="AU456" s="148" t="s">
        <v>89</v>
      </c>
      <c r="AY456" s="18" t="s">
        <v>354</v>
      </c>
      <c r="BE456" s="149">
        <f>IF(N456="základní",J456,0)</f>
        <v>0</v>
      </c>
      <c r="BF456" s="149">
        <f>IF(N456="snížená",J456,0)</f>
        <v>0</v>
      </c>
      <c r="BG456" s="149">
        <f>IF(N456="zákl. přenesená",J456,0)</f>
        <v>0</v>
      </c>
      <c r="BH456" s="149">
        <f>IF(N456="sníž. přenesená",J456,0)</f>
        <v>0</v>
      </c>
      <c r="BI456" s="149">
        <f>IF(N456="nulová",J456,0)</f>
        <v>0</v>
      </c>
      <c r="BJ456" s="18" t="s">
        <v>87</v>
      </c>
      <c r="BK456" s="149">
        <f>ROUND(I456*H456,2)</f>
        <v>0</v>
      </c>
      <c r="BL456" s="18" t="s">
        <v>504</v>
      </c>
      <c r="BM456" s="148" t="s">
        <v>1854</v>
      </c>
    </row>
    <row r="457" spans="2:65" s="13" customFormat="1">
      <c r="B457" s="161"/>
      <c r="D457" s="155" t="s">
        <v>364</v>
      </c>
      <c r="E457" s="162" t="s">
        <v>32</v>
      </c>
      <c r="F457" s="163" t="s">
        <v>1855</v>
      </c>
      <c r="H457" s="164">
        <v>44</v>
      </c>
      <c r="I457" s="165"/>
      <c r="L457" s="161"/>
      <c r="M457" s="166"/>
      <c r="T457" s="167"/>
      <c r="AT457" s="162" t="s">
        <v>364</v>
      </c>
      <c r="AU457" s="162" t="s">
        <v>89</v>
      </c>
      <c r="AV457" s="13" t="s">
        <v>89</v>
      </c>
      <c r="AW457" s="13" t="s">
        <v>40</v>
      </c>
      <c r="AX457" s="13" t="s">
        <v>80</v>
      </c>
      <c r="AY457" s="162" t="s">
        <v>354</v>
      </c>
    </row>
    <row r="458" spans="2:65" s="14" customFormat="1">
      <c r="B458" s="169"/>
      <c r="D458" s="155" t="s">
        <v>364</v>
      </c>
      <c r="E458" s="170" t="s">
        <v>32</v>
      </c>
      <c r="F458" s="171" t="s">
        <v>388</v>
      </c>
      <c r="H458" s="172">
        <v>44</v>
      </c>
      <c r="I458" s="173"/>
      <c r="L458" s="169"/>
      <c r="M458" s="174"/>
      <c r="T458" s="175"/>
      <c r="AT458" s="170" t="s">
        <v>364</v>
      </c>
      <c r="AU458" s="170" t="s">
        <v>89</v>
      </c>
      <c r="AV458" s="14" t="s">
        <v>252</v>
      </c>
      <c r="AW458" s="14" t="s">
        <v>40</v>
      </c>
      <c r="AX458" s="14" t="s">
        <v>87</v>
      </c>
      <c r="AY458" s="170" t="s">
        <v>354</v>
      </c>
    </row>
    <row r="459" spans="2:65" s="1" customFormat="1" ht="16.5" customHeight="1">
      <c r="B459" s="34"/>
      <c r="C459" s="179" t="s">
        <v>1054</v>
      </c>
      <c r="D459" s="179" t="s">
        <v>517</v>
      </c>
      <c r="E459" s="180" t="s">
        <v>1856</v>
      </c>
      <c r="F459" s="181" t="s">
        <v>1857</v>
      </c>
      <c r="G459" s="182" t="s">
        <v>476</v>
      </c>
      <c r="H459" s="183">
        <v>44</v>
      </c>
      <c r="I459" s="184"/>
      <c r="J459" s="185">
        <f>ROUND(I459*H459,2)</f>
        <v>0</v>
      </c>
      <c r="K459" s="181" t="s">
        <v>32</v>
      </c>
      <c r="L459" s="186"/>
      <c r="M459" s="187" t="s">
        <v>32</v>
      </c>
      <c r="N459" s="188" t="s">
        <v>51</v>
      </c>
      <c r="P459" s="146">
        <f>O459*H459</f>
        <v>0</v>
      </c>
      <c r="Q459" s="146">
        <v>0</v>
      </c>
      <c r="R459" s="146">
        <f>Q459*H459</f>
        <v>0</v>
      </c>
      <c r="S459" s="146">
        <v>0</v>
      </c>
      <c r="T459" s="147">
        <f>S459*H459</f>
        <v>0</v>
      </c>
      <c r="AR459" s="148" t="s">
        <v>594</v>
      </c>
      <c r="AT459" s="148" t="s">
        <v>517</v>
      </c>
      <c r="AU459" s="148" t="s">
        <v>89</v>
      </c>
      <c r="AY459" s="18" t="s">
        <v>354</v>
      </c>
      <c r="BE459" s="149">
        <f>IF(N459="základní",J459,0)</f>
        <v>0</v>
      </c>
      <c r="BF459" s="149">
        <f>IF(N459="snížená",J459,0)</f>
        <v>0</v>
      </c>
      <c r="BG459" s="149">
        <f>IF(N459="zákl. přenesená",J459,0)</f>
        <v>0</v>
      </c>
      <c r="BH459" s="149">
        <f>IF(N459="sníž. přenesená",J459,0)</f>
        <v>0</v>
      </c>
      <c r="BI459" s="149">
        <f>IF(N459="nulová",J459,0)</f>
        <v>0</v>
      </c>
      <c r="BJ459" s="18" t="s">
        <v>87</v>
      </c>
      <c r="BK459" s="149">
        <f>ROUND(I459*H459,2)</f>
        <v>0</v>
      </c>
      <c r="BL459" s="18" t="s">
        <v>504</v>
      </c>
      <c r="BM459" s="148" t="s">
        <v>1858</v>
      </c>
    </row>
    <row r="460" spans="2:65" s="13" customFormat="1">
      <c r="B460" s="161"/>
      <c r="D460" s="155" t="s">
        <v>364</v>
      </c>
      <c r="E460" s="162" t="s">
        <v>32</v>
      </c>
      <c r="F460" s="163" t="s">
        <v>1855</v>
      </c>
      <c r="H460" s="164">
        <v>44</v>
      </c>
      <c r="I460" s="165"/>
      <c r="L460" s="161"/>
      <c r="M460" s="166"/>
      <c r="T460" s="167"/>
      <c r="AT460" s="162" t="s">
        <v>364</v>
      </c>
      <c r="AU460" s="162" t="s">
        <v>89</v>
      </c>
      <c r="AV460" s="13" t="s">
        <v>89</v>
      </c>
      <c r="AW460" s="13" t="s">
        <v>40</v>
      </c>
      <c r="AX460" s="13" t="s">
        <v>80</v>
      </c>
      <c r="AY460" s="162" t="s">
        <v>354</v>
      </c>
    </row>
    <row r="461" spans="2:65" s="14" customFormat="1">
      <c r="B461" s="169"/>
      <c r="D461" s="155" t="s">
        <v>364</v>
      </c>
      <c r="E461" s="170" t="s">
        <v>32</v>
      </c>
      <c r="F461" s="171" t="s">
        <v>388</v>
      </c>
      <c r="H461" s="172">
        <v>44</v>
      </c>
      <c r="I461" s="173"/>
      <c r="L461" s="169"/>
      <c r="M461" s="174"/>
      <c r="T461" s="175"/>
      <c r="AT461" s="170" t="s">
        <v>364</v>
      </c>
      <c r="AU461" s="170" t="s">
        <v>89</v>
      </c>
      <c r="AV461" s="14" t="s">
        <v>252</v>
      </c>
      <c r="AW461" s="14" t="s">
        <v>40</v>
      </c>
      <c r="AX461" s="14" t="s">
        <v>87</v>
      </c>
      <c r="AY461" s="170" t="s">
        <v>354</v>
      </c>
    </row>
    <row r="462" spans="2:65" s="1" customFormat="1" ht="16.5" customHeight="1">
      <c r="B462" s="34"/>
      <c r="C462" s="137" t="s">
        <v>1059</v>
      </c>
      <c r="D462" s="137" t="s">
        <v>356</v>
      </c>
      <c r="E462" s="138" t="s">
        <v>1859</v>
      </c>
      <c r="F462" s="139" t="s">
        <v>1860</v>
      </c>
      <c r="G462" s="140" t="s">
        <v>1745</v>
      </c>
      <c r="H462" s="141">
        <v>1</v>
      </c>
      <c r="I462" s="142"/>
      <c r="J462" s="143">
        <f>ROUND(I462*H462,2)</f>
        <v>0</v>
      </c>
      <c r="K462" s="139" t="s">
        <v>32</v>
      </c>
      <c r="L462" s="34"/>
      <c r="M462" s="144" t="s">
        <v>32</v>
      </c>
      <c r="N462" s="145" t="s">
        <v>51</v>
      </c>
      <c r="P462" s="146">
        <f>O462*H462</f>
        <v>0</v>
      </c>
      <c r="Q462" s="146">
        <v>0</v>
      </c>
      <c r="R462" s="146">
        <f>Q462*H462</f>
        <v>0</v>
      </c>
      <c r="S462" s="146">
        <v>0</v>
      </c>
      <c r="T462" s="147">
        <f>S462*H462</f>
        <v>0</v>
      </c>
      <c r="AR462" s="148" t="s">
        <v>504</v>
      </c>
      <c r="AT462" s="148" t="s">
        <v>356</v>
      </c>
      <c r="AU462" s="148" t="s">
        <v>89</v>
      </c>
      <c r="AY462" s="18" t="s">
        <v>354</v>
      </c>
      <c r="BE462" s="149">
        <f>IF(N462="základní",J462,0)</f>
        <v>0</v>
      </c>
      <c r="BF462" s="149">
        <f>IF(N462="snížená",J462,0)</f>
        <v>0</v>
      </c>
      <c r="BG462" s="149">
        <f>IF(N462="zákl. přenesená",J462,0)</f>
        <v>0</v>
      </c>
      <c r="BH462" s="149">
        <f>IF(N462="sníž. přenesená",J462,0)</f>
        <v>0</v>
      </c>
      <c r="BI462" s="149">
        <f>IF(N462="nulová",J462,0)</f>
        <v>0</v>
      </c>
      <c r="BJ462" s="18" t="s">
        <v>87</v>
      </c>
      <c r="BK462" s="149">
        <f>ROUND(I462*H462,2)</f>
        <v>0</v>
      </c>
      <c r="BL462" s="18" t="s">
        <v>504</v>
      </c>
      <c r="BM462" s="148" t="s">
        <v>1861</v>
      </c>
    </row>
    <row r="463" spans="2:65" s="1" customFormat="1" ht="16.5" customHeight="1">
      <c r="B463" s="34"/>
      <c r="C463" s="137" t="s">
        <v>1064</v>
      </c>
      <c r="D463" s="137" t="s">
        <v>356</v>
      </c>
      <c r="E463" s="138" t="s">
        <v>1862</v>
      </c>
      <c r="F463" s="139" t="s">
        <v>1863</v>
      </c>
      <c r="G463" s="140" t="s">
        <v>1745</v>
      </c>
      <c r="H463" s="141">
        <v>1</v>
      </c>
      <c r="I463" s="142"/>
      <c r="J463" s="143">
        <f>ROUND(I463*H463,2)</f>
        <v>0</v>
      </c>
      <c r="K463" s="139" t="s">
        <v>32</v>
      </c>
      <c r="L463" s="34"/>
      <c r="M463" s="144" t="s">
        <v>32</v>
      </c>
      <c r="N463" s="145" t="s">
        <v>51</v>
      </c>
      <c r="P463" s="146">
        <f>O463*H463</f>
        <v>0</v>
      </c>
      <c r="Q463" s="146">
        <v>0</v>
      </c>
      <c r="R463" s="146">
        <f>Q463*H463</f>
        <v>0</v>
      </c>
      <c r="S463" s="146">
        <v>0</v>
      </c>
      <c r="T463" s="147">
        <f>S463*H463</f>
        <v>0</v>
      </c>
      <c r="AR463" s="148" t="s">
        <v>504</v>
      </c>
      <c r="AT463" s="148" t="s">
        <v>356</v>
      </c>
      <c r="AU463" s="148" t="s">
        <v>89</v>
      </c>
      <c r="AY463" s="18" t="s">
        <v>354</v>
      </c>
      <c r="BE463" s="149">
        <f>IF(N463="základní",J463,0)</f>
        <v>0</v>
      </c>
      <c r="BF463" s="149">
        <f>IF(N463="snížená",J463,0)</f>
        <v>0</v>
      </c>
      <c r="BG463" s="149">
        <f>IF(N463="zákl. přenesená",J463,0)</f>
        <v>0</v>
      </c>
      <c r="BH463" s="149">
        <f>IF(N463="sníž. přenesená",J463,0)</f>
        <v>0</v>
      </c>
      <c r="BI463" s="149">
        <f>IF(N463="nulová",J463,0)</f>
        <v>0</v>
      </c>
      <c r="BJ463" s="18" t="s">
        <v>87</v>
      </c>
      <c r="BK463" s="149">
        <f>ROUND(I463*H463,2)</f>
        <v>0</v>
      </c>
      <c r="BL463" s="18" t="s">
        <v>504</v>
      </c>
      <c r="BM463" s="148" t="s">
        <v>1864</v>
      </c>
    </row>
    <row r="464" spans="2:65" s="1" customFormat="1" ht="16.5" customHeight="1">
      <c r="B464" s="34"/>
      <c r="C464" s="137" t="s">
        <v>1069</v>
      </c>
      <c r="D464" s="137" t="s">
        <v>356</v>
      </c>
      <c r="E464" s="138" t="s">
        <v>1865</v>
      </c>
      <c r="F464" s="139" t="s">
        <v>1866</v>
      </c>
      <c r="G464" s="140" t="s">
        <v>1745</v>
      </c>
      <c r="H464" s="141">
        <v>1</v>
      </c>
      <c r="I464" s="142"/>
      <c r="J464" s="143">
        <f>ROUND(I464*H464,2)</f>
        <v>0</v>
      </c>
      <c r="K464" s="139" t="s">
        <v>32</v>
      </c>
      <c r="L464" s="34"/>
      <c r="M464" s="144" t="s">
        <v>32</v>
      </c>
      <c r="N464" s="145" t="s">
        <v>51</v>
      </c>
      <c r="P464" s="146">
        <f>O464*H464</f>
        <v>0</v>
      </c>
      <c r="Q464" s="146">
        <v>0</v>
      </c>
      <c r="R464" s="146">
        <f>Q464*H464</f>
        <v>0</v>
      </c>
      <c r="S464" s="146">
        <v>0</v>
      </c>
      <c r="T464" s="147">
        <f>S464*H464</f>
        <v>0</v>
      </c>
      <c r="AR464" s="148" t="s">
        <v>504</v>
      </c>
      <c r="AT464" s="148" t="s">
        <v>356</v>
      </c>
      <c r="AU464" s="148" t="s">
        <v>89</v>
      </c>
      <c r="AY464" s="18" t="s">
        <v>354</v>
      </c>
      <c r="BE464" s="149">
        <f>IF(N464="základní",J464,0)</f>
        <v>0</v>
      </c>
      <c r="BF464" s="149">
        <f>IF(N464="snížená",J464,0)</f>
        <v>0</v>
      </c>
      <c r="BG464" s="149">
        <f>IF(N464="zákl. přenesená",J464,0)</f>
        <v>0</v>
      </c>
      <c r="BH464" s="149">
        <f>IF(N464="sníž. přenesená",J464,0)</f>
        <v>0</v>
      </c>
      <c r="BI464" s="149">
        <f>IF(N464="nulová",J464,0)</f>
        <v>0</v>
      </c>
      <c r="BJ464" s="18" t="s">
        <v>87</v>
      </c>
      <c r="BK464" s="149">
        <f>ROUND(I464*H464,2)</f>
        <v>0</v>
      </c>
      <c r="BL464" s="18" t="s">
        <v>504</v>
      </c>
      <c r="BM464" s="148" t="s">
        <v>1867</v>
      </c>
    </row>
    <row r="465" spans="2:65" s="1" customFormat="1" ht="55.5" customHeight="1">
      <c r="B465" s="34"/>
      <c r="C465" s="137" t="s">
        <v>1075</v>
      </c>
      <c r="D465" s="137" t="s">
        <v>356</v>
      </c>
      <c r="E465" s="138" t="s">
        <v>1770</v>
      </c>
      <c r="F465" s="139" t="s">
        <v>1771</v>
      </c>
      <c r="G465" s="140" t="s">
        <v>1759</v>
      </c>
      <c r="H465" s="202"/>
      <c r="I465" s="142"/>
      <c r="J465" s="143">
        <f>ROUND(I465*H465,2)</f>
        <v>0</v>
      </c>
      <c r="K465" s="139" t="s">
        <v>360</v>
      </c>
      <c r="L465" s="34"/>
      <c r="M465" s="144" t="s">
        <v>32</v>
      </c>
      <c r="N465" s="145" t="s">
        <v>51</v>
      </c>
      <c r="P465" s="146">
        <f>O465*H465</f>
        <v>0</v>
      </c>
      <c r="Q465" s="146">
        <v>0</v>
      </c>
      <c r="R465" s="146">
        <f>Q465*H465</f>
        <v>0</v>
      </c>
      <c r="S465" s="146">
        <v>0</v>
      </c>
      <c r="T465" s="147">
        <f>S465*H465</f>
        <v>0</v>
      </c>
      <c r="AR465" s="148" t="s">
        <v>504</v>
      </c>
      <c r="AT465" s="148" t="s">
        <v>356</v>
      </c>
      <c r="AU465" s="148" t="s">
        <v>89</v>
      </c>
      <c r="AY465" s="18" t="s">
        <v>354</v>
      </c>
      <c r="BE465" s="149">
        <f>IF(N465="základní",J465,0)</f>
        <v>0</v>
      </c>
      <c r="BF465" s="149">
        <f>IF(N465="snížená",J465,0)</f>
        <v>0</v>
      </c>
      <c r="BG465" s="149">
        <f>IF(N465="zákl. přenesená",J465,0)</f>
        <v>0</v>
      </c>
      <c r="BH465" s="149">
        <f>IF(N465="sníž. přenesená",J465,0)</f>
        <v>0</v>
      </c>
      <c r="BI465" s="149">
        <f>IF(N465="nulová",J465,0)</f>
        <v>0</v>
      </c>
      <c r="BJ465" s="18" t="s">
        <v>87</v>
      </c>
      <c r="BK465" s="149">
        <f>ROUND(I465*H465,2)</f>
        <v>0</v>
      </c>
      <c r="BL465" s="18" t="s">
        <v>504</v>
      </c>
      <c r="BM465" s="148" t="s">
        <v>1868</v>
      </c>
    </row>
    <row r="466" spans="2:65" s="1" customFormat="1">
      <c r="B466" s="34"/>
      <c r="D466" s="150" t="s">
        <v>362</v>
      </c>
      <c r="F466" s="151" t="s">
        <v>1772</v>
      </c>
      <c r="I466" s="152"/>
      <c r="L466" s="34"/>
      <c r="M466" s="153"/>
      <c r="T466" s="55"/>
      <c r="AT466" s="18" t="s">
        <v>362</v>
      </c>
      <c r="AU466" s="18" t="s">
        <v>89</v>
      </c>
    </row>
    <row r="467" spans="2:65" s="1" customFormat="1" ht="66.75" customHeight="1">
      <c r="B467" s="34"/>
      <c r="C467" s="137" t="s">
        <v>1079</v>
      </c>
      <c r="D467" s="137" t="s">
        <v>356</v>
      </c>
      <c r="E467" s="138" t="s">
        <v>1773</v>
      </c>
      <c r="F467" s="139" t="s">
        <v>1774</v>
      </c>
      <c r="G467" s="140" t="s">
        <v>1759</v>
      </c>
      <c r="H467" s="202"/>
      <c r="I467" s="142"/>
      <c r="J467" s="143">
        <f>ROUND(I467*H467,2)</f>
        <v>0</v>
      </c>
      <c r="K467" s="139" t="s">
        <v>360</v>
      </c>
      <c r="L467" s="34"/>
      <c r="M467" s="144" t="s">
        <v>32</v>
      </c>
      <c r="N467" s="145" t="s">
        <v>51</v>
      </c>
      <c r="P467" s="146">
        <f>O467*H467</f>
        <v>0</v>
      </c>
      <c r="Q467" s="146">
        <v>0</v>
      </c>
      <c r="R467" s="146">
        <f>Q467*H467</f>
        <v>0</v>
      </c>
      <c r="S467" s="146">
        <v>0</v>
      </c>
      <c r="T467" s="147">
        <f>S467*H467</f>
        <v>0</v>
      </c>
      <c r="AR467" s="148" t="s">
        <v>504</v>
      </c>
      <c r="AT467" s="148" t="s">
        <v>356</v>
      </c>
      <c r="AU467" s="148" t="s">
        <v>89</v>
      </c>
      <c r="AY467" s="18" t="s">
        <v>354</v>
      </c>
      <c r="BE467" s="149">
        <f>IF(N467="základní",J467,0)</f>
        <v>0</v>
      </c>
      <c r="BF467" s="149">
        <f>IF(N467="snížená",J467,0)</f>
        <v>0</v>
      </c>
      <c r="BG467" s="149">
        <f>IF(N467="zákl. přenesená",J467,0)</f>
        <v>0</v>
      </c>
      <c r="BH467" s="149">
        <f>IF(N467="sníž. přenesená",J467,0)</f>
        <v>0</v>
      </c>
      <c r="BI467" s="149">
        <f>IF(N467="nulová",J467,0)</f>
        <v>0</v>
      </c>
      <c r="BJ467" s="18" t="s">
        <v>87</v>
      </c>
      <c r="BK467" s="149">
        <f>ROUND(I467*H467,2)</f>
        <v>0</v>
      </c>
      <c r="BL467" s="18" t="s">
        <v>504</v>
      </c>
      <c r="BM467" s="148" t="s">
        <v>1869</v>
      </c>
    </row>
    <row r="468" spans="2:65" s="1" customFormat="1">
      <c r="B468" s="34"/>
      <c r="D468" s="150" t="s">
        <v>362</v>
      </c>
      <c r="F468" s="151" t="s">
        <v>1775</v>
      </c>
      <c r="I468" s="152"/>
      <c r="L468" s="34"/>
      <c r="M468" s="153"/>
      <c r="T468" s="55"/>
      <c r="AT468" s="18" t="s">
        <v>362</v>
      </c>
      <c r="AU468" s="18" t="s">
        <v>89</v>
      </c>
    </row>
    <row r="469" spans="2:65" s="11" customFormat="1" ht="22.9" customHeight="1">
      <c r="B469" s="125"/>
      <c r="D469" s="126" t="s">
        <v>79</v>
      </c>
      <c r="E469" s="135" t="s">
        <v>939</v>
      </c>
      <c r="F469" s="135" t="s">
        <v>940</v>
      </c>
      <c r="I469" s="128"/>
      <c r="J469" s="136">
        <f>BK469</f>
        <v>0</v>
      </c>
      <c r="L469" s="125"/>
      <c r="M469" s="130"/>
      <c r="P469" s="131">
        <f>SUM(P470:P523)</f>
        <v>0</v>
      </c>
      <c r="R469" s="131">
        <f>SUM(R470:R523)</f>
        <v>0</v>
      </c>
      <c r="T469" s="132">
        <f>SUM(T470:T523)</f>
        <v>0</v>
      </c>
      <c r="AR469" s="126" t="s">
        <v>89</v>
      </c>
      <c r="AT469" s="133" t="s">
        <v>79</v>
      </c>
      <c r="AU469" s="133" t="s">
        <v>87</v>
      </c>
      <c r="AY469" s="126" t="s">
        <v>354</v>
      </c>
      <c r="BK469" s="134">
        <f>SUM(BK470:BK523)</f>
        <v>0</v>
      </c>
    </row>
    <row r="470" spans="2:65" s="1" customFormat="1" ht="37.9" customHeight="1">
      <c r="B470" s="34"/>
      <c r="C470" s="137" t="s">
        <v>1084</v>
      </c>
      <c r="D470" s="137" t="s">
        <v>356</v>
      </c>
      <c r="E470" s="138" t="s">
        <v>1870</v>
      </c>
      <c r="F470" s="139" t="s">
        <v>1871</v>
      </c>
      <c r="G470" s="140" t="s">
        <v>512</v>
      </c>
      <c r="H470" s="141">
        <v>1</v>
      </c>
      <c r="I470" s="142"/>
      <c r="J470" s="143">
        <f>ROUND(I470*H470,2)</f>
        <v>0</v>
      </c>
      <c r="K470" s="139" t="s">
        <v>360</v>
      </c>
      <c r="L470" s="34"/>
      <c r="M470" s="144" t="s">
        <v>32</v>
      </c>
      <c r="N470" s="145" t="s">
        <v>51</v>
      </c>
      <c r="P470" s="146">
        <f>O470*H470</f>
        <v>0</v>
      </c>
      <c r="Q470" s="146">
        <v>0</v>
      </c>
      <c r="R470" s="146">
        <f>Q470*H470</f>
        <v>0</v>
      </c>
      <c r="S470" s="146">
        <v>0</v>
      </c>
      <c r="T470" s="147">
        <f>S470*H470</f>
        <v>0</v>
      </c>
      <c r="AR470" s="148" t="s">
        <v>504</v>
      </c>
      <c r="AT470" s="148" t="s">
        <v>356</v>
      </c>
      <c r="AU470" s="148" t="s">
        <v>89</v>
      </c>
      <c r="AY470" s="18" t="s">
        <v>354</v>
      </c>
      <c r="BE470" s="149">
        <f>IF(N470="základní",J470,0)</f>
        <v>0</v>
      </c>
      <c r="BF470" s="149">
        <f>IF(N470="snížená",J470,0)</f>
        <v>0</v>
      </c>
      <c r="BG470" s="149">
        <f>IF(N470="zákl. přenesená",J470,0)</f>
        <v>0</v>
      </c>
      <c r="BH470" s="149">
        <f>IF(N470="sníž. přenesená",J470,0)</f>
        <v>0</v>
      </c>
      <c r="BI470" s="149">
        <f>IF(N470="nulová",J470,0)</f>
        <v>0</v>
      </c>
      <c r="BJ470" s="18" t="s">
        <v>87</v>
      </c>
      <c r="BK470" s="149">
        <f>ROUND(I470*H470,2)</f>
        <v>0</v>
      </c>
      <c r="BL470" s="18" t="s">
        <v>504</v>
      </c>
      <c r="BM470" s="148" t="s">
        <v>1872</v>
      </c>
    </row>
    <row r="471" spans="2:65" s="1" customFormat="1">
      <c r="B471" s="34"/>
      <c r="D471" s="150" t="s">
        <v>362</v>
      </c>
      <c r="F471" s="151" t="s">
        <v>1873</v>
      </c>
      <c r="I471" s="152"/>
      <c r="L471" s="34"/>
      <c r="M471" s="153"/>
      <c r="T471" s="55"/>
      <c r="AT471" s="18" t="s">
        <v>362</v>
      </c>
      <c r="AU471" s="18" t="s">
        <v>89</v>
      </c>
    </row>
    <row r="472" spans="2:65" s="13" customFormat="1">
      <c r="B472" s="161"/>
      <c r="D472" s="155" t="s">
        <v>364</v>
      </c>
      <c r="E472" s="162" t="s">
        <v>32</v>
      </c>
      <c r="F472" s="163" t="s">
        <v>1874</v>
      </c>
      <c r="H472" s="164">
        <v>1</v>
      </c>
      <c r="I472" s="165"/>
      <c r="L472" s="161"/>
      <c r="M472" s="166"/>
      <c r="T472" s="167"/>
      <c r="AT472" s="162" t="s">
        <v>364</v>
      </c>
      <c r="AU472" s="162" t="s">
        <v>89</v>
      </c>
      <c r="AV472" s="13" t="s">
        <v>89</v>
      </c>
      <c r="AW472" s="13" t="s">
        <v>40</v>
      </c>
      <c r="AX472" s="13" t="s">
        <v>80</v>
      </c>
      <c r="AY472" s="162" t="s">
        <v>354</v>
      </c>
    </row>
    <row r="473" spans="2:65" s="14" customFormat="1">
      <c r="B473" s="169"/>
      <c r="D473" s="155" t="s">
        <v>364</v>
      </c>
      <c r="E473" s="170" t="s">
        <v>32</v>
      </c>
      <c r="F473" s="171" t="s">
        <v>388</v>
      </c>
      <c r="H473" s="172">
        <v>1</v>
      </c>
      <c r="I473" s="173"/>
      <c r="L473" s="169"/>
      <c r="M473" s="174"/>
      <c r="T473" s="175"/>
      <c r="AT473" s="170" t="s">
        <v>364</v>
      </c>
      <c r="AU473" s="170" t="s">
        <v>89</v>
      </c>
      <c r="AV473" s="14" t="s">
        <v>252</v>
      </c>
      <c r="AW473" s="14" t="s">
        <v>40</v>
      </c>
      <c r="AX473" s="14" t="s">
        <v>87</v>
      </c>
      <c r="AY473" s="170" t="s">
        <v>354</v>
      </c>
    </row>
    <row r="474" spans="2:65" s="1" customFormat="1" ht="24.2" customHeight="1">
      <c r="B474" s="34"/>
      <c r="C474" s="179" t="s">
        <v>1091</v>
      </c>
      <c r="D474" s="179" t="s">
        <v>517</v>
      </c>
      <c r="E474" s="180" t="s">
        <v>1875</v>
      </c>
      <c r="F474" s="181" t="s">
        <v>1876</v>
      </c>
      <c r="G474" s="182" t="s">
        <v>512</v>
      </c>
      <c r="H474" s="183">
        <v>1</v>
      </c>
      <c r="I474" s="184"/>
      <c r="J474" s="185">
        <f>ROUND(I474*H474,2)</f>
        <v>0</v>
      </c>
      <c r="K474" s="181" t="s">
        <v>32</v>
      </c>
      <c r="L474" s="186"/>
      <c r="M474" s="187" t="s">
        <v>32</v>
      </c>
      <c r="N474" s="188" t="s">
        <v>51</v>
      </c>
      <c r="P474" s="146">
        <f>O474*H474</f>
        <v>0</v>
      </c>
      <c r="Q474" s="146">
        <v>0</v>
      </c>
      <c r="R474" s="146">
        <f>Q474*H474</f>
        <v>0</v>
      </c>
      <c r="S474" s="146">
        <v>0</v>
      </c>
      <c r="T474" s="147">
        <f>S474*H474</f>
        <v>0</v>
      </c>
      <c r="AR474" s="148" t="s">
        <v>594</v>
      </c>
      <c r="AT474" s="148" t="s">
        <v>517</v>
      </c>
      <c r="AU474" s="148" t="s">
        <v>89</v>
      </c>
      <c r="AY474" s="18" t="s">
        <v>354</v>
      </c>
      <c r="BE474" s="149">
        <f>IF(N474="základní",J474,0)</f>
        <v>0</v>
      </c>
      <c r="BF474" s="149">
        <f>IF(N474="snížená",J474,0)</f>
        <v>0</v>
      </c>
      <c r="BG474" s="149">
        <f>IF(N474="zákl. přenesená",J474,0)</f>
        <v>0</v>
      </c>
      <c r="BH474" s="149">
        <f>IF(N474="sníž. přenesená",J474,0)</f>
        <v>0</v>
      </c>
      <c r="BI474" s="149">
        <f>IF(N474="nulová",J474,0)</f>
        <v>0</v>
      </c>
      <c r="BJ474" s="18" t="s">
        <v>87</v>
      </c>
      <c r="BK474" s="149">
        <f>ROUND(I474*H474,2)</f>
        <v>0</v>
      </c>
      <c r="BL474" s="18" t="s">
        <v>504</v>
      </c>
      <c r="BM474" s="148" t="s">
        <v>1877</v>
      </c>
    </row>
    <row r="475" spans="2:65" s="1" customFormat="1" ht="37.9" customHeight="1">
      <c r="B475" s="34"/>
      <c r="C475" s="137" t="s">
        <v>1099</v>
      </c>
      <c r="D475" s="137" t="s">
        <v>356</v>
      </c>
      <c r="E475" s="138" t="s">
        <v>970</v>
      </c>
      <c r="F475" s="139" t="s">
        <v>971</v>
      </c>
      <c r="G475" s="140" t="s">
        <v>512</v>
      </c>
      <c r="H475" s="141">
        <v>2</v>
      </c>
      <c r="I475" s="142"/>
      <c r="J475" s="143">
        <f>ROUND(I475*H475,2)</f>
        <v>0</v>
      </c>
      <c r="K475" s="139" t="s">
        <v>360</v>
      </c>
      <c r="L475" s="34"/>
      <c r="M475" s="144" t="s">
        <v>32</v>
      </c>
      <c r="N475" s="145" t="s">
        <v>51</v>
      </c>
      <c r="P475" s="146">
        <f>O475*H475</f>
        <v>0</v>
      </c>
      <c r="Q475" s="146">
        <v>0</v>
      </c>
      <c r="R475" s="146">
        <f>Q475*H475</f>
        <v>0</v>
      </c>
      <c r="S475" s="146">
        <v>0</v>
      </c>
      <c r="T475" s="147">
        <f>S475*H475</f>
        <v>0</v>
      </c>
      <c r="AR475" s="148" t="s">
        <v>504</v>
      </c>
      <c r="AT475" s="148" t="s">
        <v>356</v>
      </c>
      <c r="AU475" s="148" t="s">
        <v>89</v>
      </c>
      <c r="AY475" s="18" t="s">
        <v>354</v>
      </c>
      <c r="BE475" s="149">
        <f>IF(N475="základní",J475,0)</f>
        <v>0</v>
      </c>
      <c r="BF475" s="149">
        <f>IF(N475="snížená",J475,0)</f>
        <v>0</v>
      </c>
      <c r="BG475" s="149">
        <f>IF(N475="zákl. přenesená",J475,0)</f>
        <v>0</v>
      </c>
      <c r="BH475" s="149">
        <f>IF(N475="sníž. přenesená",J475,0)</f>
        <v>0</v>
      </c>
      <c r="BI475" s="149">
        <f>IF(N475="nulová",J475,0)</f>
        <v>0</v>
      </c>
      <c r="BJ475" s="18" t="s">
        <v>87</v>
      </c>
      <c r="BK475" s="149">
        <f>ROUND(I475*H475,2)</f>
        <v>0</v>
      </c>
      <c r="BL475" s="18" t="s">
        <v>504</v>
      </c>
      <c r="BM475" s="148" t="s">
        <v>1878</v>
      </c>
    </row>
    <row r="476" spans="2:65" s="1" customFormat="1">
      <c r="B476" s="34"/>
      <c r="D476" s="150" t="s">
        <v>362</v>
      </c>
      <c r="F476" s="151" t="s">
        <v>973</v>
      </c>
      <c r="I476" s="152"/>
      <c r="L476" s="34"/>
      <c r="M476" s="153"/>
      <c r="T476" s="55"/>
      <c r="AT476" s="18" t="s">
        <v>362</v>
      </c>
      <c r="AU476" s="18" t="s">
        <v>89</v>
      </c>
    </row>
    <row r="477" spans="2:65" s="13" customFormat="1">
      <c r="B477" s="161"/>
      <c r="D477" s="155" t="s">
        <v>364</v>
      </c>
      <c r="E477" s="162" t="s">
        <v>32</v>
      </c>
      <c r="F477" s="163" t="s">
        <v>1879</v>
      </c>
      <c r="H477" s="164">
        <v>2</v>
      </c>
      <c r="I477" s="165"/>
      <c r="L477" s="161"/>
      <c r="M477" s="166"/>
      <c r="T477" s="167"/>
      <c r="AT477" s="162" t="s">
        <v>364</v>
      </c>
      <c r="AU477" s="162" t="s">
        <v>89</v>
      </c>
      <c r="AV477" s="13" t="s">
        <v>89</v>
      </c>
      <c r="AW477" s="13" t="s">
        <v>40</v>
      </c>
      <c r="AX477" s="13" t="s">
        <v>80</v>
      </c>
      <c r="AY477" s="162" t="s">
        <v>354</v>
      </c>
    </row>
    <row r="478" spans="2:65" s="14" customFormat="1">
      <c r="B478" s="169"/>
      <c r="D478" s="155" t="s">
        <v>364</v>
      </c>
      <c r="E478" s="170" t="s">
        <v>32</v>
      </c>
      <c r="F478" s="171" t="s">
        <v>388</v>
      </c>
      <c r="H478" s="172">
        <v>2</v>
      </c>
      <c r="I478" s="173"/>
      <c r="L478" s="169"/>
      <c r="M478" s="174"/>
      <c r="T478" s="175"/>
      <c r="AT478" s="170" t="s">
        <v>364</v>
      </c>
      <c r="AU478" s="170" t="s">
        <v>89</v>
      </c>
      <c r="AV478" s="14" t="s">
        <v>252</v>
      </c>
      <c r="AW478" s="14" t="s">
        <v>40</v>
      </c>
      <c r="AX478" s="14" t="s">
        <v>87</v>
      </c>
      <c r="AY478" s="170" t="s">
        <v>354</v>
      </c>
    </row>
    <row r="479" spans="2:65" s="1" customFormat="1" ht="33" customHeight="1">
      <c r="B479" s="34"/>
      <c r="C479" s="179" t="s">
        <v>1107</v>
      </c>
      <c r="D479" s="179" t="s">
        <v>517</v>
      </c>
      <c r="E479" s="180" t="s">
        <v>1880</v>
      </c>
      <c r="F479" s="181" t="s">
        <v>1881</v>
      </c>
      <c r="G479" s="182" t="s">
        <v>512</v>
      </c>
      <c r="H479" s="183">
        <v>2</v>
      </c>
      <c r="I479" s="184"/>
      <c r="J479" s="185">
        <f>ROUND(I479*H479,2)</f>
        <v>0</v>
      </c>
      <c r="K479" s="181" t="s">
        <v>32</v>
      </c>
      <c r="L479" s="186"/>
      <c r="M479" s="187" t="s">
        <v>32</v>
      </c>
      <c r="N479" s="188" t="s">
        <v>51</v>
      </c>
      <c r="P479" s="146">
        <f>O479*H479</f>
        <v>0</v>
      </c>
      <c r="Q479" s="146">
        <v>0</v>
      </c>
      <c r="R479" s="146">
        <f>Q479*H479</f>
        <v>0</v>
      </c>
      <c r="S479" s="146">
        <v>0</v>
      </c>
      <c r="T479" s="147">
        <f>S479*H479</f>
        <v>0</v>
      </c>
      <c r="AR479" s="148" t="s">
        <v>594</v>
      </c>
      <c r="AT479" s="148" t="s">
        <v>517</v>
      </c>
      <c r="AU479" s="148" t="s">
        <v>89</v>
      </c>
      <c r="AY479" s="18" t="s">
        <v>354</v>
      </c>
      <c r="BE479" s="149">
        <f>IF(N479="základní",J479,0)</f>
        <v>0</v>
      </c>
      <c r="BF479" s="149">
        <f>IF(N479="snížená",J479,0)</f>
        <v>0</v>
      </c>
      <c r="BG479" s="149">
        <f>IF(N479="zákl. přenesená",J479,0)</f>
        <v>0</v>
      </c>
      <c r="BH479" s="149">
        <f>IF(N479="sníž. přenesená",J479,0)</f>
        <v>0</v>
      </c>
      <c r="BI479" s="149">
        <f>IF(N479="nulová",J479,0)</f>
        <v>0</v>
      </c>
      <c r="BJ479" s="18" t="s">
        <v>87</v>
      </c>
      <c r="BK479" s="149">
        <f>ROUND(I479*H479,2)</f>
        <v>0</v>
      </c>
      <c r="BL479" s="18" t="s">
        <v>504</v>
      </c>
      <c r="BM479" s="148" t="s">
        <v>1882</v>
      </c>
    </row>
    <row r="480" spans="2:65" s="1" customFormat="1" ht="37.9" customHeight="1">
      <c r="B480" s="34"/>
      <c r="C480" s="137" t="s">
        <v>1116</v>
      </c>
      <c r="D480" s="137" t="s">
        <v>356</v>
      </c>
      <c r="E480" s="138" t="s">
        <v>1883</v>
      </c>
      <c r="F480" s="139" t="s">
        <v>1884</v>
      </c>
      <c r="G480" s="140" t="s">
        <v>512</v>
      </c>
      <c r="H480" s="141">
        <v>3</v>
      </c>
      <c r="I480" s="142"/>
      <c r="J480" s="143">
        <f>ROUND(I480*H480,2)</f>
        <v>0</v>
      </c>
      <c r="K480" s="139" t="s">
        <v>360</v>
      </c>
      <c r="L480" s="34"/>
      <c r="M480" s="144" t="s">
        <v>32</v>
      </c>
      <c r="N480" s="145" t="s">
        <v>51</v>
      </c>
      <c r="P480" s="146">
        <f>O480*H480</f>
        <v>0</v>
      </c>
      <c r="Q480" s="146">
        <v>0</v>
      </c>
      <c r="R480" s="146">
        <f>Q480*H480</f>
        <v>0</v>
      </c>
      <c r="S480" s="146">
        <v>0</v>
      </c>
      <c r="T480" s="147">
        <f>S480*H480</f>
        <v>0</v>
      </c>
      <c r="AR480" s="148" t="s">
        <v>504</v>
      </c>
      <c r="AT480" s="148" t="s">
        <v>356</v>
      </c>
      <c r="AU480" s="148" t="s">
        <v>89</v>
      </c>
      <c r="AY480" s="18" t="s">
        <v>354</v>
      </c>
      <c r="BE480" s="149">
        <f>IF(N480="základní",J480,0)</f>
        <v>0</v>
      </c>
      <c r="BF480" s="149">
        <f>IF(N480="snížená",J480,0)</f>
        <v>0</v>
      </c>
      <c r="BG480" s="149">
        <f>IF(N480="zákl. přenesená",J480,0)</f>
        <v>0</v>
      </c>
      <c r="BH480" s="149">
        <f>IF(N480="sníž. přenesená",J480,0)</f>
        <v>0</v>
      </c>
      <c r="BI480" s="149">
        <f>IF(N480="nulová",J480,0)</f>
        <v>0</v>
      </c>
      <c r="BJ480" s="18" t="s">
        <v>87</v>
      </c>
      <c r="BK480" s="149">
        <f>ROUND(I480*H480,2)</f>
        <v>0</v>
      </c>
      <c r="BL480" s="18" t="s">
        <v>504</v>
      </c>
      <c r="BM480" s="148" t="s">
        <v>1885</v>
      </c>
    </row>
    <row r="481" spans="2:65" s="1" customFormat="1">
      <c r="B481" s="34"/>
      <c r="D481" s="150" t="s">
        <v>362</v>
      </c>
      <c r="F481" s="151" t="s">
        <v>1886</v>
      </c>
      <c r="I481" s="152"/>
      <c r="L481" s="34"/>
      <c r="M481" s="153"/>
      <c r="T481" s="55"/>
      <c r="AT481" s="18" t="s">
        <v>362</v>
      </c>
      <c r="AU481" s="18" t="s">
        <v>89</v>
      </c>
    </row>
    <row r="482" spans="2:65" s="13" customFormat="1">
      <c r="B482" s="161"/>
      <c r="D482" s="155" t="s">
        <v>364</v>
      </c>
      <c r="E482" s="162" t="s">
        <v>32</v>
      </c>
      <c r="F482" s="163" t="s">
        <v>1634</v>
      </c>
      <c r="H482" s="164">
        <v>1</v>
      </c>
      <c r="I482" s="165"/>
      <c r="L482" s="161"/>
      <c r="M482" s="166"/>
      <c r="T482" s="167"/>
      <c r="AT482" s="162" t="s">
        <v>364</v>
      </c>
      <c r="AU482" s="162" t="s">
        <v>89</v>
      </c>
      <c r="AV482" s="13" t="s">
        <v>89</v>
      </c>
      <c r="AW482" s="13" t="s">
        <v>40</v>
      </c>
      <c r="AX482" s="13" t="s">
        <v>80</v>
      </c>
      <c r="AY482" s="162" t="s">
        <v>354</v>
      </c>
    </row>
    <row r="483" spans="2:65" s="13" customFormat="1">
      <c r="B483" s="161"/>
      <c r="D483" s="155" t="s">
        <v>364</v>
      </c>
      <c r="E483" s="162" t="s">
        <v>32</v>
      </c>
      <c r="F483" s="163" t="s">
        <v>1879</v>
      </c>
      <c r="H483" s="164">
        <v>2</v>
      </c>
      <c r="I483" s="165"/>
      <c r="L483" s="161"/>
      <c r="M483" s="166"/>
      <c r="T483" s="167"/>
      <c r="AT483" s="162" t="s">
        <v>364</v>
      </c>
      <c r="AU483" s="162" t="s">
        <v>89</v>
      </c>
      <c r="AV483" s="13" t="s">
        <v>89</v>
      </c>
      <c r="AW483" s="13" t="s">
        <v>40</v>
      </c>
      <c r="AX483" s="13" t="s">
        <v>80</v>
      </c>
      <c r="AY483" s="162" t="s">
        <v>354</v>
      </c>
    </row>
    <row r="484" spans="2:65" s="14" customFormat="1">
      <c r="B484" s="169"/>
      <c r="D484" s="155" t="s">
        <v>364</v>
      </c>
      <c r="E484" s="170" t="s">
        <v>32</v>
      </c>
      <c r="F484" s="171" t="s">
        <v>388</v>
      </c>
      <c r="H484" s="172">
        <v>3</v>
      </c>
      <c r="I484" s="173"/>
      <c r="L484" s="169"/>
      <c r="M484" s="174"/>
      <c r="T484" s="175"/>
      <c r="AT484" s="170" t="s">
        <v>364</v>
      </c>
      <c r="AU484" s="170" t="s">
        <v>89</v>
      </c>
      <c r="AV484" s="14" t="s">
        <v>252</v>
      </c>
      <c r="AW484" s="14" t="s">
        <v>40</v>
      </c>
      <c r="AX484" s="14" t="s">
        <v>87</v>
      </c>
      <c r="AY484" s="170" t="s">
        <v>354</v>
      </c>
    </row>
    <row r="485" spans="2:65" s="1" customFormat="1" ht="33" customHeight="1">
      <c r="B485" s="34"/>
      <c r="C485" s="179" t="s">
        <v>1129</v>
      </c>
      <c r="D485" s="179" t="s">
        <v>517</v>
      </c>
      <c r="E485" s="180" t="s">
        <v>1887</v>
      </c>
      <c r="F485" s="181" t="s">
        <v>1888</v>
      </c>
      <c r="G485" s="182" t="s">
        <v>512</v>
      </c>
      <c r="H485" s="183">
        <v>3</v>
      </c>
      <c r="I485" s="184"/>
      <c r="J485" s="185">
        <f>ROUND(I485*H485,2)</f>
        <v>0</v>
      </c>
      <c r="K485" s="181" t="s">
        <v>32</v>
      </c>
      <c r="L485" s="186"/>
      <c r="M485" s="187" t="s">
        <v>32</v>
      </c>
      <c r="N485" s="188" t="s">
        <v>51</v>
      </c>
      <c r="P485" s="146">
        <f>O485*H485</f>
        <v>0</v>
      </c>
      <c r="Q485" s="146">
        <v>0</v>
      </c>
      <c r="R485" s="146">
        <f>Q485*H485</f>
        <v>0</v>
      </c>
      <c r="S485" s="146">
        <v>0</v>
      </c>
      <c r="T485" s="147">
        <f>S485*H485</f>
        <v>0</v>
      </c>
      <c r="AR485" s="148" t="s">
        <v>594</v>
      </c>
      <c r="AT485" s="148" t="s">
        <v>517</v>
      </c>
      <c r="AU485" s="148" t="s">
        <v>89</v>
      </c>
      <c r="AY485" s="18" t="s">
        <v>354</v>
      </c>
      <c r="BE485" s="149">
        <f>IF(N485="základní",J485,0)</f>
        <v>0</v>
      </c>
      <c r="BF485" s="149">
        <f>IF(N485="snížená",J485,0)</f>
        <v>0</v>
      </c>
      <c r="BG485" s="149">
        <f>IF(N485="zákl. přenesená",J485,0)</f>
        <v>0</v>
      </c>
      <c r="BH485" s="149">
        <f>IF(N485="sníž. přenesená",J485,0)</f>
        <v>0</v>
      </c>
      <c r="BI485" s="149">
        <f>IF(N485="nulová",J485,0)</f>
        <v>0</v>
      </c>
      <c r="BJ485" s="18" t="s">
        <v>87</v>
      </c>
      <c r="BK485" s="149">
        <f>ROUND(I485*H485,2)</f>
        <v>0</v>
      </c>
      <c r="BL485" s="18" t="s">
        <v>504</v>
      </c>
      <c r="BM485" s="148" t="s">
        <v>1889</v>
      </c>
    </row>
    <row r="486" spans="2:65" s="1" customFormat="1" ht="24.2" customHeight="1">
      <c r="B486" s="34"/>
      <c r="C486" s="137" t="s">
        <v>1138</v>
      </c>
      <c r="D486" s="137" t="s">
        <v>356</v>
      </c>
      <c r="E486" s="138" t="s">
        <v>1008</v>
      </c>
      <c r="F486" s="139" t="s">
        <v>1009</v>
      </c>
      <c r="G486" s="140" t="s">
        <v>512</v>
      </c>
      <c r="H486" s="141">
        <v>1</v>
      </c>
      <c r="I486" s="142"/>
      <c r="J486" s="143">
        <f>ROUND(I486*H486,2)</f>
        <v>0</v>
      </c>
      <c r="K486" s="139" t="s">
        <v>360</v>
      </c>
      <c r="L486" s="34"/>
      <c r="M486" s="144" t="s">
        <v>32</v>
      </c>
      <c r="N486" s="145" t="s">
        <v>51</v>
      </c>
      <c r="P486" s="146">
        <f>O486*H486</f>
        <v>0</v>
      </c>
      <c r="Q486" s="146">
        <v>0</v>
      </c>
      <c r="R486" s="146">
        <f>Q486*H486</f>
        <v>0</v>
      </c>
      <c r="S486" s="146">
        <v>0</v>
      </c>
      <c r="T486" s="147">
        <f>S486*H486</f>
        <v>0</v>
      </c>
      <c r="AR486" s="148" t="s">
        <v>504</v>
      </c>
      <c r="AT486" s="148" t="s">
        <v>356</v>
      </c>
      <c r="AU486" s="148" t="s">
        <v>89</v>
      </c>
      <c r="AY486" s="18" t="s">
        <v>354</v>
      </c>
      <c r="BE486" s="149">
        <f>IF(N486="základní",J486,0)</f>
        <v>0</v>
      </c>
      <c r="BF486" s="149">
        <f>IF(N486="snížená",J486,0)</f>
        <v>0</v>
      </c>
      <c r="BG486" s="149">
        <f>IF(N486="zákl. přenesená",J486,0)</f>
        <v>0</v>
      </c>
      <c r="BH486" s="149">
        <f>IF(N486="sníž. přenesená",J486,0)</f>
        <v>0</v>
      </c>
      <c r="BI486" s="149">
        <f>IF(N486="nulová",J486,0)</f>
        <v>0</v>
      </c>
      <c r="BJ486" s="18" t="s">
        <v>87</v>
      </c>
      <c r="BK486" s="149">
        <f>ROUND(I486*H486,2)</f>
        <v>0</v>
      </c>
      <c r="BL486" s="18" t="s">
        <v>504</v>
      </c>
      <c r="BM486" s="148" t="s">
        <v>1890</v>
      </c>
    </row>
    <row r="487" spans="2:65" s="1" customFormat="1">
      <c r="B487" s="34"/>
      <c r="D487" s="150" t="s">
        <v>362</v>
      </c>
      <c r="F487" s="151" t="s">
        <v>1011</v>
      </c>
      <c r="I487" s="152"/>
      <c r="L487" s="34"/>
      <c r="M487" s="153"/>
      <c r="T487" s="55"/>
      <c r="AT487" s="18" t="s">
        <v>362</v>
      </c>
      <c r="AU487" s="18" t="s">
        <v>89</v>
      </c>
    </row>
    <row r="488" spans="2:65" s="1" customFormat="1" ht="21.75" customHeight="1">
      <c r="B488" s="34"/>
      <c r="C488" s="179" t="s">
        <v>1143</v>
      </c>
      <c r="D488" s="179" t="s">
        <v>517</v>
      </c>
      <c r="E488" s="180" t="s">
        <v>1891</v>
      </c>
      <c r="F488" s="181" t="s">
        <v>1892</v>
      </c>
      <c r="G488" s="182" t="s">
        <v>512</v>
      </c>
      <c r="H488" s="183">
        <v>1</v>
      </c>
      <c r="I488" s="184"/>
      <c r="J488" s="185">
        <f>ROUND(I488*H488,2)</f>
        <v>0</v>
      </c>
      <c r="K488" s="181" t="s">
        <v>360</v>
      </c>
      <c r="L488" s="186"/>
      <c r="M488" s="187" t="s">
        <v>32</v>
      </c>
      <c r="N488" s="188" t="s">
        <v>51</v>
      </c>
      <c r="P488" s="146">
        <f>O488*H488</f>
        <v>0</v>
      </c>
      <c r="Q488" s="146">
        <v>0</v>
      </c>
      <c r="R488" s="146">
        <f>Q488*H488</f>
        <v>0</v>
      </c>
      <c r="S488" s="146">
        <v>0</v>
      </c>
      <c r="T488" s="147">
        <f>S488*H488</f>
        <v>0</v>
      </c>
      <c r="AR488" s="148" t="s">
        <v>594</v>
      </c>
      <c r="AT488" s="148" t="s">
        <v>517</v>
      </c>
      <c r="AU488" s="148" t="s">
        <v>89</v>
      </c>
      <c r="AY488" s="18" t="s">
        <v>354</v>
      </c>
      <c r="BE488" s="149">
        <f>IF(N488="základní",J488,0)</f>
        <v>0</v>
      </c>
      <c r="BF488" s="149">
        <f>IF(N488="snížená",J488,0)</f>
        <v>0</v>
      </c>
      <c r="BG488" s="149">
        <f>IF(N488="zákl. přenesená",J488,0)</f>
        <v>0</v>
      </c>
      <c r="BH488" s="149">
        <f>IF(N488="sníž. přenesená",J488,0)</f>
        <v>0</v>
      </c>
      <c r="BI488" s="149">
        <f>IF(N488="nulová",J488,0)</f>
        <v>0</v>
      </c>
      <c r="BJ488" s="18" t="s">
        <v>87</v>
      </c>
      <c r="BK488" s="149">
        <f>ROUND(I488*H488,2)</f>
        <v>0</v>
      </c>
      <c r="BL488" s="18" t="s">
        <v>504</v>
      </c>
      <c r="BM488" s="148" t="s">
        <v>1893</v>
      </c>
    </row>
    <row r="489" spans="2:65" s="1" customFormat="1" ht="16.5" customHeight="1">
      <c r="B489" s="34"/>
      <c r="C489" s="179" t="s">
        <v>1148</v>
      </c>
      <c r="D489" s="179" t="s">
        <v>517</v>
      </c>
      <c r="E489" s="180" t="s">
        <v>1894</v>
      </c>
      <c r="F489" s="181" t="s">
        <v>1895</v>
      </c>
      <c r="G489" s="182" t="s">
        <v>512</v>
      </c>
      <c r="H489" s="183">
        <v>1</v>
      </c>
      <c r="I489" s="184"/>
      <c r="J489" s="185">
        <f>ROUND(I489*H489,2)</f>
        <v>0</v>
      </c>
      <c r="K489" s="181" t="s">
        <v>360</v>
      </c>
      <c r="L489" s="186"/>
      <c r="M489" s="187" t="s">
        <v>32</v>
      </c>
      <c r="N489" s="188" t="s">
        <v>51</v>
      </c>
      <c r="P489" s="146">
        <f>O489*H489</f>
        <v>0</v>
      </c>
      <c r="Q489" s="146">
        <v>0</v>
      </c>
      <c r="R489" s="146">
        <f>Q489*H489</f>
        <v>0</v>
      </c>
      <c r="S489" s="146">
        <v>0</v>
      </c>
      <c r="T489" s="147">
        <f>S489*H489</f>
        <v>0</v>
      </c>
      <c r="AR489" s="148" t="s">
        <v>594</v>
      </c>
      <c r="AT489" s="148" t="s">
        <v>517</v>
      </c>
      <c r="AU489" s="148" t="s">
        <v>89</v>
      </c>
      <c r="AY489" s="18" t="s">
        <v>354</v>
      </c>
      <c r="BE489" s="149">
        <f>IF(N489="základní",J489,0)</f>
        <v>0</v>
      </c>
      <c r="BF489" s="149">
        <f>IF(N489="snížená",J489,0)</f>
        <v>0</v>
      </c>
      <c r="BG489" s="149">
        <f>IF(N489="zákl. přenesená",J489,0)</f>
        <v>0</v>
      </c>
      <c r="BH489" s="149">
        <f>IF(N489="sníž. přenesená",J489,0)</f>
        <v>0</v>
      </c>
      <c r="BI489" s="149">
        <f>IF(N489="nulová",J489,0)</f>
        <v>0</v>
      </c>
      <c r="BJ489" s="18" t="s">
        <v>87</v>
      </c>
      <c r="BK489" s="149">
        <f>ROUND(I489*H489,2)</f>
        <v>0</v>
      </c>
      <c r="BL489" s="18" t="s">
        <v>504</v>
      </c>
      <c r="BM489" s="148" t="s">
        <v>1896</v>
      </c>
    </row>
    <row r="490" spans="2:65" s="1" customFormat="1" ht="24.2" customHeight="1">
      <c r="B490" s="34"/>
      <c r="C490" s="137" t="s">
        <v>1153</v>
      </c>
      <c r="D490" s="137" t="s">
        <v>356</v>
      </c>
      <c r="E490" s="138" t="s">
        <v>1897</v>
      </c>
      <c r="F490" s="139" t="s">
        <v>1898</v>
      </c>
      <c r="G490" s="140" t="s">
        <v>512</v>
      </c>
      <c r="H490" s="141">
        <v>5</v>
      </c>
      <c r="I490" s="142"/>
      <c r="J490" s="143">
        <f>ROUND(I490*H490,2)</f>
        <v>0</v>
      </c>
      <c r="K490" s="139" t="s">
        <v>360</v>
      </c>
      <c r="L490" s="34"/>
      <c r="M490" s="144" t="s">
        <v>32</v>
      </c>
      <c r="N490" s="145" t="s">
        <v>51</v>
      </c>
      <c r="P490" s="146">
        <f>O490*H490</f>
        <v>0</v>
      </c>
      <c r="Q490" s="146">
        <v>0</v>
      </c>
      <c r="R490" s="146">
        <f>Q490*H490</f>
        <v>0</v>
      </c>
      <c r="S490" s="146">
        <v>0</v>
      </c>
      <c r="T490" s="147">
        <f>S490*H490</f>
        <v>0</v>
      </c>
      <c r="AR490" s="148" t="s">
        <v>504</v>
      </c>
      <c r="AT490" s="148" t="s">
        <v>356</v>
      </c>
      <c r="AU490" s="148" t="s">
        <v>89</v>
      </c>
      <c r="AY490" s="18" t="s">
        <v>354</v>
      </c>
      <c r="BE490" s="149">
        <f>IF(N490="základní",J490,0)</f>
        <v>0</v>
      </c>
      <c r="BF490" s="149">
        <f>IF(N490="snížená",J490,0)</f>
        <v>0</v>
      </c>
      <c r="BG490" s="149">
        <f>IF(N490="zákl. přenesená",J490,0)</f>
        <v>0</v>
      </c>
      <c r="BH490" s="149">
        <f>IF(N490="sníž. přenesená",J490,0)</f>
        <v>0</v>
      </c>
      <c r="BI490" s="149">
        <f>IF(N490="nulová",J490,0)</f>
        <v>0</v>
      </c>
      <c r="BJ490" s="18" t="s">
        <v>87</v>
      </c>
      <c r="BK490" s="149">
        <f>ROUND(I490*H490,2)</f>
        <v>0</v>
      </c>
      <c r="BL490" s="18" t="s">
        <v>504</v>
      </c>
      <c r="BM490" s="148" t="s">
        <v>1899</v>
      </c>
    </row>
    <row r="491" spans="2:65" s="1" customFormat="1">
      <c r="B491" s="34"/>
      <c r="D491" s="150" t="s">
        <v>362</v>
      </c>
      <c r="F491" s="151" t="s">
        <v>1900</v>
      </c>
      <c r="I491" s="152"/>
      <c r="L491" s="34"/>
      <c r="M491" s="153"/>
      <c r="T491" s="55"/>
      <c r="AT491" s="18" t="s">
        <v>362</v>
      </c>
      <c r="AU491" s="18" t="s">
        <v>89</v>
      </c>
    </row>
    <row r="492" spans="2:65" s="13" customFormat="1">
      <c r="B492" s="161"/>
      <c r="D492" s="155" t="s">
        <v>364</v>
      </c>
      <c r="E492" s="162" t="s">
        <v>32</v>
      </c>
      <c r="F492" s="163" t="s">
        <v>1634</v>
      </c>
      <c r="H492" s="164">
        <v>1</v>
      </c>
      <c r="I492" s="165"/>
      <c r="L492" s="161"/>
      <c r="M492" s="166"/>
      <c r="T492" s="167"/>
      <c r="AT492" s="162" t="s">
        <v>364</v>
      </c>
      <c r="AU492" s="162" t="s">
        <v>89</v>
      </c>
      <c r="AV492" s="13" t="s">
        <v>89</v>
      </c>
      <c r="AW492" s="13" t="s">
        <v>40</v>
      </c>
      <c r="AX492" s="13" t="s">
        <v>80</v>
      </c>
      <c r="AY492" s="162" t="s">
        <v>354</v>
      </c>
    </row>
    <row r="493" spans="2:65" s="13" customFormat="1">
      <c r="B493" s="161"/>
      <c r="D493" s="155" t="s">
        <v>364</v>
      </c>
      <c r="E493" s="162" t="s">
        <v>32</v>
      </c>
      <c r="F493" s="163" t="s">
        <v>1901</v>
      </c>
      <c r="H493" s="164">
        <v>4</v>
      </c>
      <c r="I493" s="165"/>
      <c r="L493" s="161"/>
      <c r="M493" s="166"/>
      <c r="T493" s="167"/>
      <c r="AT493" s="162" t="s">
        <v>364</v>
      </c>
      <c r="AU493" s="162" t="s">
        <v>89</v>
      </c>
      <c r="AV493" s="13" t="s">
        <v>89</v>
      </c>
      <c r="AW493" s="13" t="s">
        <v>40</v>
      </c>
      <c r="AX493" s="13" t="s">
        <v>80</v>
      </c>
      <c r="AY493" s="162" t="s">
        <v>354</v>
      </c>
    </row>
    <row r="494" spans="2:65" s="14" customFormat="1">
      <c r="B494" s="169"/>
      <c r="D494" s="155" t="s">
        <v>364</v>
      </c>
      <c r="E494" s="170" t="s">
        <v>32</v>
      </c>
      <c r="F494" s="171" t="s">
        <v>388</v>
      </c>
      <c r="H494" s="172">
        <v>5</v>
      </c>
      <c r="I494" s="173"/>
      <c r="L494" s="169"/>
      <c r="M494" s="174"/>
      <c r="T494" s="175"/>
      <c r="AT494" s="170" t="s">
        <v>364</v>
      </c>
      <c r="AU494" s="170" t="s">
        <v>89</v>
      </c>
      <c r="AV494" s="14" t="s">
        <v>252</v>
      </c>
      <c r="AW494" s="14" t="s">
        <v>40</v>
      </c>
      <c r="AX494" s="14" t="s">
        <v>87</v>
      </c>
      <c r="AY494" s="170" t="s">
        <v>354</v>
      </c>
    </row>
    <row r="495" spans="2:65" s="1" customFormat="1" ht="24.2" customHeight="1">
      <c r="B495" s="34"/>
      <c r="C495" s="179" t="s">
        <v>1158</v>
      </c>
      <c r="D495" s="179" t="s">
        <v>517</v>
      </c>
      <c r="E495" s="180" t="s">
        <v>1902</v>
      </c>
      <c r="F495" s="181" t="s">
        <v>1903</v>
      </c>
      <c r="G495" s="182" t="s">
        <v>512</v>
      </c>
      <c r="H495" s="183">
        <v>5</v>
      </c>
      <c r="I495" s="184"/>
      <c r="J495" s="185">
        <f>ROUND(I495*H495,2)</f>
        <v>0</v>
      </c>
      <c r="K495" s="181" t="s">
        <v>360</v>
      </c>
      <c r="L495" s="186"/>
      <c r="M495" s="187" t="s">
        <v>32</v>
      </c>
      <c r="N495" s="188" t="s">
        <v>51</v>
      </c>
      <c r="P495" s="146">
        <f>O495*H495</f>
        <v>0</v>
      </c>
      <c r="Q495" s="146">
        <v>0</v>
      </c>
      <c r="R495" s="146">
        <f>Q495*H495</f>
        <v>0</v>
      </c>
      <c r="S495" s="146">
        <v>0</v>
      </c>
      <c r="T495" s="147">
        <f>S495*H495</f>
        <v>0</v>
      </c>
      <c r="AR495" s="148" t="s">
        <v>594</v>
      </c>
      <c r="AT495" s="148" t="s">
        <v>517</v>
      </c>
      <c r="AU495" s="148" t="s">
        <v>89</v>
      </c>
      <c r="AY495" s="18" t="s">
        <v>354</v>
      </c>
      <c r="BE495" s="149">
        <f>IF(N495="základní",J495,0)</f>
        <v>0</v>
      </c>
      <c r="BF495" s="149">
        <f>IF(N495="snížená",J495,0)</f>
        <v>0</v>
      </c>
      <c r="BG495" s="149">
        <f>IF(N495="zákl. přenesená",J495,0)</f>
        <v>0</v>
      </c>
      <c r="BH495" s="149">
        <f>IF(N495="sníž. přenesená",J495,0)</f>
        <v>0</v>
      </c>
      <c r="BI495" s="149">
        <f>IF(N495="nulová",J495,0)</f>
        <v>0</v>
      </c>
      <c r="BJ495" s="18" t="s">
        <v>87</v>
      </c>
      <c r="BK495" s="149">
        <f>ROUND(I495*H495,2)</f>
        <v>0</v>
      </c>
      <c r="BL495" s="18" t="s">
        <v>504</v>
      </c>
      <c r="BM495" s="148" t="s">
        <v>1904</v>
      </c>
    </row>
    <row r="496" spans="2:65" s="1" customFormat="1" ht="16.5" customHeight="1">
      <c r="B496" s="34"/>
      <c r="C496" s="179" t="s">
        <v>1163</v>
      </c>
      <c r="D496" s="179" t="s">
        <v>517</v>
      </c>
      <c r="E496" s="180" t="s">
        <v>1905</v>
      </c>
      <c r="F496" s="181" t="s">
        <v>1906</v>
      </c>
      <c r="G496" s="182" t="s">
        <v>512</v>
      </c>
      <c r="H496" s="183">
        <v>5</v>
      </c>
      <c r="I496" s="184"/>
      <c r="J496" s="185">
        <f>ROUND(I496*H496,2)</f>
        <v>0</v>
      </c>
      <c r="K496" s="181" t="s">
        <v>360</v>
      </c>
      <c r="L496" s="186"/>
      <c r="M496" s="187" t="s">
        <v>32</v>
      </c>
      <c r="N496" s="188" t="s">
        <v>51</v>
      </c>
      <c r="P496" s="146">
        <f>O496*H496</f>
        <v>0</v>
      </c>
      <c r="Q496" s="146">
        <v>0</v>
      </c>
      <c r="R496" s="146">
        <f>Q496*H496</f>
        <v>0</v>
      </c>
      <c r="S496" s="146">
        <v>0</v>
      </c>
      <c r="T496" s="147">
        <f>S496*H496</f>
        <v>0</v>
      </c>
      <c r="AR496" s="148" t="s">
        <v>594</v>
      </c>
      <c r="AT496" s="148" t="s">
        <v>517</v>
      </c>
      <c r="AU496" s="148" t="s">
        <v>89</v>
      </c>
      <c r="AY496" s="18" t="s">
        <v>354</v>
      </c>
      <c r="BE496" s="149">
        <f>IF(N496="základní",J496,0)</f>
        <v>0</v>
      </c>
      <c r="BF496" s="149">
        <f>IF(N496="snížená",J496,0)</f>
        <v>0</v>
      </c>
      <c r="BG496" s="149">
        <f>IF(N496="zákl. přenesená",J496,0)</f>
        <v>0</v>
      </c>
      <c r="BH496" s="149">
        <f>IF(N496="sníž. přenesená",J496,0)</f>
        <v>0</v>
      </c>
      <c r="BI496" s="149">
        <f>IF(N496="nulová",J496,0)</f>
        <v>0</v>
      </c>
      <c r="BJ496" s="18" t="s">
        <v>87</v>
      </c>
      <c r="BK496" s="149">
        <f>ROUND(I496*H496,2)</f>
        <v>0</v>
      </c>
      <c r="BL496" s="18" t="s">
        <v>504</v>
      </c>
      <c r="BM496" s="148" t="s">
        <v>1907</v>
      </c>
    </row>
    <row r="497" spans="2:65" s="1" customFormat="1" ht="24.2" customHeight="1">
      <c r="B497" s="34"/>
      <c r="C497" s="137" t="s">
        <v>1168</v>
      </c>
      <c r="D497" s="137" t="s">
        <v>356</v>
      </c>
      <c r="E497" s="138" t="s">
        <v>1021</v>
      </c>
      <c r="F497" s="139" t="s">
        <v>1022</v>
      </c>
      <c r="G497" s="140" t="s">
        <v>512</v>
      </c>
      <c r="H497" s="141">
        <v>1</v>
      </c>
      <c r="I497" s="142"/>
      <c r="J497" s="143">
        <f>ROUND(I497*H497,2)</f>
        <v>0</v>
      </c>
      <c r="K497" s="139" t="s">
        <v>360</v>
      </c>
      <c r="L497" s="34"/>
      <c r="M497" s="144" t="s">
        <v>32</v>
      </c>
      <c r="N497" s="145" t="s">
        <v>51</v>
      </c>
      <c r="P497" s="146">
        <f>O497*H497</f>
        <v>0</v>
      </c>
      <c r="Q497" s="146">
        <v>0</v>
      </c>
      <c r="R497" s="146">
        <f>Q497*H497</f>
        <v>0</v>
      </c>
      <c r="S497" s="146">
        <v>0</v>
      </c>
      <c r="T497" s="147">
        <f>S497*H497</f>
        <v>0</v>
      </c>
      <c r="AR497" s="148" t="s">
        <v>504</v>
      </c>
      <c r="AT497" s="148" t="s">
        <v>356</v>
      </c>
      <c r="AU497" s="148" t="s">
        <v>89</v>
      </c>
      <c r="AY497" s="18" t="s">
        <v>354</v>
      </c>
      <c r="BE497" s="149">
        <f>IF(N497="základní",J497,0)</f>
        <v>0</v>
      </c>
      <c r="BF497" s="149">
        <f>IF(N497="snížená",J497,0)</f>
        <v>0</v>
      </c>
      <c r="BG497" s="149">
        <f>IF(N497="zákl. přenesená",J497,0)</f>
        <v>0</v>
      </c>
      <c r="BH497" s="149">
        <f>IF(N497="sníž. přenesená",J497,0)</f>
        <v>0</v>
      </c>
      <c r="BI497" s="149">
        <f>IF(N497="nulová",J497,0)</f>
        <v>0</v>
      </c>
      <c r="BJ497" s="18" t="s">
        <v>87</v>
      </c>
      <c r="BK497" s="149">
        <f>ROUND(I497*H497,2)</f>
        <v>0</v>
      </c>
      <c r="BL497" s="18" t="s">
        <v>504</v>
      </c>
      <c r="BM497" s="148" t="s">
        <v>1908</v>
      </c>
    </row>
    <row r="498" spans="2:65" s="1" customFormat="1">
      <c r="B498" s="34"/>
      <c r="D498" s="150" t="s">
        <v>362</v>
      </c>
      <c r="F498" s="151" t="s">
        <v>1024</v>
      </c>
      <c r="I498" s="152"/>
      <c r="L498" s="34"/>
      <c r="M498" s="153"/>
      <c r="T498" s="55"/>
      <c r="AT498" s="18" t="s">
        <v>362</v>
      </c>
      <c r="AU498" s="18" t="s">
        <v>89</v>
      </c>
    </row>
    <row r="499" spans="2:65" s="13" customFormat="1">
      <c r="B499" s="161"/>
      <c r="D499" s="155" t="s">
        <v>364</v>
      </c>
      <c r="E499" s="162" t="s">
        <v>32</v>
      </c>
      <c r="F499" s="163" t="s">
        <v>1874</v>
      </c>
      <c r="H499" s="164">
        <v>1</v>
      </c>
      <c r="I499" s="165"/>
      <c r="L499" s="161"/>
      <c r="M499" s="166"/>
      <c r="T499" s="167"/>
      <c r="AT499" s="162" t="s">
        <v>364</v>
      </c>
      <c r="AU499" s="162" t="s">
        <v>89</v>
      </c>
      <c r="AV499" s="13" t="s">
        <v>89</v>
      </c>
      <c r="AW499" s="13" t="s">
        <v>40</v>
      </c>
      <c r="AX499" s="13" t="s">
        <v>80</v>
      </c>
      <c r="AY499" s="162" t="s">
        <v>354</v>
      </c>
    </row>
    <row r="500" spans="2:65" s="14" customFormat="1">
      <c r="B500" s="169"/>
      <c r="D500" s="155" t="s">
        <v>364</v>
      </c>
      <c r="E500" s="170" t="s">
        <v>32</v>
      </c>
      <c r="F500" s="171" t="s">
        <v>388</v>
      </c>
      <c r="H500" s="172">
        <v>1</v>
      </c>
      <c r="I500" s="173"/>
      <c r="L500" s="169"/>
      <c r="M500" s="174"/>
      <c r="T500" s="175"/>
      <c r="AT500" s="170" t="s">
        <v>364</v>
      </c>
      <c r="AU500" s="170" t="s">
        <v>89</v>
      </c>
      <c r="AV500" s="14" t="s">
        <v>252</v>
      </c>
      <c r="AW500" s="14" t="s">
        <v>40</v>
      </c>
      <c r="AX500" s="14" t="s">
        <v>87</v>
      </c>
      <c r="AY500" s="170" t="s">
        <v>354</v>
      </c>
    </row>
    <row r="501" spans="2:65" s="1" customFormat="1" ht="16.5" customHeight="1">
      <c r="B501" s="34"/>
      <c r="C501" s="179" t="s">
        <v>1176</v>
      </c>
      <c r="D501" s="179" t="s">
        <v>517</v>
      </c>
      <c r="E501" s="180" t="s">
        <v>1026</v>
      </c>
      <c r="F501" s="181" t="s">
        <v>1027</v>
      </c>
      <c r="G501" s="182" t="s">
        <v>512</v>
      </c>
      <c r="H501" s="183">
        <v>1</v>
      </c>
      <c r="I501" s="184"/>
      <c r="J501" s="185">
        <f>ROUND(I501*H501,2)</f>
        <v>0</v>
      </c>
      <c r="K501" s="181" t="s">
        <v>360</v>
      </c>
      <c r="L501" s="186"/>
      <c r="M501" s="187" t="s">
        <v>32</v>
      </c>
      <c r="N501" s="188" t="s">
        <v>51</v>
      </c>
      <c r="P501" s="146">
        <f>O501*H501</f>
        <v>0</v>
      </c>
      <c r="Q501" s="146">
        <v>0</v>
      </c>
      <c r="R501" s="146">
        <f>Q501*H501</f>
        <v>0</v>
      </c>
      <c r="S501" s="146">
        <v>0</v>
      </c>
      <c r="T501" s="147">
        <f>S501*H501</f>
        <v>0</v>
      </c>
      <c r="AR501" s="148" t="s">
        <v>594</v>
      </c>
      <c r="AT501" s="148" t="s">
        <v>517</v>
      </c>
      <c r="AU501" s="148" t="s">
        <v>89</v>
      </c>
      <c r="AY501" s="18" t="s">
        <v>354</v>
      </c>
      <c r="BE501" s="149">
        <f>IF(N501="základní",J501,0)</f>
        <v>0</v>
      </c>
      <c r="BF501" s="149">
        <f>IF(N501="snížená",J501,0)</f>
        <v>0</v>
      </c>
      <c r="BG501" s="149">
        <f>IF(N501="zákl. přenesená",J501,0)</f>
        <v>0</v>
      </c>
      <c r="BH501" s="149">
        <f>IF(N501="sníž. přenesená",J501,0)</f>
        <v>0</v>
      </c>
      <c r="BI501" s="149">
        <f>IF(N501="nulová",J501,0)</f>
        <v>0</v>
      </c>
      <c r="BJ501" s="18" t="s">
        <v>87</v>
      </c>
      <c r="BK501" s="149">
        <f>ROUND(I501*H501,2)</f>
        <v>0</v>
      </c>
      <c r="BL501" s="18" t="s">
        <v>504</v>
      </c>
      <c r="BM501" s="148" t="s">
        <v>1909</v>
      </c>
    </row>
    <row r="502" spans="2:65" s="1" customFormat="1" ht="24.2" customHeight="1">
      <c r="B502" s="34"/>
      <c r="C502" s="137" t="s">
        <v>1181</v>
      </c>
      <c r="D502" s="137" t="s">
        <v>356</v>
      </c>
      <c r="E502" s="138" t="s">
        <v>1910</v>
      </c>
      <c r="F502" s="139" t="s">
        <v>1911</v>
      </c>
      <c r="G502" s="140" t="s">
        <v>512</v>
      </c>
      <c r="H502" s="141">
        <v>5</v>
      </c>
      <c r="I502" s="142"/>
      <c r="J502" s="143">
        <f>ROUND(I502*H502,2)</f>
        <v>0</v>
      </c>
      <c r="K502" s="139" t="s">
        <v>360</v>
      </c>
      <c r="L502" s="34"/>
      <c r="M502" s="144" t="s">
        <v>32</v>
      </c>
      <c r="N502" s="145" t="s">
        <v>51</v>
      </c>
      <c r="P502" s="146">
        <f>O502*H502</f>
        <v>0</v>
      </c>
      <c r="Q502" s="146">
        <v>0</v>
      </c>
      <c r="R502" s="146">
        <f>Q502*H502</f>
        <v>0</v>
      </c>
      <c r="S502" s="146">
        <v>0</v>
      </c>
      <c r="T502" s="147">
        <f>S502*H502</f>
        <v>0</v>
      </c>
      <c r="AR502" s="148" t="s">
        <v>504</v>
      </c>
      <c r="AT502" s="148" t="s">
        <v>356</v>
      </c>
      <c r="AU502" s="148" t="s">
        <v>89</v>
      </c>
      <c r="AY502" s="18" t="s">
        <v>354</v>
      </c>
      <c r="BE502" s="149">
        <f>IF(N502="základní",J502,0)</f>
        <v>0</v>
      </c>
      <c r="BF502" s="149">
        <f>IF(N502="snížená",J502,0)</f>
        <v>0</v>
      </c>
      <c r="BG502" s="149">
        <f>IF(N502="zákl. přenesená",J502,0)</f>
        <v>0</v>
      </c>
      <c r="BH502" s="149">
        <f>IF(N502="sníž. přenesená",J502,0)</f>
        <v>0</v>
      </c>
      <c r="BI502" s="149">
        <f>IF(N502="nulová",J502,0)</f>
        <v>0</v>
      </c>
      <c r="BJ502" s="18" t="s">
        <v>87</v>
      </c>
      <c r="BK502" s="149">
        <f>ROUND(I502*H502,2)</f>
        <v>0</v>
      </c>
      <c r="BL502" s="18" t="s">
        <v>504</v>
      </c>
      <c r="BM502" s="148" t="s">
        <v>1912</v>
      </c>
    </row>
    <row r="503" spans="2:65" s="1" customFormat="1">
      <c r="B503" s="34"/>
      <c r="D503" s="150" t="s">
        <v>362</v>
      </c>
      <c r="F503" s="151" t="s">
        <v>1913</v>
      </c>
      <c r="I503" s="152"/>
      <c r="L503" s="34"/>
      <c r="M503" s="153"/>
      <c r="T503" s="55"/>
      <c r="AT503" s="18" t="s">
        <v>362</v>
      </c>
      <c r="AU503" s="18" t="s">
        <v>89</v>
      </c>
    </row>
    <row r="504" spans="2:65" s="13" customFormat="1">
      <c r="B504" s="161"/>
      <c r="D504" s="155" t="s">
        <v>364</v>
      </c>
      <c r="E504" s="162" t="s">
        <v>32</v>
      </c>
      <c r="F504" s="163" t="s">
        <v>1634</v>
      </c>
      <c r="H504" s="164">
        <v>1</v>
      </c>
      <c r="I504" s="165"/>
      <c r="L504" s="161"/>
      <c r="M504" s="166"/>
      <c r="T504" s="167"/>
      <c r="AT504" s="162" t="s">
        <v>364</v>
      </c>
      <c r="AU504" s="162" t="s">
        <v>89</v>
      </c>
      <c r="AV504" s="13" t="s">
        <v>89</v>
      </c>
      <c r="AW504" s="13" t="s">
        <v>40</v>
      </c>
      <c r="AX504" s="13" t="s">
        <v>80</v>
      </c>
      <c r="AY504" s="162" t="s">
        <v>354</v>
      </c>
    </row>
    <row r="505" spans="2:65" s="13" customFormat="1">
      <c r="B505" s="161"/>
      <c r="D505" s="155" t="s">
        <v>364</v>
      </c>
      <c r="E505" s="162" t="s">
        <v>32</v>
      </c>
      <c r="F505" s="163" t="s">
        <v>1901</v>
      </c>
      <c r="H505" s="164">
        <v>4</v>
      </c>
      <c r="I505" s="165"/>
      <c r="L505" s="161"/>
      <c r="M505" s="166"/>
      <c r="T505" s="167"/>
      <c r="AT505" s="162" t="s">
        <v>364</v>
      </c>
      <c r="AU505" s="162" t="s">
        <v>89</v>
      </c>
      <c r="AV505" s="13" t="s">
        <v>89</v>
      </c>
      <c r="AW505" s="13" t="s">
        <v>40</v>
      </c>
      <c r="AX505" s="13" t="s">
        <v>80</v>
      </c>
      <c r="AY505" s="162" t="s">
        <v>354</v>
      </c>
    </row>
    <row r="506" spans="2:65" s="14" customFormat="1">
      <c r="B506" s="169"/>
      <c r="D506" s="155" t="s">
        <v>364</v>
      </c>
      <c r="E506" s="170" t="s">
        <v>32</v>
      </c>
      <c r="F506" s="171" t="s">
        <v>388</v>
      </c>
      <c r="H506" s="172">
        <v>5</v>
      </c>
      <c r="I506" s="173"/>
      <c r="L506" s="169"/>
      <c r="M506" s="174"/>
      <c r="T506" s="175"/>
      <c r="AT506" s="170" t="s">
        <v>364</v>
      </c>
      <c r="AU506" s="170" t="s">
        <v>89</v>
      </c>
      <c r="AV506" s="14" t="s">
        <v>252</v>
      </c>
      <c r="AW506" s="14" t="s">
        <v>40</v>
      </c>
      <c r="AX506" s="14" t="s">
        <v>87</v>
      </c>
      <c r="AY506" s="170" t="s">
        <v>354</v>
      </c>
    </row>
    <row r="507" spans="2:65" s="1" customFormat="1" ht="16.5" customHeight="1">
      <c r="B507" s="34"/>
      <c r="C507" s="179" t="s">
        <v>1188</v>
      </c>
      <c r="D507" s="179" t="s">
        <v>517</v>
      </c>
      <c r="E507" s="180" t="s">
        <v>1914</v>
      </c>
      <c r="F507" s="181" t="s">
        <v>1915</v>
      </c>
      <c r="G507" s="182" t="s">
        <v>512</v>
      </c>
      <c r="H507" s="183">
        <v>2</v>
      </c>
      <c r="I507" s="184"/>
      <c r="J507" s="185">
        <f>ROUND(I507*H507,2)</f>
        <v>0</v>
      </c>
      <c r="K507" s="181" t="s">
        <v>360</v>
      </c>
      <c r="L507" s="186"/>
      <c r="M507" s="187" t="s">
        <v>32</v>
      </c>
      <c r="N507" s="188" t="s">
        <v>51</v>
      </c>
      <c r="P507" s="146">
        <f>O507*H507</f>
        <v>0</v>
      </c>
      <c r="Q507" s="146">
        <v>0</v>
      </c>
      <c r="R507" s="146">
        <f>Q507*H507</f>
        <v>0</v>
      </c>
      <c r="S507" s="146">
        <v>0</v>
      </c>
      <c r="T507" s="147">
        <f>S507*H507</f>
        <v>0</v>
      </c>
      <c r="AR507" s="148" t="s">
        <v>594</v>
      </c>
      <c r="AT507" s="148" t="s">
        <v>517</v>
      </c>
      <c r="AU507" s="148" t="s">
        <v>89</v>
      </c>
      <c r="AY507" s="18" t="s">
        <v>354</v>
      </c>
      <c r="BE507" s="149">
        <f>IF(N507="základní",J507,0)</f>
        <v>0</v>
      </c>
      <c r="BF507" s="149">
        <f>IF(N507="snížená",J507,0)</f>
        <v>0</v>
      </c>
      <c r="BG507" s="149">
        <f>IF(N507="zákl. přenesená",J507,0)</f>
        <v>0</v>
      </c>
      <c r="BH507" s="149">
        <f>IF(N507="sníž. přenesená",J507,0)</f>
        <v>0</v>
      </c>
      <c r="BI507" s="149">
        <f>IF(N507="nulová",J507,0)</f>
        <v>0</v>
      </c>
      <c r="BJ507" s="18" t="s">
        <v>87</v>
      </c>
      <c r="BK507" s="149">
        <f>ROUND(I507*H507,2)</f>
        <v>0</v>
      </c>
      <c r="BL507" s="18" t="s">
        <v>504</v>
      </c>
      <c r="BM507" s="148" t="s">
        <v>1916</v>
      </c>
    </row>
    <row r="508" spans="2:65" s="13" customFormat="1">
      <c r="B508" s="161"/>
      <c r="D508" s="155" t="s">
        <v>364</v>
      </c>
      <c r="E508" s="162" t="s">
        <v>32</v>
      </c>
      <c r="F508" s="163" t="s">
        <v>1879</v>
      </c>
      <c r="H508" s="164">
        <v>2</v>
      </c>
      <c r="I508" s="165"/>
      <c r="L508" s="161"/>
      <c r="M508" s="166"/>
      <c r="T508" s="167"/>
      <c r="AT508" s="162" t="s">
        <v>364</v>
      </c>
      <c r="AU508" s="162" t="s">
        <v>89</v>
      </c>
      <c r="AV508" s="13" t="s">
        <v>89</v>
      </c>
      <c r="AW508" s="13" t="s">
        <v>40</v>
      </c>
      <c r="AX508" s="13" t="s">
        <v>80</v>
      </c>
      <c r="AY508" s="162" t="s">
        <v>354</v>
      </c>
    </row>
    <row r="509" spans="2:65" s="14" customFormat="1">
      <c r="B509" s="169"/>
      <c r="D509" s="155" t="s">
        <v>364</v>
      </c>
      <c r="E509" s="170" t="s">
        <v>32</v>
      </c>
      <c r="F509" s="171" t="s">
        <v>388</v>
      </c>
      <c r="H509" s="172">
        <v>2</v>
      </c>
      <c r="I509" s="173"/>
      <c r="L509" s="169"/>
      <c r="M509" s="174"/>
      <c r="T509" s="175"/>
      <c r="AT509" s="170" t="s">
        <v>364</v>
      </c>
      <c r="AU509" s="170" t="s">
        <v>89</v>
      </c>
      <c r="AV509" s="14" t="s">
        <v>252</v>
      </c>
      <c r="AW509" s="14" t="s">
        <v>40</v>
      </c>
      <c r="AX509" s="14" t="s">
        <v>87</v>
      </c>
      <c r="AY509" s="170" t="s">
        <v>354</v>
      </c>
    </row>
    <row r="510" spans="2:65" s="1" customFormat="1" ht="16.5" customHeight="1">
      <c r="B510" s="34"/>
      <c r="C510" s="179" t="s">
        <v>1195</v>
      </c>
      <c r="D510" s="179" t="s">
        <v>517</v>
      </c>
      <c r="E510" s="180" t="s">
        <v>1917</v>
      </c>
      <c r="F510" s="181" t="s">
        <v>1918</v>
      </c>
      <c r="G510" s="182" t="s">
        <v>512</v>
      </c>
      <c r="H510" s="183">
        <v>3</v>
      </c>
      <c r="I510" s="184"/>
      <c r="J510" s="185">
        <f>ROUND(I510*H510,2)</f>
        <v>0</v>
      </c>
      <c r="K510" s="181" t="s">
        <v>360</v>
      </c>
      <c r="L510" s="186"/>
      <c r="M510" s="187" t="s">
        <v>32</v>
      </c>
      <c r="N510" s="188" t="s">
        <v>51</v>
      </c>
      <c r="P510" s="146">
        <f>O510*H510</f>
        <v>0</v>
      </c>
      <c r="Q510" s="146">
        <v>0</v>
      </c>
      <c r="R510" s="146">
        <f>Q510*H510</f>
        <v>0</v>
      </c>
      <c r="S510" s="146">
        <v>0</v>
      </c>
      <c r="T510" s="147">
        <f>S510*H510</f>
        <v>0</v>
      </c>
      <c r="AR510" s="148" t="s">
        <v>594</v>
      </c>
      <c r="AT510" s="148" t="s">
        <v>517</v>
      </c>
      <c r="AU510" s="148" t="s">
        <v>89</v>
      </c>
      <c r="AY510" s="18" t="s">
        <v>354</v>
      </c>
      <c r="BE510" s="149">
        <f>IF(N510="základní",J510,0)</f>
        <v>0</v>
      </c>
      <c r="BF510" s="149">
        <f>IF(N510="snížená",J510,0)</f>
        <v>0</v>
      </c>
      <c r="BG510" s="149">
        <f>IF(N510="zákl. přenesená",J510,0)</f>
        <v>0</v>
      </c>
      <c r="BH510" s="149">
        <f>IF(N510="sníž. přenesená",J510,0)</f>
        <v>0</v>
      </c>
      <c r="BI510" s="149">
        <f>IF(N510="nulová",J510,0)</f>
        <v>0</v>
      </c>
      <c r="BJ510" s="18" t="s">
        <v>87</v>
      </c>
      <c r="BK510" s="149">
        <f>ROUND(I510*H510,2)</f>
        <v>0</v>
      </c>
      <c r="BL510" s="18" t="s">
        <v>504</v>
      </c>
      <c r="BM510" s="148" t="s">
        <v>1919</v>
      </c>
    </row>
    <row r="511" spans="2:65" s="13" customFormat="1">
      <c r="B511" s="161"/>
      <c r="D511" s="155" t="s">
        <v>364</v>
      </c>
      <c r="E511" s="162" t="s">
        <v>32</v>
      </c>
      <c r="F511" s="163" t="s">
        <v>1634</v>
      </c>
      <c r="H511" s="164">
        <v>1</v>
      </c>
      <c r="I511" s="165"/>
      <c r="L511" s="161"/>
      <c r="M511" s="166"/>
      <c r="T511" s="167"/>
      <c r="AT511" s="162" t="s">
        <v>364</v>
      </c>
      <c r="AU511" s="162" t="s">
        <v>89</v>
      </c>
      <c r="AV511" s="13" t="s">
        <v>89</v>
      </c>
      <c r="AW511" s="13" t="s">
        <v>40</v>
      </c>
      <c r="AX511" s="13" t="s">
        <v>80</v>
      </c>
      <c r="AY511" s="162" t="s">
        <v>354</v>
      </c>
    </row>
    <row r="512" spans="2:65" s="13" customFormat="1">
      <c r="B512" s="161"/>
      <c r="D512" s="155" t="s">
        <v>364</v>
      </c>
      <c r="E512" s="162" t="s">
        <v>32</v>
      </c>
      <c r="F512" s="163" t="s">
        <v>1879</v>
      </c>
      <c r="H512" s="164">
        <v>2</v>
      </c>
      <c r="I512" s="165"/>
      <c r="L512" s="161"/>
      <c r="M512" s="166"/>
      <c r="T512" s="167"/>
      <c r="AT512" s="162" t="s">
        <v>364</v>
      </c>
      <c r="AU512" s="162" t="s">
        <v>89</v>
      </c>
      <c r="AV512" s="13" t="s">
        <v>89</v>
      </c>
      <c r="AW512" s="13" t="s">
        <v>40</v>
      </c>
      <c r="AX512" s="13" t="s">
        <v>80</v>
      </c>
      <c r="AY512" s="162" t="s">
        <v>354</v>
      </c>
    </row>
    <row r="513" spans="2:65" s="14" customFormat="1">
      <c r="B513" s="169"/>
      <c r="D513" s="155" t="s">
        <v>364</v>
      </c>
      <c r="E513" s="170" t="s">
        <v>32</v>
      </c>
      <c r="F513" s="171" t="s">
        <v>388</v>
      </c>
      <c r="H513" s="172">
        <v>3</v>
      </c>
      <c r="I513" s="173"/>
      <c r="L513" s="169"/>
      <c r="M513" s="174"/>
      <c r="T513" s="175"/>
      <c r="AT513" s="170" t="s">
        <v>364</v>
      </c>
      <c r="AU513" s="170" t="s">
        <v>89</v>
      </c>
      <c r="AV513" s="14" t="s">
        <v>252</v>
      </c>
      <c r="AW513" s="14" t="s">
        <v>40</v>
      </c>
      <c r="AX513" s="14" t="s">
        <v>87</v>
      </c>
      <c r="AY513" s="170" t="s">
        <v>354</v>
      </c>
    </row>
    <row r="514" spans="2:65" s="1" customFormat="1" ht="24.2" customHeight="1">
      <c r="B514" s="34"/>
      <c r="C514" s="137" t="s">
        <v>1203</v>
      </c>
      <c r="D514" s="137" t="s">
        <v>356</v>
      </c>
      <c r="E514" s="138" t="s">
        <v>990</v>
      </c>
      <c r="F514" s="139" t="s">
        <v>991</v>
      </c>
      <c r="G514" s="140" t="s">
        <v>512</v>
      </c>
      <c r="H514" s="141">
        <v>3</v>
      </c>
      <c r="I514" s="142"/>
      <c r="J514" s="143">
        <f>ROUND(I514*H514,2)</f>
        <v>0</v>
      </c>
      <c r="K514" s="139" t="s">
        <v>360</v>
      </c>
      <c r="L514" s="34"/>
      <c r="M514" s="144" t="s">
        <v>32</v>
      </c>
      <c r="N514" s="145" t="s">
        <v>51</v>
      </c>
      <c r="P514" s="146">
        <f>O514*H514</f>
        <v>0</v>
      </c>
      <c r="Q514" s="146">
        <v>0</v>
      </c>
      <c r="R514" s="146">
        <f>Q514*H514</f>
        <v>0</v>
      </c>
      <c r="S514" s="146">
        <v>0</v>
      </c>
      <c r="T514" s="147">
        <f>S514*H514</f>
        <v>0</v>
      </c>
      <c r="AR514" s="148" t="s">
        <v>504</v>
      </c>
      <c r="AT514" s="148" t="s">
        <v>356</v>
      </c>
      <c r="AU514" s="148" t="s">
        <v>89</v>
      </c>
      <c r="AY514" s="18" t="s">
        <v>354</v>
      </c>
      <c r="BE514" s="149">
        <f>IF(N514="základní",J514,0)</f>
        <v>0</v>
      </c>
      <c r="BF514" s="149">
        <f>IF(N514="snížená",J514,0)</f>
        <v>0</v>
      </c>
      <c r="BG514" s="149">
        <f>IF(N514="zákl. přenesená",J514,0)</f>
        <v>0</v>
      </c>
      <c r="BH514" s="149">
        <f>IF(N514="sníž. přenesená",J514,0)</f>
        <v>0</v>
      </c>
      <c r="BI514" s="149">
        <f>IF(N514="nulová",J514,0)</f>
        <v>0</v>
      </c>
      <c r="BJ514" s="18" t="s">
        <v>87</v>
      </c>
      <c r="BK514" s="149">
        <f>ROUND(I514*H514,2)</f>
        <v>0</v>
      </c>
      <c r="BL514" s="18" t="s">
        <v>504</v>
      </c>
      <c r="BM514" s="148" t="s">
        <v>1920</v>
      </c>
    </row>
    <row r="515" spans="2:65" s="1" customFormat="1">
      <c r="B515" s="34"/>
      <c r="D515" s="150" t="s">
        <v>362</v>
      </c>
      <c r="F515" s="151" t="s">
        <v>993</v>
      </c>
      <c r="I515" s="152"/>
      <c r="L515" s="34"/>
      <c r="M515" s="153"/>
      <c r="T515" s="55"/>
      <c r="AT515" s="18" t="s">
        <v>362</v>
      </c>
      <c r="AU515" s="18" t="s">
        <v>89</v>
      </c>
    </row>
    <row r="516" spans="2:65" s="13" customFormat="1">
      <c r="B516" s="161"/>
      <c r="D516" s="155" t="s">
        <v>364</v>
      </c>
      <c r="E516" s="162" t="s">
        <v>32</v>
      </c>
      <c r="F516" s="163" t="s">
        <v>1634</v>
      </c>
      <c r="H516" s="164">
        <v>1</v>
      </c>
      <c r="I516" s="165"/>
      <c r="L516" s="161"/>
      <c r="M516" s="166"/>
      <c r="T516" s="167"/>
      <c r="AT516" s="162" t="s">
        <v>364</v>
      </c>
      <c r="AU516" s="162" t="s">
        <v>89</v>
      </c>
      <c r="AV516" s="13" t="s">
        <v>89</v>
      </c>
      <c r="AW516" s="13" t="s">
        <v>40</v>
      </c>
      <c r="AX516" s="13" t="s">
        <v>80</v>
      </c>
      <c r="AY516" s="162" t="s">
        <v>354</v>
      </c>
    </row>
    <row r="517" spans="2:65" s="13" customFormat="1">
      <c r="B517" s="161"/>
      <c r="D517" s="155" t="s">
        <v>364</v>
      </c>
      <c r="E517" s="162" t="s">
        <v>32</v>
      </c>
      <c r="F517" s="163" t="s">
        <v>1879</v>
      </c>
      <c r="H517" s="164">
        <v>2</v>
      </c>
      <c r="I517" s="165"/>
      <c r="L517" s="161"/>
      <c r="M517" s="166"/>
      <c r="T517" s="167"/>
      <c r="AT517" s="162" t="s">
        <v>364</v>
      </c>
      <c r="AU517" s="162" t="s">
        <v>89</v>
      </c>
      <c r="AV517" s="13" t="s">
        <v>89</v>
      </c>
      <c r="AW517" s="13" t="s">
        <v>40</v>
      </c>
      <c r="AX517" s="13" t="s">
        <v>80</v>
      </c>
      <c r="AY517" s="162" t="s">
        <v>354</v>
      </c>
    </row>
    <row r="518" spans="2:65" s="14" customFormat="1">
      <c r="B518" s="169"/>
      <c r="D518" s="155" t="s">
        <v>364</v>
      </c>
      <c r="E518" s="170" t="s">
        <v>32</v>
      </c>
      <c r="F518" s="171" t="s">
        <v>388</v>
      </c>
      <c r="H518" s="172">
        <v>3</v>
      </c>
      <c r="I518" s="173"/>
      <c r="L518" s="169"/>
      <c r="M518" s="174"/>
      <c r="T518" s="175"/>
      <c r="AT518" s="170" t="s">
        <v>364</v>
      </c>
      <c r="AU518" s="170" t="s">
        <v>89</v>
      </c>
      <c r="AV518" s="14" t="s">
        <v>252</v>
      </c>
      <c r="AW518" s="14" t="s">
        <v>40</v>
      </c>
      <c r="AX518" s="14" t="s">
        <v>87</v>
      </c>
      <c r="AY518" s="170" t="s">
        <v>354</v>
      </c>
    </row>
    <row r="519" spans="2:65" s="1" customFormat="1" ht="16.5" customHeight="1">
      <c r="B519" s="34"/>
      <c r="C519" s="179" t="s">
        <v>1208</v>
      </c>
      <c r="D519" s="179" t="s">
        <v>517</v>
      </c>
      <c r="E519" s="180" t="s">
        <v>995</v>
      </c>
      <c r="F519" s="181" t="s">
        <v>996</v>
      </c>
      <c r="G519" s="182" t="s">
        <v>512</v>
      </c>
      <c r="H519" s="183">
        <v>3</v>
      </c>
      <c r="I519" s="184"/>
      <c r="J519" s="185">
        <f>ROUND(I519*H519,2)</f>
        <v>0</v>
      </c>
      <c r="K519" s="181" t="s">
        <v>360</v>
      </c>
      <c r="L519" s="186"/>
      <c r="M519" s="187" t="s">
        <v>32</v>
      </c>
      <c r="N519" s="188" t="s">
        <v>51</v>
      </c>
      <c r="P519" s="146">
        <f>O519*H519</f>
        <v>0</v>
      </c>
      <c r="Q519" s="146">
        <v>0</v>
      </c>
      <c r="R519" s="146">
        <f>Q519*H519</f>
        <v>0</v>
      </c>
      <c r="S519" s="146">
        <v>0</v>
      </c>
      <c r="T519" s="147">
        <f>S519*H519</f>
        <v>0</v>
      </c>
      <c r="AR519" s="148" t="s">
        <v>594</v>
      </c>
      <c r="AT519" s="148" t="s">
        <v>517</v>
      </c>
      <c r="AU519" s="148" t="s">
        <v>89</v>
      </c>
      <c r="AY519" s="18" t="s">
        <v>354</v>
      </c>
      <c r="BE519" s="149">
        <f>IF(N519="základní",J519,0)</f>
        <v>0</v>
      </c>
      <c r="BF519" s="149">
        <f>IF(N519="snížená",J519,0)</f>
        <v>0</v>
      </c>
      <c r="BG519" s="149">
        <f>IF(N519="zákl. přenesená",J519,0)</f>
        <v>0</v>
      </c>
      <c r="BH519" s="149">
        <f>IF(N519="sníž. přenesená",J519,0)</f>
        <v>0</v>
      </c>
      <c r="BI519" s="149">
        <f>IF(N519="nulová",J519,0)</f>
        <v>0</v>
      </c>
      <c r="BJ519" s="18" t="s">
        <v>87</v>
      </c>
      <c r="BK519" s="149">
        <f>ROUND(I519*H519,2)</f>
        <v>0</v>
      </c>
      <c r="BL519" s="18" t="s">
        <v>504</v>
      </c>
      <c r="BM519" s="148" t="s">
        <v>1921</v>
      </c>
    </row>
    <row r="520" spans="2:65" s="1" customFormat="1" ht="55.5" customHeight="1">
      <c r="B520" s="34"/>
      <c r="C520" s="137" t="s">
        <v>1213</v>
      </c>
      <c r="D520" s="137" t="s">
        <v>356</v>
      </c>
      <c r="E520" s="138" t="s">
        <v>1922</v>
      </c>
      <c r="F520" s="139" t="s">
        <v>1923</v>
      </c>
      <c r="G520" s="140" t="s">
        <v>1759</v>
      </c>
      <c r="H520" s="202"/>
      <c r="I520" s="142"/>
      <c r="J520" s="143">
        <f>ROUND(I520*H520,2)</f>
        <v>0</v>
      </c>
      <c r="K520" s="139" t="s">
        <v>360</v>
      </c>
      <c r="L520" s="34"/>
      <c r="M520" s="144" t="s">
        <v>32</v>
      </c>
      <c r="N520" s="145" t="s">
        <v>51</v>
      </c>
      <c r="P520" s="146">
        <f>O520*H520</f>
        <v>0</v>
      </c>
      <c r="Q520" s="146">
        <v>0</v>
      </c>
      <c r="R520" s="146">
        <f>Q520*H520</f>
        <v>0</v>
      </c>
      <c r="S520" s="146">
        <v>0</v>
      </c>
      <c r="T520" s="147">
        <f>S520*H520</f>
        <v>0</v>
      </c>
      <c r="AR520" s="148" t="s">
        <v>504</v>
      </c>
      <c r="AT520" s="148" t="s">
        <v>356</v>
      </c>
      <c r="AU520" s="148" t="s">
        <v>89</v>
      </c>
      <c r="AY520" s="18" t="s">
        <v>354</v>
      </c>
      <c r="BE520" s="149">
        <f>IF(N520="základní",J520,0)</f>
        <v>0</v>
      </c>
      <c r="BF520" s="149">
        <f>IF(N520="snížená",J520,0)</f>
        <v>0</v>
      </c>
      <c r="BG520" s="149">
        <f>IF(N520="zákl. přenesená",J520,0)</f>
        <v>0</v>
      </c>
      <c r="BH520" s="149">
        <f>IF(N520="sníž. přenesená",J520,0)</f>
        <v>0</v>
      </c>
      <c r="BI520" s="149">
        <f>IF(N520="nulová",J520,0)</f>
        <v>0</v>
      </c>
      <c r="BJ520" s="18" t="s">
        <v>87</v>
      </c>
      <c r="BK520" s="149">
        <f>ROUND(I520*H520,2)</f>
        <v>0</v>
      </c>
      <c r="BL520" s="18" t="s">
        <v>504</v>
      </c>
      <c r="BM520" s="148" t="s">
        <v>1924</v>
      </c>
    </row>
    <row r="521" spans="2:65" s="1" customFormat="1">
      <c r="B521" s="34"/>
      <c r="D521" s="150" t="s">
        <v>362</v>
      </c>
      <c r="F521" s="151" t="s">
        <v>1925</v>
      </c>
      <c r="I521" s="152"/>
      <c r="L521" s="34"/>
      <c r="M521" s="153"/>
      <c r="T521" s="55"/>
      <c r="AT521" s="18" t="s">
        <v>362</v>
      </c>
      <c r="AU521" s="18" t="s">
        <v>89</v>
      </c>
    </row>
    <row r="522" spans="2:65" s="1" customFormat="1" ht="66.75" customHeight="1">
      <c r="B522" s="34"/>
      <c r="C522" s="137" t="s">
        <v>1218</v>
      </c>
      <c r="D522" s="137" t="s">
        <v>356</v>
      </c>
      <c r="E522" s="138" t="s">
        <v>1926</v>
      </c>
      <c r="F522" s="139" t="s">
        <v>1927</v>
      </c>
      <c r="G522" s="140" t="s">
        <v>1759</v>
      </c>
      <c r="H522" s="202"/>
      <c r="I522" s="142"/>
      <c r="J522" s="143">
        <f>ROUND(I522*H522,2)</f>
        <v>0</v>
      </c>
      <c r="K522" s="139" t="s">
        <v>360</v>
      </c>
      <c r="L522" s="34"/>
      <c r="M522" s="144" t="s">
        <v>32</v>
      </c>
      <c r="N522" s="145" t="s">
        <v>51</v>
      </c>
      <c r="P522" s="146">
        <f>O522*H522</f>
        <v>0</v>
      </c>
      <c r="Q522" s="146">
        <v>0</v>
      </c>
      <c r="R522" s="146">
        <f>Q522*H522</f>
        <v>0</v>
      </c>
      <c r="S522" s="146">
        <v>0</v>
      </c>
      <c r="T522" s="147">
        <f>S522*H522</f>
        <v>0</v>
      </c>
      <c r="AR522" s="148" t="s">
        <v>504</v>
      </c>
      <c r="AT522" s="148" t="s">
        <v>356</v>
      </c>
      <c r="AU522" s="148" t="s">
        <v>89</v>
      </c>
      <c r="AY522" s="18" t="s">
        <v>354</v>
      </c>
      <c r="BE522" s="149">
        <f>IF(N522="základní",J522,0)</f>
        <v>0</v>
      </c>
      <c r="BF522" s="149">
        <f>IF(N522="snížená",J522,0)</f>
        <v>0</v>
      </c>
      <c r="BG522" s="149">
        <f>IF(N522="zákl. přenesená",J522,0)</f>
        <v>0</v>
      </c>
      <c r="BH522" s="149">
        <f>IF(N522="sníž. přenesená",J522,0)</f>
        <v>0</v>
      </c>
      <c r="BI522" s="149">
        <f>IF(N522="nulová",J522,0)</f>
        <v>0</v>
      </c>
      <c r="BJ522" s="18" t="s">
        <v>87</v>
      </c>
      <c r="BK522" s="149">
        <f>ROUND(I522*H522,2)</f>
        <v>0</v>
      </c>
      <c r="BL522" s="18" t="s">
        <v>504</v>
      </c>
      <c r="BM522" s="148" t="s">
        <v>1928</v>
      </c>
    </row>
    <row r="523" spans="2:65" s="1" customFormat="1">
      <c r="B523" s="34"/>
      <c r="D523" s="150" t="s">
        <v>362</v>
      </c>
      <c r="F523" s="151" t="s">
        <v>1929</v>
      </c>
      <c r="I523" s="152"/>
      <c r="L523" s="34"/>
      <c r="M523" s="153"/>
      <c r="T523" s="55"/>
      <c r="AT523" s="18" t="s">
        <v>362</v>
      </c>
      <c r="AU523" s="18" t="s">
        <v>89</v>
      </c>
    </row>
    <row r="524" spans="2:65" s="11" customFormat="1" ht="22.9" customHeight="1">
      <c r="B524" s="125"/>
      <c r="D524" s="126" t="s">
        <v>79</v>
      </c>
      <c r="E524" s="135" t="s">
        <v>1052</v>
      </c>
      <c r="F524" s="135" t="s">
        <v>1053</v>
      </c>
      <c r="I524" s="128"/>
      <c r="J524" s="136">
        <f>BK524</f>
        <v>0</v>
      </c>
      <c r="L524" s="125"/>
      <c r="M524" s="130"/>
      <c r="P524" s="131">
        <f>SUM(P525:P554)</f>
        <v>0</v>
      </c>
      <c r="R524" s="131">
        <f>SUM(R525:R554)</f>
        <v>0</v>
      </c>
      <c r="T524" s="132">
        <f>SUM(T525:T554)</f>
        <v>0</v>
      </c>
      <c r="AR524" s="126" t="s">
        <v>89</v>
      </c>
      <c r="AT524" s="133" t="s">
        <v>79</v>
      </c>
      <c r="AU524" s="133" t="s">
        <v>87</v>
      </c>
      <c r="AY524" s="126" t="s">
        <v>354</v>
      </c>
      <c r="BK524" s="134">
        <f>SUM(BK525:BK554)</f>
        <v>0</v>
      </c>
    </row>
    <row r="525" spans="2:65" s="1" customFormat="1" ht="33" customHeight="1">
      <c r="B525" s="34"/>
      <c r="C525" s="137" t="s">
        <v>1225</v>
      </c>
      <c r="D525" s="137" t="s">
        <v>356</v>
      </c>
      <c r="E525" s="138" t="s">
        <v>1930</v>
      </c>
      <c r="F525" s="139" t="s">
        <v>1931</v>
      </c>
      <c r="G525" s="140" t="s">
        <v>359</v>
      </c>
      <c r="H525" s="141">
        <v>96.6</v>
      </c>
      <c r="I525" s="142"/>
      <c r="J525" s="143">
        <f>ROUND(I525*H525,2)</f>
        <v>0</v>
      </c>
      <c r="K525" s="139" t="s">
        <v>360</v>
      </c>
      <c r="L525" s="34"/>
      <c r="M525" s="144" t="s">
        <v>32</v>
      </c>
      <c r="N525" s="145" t="s">
        <v>51</v>
      </c>
      <c r="P525" s="146">
        <f>O525*H525</f>
        <v>0</v>
      </c>
      <c r="Q525" s="146">
        <v>0</v>
      </c>
      <c r="R525" s="146">
        <f>Q525*H525</f>
        <v>0</v>
      </c>
      <c r="S525" s="146">
        <v>0</v>
      </c>
      <c r="T525" s="147">
        <f>S525*H525</f>
        <v>0</v>
      </c>
      <c r="AR525" s="148" t="s">
        <v>504</v>
      </c>
      <c r="AT525" s="148" t="s">
        <v>356</v>
      </c>
      <c r="AU525" s="148" t="s">
        <v>89</v>
      </c>
      <c r="AY525" s="18" t="s">
        <v>354</v>
      </c>
      <c r="BE525" s="149">
        <f>IF(N525="základní",J525,0)</f>
        <v>0</v>
      </c>
      <c r="BF525" s="149">
        <f>IF(N525="snížená",J525,0)</f>
        <v>0</v>
      </c>
      <c r="BG525" s="149">
        <f>IF(N525="zákl. přenesená",J525,0)</f>
        <v>0</v>
      </c>
      <c r="BH525" s="149">
        <f>IF(N525="sníž. přenesená",J525,0)</f>
        <v>0</v>
      </c>
      <c r="BI525" s="149">
        <f>IF(N525="nulová",J525,0)</f>
        <v>0</v>
      </c>
      <c r="BJ525" s="18" t="s">
        <v>87</v>
      </c>
      <c r="BK525" s="149">
        <f>ROUND(I525*H525,2)</f>
        <v>0</v>
      </c>
      <c r="BL525" s="18" t="s">
        <v>504</v>
      </c>
      <c r="BM525" s="148" t="s">
        <v>1932</v>
      </c>
    </row>
    <row r="526" spans="2:65" s="1" customFormat="1">
      <c r="B526" s="34"/>
      <c r="D526" s="150" t="s">
        <v>362</v>
      </c>
      <c r="F526" s="151" t="s">
        <v>1933</v>
      </c>
      <c r="I526" s="152"/>
      <c r="L526" s="34"/>
      <c r="M526" s="153"/>
      <c r="T526" s="55"/>
      <c r="AT526" s="18" t="s">
        <v>362</v>
      </c>
      <c r="AU526" s="18" t="s">
        <v>89</v>
      </c>
    </row>
    <row r="527" spans="2:65" s="13" customFormat="1">
      <c r="B527" s="161"/>
      <c r="D527" s="155" t="s">
        <v>364</v>
      </c>
      <c r="E527" s="162" t="s">
        <v>32</v>
      </c>
      <c r="F527" s="163" t="s">
        <v>1681</v>
      </c>
      <c r="H527" s="164">
        <v>96.6</v>
      </c>
      <c r="I527" s="165"/>
      <c r="L527" s="161"/>
      <c r="M527" s="166"/>
      <c r="T527" s="167"/>
      <c r="AT527" s="162" t="s">
        <v>364</v>
      </c>
      <c r="AU527" s="162" t="s">
        <v>89</v>
      </c>
      <c r="AV527" s="13" t="s">
        <v>89</v>
      </c>
      <c r="AW527" s="13" t="s">
        <v>40</v>
      </c>
      <c r="AX527" s="13" t="s">
        <v>80</v>
      </c>
      <c r="AY527" s="162" t="s">
        <v>354</v>
      </c>
    </row>
    <row r="528" spans="2:65" s="14" customFormat="1">
      <c r="B528" s="169"/>
      <c r="D528" s="155" t="s">
        <v>364</v>
      </c>
      <c r="E528" s="170" t="s">
        <v>32</v>
      </c>
      <c r="F528" s="171" t="s">
        <v>388</v>
      </c>
      <c r="H528" s="172">
        <v>96.6</v>
      </c>
      <c r="I528" s="173"/>
      <c r="L528" s="169"/>
      <c r="M528" s="174"/>
      <c r="T528" s="175"/>
      <c r="AT528" s="170" t="s">
        <v>364</v>
      </c>
      <c r="AU528" s="170" t="s">
        <v>89</v>
      </c>
      <c r="AV528" s="14" t="s">
        <v>252</v>
      </c>
      <c r="AW528" s="14" t="s">
        <v>40</v>
      </c>
      <c r="AX528" s="14" t="s">
        <v>87</v>
      </c>
      <c r="AY528" s="170" t="s">
        <v>354</v>
      </c>
    </row>
    <row r="529" spans="2:65" s="1" customFormat="1" ht="24.2" customHeight="1">
      <c r="B529" s="34"/>
      <c r="C529" s="179" t="s">
        <v>163</v>
      </c>
      <c r="D529" s="179" t="s">
        <v>517</v>
      </c>
      <c r="E529" s="180" t="s">
        <v>1934</v>
      </c>
      <c r="F529" s="181" t="s">
        <v>1935</v>
      </c>
      <c r="G529" s="182" t="s">
        <v>359</v>
      </c>
      <c r="H529" s="183">
        <v>106.26</v>
      </c>
      <c r="I529" s="184"/>
      <c r="J529" s="185">
        <f>ROUND(I529*H529,2)</f>
        <v>0</v>
      </c>
      <c r="K529" s="181" t="s">
        <v>32</v>
      </c>
      <c r="L529" s="186"/>
      <c r="M529" s="187" t="s">
        <v>32</v>
      </c>
      <c r="N529" s="188" t="s">
        <v>51</v>
      </c>
      <c r="P529" s="146">
        <f>O529*H529</f>
        <v>0</v>
      </c>
      <c r="Q529" s="146">
        <v>0</v>
      </c>
      <c r="R529" s="146">
        <f>Q529*H529</f>
        <v>0</v>
      </c>
      <c r="S529" s="146">
        <v>0</v>
      </c>
      <c r="T529" s="147">
        <f>S529*H529</f>
        <v>0</v>
      </c>
      <c r="AR529" s="148" t="s">
        <v>594</v>
      </c>
      <c r="AT529" s="148" t="s">
        <v>517</v>
      </c>
      <c r="AU529" s="148" t="s">
        <v>89</v>
      </c>
      <c r="AY529" s="18" t="s">
        <v>354</v>
      </c>
      <c r="BE529" s="149">
        <f>IF(N529="základní",J529,0)</f>
        <v>0</v>
      </c>
      <c r="BF529" s="149">
        <f>IF(N529="snížená",J529,0)</f>
        <v>0</v>
      </c>
      <c r="BG529" s="149">
        <f>IF(N529="zákl. přenesená",J529,0)</f>
        <v>0</v>
      </c>
      <c r="BH529" s="149">
        <f>IF(N529="sníž. přenesená",J529,0)</f>
        <v>0</v>
      </c>
      <c r="BI529" s="149">
        <f>IF(N529="nulová",J529,0)</f>
        <v>0</v>
      </c>
      <c r="BJ529" s="18" t="s">
        <v>87</v>
      </c>
      <c r="BK529" s="149">
        <f>ROUND(I529*H529,2)</f>
        <v>0</v>
      </c>
      <c r="BL529" s="18" t="s">
        <v>504</v>
      </c>
      <c r="BM529" s="148" t="s">
        <v>1936</v>
      </c>
    </row>
    <row r="530" spans="2:65" s="13" customFormat="1">
      <c r="B530" s="161"/>
      <c r="D530" s="155" t="s">
        <v>364</v>
      </c>
      <c r="E530" s="162" t="s">
        <v>32</v>
      </c>
      <c r="F530" s="163" t="s">
        <v>1937</v>
      </c>
      <c r="H530" s="164">
        <v>106.26</v>
      </c>
      <c r="I530" s="165"/>
      <c r="L530" s="161"/>
      <c r="M530" s="166"/>
      <c r="T530" s="167"/>
      <c r="AT530" s="162" t="s">
        <v>364</v>
      </c>
      <c r="AU530" s="162" t="s">
        <v>89</v>
      </c>
      <c r="AV530" s="13" t="s">
        <v>89</v>
      </c>
      <c r="AW530" s="13" t="s">
        <v>40</v>
      </c>
      <c r="AX530" s="13" t="s">
        <v>80</v>
      </c>
      <c r="AY530" s="162" t="s">
        <v>354</v>
      </c>
    </row>
    <row r="531" spans="2:65" s="14" customFormat="1">
      <c r="B531" s="169"/>
      <c r="D531" s="155" t="s">
        <v>364</v>
      </c>
      <c r="E531" s="170" t="s">
        <v>32</v>
      </c>
      <c r="F531" s="171" t="s">
        <v>388</v>
      </c>
      <c r="H531" s="172">
        <v>106.26</v>
      </c>
      <c r="I531" s="173"/>
      <c r="L531" s="169"/>
      <c r="M531" s="174"/>
      <c r="T531" s="175"/>
      <c r="AT531" s="170" t="s">
        <v>364</v>
      </c>
      <c r="AU531" s="170" t="s">
        <v>89</v>
      </c>
      <c r="AV531" s="14" t="s">
        <v>252</v>
      </c>
      <c r="AW531" s="14" t="s">
        <v>40</v>
      </c>
      <c r="AX531" s="14" t="s">
        <v>87</v>
      </c>
      <c r="AY531" s="170" t="s">
        <v>354</v>
      </c>
    </row>
    <row r="532" spans="2:65" s="1" customFormat="1" ht="24.2" customHeight="1">
      <c r="B532" s="34"/>
      <c r="C532" s="137" t="s">
        <v>1232</v>
      </c>
      <c r="D532" s="137" t="s">
        <v>356</v>
      </c>
      <c r="E532" s="138" t="s">
        <v>1938</v>
      </c>
      <c r="F532" s="139" t="s">
        <v>1939</v>
      </c>
      <c r="G532" s="140" t="s">
        <v>476</v>
      </c>
      <c r="H532" s="141">
        <v>44.62</v>
      </c>
      <c r="I532" s="142"/>
      <c r="J532" s="143">
        <f>ROUND(I532*H532,2)</f>
        <v>0</v>
      </c>
      <c r="K532" s="139" t="s">
        <v>360</v>
      </c>
      <c r="L532" s="34"/>
      <c r="M532" s="144" t="s">
        <v>32</v>
      </c>
      <c r="N532" s="145" t="s">
        <v>51</v>
      </c>
      <c r="P532" s="146">
        <f>O532*H532</f>
        <v>0</v>
      </c>
      <c r="Q532" s="146">
        <v>0</v>
      </c>
      <c r="R532" s="146">
        <f>Q532*H532</f>
        <v>0</v>
      </c>
      <c r="S532" s="146">
        <v>0</v>
      </c>
      <c r="T532" s="147">
        <f>S532*H532</f>
        <v>0</v>
      </c>
      <c r="AR532" s="148" t="s">
        <v>504</v>
      </c>
      <c r="AT532" s="148" t="s">
        <v>356</v>
      </c>
      <c r="AU532" s="148" t="s">
        <v>89</v>
      </c>
      <c r="AY532" s="18" t="s">
        <v>354</v>
      </c>
      <c r="BE532" s="149">
        <f>IF(N532="základní",J532,0)</f>
        <v>0</v>
      </c>
      <c r="BF532" s="149">
        <f>IF(N532="snížená",J532,0)</f>
        <v>0</v>
      </c>
      <c r="BG532" s="149">
        <f>IF(N532="zákl. přenesená",J532,0)</f>
        <v>0</v>
      </c>
      <c r="BH532" s="149">
        <f>IF(N532="sníž. přenesená",J532,0)</f>
        <v>0</v>
      </c>
      <c r="BI532" s="149">
        <f>IF(N532="nulová",J532,0)</f>
        <v>0</v>
      </c>
      <c r="BJ532" s="18" t="s">
        <v>87</v>
      </c>
      <c r="BK532" s="149">
        <f>ROUND(I532*H532,2)</f>
        <v>0</v>
      </c>
      <c r="BL532" s="18" t="s">
        <v>504</v>
      </c>
      <c r="BM532" s="148" t="s">
        <v>1940</v>
      </c>
    </row>
    <row r="533" spans="2:65" s="1" customFormat="1">
      <c r="B533" s="34"/>
      <c r="D533" s="150" t="s">
        <v>362</v>
      </c>
      <c r="F533" s="151" t="s">
        <v>1941</v>
      </c>
      <c r="I533" s="152"/>
      <c r="L533" s="34"/>
      <c r="M533" s="153"/>
      <c r="T533" s="55"/>
      <c r="AT533" s="18" t="s">
        <v>362</v>
      </c>
      <c r="AU533" s="18" t="s">
        <v>89</v>
      </c>
    </row>
    <row r="534" spans="2:65" s="13" customFormat="1" ht="22.5">
      <c r="B534" s="161"/>
      <c r="D534" s="155" t="s">
        <v>364</v>
      </c>
      <c r="E534" s="162" t="s">
        <v>32</v>
      </c>
      <c r="F534" s="163" t="s">
        <v>1942</v>
      </c>
      <c r="H534" s="164">
        <v>44.62</v>
      </c>
      <c r="I534" s="165"/>
      <c r="L534" s="161"/>
      <c r="M534" s="166"/>
      <c r="T534" s="167"/>
      <c r="AT534" s="162" t="s">
        <v>364</v>
      </c>
      <c r="AU534" s="162" t="s">
        <v>89</v>
      </c>
      <c r="AV534" s="13" t="s">
        <v>89</v>
      </c>
      <c r="AW534" s="13" t="s">
        <v>40</v>
      </c>
      <c r="AX534" s="13" t="s">
        <v>80</v>
      </c>
      <c r="AY534" s="162" t="s">
        <v>354</v>
      </c>
    </row>
    <row r="535" spans="2:65" s="14" customFormat="1">
      <c r="B535" s="169"/>
      <c r="D535" s="155" t="s">
        <v>364</v>
      </c>
      <c r="E535" s="170" t="s">
        <v>32</v>
      </c>
      <c r="F535" s="171" t="s">
        <v>388</v>
      </c>
      <c r="H535" s="172">
        <v>44.62</v>
      </c>
      <c r="I535" s="173"/>
      <c r="L535" s="169"/>
      <c r="M535" s="174"/>
      <c r="T535" s="175"/>
      <c r="AT535" s="170" t="s">
        <v>364</v>
      </c>
      <c r="AU535" s="170" t="s">
        <v>89</v>
      </c>
      <c r="AV535" s="14" t="s">
        <v>252</v>
      </c>
      <c r="AW535" s="14" t="s">
        <v>40</v>
      </c>
      <c r="AX535" s="14" t="s">
        <v>87</v>
      </c>
      <c r="AY535" s="170" t="s">
        <v>354</v>
      </c>
    </row>
    <row r="536" spans="2:65" s="1" customFormat="1" ht="24.2" customHeight="1">
      <c r="B536" s="34"/>
      <c r="C536" s="137" t="s">
        <v>1237</v>
      </c>
      <c r="D536" s="137" t="s">
        <v>356</v>
      </c>
      <c r="E536" s="138" t="s">
        <v>1943</v>
      </c>
      <c r="F536" s="139" t="s">
        <v>1944</v>
      </c>
      <c r="G536" s="140" t="s">
        <v>512</v>
      </c>
      <c r="H536" s="141">
        <v>8</v>
      </c>
      <c r="I536" s="142"/>
      <c r="J536" s="143">
        <f>ROUND(I536*H536,2)</f>
        <v>0</v>
      </c>
      <c r="K536" s="139" t="s">
        <v>360</v>
      </c>
      <c r="L536" s="34"/>
      <c r="M536" s="144" t="s">
        <v>32</v>
      </c>
      <c r="N536" s="145" t="s">
        <v>51</v>
      </c>
      <c r="P536" s="146">
        <f>O536*H536</f>
        <v>0</v>
      </c>
      <c r="Q536" s="146">
        <v>0</v>
      </c>
      <c r="R536" s="146">
        <f>Q536*H536</f>
        <v>0</v>
      </c>
      <c r="S536" s="146">
        <v>0</v>
      </c>
      <c r="T536" s="147">
        <f>S536*H536</f>
        <v>0</v>
      </c>
      <c r="AR536" s="148" t="s">
        <v>504</v>
      </c>
      <c r="AT536" s="148" t="s">
        <v>356</v>
      </c>
      <c r="AU536" s="148" t="s">
        <v>89</v>
      </c>
      <c r="AY536" s="18" t="s">
        <v>354</v>
      </c>
      <c r="BE536" s="149">
        <f>IF(N536="základní",J536,0)</f>
        <v>0</v>
      </c>
      <c r="BF536" s="149">
        <f>IF(N536="snížená",J536,0)</f>
        <v>0</v>
      </c>
      <c r="BG536" s="149">
        <f>IF(N536="zákl. přenesená",J536,0)</f>
        <v>0</v>
      </c>
      <c r="BH536" s="149">
        <f>IF(N536="sníž. přenesená",J536,0)</f>
        <v>0</v>
      </c>
      <c r="BI536" s="149">
        <f>IF(N536="nulová",J536,0)</f>
        <v>0</v>
      </c>
      <c r="BJ536" s="18" t="s">
        <v>87</v>
      </c>
      <c r="BK536" s="149">
        <f>ROUND(I536*H536,2)</f>
        <v>0</v>
      </c>
      <c r="BL536" s="18" t="s">
        <v>504</v>
      </c>
      <c r="BM536" s="148" t="s">
        <v>1945</v>
      </c>
    </row>
    <row r="537" spans="2:65" s="1" customFormat="1">
      <c r="B537" s="34"/>
      <c r="D537" s="150" t="s">
        <v>362</v>
      </c>
      <c r="F537" s="151" t="s">
        <v>1946</v>
      </c>
      <c r="I537" s="152"/>
      <c r="L537" s="34"/>
      <c r="M537" s="153"/>
      <c r="T537" s="55"/>
      <c r="AT537" s="18" t="s">
        <v>362</v>
      </c>
      <c r="AU537" s="18" t="s">
        <v>89</v>
      </c>
    </row>
    <row r="538" spans="2:65" s="13" customFormat="1">
      <c r="B538" s="161"/>
      <c r="D538" s="155" t="s">
        <v>364</v>
      </c>
      <c r="E538" s="162" t="s">
        <v>32</v>
      </c>
      <c r="F538" s="163" t="s">
        <v>1947</v>
      </c>
      <c r="H538" s="164">
        <v>8</v>
      </c>
      <c r="I538" s="165"/>
      <c r="L538" s="161"/>
      <c r="M538" s="166"/>
      <c r="T538" s="167"/>
      <c r="AT538" s="162" t="s">
        <v>364</v>
      </c>
      <c r="AU538" s="162" t="s">
        <v>89</v>
      </c>
      <c r="AV538" s="13" t="s">
        <v>89</v>
      </c>
      <c r="AW538" s="13" t="s">
        <v>40</v>
      </c>
      <c r="AX538" s="13" t="s">
        <v>80</v>
      </c>
      <c r="AY538" s="162" t="s">
        <v>354</v>
      </c>
    </row>
    <row r="539" spans="2:65" s="14" customFormat="1">
      <c r="B539" s="169"/>
      <c r="D539" s="155" t="s">
        <v>364</v>
      </c>
      <c r="E539" s="170" t="s">
        <v>32</v>
      </c>
      <c r="F539" s="171" t="s">
        <v>388</v>
      </c>
      <c r="H539" s="172">
        <v>8</v>
      </c>
      <c r="I539" s="173"/>
      <c r="L539" s="169"/>
      <c r="M539" s="174"/>
      <c r="T539" s="175"/>
      <c r="AT539" s="170" t="s">
        <v>364</v>
      </c>
      <c r="AU539" s="170" t="s">
        <v>89</v>
      </c>
      <c r="AV539" s="14" t="s">
        <v>252</v>
      </c>
      <c r="AW539" s="14" t="s">
        <v>40</v>
      </c>
      <c r="AX539" s="14" t="s">
        <v>87</v>
      </c>
      <c r="AY539" s="170" t="s">
        <v>354</v>
      </c>
    </row>
    <row r="540" spans="2:65" s="1" customFormat="1" ht="33" customHeight="1">
      <c r="B540" s="34"/>
      <c r="C540" s="137" t="s">
        <v>1240</v>
      </c>
      <c r="D540" s="137" t="s">
        <v>356</v>
      </c>
      <c r="E540" s="138" t="s">
        <v>1948</v>
      </c>
      <c r="F540" s="139" t="s">
        <v>1949</v>
      </c>
      <c r="G540" s="140" t="s">
        <v>512</v>
      </c>
      <c r="H540" s="141">
        <v>2</v>
      </c>
      <c r="I540" s="142"/>
      <c r="J540" s="143">
        <f>ROUND(I540*H540,2)</f>
        <v>0</v>
      </c>
      <c r="K540" s="139" t="s">
        <v>360</v>
      </c>
      <c r="L540" s="34"/>
      <c r="M540" s="144" t="s">
        <v>32</v>
      </c>
      <c r="N540" s="145" t="s">
        <v>51</v>
      </c>
      <c r="P540" s="146">
        <f>O540*H540</f>
        <v>0</v>
      </c>
      <c r="Q540" s="146">
        <v>0</v>
      </c>
      <c r="R540" s="146">
        <f>Q540*H540</f>
        <v>0</v>
      </c>
      <c r="S540" s="146">
        <v>0</v>
      </c>
      <c r="T540" s="147">
        <f>S540*H540</f>
        <v>0</v>
      </c>
      <c r="AR540" s="148" t="s">
        <v>504</v>
      </c>
      <c r="AT540" s="148" t="s">
        <v>356</v>
      </c>
      <c r="AU540" s="148" t="s">
        <v>89</v>
      </c>
      <c r="AY540" s="18" t="s">
        <v>354</v>
      </c>
      <c r="BE540" s="149">
        <f>IF(N540="základní",J540,0)</f>
        <v>0</v>
      </c>
      <c r="BF540" s="149">
        <f>IF(N540="snížená",J540,0)</f>
        <v>0</v>
      </c>
      <c r="BG540" s="149">
        <f>IF(N540="zákl. přenesená",J540,0)</f>
        <v>0</v>
      </c>
      <c r="BH540" s="149">
        <f>IF(N540="sníž. přenesená",J540,0)</f>
        <v>0</v>
      </c>
      <c r="BI540" s="149">
        <f>IF(N540="nulová",J540,0)</f>
        <v>0</v>
      </c>
      <c r="BJ540" s="18" t="s">
        <v>87</v>
      </c>
      <c r="BK540" s="149">
        <f>ROUND(I540*H540,2)</f>
        <v>0</v>
      </c>
      <c r="BL540" s="18" t="s">
        <v>504</v>
      </c>
      <c r="BM540" s="148" t="s">
        <v>1950</v>
      </c>
    </row>
    <row r="541" spans="2:65" s="1" customFormat="1">
      <c r="B541" s="34"/>
      <c r="D541" s="150" t="s">
        <v>362</v>
      </c>
      <c r="F541" s="151" t="s">
        <v>1951</v>
      </c>
      <c r="I541" s="152"/>
      <c r="L541" s="34"/>
      <c r="M541" s="153"/>
      <c r="T541" s="55"/>
      <c r="AT541" s="18" t="s">
        <v>362</v>
      </c>
      <c r="AU541" s="18" t="s">
        <v>89</v>
      </c>
    </row>
    <row r="542" spans="2:65" s="13" customFormat="1">
      <c r="B542" s="161"/>
      <c r="D542" s="155" t="s">
        <v>364</v>
      </c>
      <c r="E542" s="162" t="s">
        <v>32</v>
      </c>
      <c r="F542" s="163" t="s">
        <v>1952</v>
      </c>
      <c r="H542" s="164">
        <v>2</v>
      </c>
      <c r="I542" s="165"/>
      <c r="L542" s="161"/>
      <c r="M542" s="166"/>
      <c r="T542" s="167"/>
      <c r="AT542" s="162" t="s">
        <v>364</v>
      </c>
      <c r="AU542" s="162" t="s">
        <v>89</v>
      </c>
      <c r="AV542" s="13" t="s">
        <v>89</v>
      </c>
      <c r="AW542" s="13" t="s">
        <v>40</v>
      </c>
      <c r="AX542" s="13" t="s">
        <v>80</v>
      </c>
      <c r="AY542" s="162" t="s">
        <v>354</v>
      </c>
    </row>
    <row r="543" spans="2:65" s="14" customFormat="1">
      <c r="B543" s="169"/>
      <c r="D543" s="155" t="s">
        <v>364</v>
      </c>
      <c r="E543" s="170" t="s">
        <v>32</v>
      </c>
      <c r="F543" s="171" t="s">
        <v>388</v>
      </c>
      <c r="H543" s="172">
        <v>2</v>
      </c>
      <c r="I543" s="173"/>
      <c r="L543" s="169"/>
      <c r="M543" s="174"/>
      <c r="T543" s="175"/>
      <c r="AT543" s="170" t="s">
        <v>364</v>
      </c>
      <c r="AU543" s="170" t="s">
        <v>89</v>
      </c>
      <c r="AV543" s="14" t="s">
        <v>252</v>
      </c>
      <c r="AW543" s="14" t="s">
        <v>40</v>
      </c>
      <c r="AX543" s="14" t="s">
        <v>87</v>
      </c>
      <c r="AY543" s="170" t="s">
        <v>354</v>
      </c>
    </row>
    <row r="544" spans="2:65" s="1" customFormat="1" ht="37.9" customHeight="1">
      <c r="B544" s="34"/>
      <c r="C544" s="137" t="s">
        <v>172</v>
      </c>
      <c r="D544" s="137" t="s">
        <v>356</v>
      </c>
      <c r="E544" s="138" t="s">
        <v>1953</v>
      </c>
      <c r="F544" s="139" t="s">
        <v>1954</v>
      </c>
      <c r="G544" s="140" t="s">
        <v>512</v>
      </c>
      <c r="H544" s="141">
        <v>1</v>
      </c>
      <c r="I544" s="142"/>
      <c r="J544" s="143">
        <f>ROUND(I544*H544,2)</f>
        <v>0</v>
      </c>
      <c r="K544" s="139" t="s">
        <v>360</v>
      </c>
      <c r="L544" s="34"/>
      <c r="M544" s="144" t="s">
        <v>32</v>
      </c>
      <c r="N544" s="145" t="s">
        <v>51</v>
      </c>
      <c r="P544" s="146">
        <f>O544*H544</f>
        <v>0</v>
      </c>
      <c r="Q544" s="146">
        <v>0</v>
      </c>
      <c r="R544" s="146">
        <f>Q544*H544</f>
        <v>0</v>
      </c>
      <c r="S544" s="146">
        <v>0</v>
      </c>
      <c r="T544" s="147">
        <f>S544*H544</f>
        <v>0</v>
      </c>
      <c r="AR544" s="148" t="s">
        <v>504</v>
      </c>
      <c r="AT544" s="148" t="s">
        <v>356</v>
      </c>
      <c r="AU544" s="148" t="s">
        <v>89</v>
      </c>
      <c r="AY544" s="18" t="s">
        <v>354</v>
      </c>
      <c r="BE544" s="149">
        <f>IF(N544="základní",J544,0)</f>
        <v>0</v>
      </c>
      <c r="BF544" s="149">
        <f>IF(N544="snížená",J544,0)</f>
        <v>0</v>
      </c>
      <c r="BG544" s="149">
        <f>IF(N544="zákl. přenesená",J544,0)</f>
        <v>0</v>
      </c>
      <c r="BH544" s="149">
        <f>IF(N544="sníž. přenesená",J544,0)</f>
        <v>0</v>
      </c>
      <c r="BI544" s="149">
        <f>IF(N544="nulová",J544,0)</f>
        <v>0</v>
      </c>
      <c r="BJ544" s="18" t="s">
        <v>87</v>
      </c>
      <c r="BK544" s="149">
        <f>ROUND(I544*H544,2)</f>
        <v>0</v>
      </c>
      <c r="BL544" s="18" t="s">
        <v>504</v>
      </c>
      <c r="BM544" s="148" t="s">
        <v>1955</v>
      </c>
    </row>
    <row r="545" spans="2:65" s="1" customFormat="1">
      <c r="B545" s="34"/>
      <c r="D545" s="150" t="s">
        <v>362</v>
      </c>
      <c r="F545" s="151" t="s">
        <v>1956</v>
      </c>
      <c r="I545" s="152"/>
      <c r="L545" s="34"/>
      <c r="M545" s="153"/>
      <c r="T545" s="55"/>
      <c r="AT545" s="18" t="s">
        <v>362</v>
      </c>
      <c r="AU545" s="18" t="s">
        <v>89</v>
      </c>
    </row>
    <row r="546" spans="2:65" s="13" customFormat="1">
      <c r="B546" s="161"/>
      <c r="D546" s="155" t="s">
        <v>364</v>
      </c>
      <c r="E546" s="162" t="s">
        <v>32</v>
      </c>
      <c r="F546" s="163" t="s">
        <v>1634</v>
      </c>
      <c r="H546" s="164">
        <v>1</v>
      </c>
      <c r="I546" s="165"/>
      <c r="L546" s="161"/>
      <c r="M546" s="166"/>
      <c r="T546" s="167"/>
      <c r="AT546" s="162" t="s">
        <v>364</v>
      </c>
      <c r="AU546" s="162" t="s">
        <v>89</v>
      </c>
      <c r="AV546" s="13" t="s">
        <v>89</v>
      </c>
      <c r="AW546" s="13" t="s">
        <v>40</v>
      </c>
      <c r="AX546" s="13" t="s">
        <v>80</v>
      </c>
      <c r="AY546" s="162" t="s">
        <v>354</v>
      </c>
    </row>
    <row r="547" spans="2:65" s="14" customFormat="1">
      <c r="B547" s="169"/>
      <c r="D547" s="155" t="s">
        <v>364</v>
      </c>
      <c r="E547" s="170" t="s">
        <v>32</v>
      </c>
      <c r="F547" s="171" t="s">
        <v>388</v>
      </c>
      <c r="H547" s="172">
        <v>1</v>
      </c>
      <c r="I547" s="173"/>
      <c r="L547" s="169"/>
      <c r="M547" s="174"/>
      <c r="T547" s="175"/>
      <c r="AT547" s="170" t="s">
        <v>364</v>
      </c>
      <c r="AU547" s="170" t="s">
        <v>89</v>
      </c>
      <c r="AV547" s="14" t="s">
        <v>252</v>
      </c>
      <c r="AW547" s="14" t="s">
        <v>40</v>
      </c>
      <c r="AX547" s="14" t="s">
        <v>87</v>
      </c>
      <c r="AY547" s="170" t="s">
        <v>354</v>
      </c>
    </row>
    <row r="548" spans="2:65" s="1" customFormat="1" ht="24.2" customHeight="1">
      <c r="B548" s="34"/>
      <c r="C548" s="137" t="s">
        <v>1247</v>
      </c>
      <c r="D548" s="137" t="s">
        <v>356</v>
      </c>
      <c r="E548" s="138" t="s">
        <v>1957</v>
      </c>
      <c r="F548" s="139" t="s">
        <v>1958</v>
      </c>
      <c r="G548" s="140" t="s">
        <v>512</v>
      </c>
      <c r="H548" s="141">
        <v>1</v>
      </c>
      <c r="I548" s="142"/>
      <c r="J548" s="143">
        <f>ROUND(I548*H548,2)</f>
        <v>0</v>
      </c>
      <c r="K548" s="139" t="s">
        <v>360</v>
      </c>
      <c r="L548" s="34"/>
      <c r="M548" s="144" t="s">
        <v>32</v>
      </c>
      <c r="N548" s="145" t="s">
        <v>51</v>
      </c>
      <c r="P548" s="146">
        <f>O548*H548</f>
        <v>0</v>
      </c>
      <c r="Q548" s="146">
        <v>0</v>
      </c>
      <c r="R548" s="146">
        <f>Q548*H548</f>
        <v>0</v>
      </c>
      <c r="S548" s="146">
        <v>0</v>
      </c>
      <c r="T548" s="147">
        <f>S548*H548</f>
        <v>0</v>
      </c>
      <c r="AR548" s="148" t="s">
        <v>504</v>
      </c>
      <c r="AT548" s="148" t="s">
        <v>356</v>
      </c>
      <c r="AU548" s="148" t="s">
        <v>89</v>
      </c>
      <c r="AY548" s="18" t="s">
        <v>354</v>
      </c>
      <c r="BE548" s="149">
        <f>IF(N548="základní",J548,0)</f>
        <v>0</v>
      </c>
      <c r="BF548" s="149">
        <f>IF(N548="snížená",J548,0)</f>
        <v>0</v>
      </c>
      <c r="BG548" s="149">
        <f>IF(N548="zákl. přenesená",J548,0)</f>
        <v>0</v>
      </c>
      <c r="BH548" s="149">
        <f>IF(N548="sníž. přenesená",J548,0)</f>
        <v>0</v>
      </c>
      <c r="BI548" s="149">
        <f>IF(N548="nulová",J548,0)</f>
        <v>0</v>
      </c>
      <c r="BJ548" s="18" t="s">
        <v>87</v>
      </c>
      <c r="BK548" s="149">
        <f>ROUND(I548*H548,2)</f>
        <v>0</v>
      </c>
      <c r="BL548" s="18" t="s">
        <v>504</v>
      </c>
      <c r="BM548" s="148" t="s">
        <v>1959</v>
      </c>
    </row>
    <row r="549" spans="2:65" s="1" customFormat="1">
      <c r="B549" s="34"/>
      <c r="D549" s="150" t="s">
        <v>362</v>
      </c>
      <c r="F549" s="151" t="s">
        <v>1960</v>
      </c>
      <c r="I549" s="152"/>
      <c r="L549" s="34"/>
      <c r="M549" s="153"/>
      <c r="T549" s="55"/>
      <c r="AT549" s="18" t="s">
        <v>362</v>
      </c>
      <c r="AU549" s="18" t="s">
        <v>89</v>
      </c>
    </row>
    <row r="550" spans="2:65" s="1" customFormat="1" ht="33" customHeight="1">
      <c r="B550" s="34"/>
      <c r="C550" s="179" t="s">
        <v>1252</v>
      </c>
      <c r="D550" s="179" t="s">
        <v>517</v>
      </c>
      <c r="E550" s="180" t="s">
        <v>1961</v>
      </c>
      <c r="F550" s="181" t="s">
        <v>1962</v>
      </c>
      <c r="G550" s="182" t="s">
        <v>512</v>
      </c>
      <c r="H550" s="183">
        <v>1</v>
      </c>
      <c r="I550" s="184"/>
      <c r="J550" s="185">
        <f>ROUND(I550*H550,2)</f>
        <v>0</v>
      </c>
      <c r="K550" s="181" t="s">
        <v>32</v>
      </c>
      <c r="L550" s="186"/>
      <c r="M550" s="187" t="s">
        <v>32</v>
      </c>
      <c r="N550" s="188" t="s">
        <v>51</v>
      </c>
      <c r="P550" s="146">
        <f>O550*H550</f>
        <v>0</v>
      </c>
      <c r="Q550" s="146">
        <v>0</v>
      </c>
      <c r="R550" s="146">
        <f>Q550*H550</f>
        <v>0</v>
      </c>
      <c r="S550" s="146">
        <v>0</v>
      </c>
      <c r="T550" s="147">
        <f>S550*H550</f>
        <v>0</v>
      </c>
      <c r="AR550" s="148" t="s">
        <v>594</v>
      </c>
      <c r="AT550" s="148" t="s">
        <v>517</v>
      </c>
      <c r="AU550" s="148" t="s">
        <v>89</v>
      </c>
      <c r="AY550" s="18" t="s">
        <v>354</v>
      </c>
      <c r="BE550" s="149">
        <f>IF(N550="základní",J550,0)</f>
        <v>0</v>
      </c>
      <c r="BF550" s="149">
        <f>IF(N550="snížená",J550,0)</f>
        <v>0</v>
      </c>
      <c r="BG550" s="149">
        <f>IF(N550="zákl. přenesená",J550,0)</f>
        <v>0</v>
      </c>
      <c r="BH550" s="149">
        <f>IF(N550="sníž. přenesená",J550,0)</f>
        <v>0</v>
      </c>
      <c r="BI550" s="149">
        <f>IF(N550="nulová",J550,0)</f>
        <v>0</v>
      </c>
      <c r="BJ550" s="18" t="s">
        <v>87</v>
      </c>
      <c r="BK550" s="149">
        <f>ROUND(I550*H550,2)</f>
        <v>0</v>
      </c>
      <c r="BL550" s="18" t="s">
        <v>504</v>
      </c>
      <c r="BM550" s="148" t="s">
        <v>1963</v>
      </c>
    </row>
    <row r="551" spans="2:65" s="1" customFormat="1" ht="55.5" customHeight="1">
      <c r="B551" s="34"/>
      <c r="C551" s="137" t="s">
        <v>1255</v>
      </c>
      <c r="D551" s="137" t="s">
        <v>356</v>
      </c>
      <c r="E551" s="138" t="s">
        <v>1964</v>
      </c>
      <c r="F551" s="139" t="s">
        <v>1965</v>
      </c>
      <c r="G551" s="140" t="s">
        <v>1759</v>
      </c>
      <c r="H551" s="202"/>
      <c r="I551" s="142"/>
      <c r="J551" s="143">
        <f>ROUND(I551*H551,2)</f>
        <v>0</v>
      </c>
      <c r="K551" s="139" t="s">
        <v>360</v>
      </c>
      <c r="L551" s="34"/>
      <c r="M551" s="144" t="s">
        <v>32</v>
      </c>
      <c r="N551" s="145" t="s">
        <v>51</v>
      </c>
      <c r="P551" s="146">
        <f>O551*H551</f>
        <v>0</v>
      </c>
      <c r="Q551" s="146">
        <v>0</v>
      </c>
      <c r="R551" s="146">
        <f>Q551*H551</f>
        <v>0</v>
      </c>
      <c r="S551" s="146">
        <v>0</v>
      </c>
      <c r="T551" s="147">
        <f>S551*H551</f>
        <v>0</v>
      </c>
      <c r="AR551" s="148" t="s">
        <v>504</v>
      </c>
      <c r="AT551" s="148" t="s">
        <v>356</v>
      </c>
      <c r="AU551" s="148" t="s">
        <v>89</v>
      </c>
      <c r="AY551" s="18" t="s">
        <v>354</v>
      </c>
      <c r="BE551" s="149">
        <f>IF(N551="základní",J551,0)</f>
        <v>0</v>
      </c>
      <c r="BF551" s="149">
        <f>IF(N551="snížená",J551,0)</f>
        <v>0</v>
      </c>
      <c r="BG551" s="149">
        <f>IF(N551="zákl. přenesená",J551,0)</f>
        <v>0</v>
      </c>
      <c r="BH551" s="149">
        <f>IF(N551="sníž. přenesená",J551,0)</f>
        <v>0</v>
      </c>
      <c r="BI551" s="149">
        <f>IF(N551="nulová",J551,0)</f>
        <v>0</v>
      </c>
      <c r="BJ551" s="18" t="s">
        <v>87</v>
      </c>
      <c r="BK551" s="149">
        <f>ROUND(I551*H551,2)</f>
        <v>0</v>
      </c>
      <c r="BL551" s="18" t="s">
        <v>504</v>
      </c>
      <c r="BM551" s="148" t="s">
        <v>1966</v>
      </c>
    </row>
    <row r="552" spans="2:65" s="1" customFormat="1">
      <c r="B552" s="34"/>
      <c r="D552" s="150" t="s">
        <v>362</v>
      </c>
      <c r="F552" s="151" t="s">
        <v>1967</v>
      </c>
      <c r="I552" s="152"/>
      <c r="L552" s="34"/>
      <c r="M552" s="153"/>
      <c r="T552" s="55"/>
      <c r="AT552" s="18" t="s">
        <v>362</v>
      </c>
      <c r="AU552" s="18" t="s">
        <v>89</v>
      </c>
    </row>
    <row r="553" spans="2:65" s="1" customFormat="1" ht="66.75" customHeight="1">
      <c r="B553" s="34"/>
      <c r="C553" s="137" t="s">
        <v>1262</v>
      </c>
      <c r="D553" s="137" t="s">
        <v>356</v>
      </c>
      <c r="E553" s="138" t="s">
        <v>1968</v>
      </c>
      <c r="F553" s="139" t="s">
        <v>1969</v>
      </c>
      <c r="G553" s="140" t="s">
        <v>1759</v>
      </c>
      <c r="H553" s="202"/>
      <c r="I553" s="142"/>
      <c r="J553" s="143">
        <f>ROUND(I553*H553,2)</f>
        <v>0</v>
      </c>
      <c r="K553" s="139" t="s">
        <v>360</v>
      </c>
      <c r="L553" s="34"/>
      <c r="M553" s="144" t="s">
        <v>32</v>
      </c>
      <c r="N553" s="145" t="s">
        <v>51</v>
      </c>
      <c r="P553" s="146">
        <f>O553*H553</f>
        <v>0</v>
      </c>
      <c r="Q553" s="146">
        <v>0</v>
      </c>
      <c r="R553" s="146">
        <f>Q553*H553</f>
        <v>0</v>
      </c>
      <c r="S553" s="146">
        <v>0</v>
      </c>
      <c r="T553" s="147">
        <f>S553*H553</f>
        <v>0</v>
      </c>
      <c r="AR553" s="148" t="s">
        <v>504</v>
      </c>
      <c r="AT553" s="148" t="s">
        <v>356</v>
      </c>
      <c r="AU553" s="148" t="s">
        <v>89</v>
      </c>
      <c r="AY553" s="18" t="s">
        <v>354</v>
      </c>
      <c r="BE553" s="149">
        <f>IF(N553="základní",J553,0)</f>
        <v>0</v>
      </c>
      <c r="BF553" s="149">
        <f>IF(N553="snížená",J553,0)</f>
        <v>0</v>
      </c>
      <c r="BG553" s="149">
        <f>IF(N553="zákl. přenesená",J553,0)</f>
        <v>0</v>
      </c>
      <c r="BH553" s="149">
        <f>IF(N553="sníž. přenesená",J553,0)</f>
        <v>0</v>
      </c>
      <c r="BI553" s="149">
        <f>IF(N553="nulová",J553,0)</f>
        <v>0</v>
      </c>
      <c r="BJ553" s="18" t="s">
        <v>87</v>
      </c>
      <c r="BK553" s="149">
        <f>ROUND(I553*H553,2)</f>
        <v>0</v>
      </c>
      <c r="BL553" s="18" t="s">
        <v>504</v>
      </c>
      <c r="BM553" s="148" t="s">
        <v>1970</v>
      </c>
    </row>
    <row r="554" spans="2:65" s="1" customFormat="1">
      <c r="B554" s="34"/>
      <c r="D554" s="150" t="s">
        <v>362</v>
      </c>
      <c r="F554" s="151" t="s">
        <v>1971</v>
      </c>
      <c r="I554" s="152"/>
      <c r="L554" s="34"/>
      <c r="M554" s="153"/>
      <c r="T554" s="55"/>
      <c r="AT554" s="18" t="s">
        <v>362</v>
      </c>
      <c r="AU554" s="18" t="s">
        <v>89</v>
      </c>
    </row>
    <row r="555" spans="2:65" s="11" customFormat="1" ht="22.9" customHeight="1">
      <c r="B555" s="125"/>
      <c r="D555" s="126" t="s">
        <v>79</v>
      </c>
      <c r="E555" s="135" t="s">
        <v>1972</v>
      </c>
      <c r="F555" s="135" t="s">
        <v>1973</v>
      </c>
      <c r="I555" s="128"/>
      <c r="J555" s="136">
        <f>BK555</f>
        <v>0</v>
      </c>
      <c r="L555" s="125"/>
      <c r="M555" s="130"/>
      <c r="P555" s="131">
        <f>SUM(P556:P627)</f>
        <v>0</v>
      </c>
      <c r="R555" s="131">
        <f>SUM(R556:R627)</f>
        <v>0</v>
      </c>
      <c r="T555" s="132">
        <f>SUM(T556:T627)</f>
        <v>0</v>
      </c>
      <c r="AR555" s="126" t="s">
        <v>89</v>
      </c>
      <c r="AT555" s="133" t="s">
        <v>79</v>
      </c>
      <c r="AU555" s="133" t="s">
        <v>87</v>
      </c>
      <c r="AY555" s="126" t="s">
        <v>354</v>
      </c>
      <c r="BK555" s="134">
        <f>SUM(BK556:BK627)</f>
        <v>0</v>
      </c>
    </row>
    <row r="556" spans="2:65" s="1" customFormat="1" ht="24.2" customHeight="1">
      <c r="B556" s="34"/>
      <c r="C556" s="137" t="s">
        <v>1267</v>
      </c>
      <c r="D556" s="137" t="s">
        <v>356</v>
      </c>
      <c r="E556" s="138" t="s">
        <v>1974</v>
      </c>
      <c r="F556" s="139" t="s">
        <v>1975</v>
      </c>
      <c r="G556" s="140" t="s">
        <v>359</v>
      </c>
      <c r="H556" s="141">
        <v>194.01599999999999</v>
      </c>
      <c r="I556" s="142"/>
      <c r="J556" s="143">
        <f>ROUND(I556*H556,2)</f>
        <v>0</v>
      </c>
      <c r="K556" s="139" t="s">
        <v>360</v>
      </c>
      <c r="L556" s="34"/>
      <c r="M556" s="144" t="s">
        <v>32</v>
      </c>
      <c r="N556" s="145" t="s">
        <v>51</v>
      </c>
      <c r="P556" s="146">
        <f>O556*H556</f>
        <v>0</v>
      </c>
      <c r="Q556" s="146">
        <v>0</v>
      </c>
      <c r="R556" s="146">
        <f>Q556*H556</f>
        <v>0</v>
      </c>
      <c r="S556" s="146">
        <v>0</v>
      </c>
      <c r="T556" s="147">
        <f>S556*H556</f>
        <v>0</v>
      </c>
      <c r="AR556" s="148" t="s">
        <v>504</v>
      </c>
      <c r="AT556" s="148" t="s">
        <v>356</v>
      </c>
      <c r="AU556" s="148" t="s">
        <v>89</v>
      </c>
      <c r="AY556" s="18" t="s">
        <v>354</v>
      </c>
      <c r="BE556" s="149">
        <f>IF(N556="základní",J556,0)</f>
        <v>0</v>
      </c>
      <c r="BF556" s="149">
        <f>IF(N556="snížená",J556,0)</f>
        <v>0</v>
      </c>
      <c r="BG556" s="149">
        <f>IF(N556="zákl. přenesená",J556,0)</f>
        <v>0</v>
      </c>
      <c r="BH556" s="149">
        <f>IF(N556="sníž. přenesená",J556,0)</f>
        <v>0</v>
      </c>
      <c r="BI556" s="149">
        <f>IF(N556="nulová",J556,0)</f>
        <v>0</v>
      </c>
      <c r="BJ556" s="18" t="s">
        <v>87</v>
      </c>
      <c r="BK556" s="149">
        <f>ROUND(I556*H556,2)</f>
        <v>0</v>
      </c>
      <c r="BL556" s="18" t="s">
        <v>504</v>
      </c>
      <c r="BM556" s="148" t="s">
        <v>1976</v>
      </c>
    </row>
    <row r="557" spans="2:65" s="1" customFormat="1">
      <c r="B557" s="34"/>
      <c r="D557" s="150" t="s">
        <v>362</v>
      </c>
      <c r="F557" s="151" t="s">
        <v>1977</v>
      </c>
      <c r="I557" s="152"/>
      <c r="L557" s="34"/>
      <c r="M557" s="153"/>
      <c r="T557" s="55"/>
      <c r="AT557" s="18" t="s">
        <v>362</v>
      </c>
      <c r="AU557" s="18" t="s">
        <v>89</v>
      </c>
    </row>
    <row r="558" spans="2:65" s="13" customFormat="1">
      <c r="B558" s="161"/>
      <c r="D558" s="155" t="s">
        <v>364</v>
      </c>
      <c r="E558" s="162" t="s">
        <v>32</v>
      </c>
      <c r="F558" s="163" t="s">
        <v>1714</v>
      </c>
      <c r="H558" s="164">
        <v>96.6</v>
      </c>
      <c r="I558" s="165"/>
      <c r="L558" s="161"/>
      <c r="M558" s="166"/>
      <c r="T558" s="167"/>
      <c r="AT558" s="162" t="s">
        <v>364</v>
      </c>
      <c r="AU558" s="162" t="s">
        <v>89</v>
      </c>
      <c r="AV558" s="13" t="s">
        <v>89</v>
      </c>
      <c r="AW558" s="13" t="s">
        <v>40</v>
      </c>
      <c r="AX558" s="13" t="s">
        <v>80</v>
      </c>
      <c r="AY558" s="162" t="s">
        <v>354</v>
      </c>
    </row>
    <row r="559" spans="2:65" s="13" customFormat="1">
      <c r="B559" s="161"/>
      <c r="D559" s="155" t="s">
        <v>364</v>
      </c>
      <c r="E559" s="162" t="s">
        <v>32</v>
      </c>
      <c r="F559" s="163" t="s">
        <v>1715</v>
      </c>
      <c r="H559" s="164">
        <v>5.9749999999999996</v>
      </c>
      <c r="I559" s="165"/>
      <c r="L559" s="161"/>
      <c r="M559" s="166"/>
      <c r="T559" s="167"/>
      <c r="AT559" s="162" t="s">
        <v>364</v>
      </c>
      <c r="AU559" s="162" t="s">
        <v>89</v>
      </c>
      <c r="AV559" s="13" t="s">
        <v>89</v>
      </c>
      <c r="AW559" s="13" t="s">
        <v>40</v>
      </c>
      <c r="AX559" s="13" t="s">
        <v>80</v>
      </c>
      <c r="AY559" s="162" t="s">
        <v>354</v>
      </c>
    </row>
    <row r="560" spans="2:65" s="13" customFormat="1">
      <c r="B560" s="161"/>
      <c r="D560" s="155" t="s">
        <v>364</v>
      </c>
      <c r="E560" s="162" t="s">
        <v>32</v>
      </c>
      <c r="F560" s="163" t="s">
        <v>1716</v>
      </c>
      <c r="H560" s="164">
        <v>89.563000000000002</v>
      </c>
      <c r="I560" s="165"/>
      <c r="L560" s="161"/>
      <c r="M560" s="166"/>
      <c r="T560" s="167"/>
      <c r="AT560" s="162" t="s">
        <v>364</v>
      </c>
      <c r="AU560" s="162" t="s">
        <v>89</v>
      </c>
      <c r="AV560" s="13" t="s">
        <v>89</v>
      </c>
      <c r="AW560" s="13" t="s">
        <v>40</v>
      </c>
      <c r="AX560" s="13" t="s">
        <v>80</v>
      </c>
      <c r="AY560" s="162" t="s">
        <v>354</v>
      </c>
    </row>
    <row r="561" spans="2:65" s="13" customFormat="1" ht="22.5">
      <c r="B561" s="161"/>
      <c r="D561" s="155" t="s">
        <v>364</v>
      </c>
      <c r="E561" s="162" t="s">
        <v>32</v>
      </c>
      <c r="F561" s="163" t="s">
        <v>1978</v>
      </c>
      <c r="H561" s="164">
        <v>1.8779999999999999</v>
      </c>
      <c r="I561" s="165"/>
      <c r="L561" s="161"/>
      <c r="M561" s="166"/>
      <c r="T561" s="167"/>
      <c r="AT561" s="162" t="s">
        <v>364</v>
      </c>
      <c r="AU561" s="162" t="s">
        <v>89</v>
      </c>
      <c r="AV561" s="13" t="s">
        <v>89</v>
      </c>
      <c r="AW561" s="13" t="s">
        <v>40</v>
      </c>
      <c r="AX561" s="13" t="s">
        <v>80</v>
      </c>
      <c r="AY561" s="162" t="s">
        <v>354</v>
      </c>
    </row>
    <row r="562" spans="2:65" s="14" customFormat="1">
      <c r="B562" s="169"/>
      <c r="D562" s="155" t="s">
        <v>364</v>
      </c>
      <c r="E562" s="170" t="s">
        <v>32</v>
      </c>
      <c r="F562" s="171" t="s">
        <v>388</v>
      </c>
      <c r="H562" s="172">
        <v>194.01599999999996</v>
      </c>
      <c r="I562" s="173"/>
      <c r="L562" s="169"/>
      <c r="M562" s="174"/>
      <c r="T562" s="175"/>
      <c r="AT562" s="170" t="s">
        <v>364</v>
      </c>
      <c r="AU562" s="170" t="s">
        <v>89</v>
      </c>
      <c r="AV562" s="14" t="s">
        <v>252</v>
      </c>
      <c r="AW562" s="14" t="s">
        <v>40</v>
      </c>
      <c r="AX562" s="14" t="s">
        <v>87</v>
      </c>
      <c r="AY562" s="170" t="s">
        <v>354</v>
      </c>
    </row>
    <row r="563" spans="2:65" s="1" customFormat="1" ht="21.75" customHeight="1">
      <c r="B563" s="34"/>
      <c r="C563" s="137" t="s">
        <v>1272</v>
      </c>
      <c r="D563" s="137" t="s">
        <v>356</v>
      </c>
      <c r="E563" s="138" t="s">
        <v>1979</v>
      </c>
      <c r="F563" s="139" t="s">
        <v>1980</v>
      </c>
      <c r="G563" s="140" t="s">
        <v>359</v>
      </c>
      <c r="H563" s="141">
        <v>194.01599999999999</v>
      </c>
      <c r="I563" s="142"/>
      <c r="J563" s="143">
        <f>ROUND(I563*H563,2)</f>
        <v>0</v>
      </c>
      <c r="K563" s="139" t="s">
        <v>360</v>
      </c>
      <c r="L563" s="34"/>
      <c r="M563" s="144" t="s">
        <v>32</v>
      </c>
      <c r="N563" s="145" t="s">
        <v>51</v>
      </c>
      <c r="P563" s="146">
        <f>O563*H563</f>
        <v>0</v>
      </c>
      <c r="Q563" s="146">
        <v>0</v>
      </c>
      <c r="R563" s="146">
        <f>Q563*H563</f>
        <v>0</v>
      </c>
      <c r="S563" s="146">
        <v>0</v>
      </c>
      <c r="T563" s="147">
        <f>S563*H563</f>
        <v>0</v>
      </c>
      <c r="AR563" s="148" t="s">
        <v>504</v>
      </c>
      <c r="AT563" s="148" t="s">
        <v>356</v>
      </c>
      <c r="AU563" s="148" t="s">
        <v>89</v>
      </c>
      <c r="AY563" s="18" t="s">
        <v>354</v>
      </c>
      <c r="BE563" s="149">
        <f>IF(N563="základní",J563,0)</f>
        <v>0</v>
      </c>
      <c r="BF563" s="149">
        <f>IF(N563="snížená",J563,0)</f>
        <v>0</v>
      </c>
      <c r="BG563" s="149">
        <f>IF(N563="zákl. přenesená",J563,0)</f>
        <v>0</v>
      </c>
      <c r="BH563" s="149">
        <f>IF(N563="sníž. přenesená",J563,0)</f>
        <v>0</v>
      </c>
      <c r="BI563" s="149">
        <f>IF(N563="nulová",J563,0)</f>
        <v>0</v>
      </c>
      <c r="BJ563" s="18" t="s">
        <v>87</v>
      </c>
      <c r="BK563" s="149">
        <f>ROUND(I563*H563,2)</f>
        <v>0</v>
      </c>
      <c r="BL563" s="18" t="s">
        <v>504</v>
      </c>
      <c r="BM563" s="148" t="s">
        <v>1981</v>
      </c>
    </row>
    <row r="564" spans="2:65" s="1" customFormat="1">
      <c r="B564" s="34"/>
      <c r="D564" s="150" t="s">
        <v>362</v>
      </c>
      <c r="F564" s="151" t="s">
        <v>1982</v>
      </c>
      <c r="I564" s="152"/>
      <c r="L564" s="34"/>
      <c r="M564" s="153"/>
      <c r="T564" s="55"/>
      <c r="AT564" s="18" t="s">
        <v>362</v>
      </c>
      <c r="AU564" s="18" t="s">
        <v>89</v>
      </c>
    </row>
    <row r="565" spans="2:65" s="1" customFormat="1" ht="37.9" customHeight="1">
      <c r="B565" s="34"/>
      <c r="C565" s="137" t="s">
        <v>1279</v>
      </c>
      <c r="D565" s="137" t="s">
        <v>356</v>
      </c>
      <c r="E565" s="138" t="s">
        <v>1983</v>
      </c>
      <c r="F565" s="139" t="s">
        <v>1984</v>
      </c>
      <c r="G565" s="140" t="s">
        <v>476</v>
      </c>
      <c r="H565" s="141">
        <v>111.21</v>
      </c>
      <c r="I565" s="142"/>
      <c r="J565" s="143">
        <f>ROUND(I565*H565,2)</f>
        <v>0</v>
      </c>
      <c r="K565" s="139" t="s">
        <v>360</v>
      </c>
      <c r="L565" s="34"/>
      <c r="M565" s="144" t="s">
        <v>32</v>
      </c>
      <c r="N565" s="145" t="s">
        <v>51</v>
      </c>
      <c r="P565" s="146">
        <f>O565*H565</f>
        <v>0</v>
      </c>
      <c r="Q565" s="146">
        <v>0</v>
      </c>
      <c r="R565" s="146">
        <f>Q565*H565</f>
        <v>0</v>
      </c>
      <c r="S565" s="146">
        <v>0</v>
      </c>
      <c r="T565" s="147">
        <f>S565*H565</f>
        <v>0</v>
      </c>
      <c r="AR565" s="148" t="s">
        <v>504</v>
      </c>
      <c r="AT565" s="148" t="s">
        <v>356</v>
      </c>
      <c r="AU565" s="148" t="s">
        <v>89</v>
      </c>
      <c r="AY565" s="18" t="s">
        <v>354</v>
      </c>
      <c r="BE565" s="149">
        <f>IF(N565="základní",J565,0)</f>
        <v>0</v>
      </c>
      <c r="BF565" s="149">
        <f>IF(N565="snížená",J565,0)</f>
        <v>0</v>
      </c>
      <c r="BG565" s="149">
        <f>IF(N565="zákl. přenesená",J565,0)</f>
        <v>0</v>
      </c>
      <c r="BH565" s="149">
        <f>IF(N565="sníž. přenesená",J565,0)</f>
        <v>0</v>
      </c>
      <c r="BI565" s="149">
        <f>IF(N565="nulová",J565,0)</f>
        <v>0</v>
      </c>
      <c r="BJ565" s="18" t="s">
        <v>87</v>
      </c>
      <c r="BK565" s="149">
        <f>ROUND(I565*H565,2)</f>
        <v>0</v>
      </c>
      <c r="BL565" s="18" t="s">
        <v>504</v>
      </c>
      <c r="BM565" s="148" t="s">
        <v>1985</v>
      </c>
    </row>
    <row r="566" spans="2:65" s="1" customFormat="1">
      <c r="B566" s="34"/>
      <c r="D566" s="150" t="s">
        <v>362</v>
      </c>
      <c r="F566" s="151" t="s">
        <v>1986</v>
      </c>
      <c r="I566" s="152"/>
      <c r="L566" s="34"/>
      <c r="M566" s="153"/>
      <c r="T566" s="55"/>
      <c r="AT566" s="18" t="s">
        <v>362</v>
      </c>
      <c r="AU566" s="18" t="s">
        <v>89</v>
      </c>
    </row>
    <row r="567" spans="2:65" s="13" customFormat="1">
      <c r="B567" s="161"/>
      <c r="D567" s="155" t="s">
        <v>364</v>
      </c>
      <c r="E567" s="162" t="s">
        <v>32</v>
      </c>
      <c r="F567" s="163" t="s">
        <v>1987</v>
      </c>
      <c r="H567" s="164">
        <v>54.8</v>
      </c>
      <c r="I567" s="165"/>
      <c r="L567" s="161"/>
      <c r="M567" s="166"/>
      <c r="T567" s="167"/>
      <c r="AT567" s="162" t="s">
        <v>364</v>
      </c>
      <c r="AU567" s="162" t="s">
        <v>89</v>
      </c>
      <c r="AV567" s="13" t="s">
        <v>89</v>
      </c>
      <c r="AW567" s="13" t="s">
        <v>40</v>
      </c>
      <c r="AX567" s="13" t="s">
        <v>80</v>
      </c>
      <c r="AY567" s="162" t="s">
        <v>354</v>
      </c>
    </row>
    <row r="568" spans="2:65" s="13" customFormat="1">
      <c r="B568" s="161"/>
      <c r="D568" s="155" t="s">
        <v>364</v>
      </c>
      <c r="E568" s="162" t="s">
        <v>32</v>
      </c>
      <c r="F568" s="163" t="s">
        <v>1988</v>
      </c>
      <c r="H568" s="164">
        <v>-2.89</v>
      </c>
      <c r="I568" s="165"/>
      <c r="L568" s="161"/>
      <c r="M568" s="166"/>
      <c r="T568" s="167"/>
      <c r="AT568" s="162" t="s">
        <v>364</v>
      </c>
      <c r="AU568" s="162" t="s">
        <v>89</v>
      </c>
      <c r="AV568" s="13" t="s">
        <v>89</v>
      </c>
      <c r="AW568" s="13" t="s">
        <v>40</v>
      </c>
      <c r="AX568" s="13" t="s">
        <v>80</v>
      </c>
      <c r="AY568" s="162" t="s">
        <v>354</v>
      </c>
    </row>
    <row r="569" spans="2:65" s="15" customFormat="1">
      <c r="B569" s="195"/>
      <c r="D569" s="155" t="s">
        <v>364</v>
      </c>
      <c r="E569" s="196" t="s">
        <v>32</v>
      </c>
      <c r="F569" s="197" t="s">
        <v>1592</v>
      </c>
      <c r="H569" s="198">
        <v>51.91</v>
      </c>
      <c r="I569" s="199"/>
      <c r="L569" s="195"/>
      <c r="M569" s="200"/>
      <c r="T569" s="201"/>
      <c r="AT569" s="196" t="s">
        <v>364</v>
      </c>
      <c r="AU569" s="196" t="s">
        <v>89</v>
      </c>
      <c r="AV569" s="15" t="s">
        <v>110</v>
      </c>
      <c r="AW569" s="15" t="s">
        <v>40</v>
      </c>
      <c r="AX569" s="15" t="s">
        <v>80</v>
      </c>
      <c r="AY569" s="196" t="s">
        <v>354</v>
      </c>
    </row>
    <row r="570" spans="2:65" s="13" customFormat="1">
      <c r="B570" s="161"/>
      <c r="D570" s="155" t="s">
        <v>364</v>
      </c>
      <c r="E570" s="162" t="s">
        <v>32</v>
      </c>
      <c r="F570" s="163" t="s">
        <v>1989</v>
      </c>
      <c r="H570" s="164">
        <v>57.86</v>
      </c>
      <c r="I570" s="165"/>
      <c r="L570" s="161"/>
      <c r="M570" s="166"/>
      <c r="T570" s="167"/>
      <c r="AT570" s="162" t="s">
        <v>364</v>
      </c>
      <c r="AU570" s="162" t="s">
        <v>89</v>
      </c>
      <c r="AV570" s="13" t="s">
        <v>89</v>
      </c>
      <c r="AW570" s="13" t="s">
        <v>40</v>
      </c>
      <c r="AX570" s="13" t="s">
        <v>80</v>
      </c>
      <c r="AY570" s="162" t="s">
        <v>354</v>
      </c>
    </row>
    <row r="571" spans="2:65" s="13" customFormat="1">
      <c r="B571" s="161"/>
      <c r="D571" s="155" t="s">
        <v>364</v>
      </c>
      <c r="E571" s="162" t="s">
        <v>32</v>
      </c>
      <c r="F571" s="163" t="s">
        <v>1990</v>
      </c>
      <c r="H571" s="164">
        <v>4.04</v>
      </c>
      <c r="I571" s="165"/>
      <c r="L571" s="161"/>
      <c r="M571" s="166"/>
      <c r="T571" s="167"/>
      <c r="AT571" s="162" t="s">
        <v>364</v>
      </c>
      <c r="AU571" s="162" t="s">
        <v>89</v>
      </c>
      <c r="AV571" s="13" t="s">
        <v>89</v>
      </c>
      <c r="AW571" s="13" t="s">
        <v>40</v>
      </c>
      <c r="AX571" s="13" t="s">
        <v>80</v>
      </c>
      <c r="AY571" s="162" t="s">
        <v>354</v>
      </c>
    </row>
    <row r="572" spans="2:65" s="13" customFormat="1">
      <c r="B572" s="161"/>
      <c r="D572" s="155" t="s">
        <v>364</v>
      </c>
      <c r="E572" s="162" t="s">
        <v>32</v>
      </c>
      <c r="F572" s="163" t="s">
        <v>1991</v>
      </c>
      <c r="H572" s="164">
        <v>-2.6</v>
      </c>
      <c r="I572" s="165"/>
      <c r="L572" s="161"/>
      <c r="M572" s="166"/>
      <c r="T572" s="167"/>
      <c r="AT572" s="162" t="s">
        <v>364</v>
      </c>
      <c r="AU572" s="162" t="s">
        <v>89</v>
      </c>
      <c r="AV572" s="13" t="s">
        <v>89</v>
      </c>
      <c r="AW572" s="13" t="s">
        <v>40</v>
      </c>
      <c r="AX572" s="13" t="s">
        <v>80</v>
      </c>
      <c r="AY572" s="162" t="s">
        <v>354</v>
      </c>
    </row>
    <row r="573" spans="2:65" s="15" customFormat="1">
      <c r="B573" s="195"/>
      <c r="D573" s="155" t="s">
        <v>364</v>
      </c>
      <c r="E573" s="196" t="s">
        <v>32</v>
      </c>
      <c r="F573" s="197" t="s">
        <v>1603</v>
      </c>
      <c r="H573" s="198">
        <v>59.3</v>
      </c>
      <c r="I573" s="199"/>
      <c r="L573" s="195"/>
      <c r="M573" s="200"/>
      <c r="T573" s="201"/>
      <c r="AT573" s="196" t="s">
        <v>364</v>
      </c>
      <c r="AU573" s="196" t="s">
        <v>89</v>
      </c>
      <c r="AV573" s="15" t="s">
        <v>110</v>
      </c>
      <c r="AW573" s="15" t="s">
        <v>40</v>
      </c>
      <c r="AX573" s="15" t="s">
        <v>80</v>
      </c>
      <c r="AY573" s="196" t="s">
        <v>354</v>
      </c>
    </row>
    <row r="574" spans="2:65" s="14" customFormat="1">
      <c r="B574" s="169"/>
      <c r="D574" s="155" t="s">
        <v>364</v>
      </c>
      <c r="E574" s="170" t="s">
        <v>32</v>
      </c>
      <c r="F574" s="171" t="s">
        <v>388</v>
      </c>
      <c r="H574" s="172">
        <v>111.21000000000001</v>
      </c>
      <c r="I574" s="173"/>
      <c r="L574" s="169"/>
      <c r="M574" s="174"/>
      <c r="T574" s="175"/>
      <c r="AT574" s="170" t="s">
        <v>364</v>
      </c>
      <c r="AU574" s="170" t="s">
        <v>89</v>
      </c>
      <c r="AV574" s="14" t="s">
        <v>252</v>
      </c>
      <c r="AW574" s="14" t="s">
        <v>40</v>
      </c>
      <c r="AX574" s="14" t="s">
        <v>87</v>
      </c>
      <c r="AY574" s="170" t="s">
        <v>354</v>
      </c>
    </row>
    <row r="575" spans="2:65" s="1" customFormat="1" ht="33" customHeight="1">
      <c r="B575" s="34"/>
      <c r="C575" s="137" t="s">
        <v>1287</v>
      </c>
      <c r="D575" s="137" t="s">
        <v>356</v>
      </c>
      <c r="E575" s="138" t="s">
        <v>1992</v>
      </c>
      <c r="F575" s="139" t="s">
        <v>1993</v>
      </c>
      <c r="G575" s="140" t="s">
        <v>359</v>
      </c>
      <c r="H575" s="141">
        <v>194.01599999999999</v>
      </c>
      <c r="I575" s="142"/>
      <c r="J575" s="143">
        <f>ROUND(I575*H575,2)</f>
        <v>0</v>
      </c>
      <c r="K575" s="139" t="s">
        <v>360</v>
      </c>
      <c r="L575" s="34"/>
      <c r="M575" s="144" t="s">
        <v>32</v>
      </c>
      <c r="N575" s="145" t="s">
        <v>51</v>
      </c>
      <c r="P575" s="146">
        <f>O575*H575</f>
        <v>0</v>
      </c>
      <c r="Q575" s="146">
        <v>0</v>
      </c>
      <c r="R575" s="146">
        <f>Q575*H575</f>
        <v>0</v>
      </c>
      <c r="S575" s="146">
        <v>0</v>
      </c>
      <c r="T575" s="147">
        <f>S575*H575</f>
        <v>0</v>
      </c>
      <c r="AR575" s="148" t="s">
        <v>504</v>
      </c>
      <c r="AT575" s="148" t="s">
        <v>356</v>
      </c>
      <c r="AU575" s="148" t="s">
        <v>89</v>
      </c>
      <c r="AY575" s="18" t="s">
        <v>354</v>
      </c>
      <c r="BE575" s="149">
        <f>IF(N575="základní",J575,0)</f>
        <v>0</v>
      </c>
      <c r="BF575" s="149">
        <f>IF(N575="snížená",J575,0)</f>
        <v>0</v>
      </c>
      <c r="BG575" s="149">
        <f>IF(N575="zákl. přenesená",J575,0)</f>
        <v>0</v>
      </c>
      <c r="BH575" s="149">
        <f>IF(N575="sníž. přenesená",J575,0)</f>
        <v>0</v>
      </c>
      <c r="BI575" s="149">
        <f>IF(N575="nulová",J575,0)</f>
        <v>0</v>
      </c>
      <c r="BJ575" s="18" t="s">
        <v>87</v>
      </c>
      <c r="BK575" s="149">
        <f>ROUND(I575*H575,2)</f>
        <v>0</v>
      </c>
      <c r="BL575" s="18" t="s">
        <v>504</v>
      </c>
      <c r="BM575" s="148" t="s">
        <v>1994</v>
      </c>
    </row>
    <row r="576" spans="2:65" s="1" customFormat="1">
      <c r="B576" s="34"/>
      <c r="D576" s="150" t="s">
        <v>362</v>
      </c>
      <c r="F576" s="151" t="s">
        <v>1995</v>
      </c>
      <c r="I576" s="152"/>
      <c r="L576" s="34"/>
      <c r="M576" s="153"/>
      <c r="T576" s="55"/>
      <c r="AT576" s="18" t="s">
        <v>362</v>
      </c>
      <c r="AU576" s="18" t="s">
        <v>89</v>
      </c>
    </row>
    <row r="577" spans="2:65" s="13" customFormat="1">
      <c r="B577" s="161"/>
      <c r="D577" s="155" t="s">
        <v>364</v>
      </c>
      <c r="E577" s="162" t="s">
        <v>32</v>
      </c>
      <c r="F577" s="163" t="s">
        <v>1714</v>
      </c>
      <c r="H577" s="164">
        <v>96.6</v>
      </c>
      <c r="I577" s="165"/>
      <c r="L577" s="161"/>
      <c r="M577" s="166"/>
      <c r="T577" s="167"/>
      <c r="AT577" s="162" t="s">
        <v>364</v>
      </c>
      <c r="AU577" s="162" t="s">
        <v>89</v>
      </c>
      <c r="AV577" s="13" t="s">
        <v>89</v>
      </c>
      <c r="AW577" s="13" t="s">
        <v>40</v>
      </c>
      <c r="AX577" s="13" t="s">
        <v>80</v>
      </c>
      <c r="AY577" s="162" t="s">
        <v>354</v>
      </c>
    </row>
    <row r="578" spans="2:65" s="13" customFormat="1">
      <c r="B578" s="161"/>
      <c r="D578" s="155" t="s">
        <v>364</v>
      </c>
      <c r="E578" s="162" t="s">
        <v>32</v>
      </c>
      <c r="F578" s="163" t="s">
        <v>1715</v>
      </c>
      <c r="H578" s="164">
        <v>5.9749999999999996</v>
      </c>
      <c r="I578" s="165"/>
      <c r="L578" s="161"/>
      <c r="M578" s="166"/>
      <c r="T578" s="167"/>
      <c r="AT578" s="162" t="s">
        <v>364</v>
      </c>
      <c r="AU578" s="162" t="s">
        <v>89</v>
      </c>
      <c r="AV578" s="13" t="s">
        <v>89</v>
      </c>
      <c r="AW578" s="13" t="s">
        <v>40</v>
      </c>
      <c r="AX578" s="13" t="s">
        <v>80</v>
      </c>
      <c r="AY578" s="162" t="s">
        <v>354</v>
      </c>
    </row>
    <row r="579" spans="2:65" s="13" customFormat="1">
      <c r="B579" s="161"/>
      <c r="D579" s="155" t="s">
        <v>364</v>
      </c>
      <c r="E579" s="162" t="s">
        <v>32</v>
      </c>
      <c r="F579" s="163" t="s">
        <v>1716</v>
      </c>
      <c r="H579" s="164">
        <v>89.563000000000002</v>
      </c>
      <c r="I579" s="165"/>
      <c r="L579" s="161"/>
      <c r="M579" s="166"/>
      <c r="T579" s="167"/>
      <c r="AT579" s="162" t="s">
        <v>364</v>
      </c>
      <c r="AU579" s="162" t="s">
        <v>89</v>
      </c>
      <c r="AV579" s="13" t="s">
        <v>89</v>
      </c>
      <c r="AW579" s="13" t="s">
        <v>40</v>
      </c>
      <c r="AX579" s="13" t="s">
        <v>80</v>
      </c>
      <c r="AY579" s="162" t="s">
        <v>354</v>
      </c>
    </row>
    <row r="580" spans="2:65" s="13" customFormat="1" ht="22.5">
      <c r="B580" s="161"/>
      <c r="D580" s="155" t="s">
        <v>364</v>
      </c>
      <c r="E580" s="162" t="s">
        <v>32</v>
      </c>
      <c r="F580" s="163" t="s">
        <v>1978</v>
      </c>
      <c r="H580" s="164">
        <v>1.8779999999999999</v>
      </c>
      <c r="I580" s="165"/>
      <c r="L580" s="161"/>
      <c r="M580" s="166"/>
      <c r="T580" s="167"/>
      <c r="AT580" s="162" t="s">
        <v>364</v>
      </c>
      <c r="AU580" s="162" t="s">
        <v>89</v>
      </c>
      <c r="AV580" s="13" t="s">
        <v>89</v>
      </c>
      <c r="AW580" s="13" t="s">
        <v>40</v>
      </c>
      <c r="AX580" s="13" t="s">
        <v>80</v>
      </c>
      <c r="AY580" s="162" t="s">
        <v>354</v>
      </c>
    </row>
    <row r="581" spans="2:65" s="14" customFormat="1">
      <c r="B581" s="169"/>
      <c r="D581" s="155" t="s">
        <v>364</v>
      </c>
      <c r="E581" s="170" t="s">
        <v>32</v>
      </c>
      <c r="F581" s="171" t="s">
        <v>388</v>
      </c>
      <c r="H581" s="172">
        <v>194.01599999999996</v>
      </c>
      <c r="I581" s="173"/>
      <c r="L581" s="169"/>
      <c r="M581" s="174"/>
      <c r="T581" s="175"/>
      <c r="AT581" s="170" t="s">
        <v>364</v>
      </c>
      <c r="AU581" s="170" t="s">
        <v>89</v>
      </c>
      <c r="AV581" s="14" t="s">
        <v>252</v>
      </c>
      <c r="AW581" s="14" t="s">
        <v>40</v>
      </c>
      <c r="AX581" s="14" t="s">
        <v>87</v>
      </c>
      <c r="AY581" s="170" t="s">
        <v>354</v>
      </c>
    </row>
    <row r="582" spans="2:65" s="1" customFormat="1" ht="44.25" customHeight="1">
      <c r="B582" s="34"/>
      <c r="C582" s="137" t="s">
        <v>1293</v>
      </c>
      <c r="D582" s="137" t="s">
        <v>356</v>
      </c>
      <c r="E582" s="138" t="s">
        <v>1996</v>
      </c>
      <c r="F582" s="139" t="s">
        <v>1997</v>
      </c>
      <c r="G582" s="140" t="s">
        <v>359</v>
      </c>
      <c r="H582" s="141">
        <v>388.03199999999998</v>
      </c>
      <c r="I582" s="142"/>
      <c r="J582" s="143">
        <f>ROUND(I582*H582,2)</f>
        <v>0</v>
      </c>
      <c r="K582" s="139" t="s">
        <v>360</v>
      </c>
      <c r="L582" s="34"/>
      <c r="M582" s="144" t="s">
        <v>32</v>
      </c>
      <c r="N582" s="145" t="s">
        <v>51</v>
      </c>
      <c r="P582" s="146">
        <f>O582*H582</f>
        <v>0</v>
      </c>
      <c r="Q582" s="146">
        <v>0</v>
      </c>
      <c r="R582" s="146">
        <f>Q582*H582</f>
        <v>0</v>
      </c>
      <c r="S582" s="146">
        <v>0</v>
      </c>
      <c r="T582" s="147">
        <f>S582*H582</f>
        <v>0</v>
      </c>
      <c r="AR582" s="148" t="s">
        <v>504</v>
      </c>
      <c r="AT582" s="148" t="s">
        <v>356</v>
      </c>
      <c r="AU582" s="148" t="s">
        <v>89</v>
      </c>
      <c r="AY582" s="18" t="s">
        <v>354</v>
      </c>
      <c r="BE582" s="149">
        <f>IF(N582="základní",J582,0)</f>
        <v>0</v>
      </c>
      <c r="BF582" s="149">
        <f>IF(N582="snížená",J582,0)</f>
        <v>0</v>
      </c>
      <c r="BG582" s="149">
        <f>IF(N582="zákl. přenesená",J582,0)</f>
        <v>0</v>
      </c>
      <c r="BH582" s="149">
        <f>IF(N582="sníž. přenesená",J582,0)</f>
        <v>0</v>
      </c>
      <c r="BI582" s="149">
        <f>IF(N582="nulová",J582,0)</f>
        <v>0</v>
      </c>
      <c r="BJ582" s="18" t="s">
        <v>87</v>
      </c>
      <c r="BK582" s="149">
        <f>ROUND(I582*H582,2)</f>
        <v>0</v>
      </c>
      <c r="BL582" s="18" t="s">
        <v>504</v>
      </c>
      <c r="BM582" s="148" t="s">
        <v>1998</v>
      </c>
    </row>
    <row r="583" spans="2:65" s="1" customFormat="1">
      <c r="B583" s="34"/>
      <c r="D583" s="150" t="s">
        <v>362</v>
      </c>
      <c r="F583" s="151" t="s">
        <v>1999</v>
      </c>
      <c r="I583" s="152"/>
      <c r="L583" s="34"/>
      <c r="M583" s="153"/>
      <c r="T583" s="55"/>
      <c r="AT583" s="18" t="s">
        <v>362</v>
      </c>
      <c r="AU583" s="18" t="s">
        <v>89</v>
      </c>
    </row>
    <row r="584" spans="2:65" s="13" customFormat="1">
      <c r="B584" s="161"/>
      <c r="D584" s="155" t="s">
        <v>364</v>
      </c>
      <c r="E584" s="162" t="s">
        <v>32</v>
      </c>
      <c r="F584" s="163" t="s">
        <v>2000</v>
      </c>
      <c r="H584" s="164">
        <v>388.03199999999998</v>
      </c>
      <c r="I584" s="165"/>
      <c r="L584" s="161"/>
      <c r="M584" s="166"/>
      <c r="T584" s="167"/>
      <c r="AT584" s="162" t="s">
        <v>364</v>
      </c>
      <c r="AU584" s="162" t="s">
        <v>89</v>
      </c>
      <c r="AV584" s="13" t="s">
        <v>89</v>
      </c>
      <c r="AW584" s="13" t="s">
        <v>40</v>
      </c>
      <c r="AX584" s="13" t="s">
        <v>80</v>
      </c>
      <c r="AY584" s="162" t="s">
        <v>354</v>
      </c>
    </row>
    <row r="585" spans="2:65" s="14" customFormat="1">
      <c r="B585" s="169"/>
      <c r="D585" s="155" t="s">
        <v>364</v>
      </c>
      <c r="E585" s="170" t="s">
        <v>32</v>
      </c>
      <c r="F585" s="171" t="s">
        <v>388</v>
      </c>
      <c r="H585" s="172">
        <v>388.03199999999998</v>
      </c>
      <c r="I585" s="173"/>
      <c r="L585" s="169"/>
      <c r="M585" s="174"/>
      <c r="T585" s="175"/>
      <c r="AT585" s="170" t="s">
        <v>364</v>
      </c>
      <c r="AU585" s="170" t="s">
        <v>89</v>
      </c>
      <c r="AV585" s="14" t="s">
        <v>252</v>
      </c>
      <c r="AW585" s="14" t="s">
        <v>40</v>
      </c>
      <c r="AX585" s="14" t="s">
        <v>87</v>
      </c>
      <c r="AY585" s="170" t="s">
        <v>354</v>
      </c>
    </row>
    <row r="586" spans="2:65" s="1" customFormat="1" ht="24.2" customHeight="1">
      <c r="B586" s="34"/>
      <c r="C586" s="137" t="s">
        <v>1296</v>
      </c>
      <c r="D586" s="137" t="s">
        <v>356</v>
      </c>
      <c r="E586" s="138" t="s">
        <v>2001</v>
      </c>
      <c r="F586" s="139" t="s">
        <v>2002</v>
      </c>
      <c r="G586" s="140" t="s">
        <v>359</v>
      </c>
      <c r="H586" s="141">
        <v>194.01599999999999</v>
      </c>
      <c r="I586" s="142"/>
      <c r="J586" s="143">
        <f>ROUND(I586*H586,2)</f>
        <v>0</v>
      </c>
      <c r="K586" s="139" t="s">
        <v>360</v>
      </c>
      <c r="L586" s="34"/>
      <c r="M586" s="144" t="s">
        <v>32</v>
      </c>
      <c r="N586" s="145" t="s">
        <v>51</v>
      </c>
      <c r="P586" s="146">
        <f>O586*H586</f>
        <v>0</v>
      </c>
      <c r="Q586" s="146">
        <v>0</v>
      </c>
      <c r="R586" s="146">
        <f>Q586*H586</f>
        <v>0</v>
      </c>
      <c r="S586" s="146">
        <v>0</v>
      </c>
      <c r="T586" s="147">
        <f>S586*H586</f>
        <v>0</v>
      </c>
      <c r="AR586" s="148" t="s">
        <v>504</v>
      </c>
      <c r="AT586" s="148" t="s">
        <v>356</v>
      </c>
      <c r="AU586" s="148" t="s">
        <v>89</v>
      </c>
      <c r="AY586" s="18" t="s">
        <v>354</v>
      </c>
      <c r="BE586" s="149">
        <f>IF(N586="základní",J586,0)</f>
        <v>0</v>
      </c>
      <c r="BF586" s="149">
        <f>IF(N586="snížená",J586,0)</f>
        <v>0</v>
      </c>
      <c r="BG586" s="149">
        <f>IF(N586="zákl. přenesená",J586,0)</f>
        <v>0</v>
      </c>
      <c r="BH586" s="149">
        <f>IF(N586="sníž. přenesená",J586,0)</f>
        <v>0</v>
      </c>
      <c r="BI586" s="149">
        <f>IF(N586="nulová",J586,0)</f>
        <v>0</v>
      </c>
      <c r="BJ586" s="18" t="s">
        <v>87</v>
      </c>
      <c r="BK586" s="149">
        <f>ROUND(I586*H586,2)</f>
        <v>0</v>
      </c>
      <c r="BL586" s="18" t="s">
        <v>504</v>
      </c>
      <c r="BM586" s="148" t="s">
        <v>2003</v>
      </c>
    </row>
    <row r="587" spans="2:65" s="1" customFormat="1">
      <c r="B587" s="34"/>
      <c r="D587" s="150" t="s">
        <v>362</v>
      </c>
      <c r="F587" s="151" t="s">
        <v>2004</v>
      </c>
      <c r="I587" s="152"/>
      <c r="L587" s="34"/>
      <c r="M587" s="153"/>
      <c r="T587" s="55"/>
      <c r="AT587" s="18" t="s">
        <v>362</v>
      </c>
      <c r="AU587" s="18" t="s">
        <v>89</v>
      </c>
    </row>
    <row r="588" spans="2:65" s="1" customFormat="1" ht="24.2" customHeight="1">
      <c r="B588" s="34"/>
      <c r="C588" s="137" t="s">
        <v>1301</v>
      </c>
      <c r="D588" s="137" t="s">
        <v>356</v>
      </c>
      <c r="E588" s="138" t="s">
        <v>2005</v>
      </c>
      <c r="F588" s="139" t="s">
        <v>2006</v>
      </c>
      <c r="G588" s="140" t="s">
        <v>359</v>
      </c>
      <c r="H588" s="141">
        <v>194.01599999999999</v>
      </c>
      <c r="I588" s="142"/>
      <c r="J588" s="143">
        <f>ROUND(I588*H588,2)</f>
        <v>0</v>
      </c>
      <c r="K588" s="139" t="s">
        <v>360</v>
      </c>
      <c r="L588" s="34"/>
      <c r="M588" s="144" t="s">
        <v>32</v>
      </c>
      <c r="N588" s="145" t="s">
        <v>51</v>
      </c>
      <c r="P588" s="146">
        <f>O588*H588</f>
        <v>0</v>
      </c>
      <c r="Q588" s="146">
        <v>0</v>
      </c>
      <c r="R588" s="146">
        <f>Q588*H588</f>
        <v>0</v>
      </c>
      <c r="S588" s="146">
        <v>0</v>
      </c>
      <c r="T588" s="147">
        <f>S588*H588</f>
        <v>0</v>
      </c>
      <c r="AR588" s="148" t="s">
        <v>504</v>
      </c>
      <c r="AT588" s="148" t="s">
        <v>356</v>
      </c>
      <c r="AU588" s="148" t="s">
        <v>89</v>
      </c>
      <c r="AY588" s="18" t="s">
        <v>354</v>
      </c>
      <c r="BE588" s="149">
        <f>IF(N588="základní",J588,0)</f>
        <v>0</v>
      </c>
      <c r="BF588" s="149">
        <f>IF(N588="snížená",J588,0)</f>
        <v>0</v>
      </c>
      <c r="BG588" s="149">
        <f>IF(N588="zákl. přenesená",J588,0)</f>
        <v>0</v>
      </c>
      <c r="BH588" s="149">
        <f>IF(N588="sníž. přenesená",J588,0)</f>
        <v>0</v>
      </c>
      <c r="BI588" s="149">
        <f>IF(N588="nulová",J588,0)</f>
        <v>0</v>
      </c>
      <c r="BJ588" s="18" t="s">
        <v>87</v>
      </c>
      <c r="BK588" s="149">
        <f>ROUND(I588*H588,2)</f>
        <v>0</v>
      </c>
      <c r="BL588" s="18" t="s">
        <v>504</v>
      </c>
      <c r="BM588" s="148" t="s">
        <v>2007</v>
      </c>
    </row>
    <row r="589" spans="2:65" s="1" customFormat="1">
      <c r="B589" s="34"/>
      <c r="D589" s="150" t="s">
        <v>362</v>
      </c>
      <c r="F589" s="151" t="s">
        <v>2008</v>
      </c>
      <c r="I589" s="152"/>
      <c r="L589" s="34"/>
      <c r="M589" s="153"/>
      <c r="T589" s="55"/>
      <c r="AT589" s="18" t="s">
        <v>362</v>
      </c>
      <c r="AU589" s="18" t="s">
        <v>89</v>
      </c>
    </row>
    <row r="590" spans="2:65" s="1" customFormat="1" ht="33" customHeight="1">
      <c r="B590" s="34"/>
      <c r="C590" s="137" t="s">
        <v>1306</v>
      </c>
      <c r="D590" s="137" t="s">
        <v>356</v>
      </c>
      <c r="E590" s="138" t="s">
        <v>2009</v>
      </c>
      <c r="F590" s="139" t="s">
        <v>2010</v>
      </c>
      <c r="G590" s="140" t="s">
        <v>359</v>
      </c>
      <c r="H590" s="141">
        <v>22.242000000000001</v>
      </c>
      <c r="I590" s="142"/>
      <c r="J590" s="143">
        <f>ROUND(I590*H590,2)</f>
        <v>0</v>
      </c>
      <c r="K590" s="139" t="s">
        <v>360</v>
      </c>
      <c r="L590" s="34"/>
      <c r="M590" s="144" t="s">
        <v>32</v>
      </c>
      <c r="N590" s="145" t="s">
        <v>51</v>
      </c>
      <c r="P590" s="146">
        <f>O590*H590</f>
        <v>0</v>
      </c>
      <c r="Q590" s="146">
        <v>0</v>
      </c>
      <c r="R590" s="146">
        <f>Q590*H590</f>
        <v>0</v>
      </c>
      <c r="S590" s="146">
        <v>0</v>
      </c>
      <c r="T590" s="147">
        <f>S590*H590</f>
        <v>0</v>
      </c>
      <c r="AR590" s="148" t="s">
        <v>504</v>
      </c>
      <c r="AT590" s="148" t="s">
        <v>356</v>
      </c>
      <c r="AU590" s="148" t="s">
        <v>89</v>
      </c>
      <c r="AY590" s="18" t="s">
        <v>354</v>
      </c>
      <c r="BE590" s="149">
        <f>IF(N590="základní",J590,0)</f>
        <v>0</v>
      </c>
      <c r="BF590" s="149">
        <f>IF(N590="snížená",J590,0)</f>
        <v>0</v>
      </c>
      <c r="BG590" s="149">
        <f>IF(N590="zákl. přenesená",J590,0)</f>
        <v>0</v>
      </c>
      <c r="BH590" s="149">
        <f>IF(N590="sníž. přenesená",J590,0)</f>
        <v>0</v>
      </c>
      <c r="BI590" s="149">
        <f>IF(N590="nulová",J590,0)</f>
        <v>0</v>
      </c>
      <c r="BJ590" s="18" t="s">
        <v>87</v>
      </c>
      <c r="BK590" s="149">
        <f>ROUND(I590*H590,2)</f>
        <v>0</v>
      </c>
      <c r="BL590" s="18" t="s">
        <v>504</v>
      </c>
      <c r="BM590" s="148" t="s">
        <v>2011</v>
      </c>
    </row>
    <row r="591" spans="2:65" s="1" customFormat="1">
      <c r="B591" s="34"/>
      <c r="D591" s="150" t="s">
        <v>362</v>
      </c>
      <c r="F591" s="151" t="s">
        <v>2012</v>
      </c>
      <c r="I591" s="152"/>
      <c r="L591" s="34"/>
      <c r="M591" s="153"/>
      <c r="T591" s="55"/>
      <c r="AT591" s="18" t="s">
        <v>362</v>
      </c>
      <c r="AU591" s="18" t="s">
        <v>89</v>
      </c>
    </row>
    <row r="592" spans="2:65" s="13" customFormat="1">
      <c r="B592" s="161"/>
      <c r="D592" s="155" t="s">
        <v>364</v>
      </c>
      <c r="E592" s="162" t="s">
        <v>32</v>
      </c>
      <c r="F592" s="163" t="s">
        <v>2013</v>
      </c>
      <c r="H592" s="164">
        <v>10.96</v>
      </c>
      <c r="I592" s="165"/>
      <c r="L592" s="161"/>
      <c r="M592" s="166"/>
      <c r="T592" s="167"/>
      <c r="AT592" s="162" t="s">
        <v>364</v>
      </c>
      <c r="AU592" s="162" t="s">
        <v>89</v>
      </c>
      <c r="AV592" s="13" t="s">
        <v>89</v>
      </c>
      <c r="AW592" s="13" t="s">
        <v>40</v>
      </c>
      <c r="AX592" s="13" t="s">
        <v>80</v>
      </c>
      <c r="AY592" s="162" t="s">
        <v>354</v>
      </c>
    </row>
    <row r="593" spans="2:65" s="13" customFormat="1">
      <c r="B593" s="161"/>
      <c r="D593" s="155" t="s">
        <v>364</v>
      </c>
      <c r="E593" s="162" t="s">
        <v>32</v>
      </c>
      <c r="F593" s="163" t="s">
        <v>2014</v>
      </c>
      <c r="H593" s="164">
        <v>-0.57799999999999996</v>
      </c>
      <c r="I593" s="165"/>
      <c r="L593" s="161"/>
      <c r="M593" s="166"/>
      <c r="T593" s="167"/>
      <c r="AT593" s="162" t="s">
        <v>364</v>
      </c>
      <c r="AU593" s="162" t="s">
        <v>89</v>
      </c>
      <c r="AV593" s="13" t="s">
        <v>89</v>
      </c>
      <c r="AW593" s="13" t="s">
        <v>40</v>
      </c>
      <c r="AX593" s="13" t="s">
        <v>80</v>
      </c>
      <c r="AY593" s="162" t="s">
        <v>354</v>
      </c>
    </row>
    <row r="594" spans="2:65" s="15" customFormat="1">
      <c r="B594" s="195"/>
      <c r="D594" s="155" t="s">
        <v>364</v>
      </c>
      <c r="E594" s="196" t="s">
        <v>32</v>
      </c>
      <c r="F594" s="197" t="s">
        <v>1592</v>
      </c>
      <c r="H594" s="198">
        <v>10.382000000000001</v>
      </c>
      <c r="I594" s="199"/>
      <c r="L594" s="195"/>
      <c r="M594" s="200"/>
      <c r="T594" s="201"/>
      <c r="AT594" s="196" t="s">
        <v>364</v>
      </c>
      <c r="AU594" s="196" t="s">
        <v>89</v>
      </c>
      <c r="AV594" s="15" t="s">
        <v>110</v>
      </c>
      <c r="AW594" s="15" t="s">
        <v>40</v>
      </c>
      <c r="AX594" s="15" t="s">
        <v>80</v>
      </c>
      <c r="AY594" s="196" t="s">
        <v>354</v>
      </c>
    </row>
    <row r="595" spans="2:65" s="13" customFormat="1">
      <c r="B595" s="161"/>
      <c r="D595" s="155" t="s">
        <v>364</v>
      </c>
      <c r="E595" s="162" t="s">
        <v>32</v>
      </c>
      <c r="F595" s="163" t="s">
        <v>2015</v>
      </c>
      <c r="H595" s="164">
        <v>11.571999999999999</v>
      </c>
      <c r="I595" s="165"/>
      <c r="L595" s="161"/>
      <c r="M595" s="166"/>
      <c r="T595" s="167"/>
      <c r="AT595" s="162" t="s">
        <v>364</v>
      </c>
      <c r="AU595" s="162" t="s">
        <v>89</v>
      </c>
      <c r="AV595" s="13" t="s">
        <v>89</v>
      </c>
      <c r="AW595" s="13" t="s">
        <v>40</v>
      </c>
      <c r="AX595" s="13" t="s">
        <v>80</v>
      </c>
      <c r="AY595" s="162" t="s">
        <v>354</v>
      </c>
    </row>
    <row r="596" spans="2:65" s="13" customFormat="1">
      <c r="B596" s="161"/>
      <c r="D596" s="155" t="s">
        <v>364</v>
      </c>
      <c r="E596" s="162" t="s">
        <v>32</v>
      </c>
      <c r="F596" s="163" t="s">
        <v>2016</v>
      </c>
      <c r="H596" s="164">
        <v>0.80800000000000005</v>
      </c>
      <c r="I596" s="165"/>
      <c r="L596" s="161"/>
      <c r="M596" s="166"/>
      <c r="T596" s="167"/>
      <c r="AT596" s="162" t="s">
        <v>364</v>
      </c>
      <c r="AU596" s="162" t="s">
        <v>89</v>
      </c>
      <c r="AV596" s="13" t="s">
        <v>89</v>
      </c>
      <c r="AW596" s="13" t="s">
        <v>40</v>
      </c>
      <c r="AX596" s="13" t="s">
        <v>80</v>
      </c>
      <c r="AY596" s="162" t="s">
        <v>354</v>
      </c>
    </row>
    <row r="597" spans="2:65" s="13" customFormat="1">
      <c r="B597" s="161"/>
      <c r="D597" s="155" t="s">
        <v>364</v>
      </c>
      <c r="E597" s="162" t="s">
        <v>32</v>
      </c>
      <c r="F597" s="163" t="s">
        <v>2017</v>
      </c>
      <c r="H597" s="164">
        <v>-0.52</v>
      </c>
      <c r="I597" s="165"/>
      <c r="L597" s="161"/>
      <c r="M597" s="166"/>
      <c r="T597" s="167"/>
      <c r="AT597" s="162" t="s">
        <v>364</v>
      </c>
      <c r="AU597" s="162" t="s">
        <v>89</v>
      </c>
      <c r="AV597" s="13" t="s">
        <v>89</v>
      </c>
      <c r="AW597" s="13" t="s">
        <v>40</v>
      </c>
      <c r="AX597" s="13" t="s">
        <v>80</v>
      </c>
      <c r="AY597" s="162" t="s">
        <v>354</v>
      </c>
    </row>
    <row r="598" spans="2:65" s="15" customFormat="1">
      <c r="B598" s="195"/>
      <c r="D598" s="155" t="s">
        <v>364</v>
      </c>
      <c r="E598" s="196" t="s">
        <v>32</v>
      </c>
      <c r="F598" s="197" t="s">
        <v>1603</v>
      </c>
      <c r="H598" s="198">
        <v>11.86</v>
      </c>
      <c r="I598" s="199"/>
      <c r="L598" s="195"/>
      <c r="M598" s="200"/>
      <c r="T598" s="201"/>
      <c r="AT598" s="196" t="s">
        <v>364</v>
      </c>
      <c r="AU598" s="196" t="s">
        <v>89</v>
      </c>
      <c r="AV598" s="15" t="s">
        <v>110</v>
      </c>
      <c r="AW598" s="15" t="s">
        <v>40</v>
      </c>
      <c r="AX598" s="15" t="s">
        <v>80</v>
      </c>
      <c r="AY598" s="196" t="s">
        <v>354</v>
      </c>
    </row>
    <row r="599" spans="2:65" s="14" customFormat="1">
      <c r="B599" s="169"/>
      <c r="D599" s="155" t="s">
        <v>364</v>
      </c>
      <c r="E599" s="170" t="s">
        <v>32</v>
      </c>
      <c r="F599" s="171" t="s">
        <v>388</v>
      </c>
      <c r="H599" s="172">
        <v>22.242000000000001</v>
      </c>
      <c r="I599" s="173"/>
      <c r="L599" s="169"/>
      <c r="M599" s="174"/>
      <c r="T599" s="175"/>
      <c r="AT599" s="170" t="s">
        <v>364</v>
      </c>
      <c r="AU599" s="170" t="s">
        <v>89</v>
      </c>
      <c r="AV599" s="14" t="s">
        <v>252</v>
      </c>
      <c r="AW599" s="14" t="s">
        <v>40</v>
      </c>
      <c r="AX599" s="14" t="s">
        <v>87</v>
      </c>
      <c r="AY599" s="170" t="s">
        <v>354</v>
      </c>
    </row>
    <row r="600" spans="2:65" s="1" customFormat="1" ht="16.5" customHeight="1">
      <c r="B600" s="34"/>
      <c r="C600" s="137" t="s">
        <v>1311</v>
      </c>
      <c r="D600" s="137" t="s">
        <v>356</v>
      </c>
      <c r="E600" s="138" t="s">
        <v>2018</v>
      </c>
      <c r="F600" s="139" t="s">
        <v>2019</v>
      </c>
      <c r="G600" s="140" t="s">
        <v>359</v>
      </c>
      <c r="H600" s="141">
        <v>194.01599999999999</v>
      </c>
      <c r="I600" s="142"/>
      <c r="J600" s="143">
        <f>ROUND(I600*H600,2)</f>
        <v>0</v>
      </c>
      <c r="K600" s="139" t="s">
        <v>360</v>
      </c>
      <c r="L600" s="34"/>
      <c r="M600" s="144" t="s">
        <v>32</v>
      </c>
      <c r="N600" s="145" t="s">
        <v>51</v>
      </c>
      <c r="P600" s="146">
        <f>O600*H600</f>
        <v>0</v>
      </c>
      <c r="Q600" s="146">
        <v>0</v>
      </c>
      <c r="R600" s="146">
        <f>Q600*H600</f>
        <v>0</v>
      </c>
      <c r="S600" s="146">
        <v>0</v>
      </c>
      <c r="T600" s="147">
        <f>S600*H600</f>
        <v>0</v>
      </c>
      <c r="AR600" s="148" t="s">
        <v>504</v>
      </c>
      <c r="AT600" s="148" t="s">
        <v>356</v>
      </c>
      <c r="AU600" s="148" t="s">
        <v>89</v>
      </c>
      <c r="AY600" s="18" t="s">
        <v>354</v>
      </c>
      <c r="BE600" s="149">
        <f>IF(N600="základní",J600,0)</f>
        <v>0</v>
      </c>
      <c r="BF600" s="149">
        <f>IF(N600="snížená",J600,0)</f>
        <v>0</v>
      </c>
      <c r="BG600" s="149">
        <f>IF(N600="zákl. přenesená",J600,0)</f>
        <v>0</v>
      </c>
      <c r="BH600" s="149">
        <f>IF(N600="sníž. přenesená",J600,0)</f>
        <v>0</v>
      </c>
      <c r="BI600" s="149">
        <f>IF(N600="nulová",J600,0)</f>
        <v>0</v>
      </c>
      <c r="BJ600" s="18" t="s">
        <v>87</v>
      </c>
      <c r="BK600" s="149">
        <f>ROUND(I600*H600,2)</f>
        <v>0</v>
      </c>
      <c r="BL600" s="18" t="s">
        <v>504</v>
      </c>
      <c r="BM600" s="148" t="s">
        <v>2020</v>
      </c>
    </row>
    <row r="601" spans="2:65" s="1" customFormat="1">
      <c r="B601" s="34"/>
      <c r="D601" s="150" t="s">
        <v>362</v>
      </c>
      <c r="F601" s="151" t="s">
        <v>2021</v>
      </c>
      <c r="I601" s="152"/>
      <c r="L601" s="34"/>
      <c r="M601" s="153"/>
      <c r="T601" s="55"/>
      <c r="AT601" s="18" t="s">
        <v>362</v>
      </c>
      <c r="AU601" s="18" t="s">
        <v>89</v>
      </c>
    </row>
    <row r="602" spans="2:65" s="1" customFormat="1" ht="24.2" customHeight="1">
      <c r="B602" s="34"/>
      <c r="C602" s="137" t="s">
        <v>1316</v>
      </c>
      <c r="D602" s="137" t="s">
        <v>356</v>
      </c>
      <c r="E602" s="138" t="s">
        <v>2022</v>
      </c>
      <c r="F602" s="139" t="s">
        <v>2023</v>
      </c>
      <c r="G602" s="140" t="s">
        <v>359</v>
      </c>
      <c r="H602" s="141">
        <v>194.01599999999999</v>
      </c>
      <c r="I602" s="142"/>
      <c r="J602" s="143">
        <f>ROUND(I602*H602,2)</f>
        <v>0</v>
      </c>
      <c r="K602" s="139" t="s">
        <v>360</v>
      </c>
      <c r="L602" s="34"/>
      <c r="M602" s="144" t="s">
        <v>32</v>
      </c>
      <c r="N602" s="145" t="s">
        <v>51</v>
      </c>
      <c r="P602" s="146">
        <f>O602*H602</f>
        <v>0</v>
      </c>
      <c r="Q602" s="146">
        <v>0</v>
      </c>
      <c r="R602" s="146">
        <f>Q602*H602</f>
        <v>0</v>
      </c>
      <c r="S602" s="146">
        <v>0</v>
      </c>
      <c r="T602" s="147">
        <f>S602*H602</f>
        <v>0</v>
      </c>
      <c r="AR602" s="148" t="s">
        <v>504</v>
      </c>
      <c r="AT602" s="148" t="s">
        <v>356</v>
      </c>
      <c r="AU602" s="148" t="s">
        <v>89</v>
      </c>
      <c r="AY602" s="18" t="s">
        <v>354</v>
      </c>
      <c r="BE602" s="149">
        <f>IF(N602="základní",J602,0)</f>
        <v>0</v>
      </c>
      <c r="BF602" s="149">
        <f>IF(N602="snížená",J602,0)</f>
        <v>0</v>
      </c>
      <c r="BG602" s="149">
        <f>IF(N602="zákl. přenesená",J602,0)</f>
        <v>0</v>
      </c>
      <c r="BH602" s="149">
        <f>IF(N602="sníž. přenesená",J602,0)</f>
        <v>0</v>
      </c>
      <c r="BI602" s="149">
        <f>IF(N602="nulová",J602,0)</f>
        <v>0</v>
      </c>
      <c r="BJ602" s="18" t="s">
        <v>87</v>
      </c>
      <c r="BK602" s="149">
        <f>ROUND(I602*H602,2)</f>
        <v>0</v>
      </c>
      <c r="BL602" s="18" t="s">
        <v>504</v>
      </c>
      <c r="BM602" s="148" t="s">
        <v>2024</v>
      </c>
    </row>
    <row r="603" spans="2:65" s="1" customFormat="1">
      <c r="B603" s="34"/>
      <c r="D603" s="150" t="s">
        <v>362</v>
      </c>
      <c r="F603" s="151" t="s">
        <v>2025</v>
      </c>
      <c r="I603" s="152"/>
      <c r="L603" s="34"/>
      <c r="M603" s="153"/>
      <c r="T603" s="55"/>
      <c r="AT603" s="18" t="s">
        <v>362</v>
      </c>
      <c r="AU603" s="18" t="s">
        <v>89</v>
      </c>
    </row>
    <row r="604" spans="2:65" s="1" customFormat="1" ht="24.2" customHeight="1">
      <c r="B604" s="34"/>
      <c r="C604" s="137" t="s">
        <v>1321</v>
      </c>
      <c r="D604" s="137" t="s">
        <v>356</v>
      </c>
      <c r="E604" s="138" t="s">
        <v>2026</v>
      </c>
      <c r="F604" s="139" t="s">
        <v>2027</v>
      </c>
      <c r="G604" s="140" t="s">
        <v>359</v>
      </c>
      <c r="H604" s="141">
        <v>22.242000000000001</v>
      </c>
      <c r="I604" s="142"/>
      <c r="J604" s="143">
        <f>ROUND(I604*H604,2)</f>
        <v>0</v>
      </c>
      <c r="K604" s="139" t="s">
        <v>360</v>
      </c>
      <c r="L604" s="34"/>
      <c r="M604" s="144" t="s">
        <v>32</v>
      </c>
      <c r="N604" s="145" t="s">
        <v>51</v>
      </c>
      <c r="P604" s="146">
        <f>O604*H604</f>
        <v>0</v>
      </c>
      <c r="Q604" s="146">
        <v>0</v>
      </c>
      <c r="R604" s="146">
        <f>Q604*H604</f>
        <v>0</v>
      </c>
      <c r="S604" s="146">
        <v>0</v>
      </c>
      <c r="T604" s="147">
        <f>S604*H604</f>
        <v>0</v>
      </c>
      <c r="AR604" s="148" t="s">
        <v>504</v>
      </c>
      <c r="AT604" s="148" t="s">
        <v>356</v>
      </c>
      <c r="AU604" s="148" t="s">
        <v>89</v>
      </c>
      <c r="AY604" s="18" t="s">
        <v>354</v>
      </c>
      <c r="BE604" s="149">
        <f>IF(N604="základní",J604,0)</f>
        <v>0</v>
      </c>
      <c r="BF604" s="149">
        <f>IF(N604="snížená",J604,0)</f>
        <v>0</v>
      </c>
      <c r="BG604" s="149">
        <f>IF(N604="zákl. přenesená",J604,0)</f>
        <v>0</v>
      </c>
      <c r="BH604" s="149">
        <f>IF(N604="sníž. přenesená",J604,0)</f>
        <v>0</v>
      </c>
      <c r="BI604" s="149">
        <f>IF(N604="nulová",J604,0)</f>
        <v>0</v>
      </c>
      <c r="BJ604" s="18" t="s">
        <v>87</v>
      </c>
      <c r="BK604" s="149">
        <f>ROUND(I604*H604,2)</f>
        <v>0</v>
      </c>
      <c r="BL604" s="18" t="s">
        <v>504</v>
      </c>
      <c r="BM604" s="148" t="s">
        <v>2028</v>
      </c>
    </row>
    <row r="605" spans="2:65" s="1" customFormat="1">
      <c r="B605" s="34"/>
      <c r="D605" s="150" t="s">
        <v>362</v>
      </c>
      <c r="F605" s="151" t="s">
        <v>2029</v>
      </c>
      <c r="I605" s="152"/>
      <c r="L605" s="34"/>
      <c r="M605" s="153"/>
      <c r="T605" s="55"/>
      <c r="AT605" s="18" t="s">
        <v>362</v>
      </c>
      <c r="AU605" s="18" t="s">
        <v>89</v>
      </c>
    </row>
    <row r="606" spans="2:65" s="13" customFormat="1">
      <c r="B606" s="161"/>
      <c r="D606" s="155" t="s">
        <v>364</v>
      </c>
      <c r="E606" s="162" t="s">
        <v>32</v>
      </c>
      <c r="F606" s="163" t="s">
        <v>2013</v>
      </c>
      <c r="H606" s="164">
        <v>10.96</v>
      </c>
      <c r="I606" s="165"/>
      <c r="L606" s="161"/>
      <c r="M606" s="166"/>
      <c r="T606" s="167"/>
      <c r="AT606" s="162" t="s">
        <v>364</v>
      </c>
      <c r="AU606" s="162" t="s">
        <v>89</v>
      </c>
      <c r="AV606" s="13" t="s">
        <v>89</v>
      </c>
      <c r="AW606" s="13" t="s">
        <v>40</v>
      </c>
      <c r="AX606" s="13" t="s">
        <v>80</v>
      </c>
      <c r="AY606" s="162" t="s">
        <v>354</v>
      </c>
    </row>
    <row r="607" spans="2:65" s="13" customFormat="1">
      <c r="B607" s="161"/>
      <c r="D607" s="155" t="s">
        <v>364</v>
      </c>
      <c r="E607" s="162" t="s">
        <v>32</v>
      </c>
      <c r="F607" s="163" t="s">
        <v>2014</v>
      </c>
      <c r="H607" s="164">
        <v>-0.57799999999999996</v>
      </c>
      <c r="I607" s="165"/>
      <c r="L607" s="161"/>
      <c r="M607" s="166"/>
      <c r="T607" s="167"/>
      <c r="AT607" s="162" t="s">
        <v>364</v>
      </c>
      <c r="AU607" s="162" t="s">
        <v>89</v>
      </c>
      <c r="AV607" s="13" t="s">
        <v>89</v>
      </c>
      <c r="AW607" s="13" t="s">
        <v>40</v>
      </c>
      <c r="AX607" s="13" t="s">
        <v>80</v>
      </c>
      <c r="AY607" s="162" t="s">
        <v>354</v>
      </c>
    </row>
    <row r="608" spans="2:65" s="15" customFormat="1">
      <c r="B608" s="195"/>
      <c r="D608" s="155" t="s">
        <v>364</v>
      </c>
      <c r="E608" s="196" t="s">
        <v>32</v>
      </c>
      <c r="F608" s="197" t="s">
        <v>1592</v>
      </c>
      <c r="H608" s="198">
        <v>10.382000000000001</v>
      </c>
      <c r="I608" s="199"/>
      <c r="L608" s="195"/>
      <c r="M608" s="200"/>
      <c r="T608" s="201"/>
      <c r="AT608" s="196" t="s">
        <v>364</v>
      </c>
      <c r="AU608" s="196" t="s">
        <v>89</v>
      </c>
      <c r="AV608" s="15" t="s">
        <v>110</v>
      </c>
      <c r="AW608" s="15" t="s">
        <v>40</v>
      </c>
      <c r="AX608" s="15" t="s">
        <v>80</v>
      </c>
      <c r="AY608" s="196" t="s">
        <v>354</v>
      </c>
    </row>
    <row r="609" spans="2:65" s="13" customFormat="1">
      <c r="B609" s="161"/>
      <c r="D609" s="155" t="s">
        <v>364</v>
      </c>
      <c r="E609" s="162" t="s">
        <v>32</v>
      </c>
      <c r="F609" s="163" t="s">
        <v>2015</v>
      </c>
      <c r="H609" s="164">
        <v>11.571999999999999</v>
      </c>
      <c r="I609" s="165"/>
      <c r="L609" s="161"/>
      <c r="M609" s="166"/>
      <c r="T609" s="167"/>
      <c r="AT609" s="162" t="s">
        <v>364</v>
      </c>
      <c r="AU609" s="162" t="s">
        <v>89</v>
      </c>
      <c r="AV609" s="13" t="s">
        <v>89</v>
      </c>
      <c r="AW609" s="13" t="s">
        <v>40</v>
      </c>
      <c r="AX609" s="13" t="s">
        <v>80</v>
      </c>
      <c r="AY609" s="162" t="s">
        <v>354</v>
      </c>
    </row>
    <row r="610" spans="2:65" s="13" customFormat="1">
      <c r="B610" s="161"/>
      <c r="D610" s="155" t="s">
        <v>364</v>
      </c>
      <c r="E610" s="162" t="s">
        <v>32</v>
      </c>
      <c r="F610" s="163" t="s">
        <v>2016</v>
      </c>
      <c r="H610" s="164">
        <v>0.80800000000000005</v>
      </c>
      <c r="I610" s="165"/>
      <c r="L610" s="161"/>
      <c r="M610" s="166"/>
      <c r="T610" s="167"/>
      <c r="AT610" s="162" t="s">
        <v>364</v>
      </c>
      <c r="AU610" s="162" t="s">
        <v>89</v>
      </c>
      <c r="AV610" s="13" t="s">
        <v>89</v>
      </c>
      <c r="AW610" s="13" t="s">
        <v>40</v>
      </c>
      <c r="AX610" s="13" t="s">
        <v>80</v>
      </c>
      <c r="AY610" s="162" t="s">
        <v>354</v>
      </c>
    </row>
    <row r="611" spans="2:65" s="13" customFormat="1">
      <c r="B611" s="161"/>
      <c r="D611" s="155" t="s">
        <v>364</v>
      </c>
      <c r="E611" s="162" t="s">
        <v>32</v>
      </c>
      <c r="F611" s="163" t="s">
        <v>2017</v>
      </c>
      <c r="H611" s="164">
        <v>-0.52</v>
      </c>
      <c r="I611" s="165"/>
      <c r="L611" s="161"/>
      <c r="M611" s="166"/>
      <c r="T611" s="167"/>
      <c r="AT611" s="162" t="s">
        <v>364</v>
      </c>
      <c r="AU611" s="162" t="s">
        <v>89</v>
      </c>
      <c r="AV611" s="13" t="s">
        <v>89</v>
      </c>
      <c r="AW611" s="13" t="s">
        <v>40</v>
      </c>
      <c r="AX611" s="13" t="s">
        <v>80</v>
      </c>
      <c r="AY611" s="162" t="s">
        <v>354</v>
      </c>
    </row>
    <row r="612" spans="2:65" s="15" customFormat="1">
      <c r="B612" s="195"/>
      <c r="D612" s="155" t="s">
        <v>364</v>
      </c>
      <c r="E612" s="196" t="s">
        <v>32</v>
      </c>
      <c r="F612" s="197" t="s">
        <v>1603</v>
      </c>
      <c r="H612" s="198">
        <v>11.86</v>
      </c>
      <c r="I612" s="199"/>
      <c r="L612" s="195"/>
      <c r="M612" s="200"/>
      <c r="T612" s="201"/>
      <c r="AT612" s="196" t="s">
        <v>364</v>
      </c>
      <c r="AU612" s="196" t="s">
        <v>89</v>
      </c>
      <c r="AV612" s="15" t="s">
        <v>110</v>
      </c>
      <c r="AW612" s="15" t="s">
        <v>40</v>
      </c>
      <c r="AX612" s="15" t="s">
        <v>80</v>
      </c>
      <c r="AY612" s="196" t="s">
        <v>354</v>
      </c>
    </row>
    <row r="613" spans="2:65" s="14" customFormat="1">
      <c r="B613" s="169"/>
      <c r="D613" s="155" t="s">
        <v>364</v>
      </c>
      <c r="E613" s="170" t="s">
        <v>32</v>
      </c>
      <c r="F613" s="171" t="s">
        <v>388</v>
      </c>
      <c r="H613" s="172">
        <v>22.242000000000001</v>
      </c>
      <c r="I613" s="173"/>
      <c r="L613" s="169"/>
      <c r="M613" s="174"/>
      <c r="T613" s="175"/>
      <c r="AT613" s="170" t="s">
        <v>364</v>
      </c>
      <c r="AU613" s="170" t="s">
        <v>89</v>
      </c>
      <c r="AV613" s="14" t="s">
        <v>252</v>
      </c>
      <c r="AW613" s="14" t="s">
        <v>40</v>
      </c>
      <c r="AX613" s="14" t="s">
        <v>87</v>
      </c>
      <c r="AY613" s="170" t="s">
        <v>354</v>
      </c>
    </row>
    <row r="614" spans="2:65" s="1" customFormat="1" ht="44.25" customHeight="1">
      <c r="B614" s="34"/>
      <c r="C614" s="137" t="s">
        <v>1328</v>
      </c>
      <c r="D614" s="137" t="s">
        <v>356</v>
      </c>
      <c r="E614" s="138" t="s">
        <v>2030</v>
      </c>
      <c r="F614" s="139" t="s">
        <v>2031</v>
      </c>
      <c r="G614" s="140" t="s">
        <v>476</v>
      </c>
      <c r="H614" s="141">
        <v>102.95</v>
      </c>
      <c r="I614" s="142"/>
      <c r="J614" s="143">
        <f>ROUND(I614*H614,2)</f>
        <v>0</v>
      </c>
      <c r="K614" s="139" t="s">
        <v>360</v>
      </c>
      <c r="L614" s="34"/>
      <c r="M614" s="144" t="s">
        <v>32</v>
      </c>
      <c r="N614" s="145" t="s">
        <v>51</v>
      </c>
      <c r="P614" s="146">
        <f>O614*H614</f>
        <v>0</v>
      </c>
      <c r="Q614" s="146">
        <v>0</v>
      </c>
      <c r="R614" s="146">
        <f>Q614*H614</f>
        <v>0</v>
      </c>
      <c r="S614" s="146">
        <v>0</v>
      </c>
      <c r="T614" s="147">
        <f>S614*H614</f>
        <v>0</v>
      </c>
      <c r="AR614" s="148" t="s">
        <v>504</v>
      </c>
      <c r="AT614" s="148" t="s">
        <v>356</v>
      </c>
      <c r="AU614" s="148" t="s">
        <v>89</v>
      </c>
      <c r="AY614" s="18" t="s">
        <v>354</v>
      </c>
      <c r="BE614" s="149">
        <f>IF(N614="základní",J614,0)</f>
        <v>0</v>
      </c>
      <c r="BF614" s="149">
        <f>IF(N614="snížená",J614,0)</f>
        <v>0</v>
      </c>
      <c r="BG614" s="149">
        <f>IF(N614="zákl. přenesená",J614,0)</f>
        <v>0</v>
      </c>
      <c r="BH614" s="149">
        <f>IF(N614="sníž. přenesená",J614,0)</f>
        <v>0</v>
      </c>
      <c r="BI614" s="149">
        <f>IF(N614="nulová",J614,0)</f>
        <v>0</v>
      </c>
      <c r="BJ614" s="18" t="s">
        <v>87</v>
      </c>
      <c r="BK614" s="149">
        <f>ROUND(I614*H614,2)</f>
        <v>0</v>
      </c>
      <c r="BL614" s="18" t="s">
        <v>504</v>
      </c>
      <c r="BM614" s="148" t="s">
        <v>2032</v>
      </c>
    </row>
    <row r="615" spans="2:65" s="1" customFormat="1">
      <c r="B615" s="34"/>
      <c r="D615" s="150" t="s">
        <v>362</v>
      </c>
      <c r="F615" s="151" t="s">
        <v>2033</v>
      </c>
      <c r="I615" s="152"/>
      <c r="L615" s="34"/>
      <c r="M615" s="153"/>
      <c r="T615" s="55"/>
      <c r="AT615" s="18" t="s">
        <v>362</v>
      </c>
      <c r="AU615" s="18" t="s">
        <v>89</v>
      </c>
    </row>
    <row r="616" spans="2:65" s="13" customFormat="1">
      <c r="B616" s="161"/>
      <c r="D616" s="155" t="s">
        <v>364</v>
      </c>
      <c r="E616" s="162" t="s">
        <v>32</v>
      </c>
      <c r="F616" s="163" t="s">
        <v>2034</v>
      </c>
      <c r="H616" s="164">
        <v>46.68</v>
      </c>
      <c r="I616" s="165"/>
      <c r="L616" s="161"/>
      <c r="M616" s="166"/>
      <c r="T616" s="167"/>
      <c r="AT616" s="162" t="s">
        <v>364</v>
      </c>
      <c r="AU616" s="162" t="s">
        <v>89</v>
      </c>
      <c r="AV616" s="13" t="s">
        <v>89</v>
      </c>
      <c r="AW616" s="13" t="s">
        <v>40</v>
      </c>
      <c r="AX616" s="13" t="s">
        <v>80</v>
      </c>
      <c r="AY616" s="162" t="s">
        <v>354</v>
      </c>
    </row>
    <row r="617" spans="2:65" s="13" customFormat="1">
      <c r="B617" s="161"/>
      <c r="D617" s="155" t="s">
        <v>364</v>
      </c>
      <c r="E617" s="162" t="s">
        <v>32</v>
      </c>
      <c r="F617" s="163" t="s">
        <v>1988</v>
      </c>
      <c r="H617" s="164">
        <v>-2.89</v>
      </c>
      <c r="I617" s="165"/>
      <c r="L617" s="161"/>
      <c r="M617" s="166"/>
      <c r="T617" s="167"/>
      <c r="AT617" s="162" t="s">
        <v>364</v>
      </c>
      <c r="AU617" s="162" t="s">
        <v>89</v>
      </c>
      <c r="AV617" s="13" t="s">
        <v>89</v>
      </c>
      <c r="AW617" s="13" t="s">
        <v>40</v>
      </c>
      <c r="AX617" s="13" t="s">
        <v>80</v>
      </c>
      <c r="AY617" s="162" t="s">
        <v>354</v>
      </c>
    </row>
    <row r="618" spans="2:65" s="15" customFormat="1">
      <c r="B618" s="195"/>
      <c r="D618" s="155" t="s">
        <v>364</v>
      </c>
      <c r="E618" s="196" t="s">
        <v>32</v>
      </c>
      <c r="F618" s="197" t="s">
        <v>1592</v>
      </c>
      <c r="H618" s="198">
        <v>43.79</v>
      </c>
      <c r="I618" s="199"/>
      <c r="L618" s="195"/>
      <c r="M618" s="200"/>
      <c r="T618" s="201"/>
      <c r="AT618" s="196" t="s">
        <v>364</v>
      </c>
      <c r="AU618" s="196" t="s">
        <v>89</v>
      </c>
      <c r="AV618" s="15" t="s">
        <v>110</v>
      </c>
      <c r="AW618" s="15" t="s">
        <v>40</v>
      </c>
      <c r="AX618" s="15" t="s">
        <v>80</v>
      </c>
      <c r="AY618" s="196" t="s">
        <v>354</v>
      </c>
    </row>
    <row r="619" spans="2:65" s="13" customFormat="1">
      <c r="B619" s="161"/>
      <c r="D619" s="155" t="s">
        <v>364</v>
      </c>
      <c r="E619" s="162" t="s">
        <v>32</v>
      </c>
      <c r="F619" s="163" t="s">
        <v>1989</v>
      </c>
      <c r="H619" s="164">
        <v>57.86</v>
      </c>
      <c r="I619" s="165"/>
      <c r="L619" s="161"/>
      <c r="M619" s="166"/>
      <c r="T619" s="167"/>
      <c r="AT619" s="162" t="s">
        <v>364</v>
      </c>
      <c r="AU619" s="162" t="s">
        <v>89</v>
      </c>
      <c r="AV619" s="13" t="s">
        <v>89</v>
      </c>
      <c r="AW619" s="13" t="s">
        <v>40</v>
      </c>
      <c r="AX619" s="13" t="s">
        <v>80</v>
      </c>
      <c r="AY619" s="162" t="s">
        <v>354</v>
      </c>
    </row>
    <row r="620" spans="2:65" s="13" customFormat="1">
      <c r="B620" s="161"/>
      <c r="D620" s="155" t="s">
        <v>364</v>
      </c>
      <c r="E620" s="162" t="s">
        <v>32</v>
      </c>
      <c r="F620" s="163" t="s">
        <v>2035</v>
      </c>
      <c r="H620" s="164">
        <v>3.9</v>
      </c>
      <c r="I620" s="165"/>
      <c r="L620" s="161"/>
      <c r="M620" s="166"/>
      <c r="T620" s="167"/>
      <c r="AT620" s="162" t="s">
        <v>364</v>
      </c>
      <c r="AU620" s="162" t="s">
        <v>89</v>
      </c>
      <c r="AV620" s="13" t="s">
        <v>89</v>
      </c>
      <c r="AW620" s="13" t="s">
        <v>40</v>
      </c>
      <c r="AX620" s="13" t="s">
        <v>80</v>
      </c>
      <c r="AY620" s="162" t="s">
        <v>354</v>
      </c>
    </row>
    <row r="621" spans="2:65" s="13" customFormat="1">
      <c r="B621" s="161"/>
      <c r="D621" s="155" t="s">
        <v>364</v>
      </c>
      <c r="E621" s="162" t="s">
        <v>32</v>
      </c>
      <c r="F621" s="163" t="s">
        <v>1991</v>
      </c>
      <c r="H621" s="164">
        <v>-2.6</v>
      </c>
      <c r="I621" s="165"/>
      <c r="L621" s="161"/>
      <c r="M621" s="166"/>
      <c r="T621" s="167"/>
      <c r="AT621" s="162" t="s">
        <v>364</v>
      </c>
      <c r="AU621" s="162" t="s">
        <v>89</v>
      </c>
      <c r="AV621" s="13" t="s">
        <v>89</v>
      </c>
      <c r="AW621" s="13" t="s">
        <v>40</v>
      </c>
      <c r="AX621" s="13" t="s">
        <v>80</v>
      </c>
      <c r="AY621" s="162" t="s">
        <v>354</v>
      </c>
    </row>
    <row r="622" spans="2:65" s="15" customFormat="1">
      <c r="B622" s="195"/>
      <c r="D622" s="155" t="s">
        <v>364</v>
      </c>
      <c r="E622" s="196" t="s">
        <v>32</v>
      </c>
      <c r="F622" s="197" t="s">
        <v>1603</v>
      </c>
      <c r="H622" s="198">
        <v>59.16</v>
      </c>
      <c r="I622" s="199"/>
      <c r="L622" s="195"/>
      <c r="M622" s="200"/>
      <c r="T622" s="201"/>
      <c r="AT622" s="196" t="s">
        <v>364</v>
      </c>
      <c r="AU622" s="196" t="s">
        <v>89</v>
      </c>
      <c r="AV622" s="15" t="s">
        <v>110</v>
      </c>
      <c r="AW622" s="15" t="s">
        <v>40</v>
      </c>
      <c r="AX622" s="15" t="s">
        <v>80</v>
      </c>
      <c r="AY622" s="196" t="s">
        <v>354</v>
      </c>
    </row>
    <row r="623" spans="2:65" s="14" customFormat="1">
      <c r="B623" s="169"/>
      <c r="D623" s="155" t="s">
        <v>364</v>
      </c>
      <c r="E623" s="170" t="s">
        <v>32</v>
      </c>
      <c r="F623" s="171" t="s">
        <v>388</v>
      </c>
      <c r="H623" s="172">
        <v>102.95000000000002</v>
      </c>
      <c r="I623" s="173"/>
      <c r="L623" s="169"/>
      <c r="M623" s="174"/>
      <c r="T623" s="175"/>
      <c r="AT623" s="170" t="s">
        <v>364</v>
      </c>
      <c r="AU623" s="170" t="s">
        <v>89</v>
      </c>
      <c r="AV623" s="14" t="s">
        <v>252</v>
      </c>
      <c r="AW623" s="14" t="s">
        <v>40</v>
      </c>
      <c r="AX623" s="14" t="s">
        <v>87</v>
      </c>
      <c r="AY623" s="170" t="s">
        <v>354</v>
      </c>
    </row>
    <row r="624" spans="2:65" s="1" customFormat="1" ht="55.5" customHeight="1">
      <c r="B624" s="34"/>
      <c r="C624" s="137" t="s">
        <v>1335</v>
      </c>
      <c r="D624" s="137" t="s">
        <v>356</v>
      </c>
      <c r="E624" s="138" t="s">
        <v>2036</v>
      </c>
      <c r="F624" s="139" t="s">
        <v>2037</v>
      </c>
      <c r="G624" s="140" t="s">
        <v>1759</v>
      </c>
      <c r="H624" s="202"/>
      <c r="I624" s="142"/>
      <c r="J624" s="143">
        <f>ROUND(I624*H624,2)</f>
        <v>0</v>
      </c>
      <c r="K624" s="139" t="s">
        <v>360</v>
      </c>
      <c r="L624" s="34"/>
      <c r="M624" s="144" t="s">
        <v>32</v>
      </c>
      <c r="N624" s="145" t="s">
        <v>51</v>
      </c>
      <c r="P624" s="146">
        <f>O624*H624</f>
        <v>0</v>
      </c>
      <c r="Q624" s="146">
        <v>0</v>
      </c>
      <c r="R624" s="146">
        <f>Q624*H624</f>
        <v>0</v>
      </c>
      <c r="S624" s="146">
        <v>0</v>
      </c>
      <c r="T624" s="147">
        <f>S624*H624</f>
        <v>0</v>
      </c>
      <c r="AR624" s="148" t="s">
        <v>504</v>
      </c>
      <c r="AT624" s="148" t="s">
        <v>356</v>
      </c>
      <c r="AU624" s="148" t="s">
        <v>89</v>
      </c>
      <c r="AY624" s="18" t="s">
        <v>354</v>
      </c>
      <c r="BE624" s="149">
        <f>IF(N624="základní",J624,0)</f>
        <v>0</v>
      </c>
      <c r="BF624" s="149">
        <f>IF(N624="snížená",J624,0)</f>
        <v>0</v>
      </c>
      <c r="BG624" s="149">
        <f>IF(N624="zákl. přenesená",J624,0)</f>
        <v>0</v>
      </c>
      <c r="BH624" s="149">
        <f>IF(N624="sníž. přenesená",J624,0)</f>
        <v>0</v>
      </c>
      <c r="BI624" s="149">
        <f>IF(N624="nulová",J624,0)</f>
        <v>0</v>
      </c>
      <c r="BJ624" s="18" t="s">
        <v>87</v>
      </c>
      <c r="BK624" s="149">
        <f>ROUND(I624*H624,2)</f>
        <v>0</v>
      </c>
      <c r="BL624" s="18" t="s">
        <v>504</v>
      </c>
      <c r="BM624" s="148" t="s">
        <v>2038</v>
      </c>
    </row>
    <row r="625" spans="2:65" s="1" customFormat="1">
      <c r="B625" s="34"/>
      <c r="D625" s="150" t="s">
        <v>362</v>
      </c>
      <c r="F625" s="151" t="s">
        <v>2039</v>
      </c>
      <c r="I625" s="152"/>
      <c r="L625" s="34"/>
      <c r="M625" s="153"/>
      <c r="T625" s="55"/>
      <c r="AT625" s="18" t="s">
        <v>362</v>
      </c>
      <c r="AU625" s="18" t="s">
        <v>89</v>
      </c>
    </row>
    <row r="626" spans="2:65" s="1" customFormat="1" ht="66.75" customHeight="1">
      <c r="B626" s="34"/>
      <c r="C626" s="137" t="s">
        <v>1340</v>
      </c>
      <c r="D626" s="137" t="s">
        <v>356</v>
      </c>
      <c r="E626" s="138" t="s">
        <v>2040</v>
      </c>
      <c r="F626" s="139" t="s">
        <v>2041</v>
      </c>
      <c r="G626" s="140" t="s">
        <v>1759</v>
      </c>
      <c r="H626" s="202"/>
      <c r="I626" s="142"/>
      <c r="J626" s="143">
        <f>ROUND(I626*H626,2)</f>
        <v>0</v>
      </c>
      <c r="K626" s="139" t="s">
        <v>360</v>
      </c>
      <c r="L626" s="34"/>
      <c r="M626" s="144" t="s">
        <v>32</v>
      </c>
      <c r="N626" s="145" t="s">
        <v>51</v>
      </c>
      <c r="P626" s="146">
        <f>O626*H626</f>
        <v>0</v>
      </c>
      <c r="Q626" s="146">
        <v>0</v>
      </c>
      <c r="R626" s="146">
        <f>Q626*H626</f>
        <v>0</v>
      </c>
      <c r="S626" s="146">
        <v>0</v>
      </c>
      <c r="T626" s="147">
        <f>S626*H626</f>
        <v>0</v>
      </c>
      <c r="AR626" s="148" t="s">
        <v>504</v>
      </c>
      <c r="AT626" s="148" t="s">
        <v>356</v>
      </c>
      <c r="AU626" s="148" t="s">
        <v>89</v>
      </c>
      <c r="AY626" s="18" t="s">
        <v>354</v>
      </c>
      <c r="BE626" s="149">
        <f>IF(N626="základní",J626,0)</f>
        <v>0</v>
      </c>
      <c r="BF626" s="149">
        <f>IF(N626="snížená",J626,0)</f>
        <v>0</v>
      </c>
      <c r="BG626" s="149">
        <f>IF(N626="zákl. přenesená",J626,0)</f>
        <v>0</v>
      </c>
      <c r="BH626" s="149">
        <f>IF(N626="sníž. přenesená",J626,0)</f>
        <v>0</v>
      </c>
      <c r="BI626" s="149">
        <f>IF(N626="nulová",J626,0)</f>
        <v>0</v>
      </c>
      <c r="BJ626" s="18" t="s">
        <v>87</v>
      </c>
      <c r="BK626" s="149">
        <f>ROUND(I626*H626,2)</f>
        <v>0</v>
      </c>
      <c r="BL626" s="18" t="s">
        <v>504</v>
      </c>
      <c r="BM626" s="148" t="s">
        <v>2042</v>
      </c>
    </row>
    <row r="627" spans="2:65" s="1" customFormat="1">
      <c r="B627" s="34"/>
      <c r="D627" s="150" t="s">
        <v>362</v>
      </c>
      <c r="F627" s="151" t="s">
        <v>2043</v>
      </c>
      <c r="I627" s="152"/>
      <c r="L627" s="34"/>
      <c r="M627" s="153"/>
      <c r="T627" s="55"/>
      <c r="AT627" s="18" t="s">
        <v>362</v>
      </c>
      <c r="AU627" s="18" t="s">
        <v>89</v>
      </c>
    </row>
    <row r="628" spans="2:65" s="11" customFormat="1" ht="22.9" customHeight="1">
      <c r="B628" s="125"/>
      <c r="D628" s="126" t="s">
        <v>79</v>
      </c>
      <c r="E628" s="135" t="s">
        <v>1326</v>
      </c>
      <c r="F628" s="135" t="s">
        <v>1327</v>
      </c>
      <c r="I628" s="128"/>
      <c r="J628" s="136">
        <f>BK628</f>
        <v>0</v>
      </c>
      <c r="L628" s="125"/>
      <c r="M628" s="130"/>
      <c r="P628" s="131">
        <f>SUM(P629:P639)</f>
        <v>0</v>
      </c>
      <c r="R628" s="131">
        <f>SUM(R629:R639)</f>
        <v>0</v>
      </c>
      <c r="T628" s="132">
        <f>SUM(T629:T639)</f>
        <v>0</v>
      </c>
      <c r="AR628" s="126" t="s">
        <v>89</v>
      </c>
      <c r="AT628" s="133" t="s">
        <v>79</v>
      </c>
      <c r="AU628" s="133" t="s">
        <v>87</v>
      </c>
      <c r="AY628" s="126" t="s">
        <v>354</v>
      </c>
      <c r="BK628" s="134">
        <f>SUM(BK629:BK639)</f>
        <v>0</v>
      </c>
    </row>
    <row r="629" spans="2:65" s="1" customFormat="1" ht="37.9" customHeight="1">
      <c r="B629" s="34"/>
      <c r="C629" s="137" t="s">
        <v>1345</v>
      </c>
      <c r="D629" s="137" t="s">
        <v>356</v>
      </c>
      <c r="E629" s="138" t="s">
        <v>2044</v>
      </c>
      <c r="F629" s="139" t="s">
        <v>2045</v>
      </c>
      <c r="G629" s="140" t="s">
        <v>359</v>
      </c>
      <c r="H629" s="141">
        <v>11.968999999999999</v>
      </c>
      <c r="I629" s="142"/>
      <c r="J629" s="143">
        <f>ROUND(I629*H629,2)</f>
        <v>0</v>
      </c>
      <c r="K629" s="139" t="s">
        <v>360</v>
      </c>
      <c r="L629" s="34"/>
      <c r="M629" s="144" t="s">
        <v>32</v>
      </c>
      <c r="N629" s="145" t="s">
        <v>51</v>
      </c>
      <c r="P629" s="146">
        <f>O629*H629</f>
        <v>0</v>
      </c>
      <c r="Q629" s="146">
        <v>0</v>
      </c>
      <c r="R629" s="146">
        <f>Q629*H629</f>
        <v>0</v>
      </c>
      <c r="S629" s="146">
        <v>0</v>
      </c>
      <c r="T629" s="147">
        <f>S629*H629</f>
        <v>0</v>
      </c>
      <c r="AR629" s="148" t="s">
        <v>504</v>
      </c>
      <c r="AT629" s="148" t="s">
        <v>356</v>
      </c>
      <c r="AU629" s="148" t="s">
        <v>89</v>
      </c>
      <c r="AY629" s="18" t="s">
        <v>354</v>
      </c>
      <c r="BE629" s="149">
        <f>IF(N629="základní",J629,0)</f>
        <v>0</v>
      </c>
      <c r="BF629" s="149">
        <f>IF(N629="snížená",J629,0)</f>
        <v>0</v>
      </c>
      <c r="BG629" s="149">
        <f>IF(N629="zákl. přenesená",J629,0)</f>
        <v>0</v>
      </c>
      <c r="BH629" s="149">
        <f>IF(N629="sníž. přenesená",J629,0)</f>
        <v>0</v>
      </c>
      <c r="BI629" s="149">
        <f>IF(N629="nulová",J629,0)</f>
        <v>0</v>
      </c>
      <c r="BJ629" s="18" t="s">
        <v>87</v>
      </c>
      <c r="BK629" s="149">
        <f>ROUND(I629*H629,2)</f>
        <v>0</v>
      </c>
      <c r="BL629" s="18" t="s">
        <v>504</v>
      </c>
      <c r="BM629" s="148" t="s">
        <v>2046</v>
      </c>
    </row>
    <row r="630" spans="2:65" s="1" customFormat="1">
      <c r="B630" s="34"/>
      <c r="D630" s="150" t="s">
        <v>362</v>
      </c>
      <c r="F630" s="151" t="s">
        <v>2047</v>
      </c>
      <c r="I630" s="152"/>
      <c r="L630" s="34"/>
      <c r="M630" s="153"/>
      <c r="T630" s="55"/>
      <c r="AT630" s="18" t="s">
        <v>362</v>
      </c>
      <c r="AU630" s="18" t="s">
        <v>89</v>
      </c>
    </row>
    <row r="631" spans="2:65" s="13" customFormat="1">
      <c r="B631" s="161"/>
      <c r="D631" s="155" t="s">
        <v>364</v>
      </c>
      <c r="E631" s="162" t="s">
        <v>32</v>
      </c>
      <c r="F631" s="163" t="s">
        <v>2048</v>
      </c>
      <c r="H631" s="164">
        <v>1.589</v>
      </c>
      <c r="I631" s="165"/>
      <c r="L631" s="161"/>
      <c r="M631" s="166"/>
      <c r="T631" s="167"/>
      <c r="AT631" s="162" t="s">
        <v>364</v>
      </c>
      <c r="AU631" s="162" t="s">
        <v>89</v>
      </c>
      <c r="AV631" s="13" t="s">
        <v>89</v>
      </c>
      <c r="AW631" s="13" t="s">
        <v>40</v>
      </c>
      <c r="AX631" s="13" t="s">
        <v>80</v>
      </c>
      <c r="AY631" s="162" t="s">
        <v>354</v>
      </c>
    </row>
    <row r="632" spans="2:65" s="13" customFormat="1">
      <c r="B632" s="161"/>
      <c r="D632" s="155" t="s">
        <v>364</v>
      </c>
      <c r="E632" s="162" t="s">
        <v>32</v>
      </c>
      <c r="F632" s="163" t="s">
        <v>2049</v>
      </c>
      <c r="H632" s="164">
        <v>10.38</v>
      </c>
      <c r="I632" s="165"/>
      <c r="L632" s="161"/>
      <c r="M632" s="166"/>
      <c r="T632" s="167"/>
      <c r="AT632" s="162" t="s">
        <v>364</v>
      </c>
      <c r="AU632" s="162" t="s">
        <v>89</v>
      </c>
      <c r="AV632" s="13" t="s">
        <v>89</v>
      </c>
      <c r="AW632" s="13" t="s">
        <v>40</v>
      </c>
      <c r="AX632" s="13" t="s">
        <v>80</v>
      </c>
      <c r="AY632" s="162" t="s">
        <v>354</v>
      </c>
    </row>
    <row r="633" spans="2:65" s="14" customFormat="1">
      <c r="B633" s="169"/>
      <c r="D633" s="155" t="s">
        <v>364</v>
      </c>
      <c r="E633" s="170" t="s">
        <v>32</v>
      </c>
      <c r="F633" s="171" t="s">
        <v>2050</v>
      </c>
      <c r="H633" s="172">
        <v>11.969000000000001</v>
      </c>
      <c r="I633" s="173"/>
      <c r="L633" s="169"/>
      <c r="M633" s="174"/>
      <c r="T633" s="175"/>
      <c r="AT633" s="170" t="s">
        <v>364</v>
      </c>
      <c r="AU633" s="170" t="s">
        <v>89</v>
      </c>
      <c r="AV633" s="14" t="s">
        <v>252</v>
      </c>
      <c r="AW633" s="14" t="s">
        <v>40</v>
      </c>
      <c r="AX633" s="14" t="s">
        <v>87</v>
      </c>
      <c r="AY633" s="170" t="s">
        <v>354</v>
      </c>
    </row>
    <row r="634" spans="2:65" s="1" customFormat="1" ht="24.2" customHeight="1">
      <c r="B634" s="34"/>
      <c r="C634" s="137" t="s">
        <v>1352</v>
      </c>
      <c r="D634" s="137" t="s">
        <v>356</v>
      </c>
      <c r="E634" s="138" t="s">
        <v>2051</v>
      </c>
      <c r="F634" s="139" t="s">
        <v>2052</v>
      </c>
      <c r="G634" s="140" t="s">
        <v>359</v>
      </c>
      <c r="H634" s="141">
        <v>11.968999999999999</v>
      </c>
      <c r="I634" s="142"/>
      <c r="J634" s="143">
        <f>ROUND(I634*H634,2)</f>
        <v>0</v>
      </c>
      <c r="K634" s="139" t="s">
        <v>360</v>
      </c>
      <c r="L634" s="34"/>
      <c r="M634" s="144" t="s">
        <v>32</v>
      </c>
      <c r="N634" s="145" t="s">
        <v>51</v>
      </c>
      <c r="P634" s="146">
        <f>O634*H634</f>
        <v>0</v>
      </c>
      <c r="Q634" s="146">
        <v>0</v>
      </c>
      <c r="R634" s="146">
        <f>Q634*H634</f>
        <v>0</v>
      </c>
      <c r="S634" s="146">
        <v>0</v>
      </c>
      <c r="T634" s="147">
        <f>S634*H634</f>
        <v>0</v>
      </c>
      <c r="AR634" s="148" t="s">
        <v>504</v>
      </c>
      <c r="AT634" s="148" t="s">
        <v>356</v>
      </c>
      <c r="AU634" s="148" t="s">
        <v>89</v>
      </c>
      <c r="AY634" s="18" t="s">
        <v>354</v>
      </c>
      <c r="BE634" s="149">
        <f>IF(N634="základní",J634,0)</f>
        <v>0</v>
      </c>
      <c r="BF634" s="149">
        <f>IF(N634="snížená",J634,0)</f>
        <v>0</v>
      </c>
      <c r="BG634" s="149">
        <f>IF(N634="zákl. přenesená",J634,0)</f>
        <v>0</v>
      </c>
      <c r="BH634" s="149">
        <f>IF(N634="sníž. přenesená",J634,0)</f>
        <v>0</v>
      </c>
      <c r="BI634" s="149">
        <f>IF(N634="nulová",J634,0)</f>
        <v>0</v>
      </c>
      <c r="BJ634" s="18" t="s">
        <v>87</v>
      </c>
      <c r="BK634" s="149">
        <f>ROUND(I634*H634,2)</f>
        <v>0</v>
      </c>
      <c r="BL634" s="18" t="s">
        <v>504</v>
      </c>
      <c r="BM634" s="148" t="s">
        <v>2053</v>
      </c>
    </row>
    <row r="635" spans="2:65" s="1" customFormat="1">
      <c r="B635" s="34"/>
      <c r="D635" s="150" t="s">
        <v>362</v>
      </c>
      <c r="F635" s="151" t="s">
        <v>2054</v>
      </c>
      <c r="I635" s="152"/>
      <c r="L635" s="34"/>
      <c r="M635" s="153"/>
      <c r="T635" s="55"/>
      <c r="AT635" s="18" t="s">
        <v>362</v>
      </c>
      <c r="AU635" s="18" t="s">
        <v>89</v>
      </c>
    </row>
    <row r="636" spans="2:65" s="1" customFormat="1" ht="24.2" customHeight="1">
      <c r="B636" s="34"/>
      <c r="C636" s="137" t="s">
        <v>1378</v>
      </c>
      <c r="D636" s="137" t="s">
        <v>356</v>
      </c>
      <c r="E636" s="138" t="s">
        <v>1341</v>
      </c>
      <c r="F636" s="139" t="s">
        <v>1342</v>
      </c>
      <c r="G636" s="140" t="s">
        <v>359</v>
      </c>
      <c r="H636" s="141">
        <v>11.968999999999999</v>
      </c>
      <c r="I636" s="142"/>
      <c r="J636" s="143">
        <f>ROUND(I636*H636,2)</f>
        <v>0</v>
      </c>
      <c r="K636" s="139" t="s">
        <v>360</v>
      </c>
      <c r="L636" s="34"/>
      <c r="M636" s="144" t="s">
        <v>32</v>
      </c>
      <c r="N636" s="145" t="s">
        <v>51</v>
      </c>
      <c r="P636" s="146">
        <f>O636*H636</f>
        <v>0</v>
      </c>
      <c r="Q636" s="146">
        <v>0</v>
      </c>
      <c r="R636" s="146">
        <f>Q636*H636</f>
        <v>0</v>
      </c>
      <c r="S636" s="146">
        <v>0</v>
      </c>
      <c r="T636" s="147">
        <f>S636*H636</f>
        <v>0</v>
      </c>
      <c r="AR636" s="148" t="s">
        <v>504</v>
      </c>
      <c r="AT636" s="148" t="s">
        <v>356</v>
      </c>
      <c r="AU636" s="148" t="s">
        <v>89</v>
      </c>
      <c r="AY636" s="18" t="s">
        <v>354</v>
      </c>
      <c r="BE636" s="149">
        <f>IF(N636="základní",J636,0)</f>
        <v>0</v>
      </c>
      <c r="BF636" s="149">
        <f>IF(N636="snížená",J636,0)</f>
        <v>0</v>
      </c>
      <c r="BG636" s="149">
        <f>IF(N636="zákl. přenesená",J636,0)</f>
        <v>0</v>
      </c>
      <c r="BH636" s="149">
        <f>IF(N636="sníž. přenesená",J636,0)</f>
        <v>0</v>
      </c>
      <c r="BI636" s="149">
        <f>IF(N636="nulová",J636,0)</f>
        <v>0</v>
      </c>
      <c r="BJ636" s="18" t="s">
        <v>87</v>
      </c>
      <c r="BK636" s="149">
        <f>ROUND(I636*H636,2)</f>
        <v>0</v>
      </c>
      <c r="BL636" s="18" t="s">
        <v>504</v>
      </c>
      <c r="BM636" s="148" t="s">
        <v>2055</v>
      </c>
    </row>
    <row r="637" spans="2:65" s="1" customFormat="1">
      <c r="B637" s="34"/>
      <c r="D637" s="150" t="s">
        <v>362</v>
      </c>
      <c r="F637" s="151" t="s">
        <v>1344</v>
      </c>
      <c r="I637" s="152"/>
      <c r="L637" s="34"/>
      <c r="M637" s="153"/>
      <c r="T637" s="55"/>
      <c r="AT637" s="18" t="s">
        <v>362</v>
      </c>
      <c r="AU637" s="18" t="s">
        <v>89</v>
      </c>
    </row>
    <row r="638" spans="2:65" s="1" customFormat="1" ht="24.2" customHeight="1">
      <c r="B638" s="34"/>
      <c r="C638" s="137" t="s">
        <v>1383</v>
      </c>
      <c r="D638" s="137" t="s">
        <v>356</v>
      </c>
      <c r="E638" s="138" t="s">
        <v>1346</v>
      </c>
      <c r="F638" s="139" t="s">
        <v>1347</v>
      </c>
      <c r="G638" s="140" t="s">
        <v>359</v>
      </c>
      <c r="H638" s="141">
        <v>11.968999999999999</v>
      </c>
      <c r="I638" s="142"/>
      <c r="J638" s="143">
        <f>ROUND(I638*H638,2)</f>
        <v>0</v>
      </c>
      <c r="K638" s="139" t="s">
        <v>360</v>
      </c>
      <c r="L638" s="34"/>
      <c r="M638" s="144" t="s">
        <v>32</v>
      </c>
      <c r="N638" s="145" t="s">
        <v>51</v>
      </c>
      <c r="P638" s="146">
        <f>O638*H638</f>
        <v>0</v>
      </c>
      <c r="Q638" s="146">
        <v>0</v>
      </c>
      <c r="R638" s="146">
        <f>Q638*H638</f>
        <v>0</v>
      </c>
      <c r="S638" s="146">
        <v>0</v>
      </c>
      <c r="T638" s="147">
        <f>S638*H638</f>
        <v>0</v>
      </c>
      <c r="AR638" s="148" t="s">
        <v>504</v>
      </c>
      <c r="AT638" s="148" t="s">
        <v>356</v>
      </c>
      <c r="AU638" s="148" t="s">
        <v>89</v>
      </c>
      <c r="AY638" s="18" t="s">
        <v>354</v>
      </c>
      <c r="BE638" s="149">
        <f>IF(N638="základní",J638,0)</f>
        <v>0</v>
      </c>
      <c r="BF638" s="149">
        <f>IF(N638="snížená",J638,0)</f>
        <v>0</v>
      </c>
      <c r="BG638" s="149">
        <f>IF(N638="zákl. přenesená",J638,0)</f>
        <v>0</v>
      </c>
      <c r="BH638" s="149">
        <f>IF(N638="sníž. přenesená",J638,0)</f>
        <v>0</v>
      </c>
      <c r="BI638" s="149">
        <f>IF(N638="nulová",J638,0)</f>
        <v>0</v>
      </c>
      <c r="BJ638" s="18" t="s">
        <v>87</v>
      </c>
      <c r="BK638" s="149">
        <f>ROUND(I638*H638,2)</f>
        <v>0</v>
      </c>
      <c r="BL638" s="18" t="s">
        <v>504</v>
      </c>
      <c r="BM638" s="148" t="s">
        <v>2056</v>
      </c>
    </row>
    <row r="639" spans="2:65" s="1" customFormat="1">
      <c r="B639" s="34"/>
      <c r="D639" s="150" t="s">
        <v>362</v>
      </c>
      <c r="F639" s="151" t="s">
        <v>1349</v>
      </c>
      <c r="I639" s="152"/>
      <c r="L639" s="34"/>
      <c r="M639" s="153"/>
      <c r="T639" s="55"/>
      <c r="AT639" s="18" t="s">
        <v>362</v>
      </c>
      <c r="AU639" s="18" t="s">
        <v>89</v>
      </c>
    </row>
    <row r="640" spans="2:65" s="11" customFormat="1" ht="22.9" customHeight="1">
      <c r="B640" s="125"/>
      <c r="D640" s="126" t="s">
        <v>79</v>
      </c>
      <c r="E640" s="135" t="s">
        <v>1350</v>
      </c>
      <c r="F640" s="135" t="s">
        <v>2057</v>
      </c>
      <c r="I640" s="128"/>
      <c r="J640" s="136">
        <f>BK640</f>
        <v>0</v>
      </c>
      <c r="L640" s="125"/>
      <c r="M640" s="130"/>
      <c r="P640" s="131">
        <f>SUM(P641:P680)</f>
        <v>0</v>
      </c>
      <c r="R640" s="131">
        <f>SUM(R641:R680)</f>
        <v>0</v>
      </c>
      <c r="T640" s="132">
        <f>SUM(T641:T680)</f>
        <v>0</v>
      </c>
      <c r="AR640" s="126" t="s">
        <v>89</v>
      </c>
      <c r="AT640" s="133" t="s">
        <v>79</v>
      </c>
      <c r="AU640" s="133" t="s">
        <v>87</v>
      </c>
      <c r="AY640" s="126" t="s">
        <v>354</v>
      </c>
      <c r="BK640" s="134">
        <f>SUM(BK641:BK680)</f>
        <v>0</v>
      </c>
    </row>
    <row r="641" spans="2:65" s="1" customFormat="1" ht="33" customHeight="1">
      <c r="B641" s="34"/>
      <c r="C641" s="137" t="s">
        <v>1388</v>
      </c>
      <c r="D641" s="137" t="s">
        <v>356</v>
      </c>
      <c r="E641" s="138" t="s">
        <v>2058</v>
      </c>
      <c r="F641" s="139" t="s">
        <v>2059</v>
      </c>
      <c r="G641" s="140" t="s">
        <v>359</v>
      </c>
      <c r="H641" s="141">
        <v>110.437</v>
      </c>
      <c r="I641" s="142"/>
      <c r="J641" s="143">
        <f>ROUND(I641*H641,2)</f>
        <v>0</v>
      </c>
      <c r="K641" s="139" t="s">
        <v>360</v>
      </c>
      <c r="L641" s="34"/>
      <c r="M641" s="144" t="s">
        <v>32</v>
      </c>
      <c r="N641" s="145" t="s">
        <v>51</v>
      </c>
      <c r="P641" s="146">
        <f>O641*H641</f>
        <v>0</v>
      </c>
      <c r="Q641" s="146">
        <v>0</v>
      </c>
      <c r="R641" s="146">
        <f>Q641*H641</f>
        <v>0</v>
      </c>
      <c r="S641" s="146">
        <v>0</v>
      </c>
      <c r="T641" s="147">
        <f>S641*H641</f>
        <v>0</v>
      </c>
      <c r="AR641" s="148" t="s">
        <v>504</v>
      </c>
      <c r="AT641" s="148" t="s">
        <v>356</v>
      </c>
      <c r="AU641" s="148" t="s">
        <v>89</v>
      </c>
      <c r="AY641" s="18" t="s">
        <v>354</v>
      </c>
      <c r="BE641" s="149">
        <f>IF(N641="základní",J641,0)</f>
        <v>0</v>
      </c>
      <c r="BF641" s="149">
        <f>IF(N641="snížená",J641,0)</f>
        <v>0</v>
      </c>
      <c r="BG641" s="149">
        <f>IF(N641="zákl. přenesená",J641,0)</f>
        <v>0</v>
      </c>
      <c r="BH641" s="149">
        <f>IF(N641="sníž. přenesená",J641,0)</f>
        <v>0</v>
      </c>
      <c r="BI641" s="149">
        <f>IF(N641="nulová",J641,0)</f>
        <v>0</v>
      </c>
      <c r="BJ641" s="18" t="s">
        <v>87</v>
      </c>
      <c r="BK641" s="149">
        <f>ROUND(I641*H641,2)</f>
        <v>0</v>
      </c>
      <c r="BL641" s="18" t="s">
        <v>504</v>
      </c>
      <c r="BM641" s="148" t="s">
        <v>2060</v>
      </c>
    </row>
    <row r="642" spans="2:65" s="1" customFormat="1">
      <c r="B642" s="34"/>
      <c r="D642" s="150" t="s">
        <v>362</v>
      </c>
      <c r="F642" s="151" t="s">
        <v>2061</v>
      </c>
      <c r="I642" s="152"/>
      <c r="L642" s="34"/>
      <c r="M642" s="153"/>
      <c r="T642" s="55"/>
      <c r="AT642" s="18" t="s">
        <v>362</v>
      </c>
      <c r="AU642" s="18" t="s">
        <v>89</v>
      </c>
    </row>
    <row r="643" spans="2:65" s="13" customFormat="1">
      <c r="B643" s="161"/>
      <c r="D643" s="155" t="s">
        <v>364</v>
      </c>
      <c r="E643" s="162" t="s">
        <v>32</v>
      </c>
      <c r="F643" s="163" t="s">
        <v>1584</v>
      </c>
      <c r="H643" s="164">
        <v>44.618000000000002</v>
      </c>
      <c r="I643" s="165"/>
      <c r="L643" s="161"/>
      <c r="M643" s="166"/>
      <c r="T643" s="167"/>
      <c r="AT643" s="162" t="s">
        <v>364</v>
      </c>
      <c r="AU643" s="162" t="s">
        <v>89</v>
      </c>
      <c r="AV643" s="13" t="s">
        <v>89</v>
      </c>
      <c r="AW643" s="13" t="s">
        <v>40</v>
      </c>
      <c r="AX643" s="13" t="s">
        <v>80</v>
      </c>
      <c r="AY643" s="162" t="s">
        <v>354</v>
      </c>
    </row>
    <row r="644" spans="2:65" s="13" customFormat="1">
      <c r="B644" s="161"/>
      <c r="D644" s="155" t="s">
        <v>364</v>
      </c>
      <c r="E644" s="162" t="s">
        <v>32</v>
      </c>
      <c r="F644" s="163" t="s">
        <v>1585</v>
      </c>
      <c r="H644" s="164">
        <v>27.16</v>
      </c>
      <c r="I644" s="165"/>
      <c r="L644" s="161"/>
      <c r="M644" s="166"/>
      <c r="T644" s="167"/>
      <c r="AT644" s="162" t="s">
        <v>364</v>
      </c>
      <c r="AU644" s="162" t="s">
        <v>89</v>
      </c>
      <c r="AV644" s="13" t="s">
        <v>89</v>
      </c>
      <c r="AW644" s="13" t="s">
        <v>40</v>
      </c>
      <c r="AX644" s="13" t="s">
        <v>80</v>
      </c>
      <c r="AY644" s="162" t="s">
        <v>354</v>
      </c>
    </row>
    <row r="645" spans="2:65" s="13" customFormat="1">
      <c r="B645" s="161"/>
      <c r="D645" s="155" t="s">
        <v>364</v>
      </c>
      <c r="E645" s="162" t="s">
        <v>32</v>
      </c>
      <c r="F645" s="163" t="s">
        <v>1586</v>
      </c>
      <c r="H645" s="164">
        <v>14.669</v>
      </c>
      <c r="I645" s="165"/>
      <c r="L645" s="161"/>
      <c r="M645" s="166"/>
      <c r="T645" s="167"/>
      <c r="AT645" s="162" t="s">
        <v>364</v>
      </c>
      <c r="AU645" s="162" t="s">
        <v>89</v>
      </c>
      <c r="AV645" s="13" t="s">
        <v>89</v>
      </c>
      <c r="AW645" s="13" t="s">
        <v>40</v>
      </c>
      <c r="AX645" s="13" t="s">
        <v>80</v>
      </c>
      <c r="AY645" s="162" t="s">
        <v>354</v>
      </c>
    </row>
    <row r="646" spans="2:65" s="13" customFormat="1">
      <c r="B646" s="161"/>
      <c r="D646" s="155" t="s">
        <v>364</v>
      </c>
      <c r="E646" s="162" t="s">
        <v>32</v>
      </c>
      <c r="F646" s="163" t="s">
        <v>1587</v>
      </c>
      <c r="H646" s="164">
        <v>9.5500000000000007</v>
      </c>
      <c r="I646" s="165"/>
      <c r="L646" s="161"/>
      <c r="M646" s="166"/>
      <c r="T646" s="167"/>
      <c r="AT646" s="162" t="s">
        <v>364</v>
      </c>
      <c r="AU646" s="162" t="s">
        <v>89</v>
      </c>
      <c r="AV646" s="13" t="s">
        <v>89</v>
      </c>
      <c r="AW646" s="13" t="s">
        <v>40</v>
      </c>
      <c r="AX646" s="13" t="s">
        <v>80</v>
      </c>
      <c r="AY646" s="162" t="s">
        <v>354</v>
      </c>
    </row>
    <row r="647" spans="2:65" s="13" customFormat="1">
      <c r="B647" s="161"/>
      <c r="D647" s="155" t="s">
        <v>364</v>
      </c>
      <c r="E647" s="162" t="s">
        <v>32</v>
      </c>
      <c r="F647" s="163" t="s">
        <v>1588</v>
      </c>
      <c r="H647" s="164">
        <v>14.44</v>
      </c>
      <c r="I647" s="165"/>
      <c r="L647" s="161"/>
      <c r="M647" s="166"/>
      <c r="T647" s="167"/>
      <c r="AT647" s="162" t="s">
        <v>364</v>
      </c>
      <c r="AU647" s="162" t="s">
        <v>89</v>
      </c>
      <c r="AV647" s="13" t="s">
        <v>89</v>
      </c>
      <c r="AW647" s="13" t="s">
        <v>40</v>
      </c>
      <c r="AX647" s="13" t="s">
        <v>80</v>
      </c>
      <c r="AY647" s="162" t="s">
        <v>354</v>
      </c>
    </row>
    <row r="648" spans="2:65" s="15" customFormat="1">
      <c r="B648" s="195"/>
      <c r="D648" s="155" t="s">
        <v>364</v>
      </c>
      <c r="E648" s="196" t="s">
        <v>32</v>
      </c>
      <c r="F648" s="197" t="s">
        <v>1592</v>
      </c>
      <c r="H648" s="198">
        <v>110.437</v>
      </c>
      <c r="I648" s="199"/>
      <c r="L648" s="195"/>
      <c r="M648" s="200"/>
      <c r="T648" s="201"/>
      <c r="AT648" s="196" t="s">
        <v>364</v>
      </c>
      <c r="AU648" s="196" t="s">
        <v>89</v>
      </c>
      <c r="AV648" s="15" t="s">
        <v>110</v>
      </c>
      <c r="AW648" s="15" t="s">
        <v>40</v>
      </c>
      <c r="AX648" s="15" t="s">
        <v>80</v>
      </c>
      <c r="AY648" s="196" t="s">
        <v>354</v>
      </c>
    </row>
    <row r="649" spans="2:65" s="14" customFormat="1">
      <c r="B649" s="169"/>
      <c r="D649" s="155" t="s">
        <v>364</v>
      </c>
      <c r="E649" s="170" t="s">
        <v>32</v>
      </c>
      <c r="F649" s="171" t="s">
        <v>388</v>
      </c>
      <c r="H649" s="172">
        <v>110.437</v>
      </c>
      <c r="I649" s="173"/>
      <c r="L649" s="169"/>
      <c r="M649" s="174"/>
      <c r="T649" s="175"/>
      <c r="AT649" s="170" t="s">
        <v>364</v>
      </c>
      <c r="AU649" s="170" t="s">
        <v>89</v>
      </c>
      <c r="AV649" s="14" t="s">
        <v>252</v>
      </c>
      <c r="AW649" s="14" t="s">
        <v>40</v>
      </c>
      <c r="AX649" s="14" t="s">
        <v>87</v>
      </c>
      <c r="AY649" s="170" t="s">
        <v>354</v>
      </c>
    </row>
    <row r="650" spans="2:65" s="1" customFormat="1" ht="37.9" customHeight="1">
      <c r="B650" s="34"/>
      <c r="C650" s="137" t="s">
        <v>1393</v>
      </c>
      <c r="D650" s="137" t="s">
        <v>356</v>
      </c>
      <c r="E650" s="138" t="s">
        <v>2062</v>
      </c>
      <c r="F650" s="139" t="s">
        <v>2063</v>
      </c>
      <c r="G650" s="140" t="s">
        <v>359</v>
      </c>
      <c r="H650" s="141">
        <v>250.679</v>
      </c>
      <c r="I650" s="142"/>
      <c r="J650" s="143">
        <f>ROUND(I650*H650,2)</f>
        <v>0</v>
      </c>
      <c r="K650" s="139" t="s">
        <v>360</v>
      </c>
      <c r="L650" s="34"/>
      <c r="M650" s="144" t="s">
        <v>32</v>
      </c>
      <c r="N650" s="145" t="s">
        <v>51</v>
      </c>
      <c r="P650" s="146">
        <f>O650*H650</f>
        <v>0</v>
      </c>
      <c r="Q650" s="146">
        <v>0</v>
      </c>
      <c r="R650" s="146">
        <f>Q650*H650</f>
        <v>0</v>
      </c>
      <c r="S650" s="146">
        <v>0</v>
      </c>
      <c r="T650" s="147">
        <f>S650*H650</f>
        <v>0</v>
      </c>
      <c r="AR650" s="148" t="s">
        <v>504</v>
      </c>
      <c r="AT650" s="148" t="s">
        <v>356</v>
      </c>
      <c r="AU650" s="148" t="s">
        <v>89</v>
      </c>
      <c r="AY650" s="18" t="s">
        <v>354</v>
      </c>
      <c r="BE650" s="149">
        <f>IF(N650="základní",J650,0)</f>
        <v>0</v>
      </c>
      <c r="BF650" s="149">
        <f>IF(N650="snížená",J650,0)</f>
        <v>0</v>
      </c>
      <c r="BG650" s="149">
        <f>IF(N650="zákl. přenesená",J650,0)</f>
        <v>0</v>
      </c>
      <c r="BH650" s="149">
        <f>IF(N650="sníž. přenesená",J650,0)</f>
        <v>0</v>
      </c>
      <c r="BI650" s="149">
        <f>IF(N650="nulová",J650,0)</f>
        <v>0</v>
      </c>
      <c r="BJ650" s="18" t="s">
        <v>87</v>
      </c>
      <c r="BK650" s="149">
        <f>ROUND(I650*H650,2)</f>
        <v>0</v>
      </c>
      <c r="BL650" s="18" t="s">
        <v>504</v>
      </c>
      <c r="BM650" s="148" t="s">
        <v>2064</v>
      </c>
    </row>
    <row r="651" spans="2:65" s="1" customFormat="1">
      <c r="B651" s="34"/>
      <c r="D651" s="150" t="s">
        <v>362</v>
      </c>
      <c r="F651" s="151" t="s">
        <v>2065</v>
      </c>
      <c r="I651" s="152"/>
      <c r="L651" s="34"/>
      <c r="M651" s="153"/>
      <c r="T651" s="55"/>
      <c r="AT651" s="18" t="s">
        <v>362</v>
      </c>
      <c r="AU651" s="18" t="s">
        <v>89</v>
      </c>
    </row>
    <row r="652" spans="2:65" s="13" customFormat="1">
      <c r="B652" s="161"/>
      <c r="D652" s="155" t="s">
        <v>364</v>
      </c>
      <c r="E652" s="162" t="s">
        <v>32</v>
      </c>
      <c r="F652" s="163" t="s">
        <v>1593</v>
      </c>
      <c r="H652" s="164">
        <v>68.194999999999993</v>
      </c>
      <c r="I652" s="165"/>
      <c r="L652" s="161"/>
      <c r="M652" s="166"/>
      <c r="T652" s="167"/>
      <c r="AT652" s="162" t="s">
        <v>364</v>
      </c>
      <c r="AU652" s="162" t="s">
        <v>89</v>
      </c>
      <c r="AV652" s="13" t="s">
        <v>89</v>
      </c>
      <c r="AW652" s="13" t="s">
        <v>40</v>
      </c>
      <c r="AX652" s="13" t="s">
        <v>80</v>
      </c>
      <c r="AY652" s="162" t="s">
        <v>354</v>
      </c>
    </row>
    <row r="653" spans="2:65" s="13" customFormat="1">
      <c r="B653" s="161"/>
      <c r="D653" s="155" t="s">
        <v>364</v>
      </c>
      <c r="E653" s="162" t="s">
        <v>32</v>
      </c>
      <c r="F653" s="163" t="s">
        <v>1594</v>
      </c>
      <c r="H653" s="164">
        <v>168.428</v>
      </c>
      <c r="I653" s="165"/>
      <c r="L653" s="161"/>
      <c r="M653" s="166"/>
      <c r="T653" s="167"/>
      <c r="AT653" s="162" t="s">
        <v>364</v>
      </c>
      <c r="AU653" s="162" t="s">
        <v>89</v>
      </c>
      <c r="AV653" s="13" t="s">
        <v>89</v>
      </c>
      <c r="AW653" s="13" t="s">
        <v>40</v>
      </c>
      <c r="AX653" s="13" t="s">
        <v>80</v>
      </c>
      <c r="AY653" s="162" t="s">
        <v>354</v>
      </c>
    </row>
    <row r="654" spans="2:65" s="13" customFormat="1">
      <c r="B654" s="161"/>
      <c r="D654" s="155" t="s">
        <v>364</v>
      </c>
      <c r="E654" s="162" t="s">
        <v>32</v>
      </c>
      <c r="F654" s="163" t="s">
        <v>1595</v>
      </c>
      <c r="H654" s="164">
        <v>14.055999999999999</v>
      </c>
      <c r="I654" s="165"/>
      <c r="L654" s="161"/>
      <c r="M654" s="166"/>
      <c r="T654" s="167"/>
      <c r="AT654" s="162" t="s">
        <v>364</v>
      </c>
      <c r="AU654" s="162" t="s">
        <v>89</v>
      </c>
      <c r="AV654" s="13" t="s">
        <v>89</v>
      </c>
      <c r="AW654" s="13" t="s">
        <v>40</v>
      </c>
      <c r="AX654" s="13" t="s">
        <v>80</v>
      </c>
      <c r="AY654" s="162" t="s">
        <v>354</v>
      </c>
    </row>
    <row r="655" spans="2:65" s="15" customFormat="1">
      <c r="B655" s="195"/>
      <c r="D655" s="155" t="s">
        <v>364</v>
      </c>
      <c r="E655" s="196" t="s">
        <v>32</v>
      </c>
      <c r="F655" s="197" t="s">
        <v>1603</v>
      </c>
      <c r="H655" s="198">
        <v>250.679</v>
      </c>
      <c r="I655" s="199"/>
      <c r="L655" s="195"/>
      <c r="M655" s="200"/>
      <c r="T655" s="201"/>
      <c r="AT655" s="196" t="s">
        <v>364</v>
      </c>
      <c r="AU655" s="196" t="s">
        <v>89</v>
      </c>
      <c r="AV655" s="15" t="s">
        <v>110</v>
      </c>
      <c r="AW655" s="15" t="s">
        <v>40</v>
      </c>
      <c r="AX655" s="15" t="s">
        <v>80</v>
      </c>
      <c r="AY655" s="196" t="s">
        <v>354</v>
      </c>
    </row>
    <row r="656" spans="2:65" s="14" customFormat="1">
      <c r="B656" s="169"/>
      <c r="D656" s="155" t="s">
        <v>364</v>
      </c>
      <c r="E656" s="170" t="s">
        <v>32</v>
      </c>
      <c r="F656" s="171" t="s">
        <v>388</v>
      </c>
      <c r="H656" s="172">
        <v>250.679</v>
      </c>
      <c r="I656" s="173"/>
      <c r="L656" s="169"/>
      <c r="M656" s="174"/>
      <c r="T656" s="175"/>
      <c r="AT656" s="170" t="s">
        <v>364</v>
      </c>
      <c r="AU656" s="170" t="s">
        <v>89</v>
      </c>
      <c r="AV656" s="14" t="s">
        <v>252</v>
      </c>
      <c r="AW656" s="14" t="s">
        <v>40</v>
      </c>
      <c r="AX656" s="14" t="s">
        <v>87</v>
      </c>
      <c r="AY656" s="170" t="s">
        <v>354</v>
      </c>
    </row>
    <row r="657" spans="2:65" s="1" customFormat="1" ht="37.9" customHeight="1">
      <c r="B657" s="34"/>
      <c r="C657" s="137" t="s">
        <v>1398</v>
      </c>
      <c r="D657" s="137" t="s">
        <v>356</v>
      </c>
      <c r="E657" s="138" t="s">
        <v>2066</v>
      </c>
      <c r="F657" s="139" t="s">
        <v>2067</v>
      </c>
      <c r="G657" s="140" t="s">
        <v>359</v>
      </c>
      <c r="H657" s="141">
        <v>110.437</v>
      </c>
      <c r="I657" s="142"/>
      <c r="J657" s="143">
        <f>ROUND(I657*H657,2)</f>
        <v>0</v>
      </c>
      <c r="K657" s="139" t="s">
        <v>360</v>
      </c>
      <c r="L657" s="34"/>
      <c r="M657" s="144" t="s">
        <v>32</v>
      </c>
      <c r="N657" s="145" t="s">
        <v>51</v>
      </c>
      <c r="P657" s="146">
        <f>O657*H657</f>
        <v>0</v>
      </c>
      <c r="Q657" s="146">
        <v>0</v>
      </c>
      <c r="R657" s="146">
        <f>Q657*H657</f>
        <v>0</v>
      </c>
      <c r="S657" s="146">
        <v>0</v>
      </c>
      <c r="T657" s="147">
        <f>S657*H657</f>
        <v>0</v>
      </c>
      <c r="AR657" s="148" t="s">
        <v>504</v>
      </c>
      <c r="AT657" s="148" t="s">
        <v>356</v>
      </c>
      <c r="AU657" s="148" t="s">
        <v>89</v>
      </c>
      <c r="AY657" s="18" t="s">
        <v>354</v>
      </c>
      <c r="BE657" s="149">
        <f>IF(N657="základní",J657,0)</f>
        <v>0</v>
      </c>
      <c r="BF657" s="149">
        <f>IF(N657="snížená",J657,0)</f>
        <v>0</v>
      </c>
      <c r="BG657" s="149">
        <f>IF(N657="zákl. přenesená",J657,0)</f>
        <v>0</v>
      </c>
      <c r="BH657" s="149">
        <f>IF(N657="sníž. přenesená",J657,0)</f>
        <v>0</v>
      </c>
      <c r="BI657" s="149">
        <f>IF(N657="nulová",J657,0)</f>
        <v>0</v>
      </c>
      <c r="BJ657" s="18" t="s">
        <v>87</v>
      </c>
      <c r="BK657" s="149">
        <f>ROUND(I657*H657,2)</f>
        <v>0</v>
      </c>
      <c r="BL657" s="18" t="s">
        <v>504</v>
      </c>
      <c r="BM657" s="148" t="s">
        <v>2068</v>
      </c>
    </row>
    <row r="658" spans="2:65" s="1" customFormat="1">
      <c r="B658" s="34"/>
      <c r="D658" s="150" t="s">
        <v>362</v>
      </c>
      <c r="F658" s="151" t="s">
        <v>2069</v>
      </c>
      <c r="I658" s="152"/>
      <c r="L658" s="34"/>
      <c r="M658" s="153"/>
      <c r="T658" s="55"/>
      <c r="AT658" s="18" t="s">
        <v>362</v>
      </c>
      <c r="AU658" s="18" t="s">
        <v>89</v>
      </c>
    </row>
    <row r="659" spans="2:65" s="13" customFormat="1">
      <c r="B659" s="161"/>
      <c r="D659" s="155" t="s">
        <v>364</v>
      </c>
      <c r="E659" s="162" t="s">
        <v>32</v>
      </c>
      <c r="F659" s="163" t="s">
        <v>1584</v>
      </c>
      <c r="H659" s="164">
        <v>44.618000000000002</v>
      </c>
      <c r="I659" s="165"/>
      <c r="L659" s="161"/>
      <c r="M659" s="166"/>
      <c r="T659" s="167"/>
      <c r="AT659" s="162" t="s">
        <v>364</v>
      </c>
      <c r="AU659" s="162" t="s">
        <v>89</v>
      </c>
      <c r="AV659" s="13" t="s">
        <v>89</v>
      </c>
      <c r="AW659" s="13" t="s">
        <v>40</v>
      </c>
      <c r="AX659" s="13" t="s">
        <v>80</v>
      </c>
      <c r="AY659" s="162" t="s">
        <v>354</v>
      </c>
    </row>
    <row r="660" spans="2:65" s="13" customFormat="1">
      <c r="B660" s="161"/>
      <c r="D660" s="155" t="s">
        <v>364</v>
      </c>
      <c r="E660" s="162" t="s">
        <v>32</v>
      </c>
      <c r="F660" s="163" t="s">
        <v>1585</v>
      </c>
      <c r="H660" s="164">
        <v>27.16</v>
      </c>
      <c r="I660" s="165"/>
      <c r="L660" s="161"/>
      <c r="M660" s="166"/>
      <c r="T660" s="167"/>
      <c r="AT660" s="162" t="s">
        <v>364</v>
      </c>
      <c r="AU660" s="162" t="s">
        <v>89</v>
      </c>
      <c r="AV660" s="13" t="s">
        <v>89</v>
      </c>
      <c r="AW660" s="13" t="s">
        <v>40</v>
      </c>
      <c r="AX660" s="13" t="s">
        <v>80</v>
      </c>
      <c r="AY660" s="162" t="s">
        <v>354</v>
      </c>
    </row>
    <row r="661" spans="2:65" s="13" customFormat="1">
      <c r="B661" s="161"/>
      <c r="D661" s="155" t="s">
        <v>364</v>
      </c>
      <c r="E661" s="162" t="s">
        <v>32</v>
      </c>
      <c r="F661" s="163" t="s">
        <v>1586</v>
      </c>
      <c r="H661" s="164">
        <v>14.669</v>
      </c>
      <c r="I661" s="165"/>
      <c r="L661" s="161"/>
      <c r="M661" s="166"/>
      <c r="T661" s="167"/>
      <c r="AT661" s="162" t="s">
        <v>364</v>
      </c>
      <c r="AU661" s="162" t="s">
        <v>89</v>
      </c>
      <c r="AV661" s="13" t="s">
        <v>89</v>
      </c>
      <c r="AW661" s="13" t="s">
        <v>40</v>
      </c>
      <c r="AX661" s="13" t="s">
        <v>80</v>
      </c>
      <c r="AY661" s="162" t="s">
        <v>354</v>
      </c>
    </row>
    <row r="662" spans="2:65" s="13" customFormat="1">
      <c r="B662" s="161"/>
      <c r="D662" s="155" t="s">
        <v>364</v>
      </c>
      <c r="E662" s="162" t="s">
        <v>32</v>
      </c>
      <c r="F662" s="163" t="s">
        <v>1587</v>
      </c>
      <c r="H662" s="164">
        <v>9.5500000000000007</v>
      </c>
      <c r="I662" s="165"/>
      <c r="L662" s="161"/>
      <c r="M662" s="166"/>
      <c r="T662" s="167"/>
      <c r="AT662" s="162" t="s">
        <v>364</v>
      </c>
      <c r="AU662" s="162" t="s">
        <v>89</v>
      </c>
      <c r="AV662" s="13" t="s">
        <v>89</v>
      </c>
      <c r="AW662" s="13" t="s">
        <v>40</v>
      </c>
      <c r="AX662" s="13" t="s">
        <v>80</v>
      </c>
      <c r="AY662" s="162" t="s">
        <v>354</v>
      </c>
    </row>
    <row r="663" spans="2:65" s="13" customFormat="1">
      <c r="B663" s="161"/>
      <c r="D663" s="155" t="s">
        <v>364</v>
      </c>
      <c r="E663" s="162" t="s">
        <v>32</v>
      </c>
      <c r="F663" s="163" t="s">
        <v>1588</v>
      </c>
      <c r="H663" s="164">
        <v>14.44</v>
      </c>
      <c r="I663" s="165"/>
      <c r="L663" s="161"/>
      <c r="M663" s="166"/>
      <c r="T663" s="167"/>
      <c r="AT663" s="162" t="s">
        <v>364</v>
      </c>
      <c r="AU663" s="162" t="s">
        <v>89</v>
      </c>
      <c r="AV663" s="13" t="s">
        <v>89</v>
      </c>
      <c r="AW663" s="13" t="s">
        <v>40</v>
      </c>
      <c r="AX663" s="13" t="s">
        <v>80</v>
      </c>
      <c r="AY663" s="162" t="s">
        <v>354</v>
      </c>
    </row>
    <row r="664" spans="2:65" s="15" customFormat="1">
      <c r="B664" s="195"/>
      <c r="D664" s="155" t="s">
        <v>364</v>
      </c>
      <c r="E664" s="196" t="s">
        <v>32</v>
      </c>
      <c r="F664" s="197" t="s">
        <v>1592</v>
      </c>
      <c r="H664" s="198">
        <v>110.437</v>
      </c>
      <c r="I664" s="199"/>
      <c r="L664" s="195"/>
      <c r="M664" s="200"/>
      <c r="T664" s="201"/>
      <c r="AT664" s="196" t="s">
        <v>364</v>
      </c>
      <c r="AU664" s="196" t="s">
        <v>89</v>
      </c>
      <c r="AV664" s="15" t="s">
        <v>110</v>
      </c>
      <c r="AW664" s="15" t="s">
        <v>40</v>
      </c>
      <c r="AX664" s="15" t="s">
        <v>80</v>
      </c>
      <c r="AY664" s="196" t="s">
        <v>354</v>
      </c>
    </row>
    <row r="665" spans="2:65" s="14" customFormat="1">
      <c r="B665" s="169"/>
      <c r="D665" s="155" t="s">
        <v>364</v>
      </c>
      <c r="E665" s="170" t="s">
        <v>32</v>
      </c>
      <c r="F665" s="171" t="s">
        <v>388</v>
      </c>
      <c r="H665" s="172">
        <v>110.437</v>
      </c>
      <c r="I665" s="173"/>
      <c r="L665" s="169"/>
      <c r="M665" s="174"/>
      <c r="T665" s="175"/>
      <c r="AT665" s="170" t="s">
        <v>364</v>
      </c>
      <c r="AU665" s="170" t="s">
        <v>89</v>
      </c>
      <c r="AV665" s="14" t="s">
        <v>252</v>
      </c>
      <c r="AW665" s="14" t="s">
        <v>40</v>
      </c>
      <c r="AX665" s="14" t="s">
        <v>87</v>
      </c>
      <c r="AY665" s="170" t="s">
        <v>354</v>
      </c>
    </row>
    <row r="666" spans="2:65" s="1" customFormat="1" ht="44.25" customHeight="1">
      <c r="B666" s="34"/>
      <c r="C666" s="137" t="s">
        <v>1405</v>
      </c>
      <c r="D666" s="137" t="s">
        <v>356</v>
      </c>
      <c r="E666" s="138" t="s">
        <v>2070</v>
      </c>
      <c r="F666" s="139" t="s">
        <v>2071</v>
      </c>
      <c r="G666" s="140" t="s">
        <v>359</v>
      </c>
      <c r="H666" s="141">
        <v>250.679</v>
      </c>
      <c r="I666" s="142"/>
      <c r="J666" s="143">
        <f>ROUND(I666*H666,2)</f>
        <v>0</v>
      </c>
      <c r="K666" s="139" t="s">
        <v>360</v>
      </c>
      <c r="L666" s="34"/>
      <c r="M666" s="144" t="s">
        <v>32</v>
      </c>
      <c r="N666" s="145" t="s">
        <v>51</v>
      </c>
      <c r="P666" s="146">
        <f>O666*H666</f>
        <v>0</v>
      </c>
      <c r="Q666" s="146">
        <v>0</v>
      </c>
      <c r="R666" s="146">
        <f>Q666*H666</f>
        <v>0</v>
      </c>
      <c r="S666" s="146">
        <v>0</v>
      </c>
      <c r="T666" s="147">
        <f>S666*H666</f>
        <v>0</v>
      </c>
      <c r="AR666" s="148" t="s">
        <v>504</v>
      </c>
      <c r="AT666" s="148" t="s">
        <v>356</v>
      </c>
      <c r="AU666" s="148" t="s">
        <v>89</v>
      </c>
      <c r="AY666" s="18" t="s">
        <v>354</v>
      </c>
      <c r="BE666" s="149">
        <f>IF(N666="základní",J666,0)</f>
        <v>0</v>
      </c>
      <c r="BF666" s="149">
        <f>IF(N666="snížená",J666,0)</f>
        <v>0</v>
      </c>
      <c r="BG666" s="149">
        <f>IF(N666="zákl. přenesená",J666,0)</f>
        <v>0</v>
      </c>
      <c r="BH666" s="149">
        <f>IF(N666="sníž. přenesená",J666,0)</f>
        <v>0</v>
      </c>
      <c r="BI666" s="149">
        <f>IF(N666="nulová",J666,0)</f>
        <v>0</v>
      </c>
      <c r="BJ666" s="18" t="s">
        <v>87</v>
      </c>
      <c r="BK666" s="149">
        <f>ROUND(I666*H666,2)</f>
        <v>0</v>
      </c>
      <c r="BL666" s="18" t="s">
        <v>504</v>
      </c>
      <c r="BM666" s="148" t="s">
        <v>2072</v>
      </c>
    </row>
    <row r="667" spans="2:65" s="1" customFormat="1">
      <c r="B667" s="34"/>
      <c r="D667" s="150" t="s">
        <v>362</v>
      </c>
      <c r="F667" s="151" t="s">
        <v>2073</v>
      </c>
      <c r="I667" s="152"/>
      <c r="L667" s="34"/>
      <c r="M667" s="153"/>
      <c r="T667" s="55"/>
      <c r="AT667" s="18" t="s">
        <v>362</v>
      </c>
      <c r="AU667" s="18" t="s">
        <v>89</v>
      </c>
    </row>
    <row r="668" spans="2:65" s="13" customFormat="1">
      <c r="B668" s="161"/>
      <c r="D668" s="155" t="s">
        <v>364</v>
      </c>
      <c r="E668" s="162" t="s">
        <v>32</v>
      </c>
      <c r="F668" s="163" t="s">
        <v>1593</v>
      </c>
      <c r="H668" s="164">
        <v>68.194999999999993</v>
      </c>
      <c r="I668" s="165"/>
      <c r="L668" s="161"/>
      <c r="M668" s="166"/>
      <c r="T668" s="167"/>
      <c r="AT668" s="162" t="s">
        <v>364</v>
      </c>
      <c r="AU668" s="162" t="s">
        <v>89</v>
      </c>
      <c r="AV668" s="13" t="s">
        <v>89</v>
      </c>
      <c r="AW668" s="13" t="s">
        <v>40</v>
      </c>
      <c r="AX668" s="13" t="s">
        <v>80</v>
      </c>
      <c r="AY668" s="162" t="s">
        <v>354</v>
      </c>
    </row>
    <row r="669" spans="2:65" s="13" customFormat="1">
      <c r="B669" s="161"/>
      <c r="D669" s="155" t="s">
        <v>364</v>
      </c>
      <c r="E669" s="162" t="s">
        <v>32</v>
      </c>
      <c r="F669" s="163" t="s">
        <v>1594</v>
      </c>
      <c r="H669" s="164">
        <v>168.428</v>
      </c>
      <c r="I669" s="165"/>
      <c r="L669" s="161"/>
      <c r="M669" s="166"/>
      <c r="T669" s="167"/>
      <c r="AT669" s="162" t="s">
        <v>364</v>
      </c>
      <c r="AU669" s="162" t="s">
        <v>89</v>
      </c>
      <c r="AV669" s="13" t="s">
        <v>89</v>
      </c>
      <c r="AW669" s="13" t="s">
        <v>40</v>
      </c>
      <c r="AX669" s="13" t="s">
        <v>80</v>
      </c>
      <c r="AY669" s="162" t="s">
        <v>354</v>
      </c>
    </row>
    <row r="670" spans="2:65" s="13" customFormat="1">
      <c r="B670" s="161"/>
      <c r="D670" s="155" t="s">
        <v>364</v>
      </c>
      <c r="E670" s="162" t="s">
        <v>32</v>
      </c>
      <c r="F670" s="163" t="s">
        <v>1595</v>
      </c>
      <c r="H670" s="164">
        <v>14.055999999999999</v>
      </c>
      <c r="I670" s="165"/>
      <c r="L670" s="161"/>
      <c r="M670" s="166"/>
      <c r="T670" s="167"/>
      <c r="AT670" s="162" t="s">
        <v>364</v>
      </c>
      <c r="AU670" s="162" t="s">
        <v>89</v>
      </c>
      <c r="AV670" s="13" t="s">
        <v>89</v>
      </c>
      <c r="AW670" s="13" t="s">
        <v>40</v>
      </c>
      <c r="AX670" s="13" t="s">
        <v>80</v>
      </c>
      <c r="AY670" s="162" t="s">
        <v>354</v>
      </c>
    </row>
    <row r="671" spans="2:65" s="15" customFormat="1">
      <c r="B671" s="195"/>
      <c r="D671" s="155" t="s">
        <v>364</v>
      </c>
      <c r="E671" s="196" t="s">
        <v>32</v>
      </c>
      <c r="F671" s="197" t="s">
        <v>1603</v>
      </c>
      <c r="H671" s="198">
        <v>250.679</v>
      </c>
      <c r="I671" s="199"/>
      <c r="L671" s="195"/>
      <c r="M671" s="200"/>
      <c r="T671" s="201"/>
      <c r="AT671" s="196" t="s">
        <v>364</v>
      </c>
      <c r="AU671" s="196" t="s">
        <v>89</v>
      </c>
      <c r="AV671" s="15" t="s">
        <v>110</v>
      </c>
      <c r="AW671" s="15" t="s">
        <v>40</v>
      </c>
      <c r="AX671" s="15" t="s">
        <v>80</v>
      </c>
      <c r="AY671" s="196" t="s">
        <v>354</v>
      </c>
    </row>
    <row r="672" spans="2:65" s="14" customFormat="1">
      <c r="B672" s="169"/>
      <c r="D672" s="155" t="s">
        <v>364</v>
      </c>
      <c r="E672" s="170" t="s">
        <v>32</v>
      </c>
      <c r="F672" s="171" t="s">
        <v>388</v>
      </c>
      <c r="H672" s="172">
        <v>250.679</v>
      </c>
      <c r="I672" s="173"/>
      <c r="L672" s="169"/>
      <c r="M672" s="174"/>
      <c r="T672" s="175"/>
      <c r="AT672" s="170" t="s">
        <v>364</v>
      </c>
      <c r="AU672" s="170" t="s">
        <v>89</v>
      </c>
      <c r="AV672" s="14" t="s">
        <v>252</v>
      </c>
      <c r="AW672" s="14" t="s">
        <v>40</v>
      </c>
      <c r="AX672" s="14" t="s">
        <v>87</v>
      </c>
      <c r="AY672" s="170" t="s">
        <v>354</v>
      </c>
    </row>
    <row r="673" spans="2:65" s="1" customFormat="1" ht="24.2" customHeight="1">
      <c r="B673" s="34"/>
      <c r="C673" s="137" t="s">
        <v>1408</v>
      </c>
      <c r="D673" s="137" t="s">
        <v>356</v>
      </c>
      <c r="E673" s="138" t="s">
        <v>2074</v>
      </c>
      <c r="F673" s="139" t="s">
        <v>2075</v>
      </c>
      <c r="G673" s="140" t="s">
        <v>359</v>
      </c>
      <c r="H673" s="141">
        <v>192.125</v>
      </c>
      <c r="I673" s="142"/>
      <c r="J673" s="143">
        <f>ROUND(I673*H673,2)</f>
        <v>0</v>
      </c>
      <c r="K673" s="139" t="s">
        <v>360</v>
      </c>
      <c r="L673" s="34"/>
      <c r="M673" s="144" t="s">
        <v>32</v>
      </c>
      <c r="N673" s="145" t="s">
        <v>51</v>
      </c>
      <c r="P673" s="146">
        <f>O673*H673</f>
        <v>0</v>
      </c>
      <c r="Q673" s="146">
        <v>0</v>
      </c>
      <c r="R673" s="146">
        <f>Q673*H673</f>
        <v>0</v>
      </c>
      <c r="S673" s="146">
        <v>0</v>
      </c>
      <c r="T673" s="147">
        <f>S673*H673</f>
        <v>0</v>
      </c>
      <c r="AR673" s="148" t="s">
        <v>504</v>
      </c>
      <c r="AT673" s="148" t="s">
        <v>356</v>
      </c>
      <c r="AU673" s="148" t="s">
        <v>89</v>
      </c>
      <c r="AY673" s="18" t="s">
        <v>354</v>
      </c>
      <c r="BE673" s="149">
        <f>IF(N673="základní",J673,0)</f>
        <v>0</v>
      </c>
      <c r="BF673" s="149">
        <f>IF(N673="snížená",J673,0)</f>
        <v>0</v>
      </c>
      <c r="BG673" s="149">
        <f>IF(N673="zákl. přenesená",J673,0)</f>
        <v>0</v>
      </c>
      <c r="BH673" s="149">
        <f>IF(N673="sníž. přenesená",J673,0)</f>
        <v>0</v>
      </c>
      <c r="BI673" s="149">
        <f>IF(N673="nulová",J673,0)</f>
        <v>0</v>
      </c>
      <c r="BJ673" s="18" t="s">
        <v>87</v>
      </c>
      <c r="BK673" s="149">
        <f>ROUND(I673*H673,2)</f>
        <v>0</v>
      </c>
      <c r="BL673" s="18" t="s">
        <v>504</v>
      </c>
      <c r="BM673" s="148" t="s">
        <v>2076</v>
      </c>
    </row>
    <row r="674" spans="2:65" s="1" customFormat="1">
      <c r="B674" s="34"/>
      <c r="D674" s="150" t="s">
        <v>362</v>
      </c>
      <c r="F674" s="151" t="s">
        <v>2077</v>
      </c>
      <c r="I674" s="152"/>
      <c r="L674" s="34"/>
      <c r="M674" s="153"/>
      <c r="T674" s="55"/>
      <c r="AT674" s="18" t="s">
        <v>362</v>
      </c>
      <c r="AU674" s="18" t="s">
        <v>89</v>
      </c>
    </row>
    <row r="675" spans="2:65" s="13" customFormat="1">
      <c r="B675" s="161"/>
      <c r="D675" s="155" t="s">
        <v>364</v>
      </c>
      <c r="E675" s="162" t="s">
        <v>32</v>
      </c>
      <c r="F675" s="163" t="s">
        <v>1641</v>
      </c>
      <c r="H675" s="164">
        <v>102.575</v>
      </c>
      <c r="I675" s="165"/>
      <c r="L675" s="161"/>
      <c r="M675" s="166"/>
      <c r="T675" s="167"/>
      <c r="AT675" s="162" t="s">
        <v>364</v>
      </c>
      <c r="AU675" s="162" t="s">
        <v>89</v>
      </c>
      <c r="AV675" s="13" t="s">
        <v>89</v>
      </c>
      <c r="AW675" s="13" t="s">
        <v>40</v>
      </c>
      <c r="AX675" s="13" t="s">
        <v>80</v>
      </c>
      <c r="AY675" s="162" t="s">
        <v>354</v>
      </c>
    </row>
    <row r="676" spans="2:65" s="13" customFormat="1">
      <c r="B676" s="161"/>
      <c r="D676" s="155" t="s">
        <v>364</v>
      </c>
      <c r="E676" s="162" t="s">
        <v>32</v>
      </c>
      <c r="F676" s="163" t="s">
        <v>1642</v>
      </c>
      <c r="H676" s="164">
        <v>89.55</v>
      </c>
      <c r="I676" s="165"/>
      <c r="L676" s="161"/>
      <c r="M676" s="166"/>
      <c r="T676" s="167"/>
      <c r="AT676" s="162" t="s">
        <v>364</v>
      </c>
      <c r="AU676" s="162" t="s">
        <v>89</v>
      </c>
      <c r="AV676" s="13" t="s">
        <v>89</v>
      </c>
      <c r="AW676" s="13" t="s">
        <v>40</v>
      </c>
      <c r="AX676" s="13" t="s">
        <v>80</v>
      </c>
      <c r="AY676" s="162" t="s">
        <v>354</v>
      </c>
    </row>
    <row r="677" spans="2:65" s="14" customFormat="1">
      <c r="B677" s="169"/>
      <c r="D677" s="155" t="s">
        <v>364</v>
      </c>
      <c r="E677" s="170" t="s">
        <v>32</v>
      </c>
      <c r="F677" s="171" t="s">
        <v>388</v>
      </c>
      <c r="H677" s="172">
        <v>192.125</v>
      </c>
      <c r="I677" s="173"/>
      <c r="L677" s="169"/>
      <c r="M677" s="174"/>
      <c r="T677" s="175"/>
      <c r="AT677" s="170" t="s">
        <v>364</v>
      </c>
      <c r="AU677" s="170" t="s">
        <v>89</v>
      </c>
      <c r="AV677" s="14" t="s">
        <v>252</v>
      </c>
      <c r="AW677" s="14" t="s">
        <v>40</v>
      </c>
      <c r="AX677" s="14" t="s">
        <v>87</v>
      </c>
      <c r="AY677" s="170" t="s">
        <v>354</v>
      </c>
    </row>
    <row r="678" spans="2:65" s="1" customFormat="1" ht="16.5" customHeight="1">
      <c r="B678" s="34"/>
      <c r="C678" s="179" t="s">
        <v>1416</v>
      </c>
      <c r="D678" s="179" t="s">
        <v>517</v>
      </c>
      <c r="E678" s="180" t="s">
        <v>2078</v>
      </c>
      <c r="F678" s="181" t="s">
        <v>2079</v>
      </c>
      <c r="G678" s="182" t="s">
        <v>359</v>
      </c>
      <c r="H678" s="183">
        <v>201.73099999999999</v>
      </c>
      <c r="I678" s="184"/>
      <c r="J678" s="185">
        <f>ROUND(I678*H678,2)</f>
        <v>0</v>
      </c>
      <c r="K678" s="181" t="s">
        <v>360</v>
      </c>
      <c r="L678" s="186"/>
      <c r="M678" s="187" t="s">
        <v>32</v>
      </c>
      <c r="N678" s="188" t="s">
        <v>51</v>
      </c>
      <c r="P678" s="146">
        <f>O678*H678</f>
        <v>0</v>
      </c>
      <c r="Q678" s="146">
        <v>0</v>
      </c>
      <c r="R678" s="146">
        <f>Q678*H678</f>
        <v>0</v>
      </c>
      <c r="S678" s="146">
        <v>0</v>
      </c>
      <c r="T678" s="147">
        <f>S678*H678</f>
        <v>0</v>
      </c>
      <c r="AR678" s="148" t="s">
        <v>594</v>
      </c>
      <c r="AT678" s="148" t="s">
        <v>517</v>
      </c>
      <c r="AU678" s="148" t="s">
        <v>89</v>
      </c>
      <c r="AY678" s="18" t="s">
        <v>354</v>
      </c>
      <c r="BE678" s="149">
        <f>IF(N678="základní",J678,0)</f>
        <v>0</v>
      </c>
      <c r="BF678" s="149">
        <f>IF(N678="snížená",J678,0)</f>
        <v>0</v>
      </c>
      <c r="BG678" s="149">
        <f>IF(N678="zákl. přenesená",J678,0)</f>
        <v>0</v>
      </c>
      <c r="BH678" s="149">
        <f>IF(N678="sníž. přenesená",J678,0)</f>
        <v>0</v>
      </c>
      <c r="BI678" s="149">
        <f>IF(N678="nulová",J678,0)</f>
        <v>0</v>
      </c>
      <c r="BJ678" s="18" t="s">
        <v>87</v>
      </c>
      <c r="BK678" s="149">
        <f>ROUND(I678*H678,2)</f>
        <v>0</v>
      </c>
      <c r="BL678" s="18" t="s">
        <v>504</v>
      </c>
      <c r="BM678" s="148" t="s">
        <v>2080</v>
      </c>
    </row>
    <row r="679" spans="2:65" s="13" customFormat="1">
      <c r="B679" s="161"/>
      <c r="D679" s="155" t="s">
        <v>364</v>
      </c>
      <c r="E679" s="162" t="s">
        <v>32</v>
      </c>
      <c r="F679" s="163" t="s">
        <v>2081</v>
      </c>
      <c r="H679" s="164">
        <v>201.73099999999999</v>
      </c>
      <c r="I679" s="165"/>
      <c r="L679" s="161"/>
      <c r="M679" s="166"/>
      <c r="T679" s="167"/>
      <c r="AT679" s="162" t="s">
        <v>364</v>
      </c>
      <c r="AU679" s="162" t="s">
        <v>89</v>
      </c>
      <c r="AV679" s="13" t="s">
        <v>89</v>
      </c>
      <c r="AW679" s="13" t="s">
        <v>40</v>
      </c>
      <c r="AX679" s="13" t="s">
        <v>80</v>
      </c>
      <c r="AY679" s="162" t="s">
        <v>354</v>
      </c>
    </row>
    <row r="680" spans="2:65" s="14" customFormat="1">
      <c r="B680" s="169"/>
      <c r="D680" s="155" t="s">
        <v>364</v>
      </c>
      <c r="E680" s="170" t="s">
        <v>32</v>
      </c>
      <c r="F680" s="171" t="s">
        <v>388</v>
      </c>
      <c r="H680" s="172">
        <v>201.73099999999999</v>
      </c>
      <c r="I680" s="173"/>
      <c r="L680" s="169"/>
      <c r="M680" s="203"/>
      <c r="N680" s="204"/>
      <c r="O680" s="204"/>
      <c r="P680" s="204"/>
      <c r="Q680" s="204"/>
      <c r="R680" s="204"/>
      <c r="S680" s="204"/>
      <c r="T680" s="205"/>
      <c r="AT680" s="170" t="s">
        <v>364</v>
      </c>
      <c r="AU680" s="170" t="s">
        <v>89</v>
      </c>
      <c r="AV680" s="14" t="s">
        <v>252</v>
      </c>
      <c r="AW680" s="14" t="s">
        <v>40</v>
      </c>
      <c r="AX680" s="14" t="s">
        <v>87</v>
      </c>
      <c r="AY680" s="170" t="s">
        <v>354</v>
      </c>
    </row>
    <row r="681" spans="2:65" s="1" customFormat="1" ht="6.95" customHeight="1">
      <c r="B681" s="43"/>
      <c r="C681" s="44"/>
      <c r="D681" s="44"/>
      <c r="E681" s="44"/>
      <c r="F681" s="44"/>
      <c r="G681" s="44"/>
      <c r="H681" s="44"/>
      <c r="I681" s="44"/>
      <c r="J681" s="44"/>
      <c r="K681" s="44"/>
      <c r="L681" s="34"/>
    </row>
  </sheetData>
  <sheetProtection algorithmName="SHA-512" hashValue="ALH0Hyq8ByKMogN3G1lYcuoW+xUGbPLQ6gpAAQwupyzBYAu5EQ8LLs4MhviazzgnpU3e3GvcHUbpHi3UAHeJBg==" saltValue="tGIQ6V/akJ35qW3H2NEoEQZMKIKObAZ7csM3phPR+8+4ER9K41+HmEuqpVvUumm8iAHqEICU8LfS2lw+wD0sGg==" spinCount="100000" sheet="1" objects="1" scenarios="1" formatColumns="0" formatRows="0" autoFilter="0"/>
  <autoFilter ref="C105:K680" xr:uid="{00000000-0009-0000-0000-000002000000}"/>
  <mergeCells count="12">
    <mergeCell ref="E98:H98"/>
    <mergeCell ref="L2:V2"/>
    <mergeCell ref="E50:H50"/>
    <mergeCell ref="E52:H52"/>
    <mergeCell ref="E54:H54"/>
    <mergeCell ref="E94:H94"/>
    <mergeCell ref="E96:H96"/>
    <mergeCell ref="E7:H7"/>
    <mergeCell ref="E9:H9"/>
    <mergeCell ref="E11:H11"/>
    <mergeCell ref="E20:H20"/>
    <mergeCell ref="E29:H29"/>
  </mergeCells>
  <hyperlinks>
    <hyperlink ref="F111" r:id="rId1" xr:uid="{00000000-0004-0000-0200-000000000000}"/>
    <hyperlink ref="F118" r:id="rId2" xr:uid="{00000000-0004-0000-0200-000001000000}"/>
    <hyperlink ref="F125" r:id="rId3" xr:uid="{00000000-0004-0000-0200-000002000000}"/>
    <hyperlink ref="F131" r:id="rId4" xr:uid="{00000000-0004-0000-0200-000003000000}"/>
    <hyperlink ref="F137" r:id="rId5" xr:uid="{00000000-0004-0000-0200-000004000000}"/>
    <hyperlink ref="F142" r:id="rId6" xr:uid="{00000000-0004-0000-0200-000005000000}"/>
    <hyperlink ref="F165" r:id="rId7" xr:uid="{00000000-0004-0000-0200-000006000000}"/>
    <hyperlink ref="F167" r:id="rId8" xr:uid="{00000000-0004-0000-0200-000007000000}"/>
    <hyperlink ref="F171" r:id="rId9" xr:uid="{00000000-0004-0000-0200-000008000000}"/>
    <hyperlink ref="F194" r:id="rId10" xr:uid="{00000000-0004-0000-0200-000009000000}"/>
    <hyperlink ref="F196" r:id="rId11" xr:uid="{00000000-0004-0000-0200-00000A000000}"/>
    <hyperlink ref="F200" r:id="rId12" xr:uid="{00000000-0004-0000-0200-00000B000000}"/>
    <hyperlink ref="F223" r:id="rId13" xr:uid="{00000000-0004-0000-0200-00000C000000}"/>
    <hyperlink ref="F225" r:id="rId14" xr:uid="{00000000-0004-0000-0200-00000D000000}"/>
    <hyperlink ref="F228" r:id="rId15" xr:uid="{00000000-0004-0000-0200-00000E000000}"/>
    <hyperlink ref="F231" r:id="rId16" xr:uid="{00000000-0004-0000-0200-00000F000000}"/>
    <hyperlink ref="F239" r:id="rId17" xr:uid="{00000000-0004-0000-0200-000010000000}"/>
    <hyperlink ref="F246" r:id="rId18" xr:uid="{00000000-0004-0000-0200-000011000000}"/>
    <hyperlink ref="F249" r:id="rId19" xr:uid="{00000000-0004-0000-0200-000012000000}"/>
    <hyperlink ref="F251" r:id="rId20" xr:uid="{00000000-0004-0000-0200-000013000000}"/>
    <hyperlink ref="F253" r:id="rId21" xr:uid="{00000000-0004-0000-0200-000014000000}"/>
    <hyperlink ref="F261" r:id="rId22" xr:uid="{00000000-0004-0000-0200-000015000000}"/>
    <hyperlink ref="F263" r:id="rId23" xr:uid="{00000000-0004-0000-0200-000016000000}"/>
    <hyperlink ref="F265" r:id="rId24" xr:uid="{00000000-0004-0000-0200-000017000000}"/>
    <hyperlink ref="F267" r:id="rId25" xr:uid="{00000000-0004-0000-0200-000018000000}"/>
    <hyperlink ref="F269" r:id="rId26" xr:uid="{00000000-0004-0000-0200-000019000000}"/>
    <hyperlink ref="F271" r:id="rId27" xr:uid="{00000000-0004-0000-0200-00001A000000}"/>
    <hyperlink ref="F273" r:id="rId28" xr:uid="{00000000-0004-0000-0200-00001B000000}"/>
    <hyperlink ref="F275" r:id="rId29" xr:uid="{00000000-0004-0000-0200-00001C000000}"/>
    <hyperlink ref="F277" r:id="rId30" xr:uid="{00000000-0004-0000-0200-00001D000000}"/>
    <hyperlink ref="F279" r:id="rId31" xr:uid="{00000000-0004-0000-0200-00001E000000}"/>
    <hyperlink ref="F283" r:id="rId32" xr:uid="{00000000-0004-0000-0200-00001F000000}"/>
    <hyperlink ref="F287" r:id="rId33" xr:uid="{00000000-0004-0000-0200-000020000000}"/>
    <hyperlink ref="F289" r:id="rId34" xr:uid="{00000000-0004-0000-0200-000021000000}"/>
    <hyperlink ref="F295" r:id="rId35" xr:uid="{00000000-0004-0000-0200-000022000000}"/>
    <hyperlink ref="F299" r:id="rId36" xr:uid="{00000000-0004-0000-0200-000023000000}"/>
    <hyperlink ref="F306" r:id="rId37" xr:uid="{00000000-0004-0000-0200-000024000000}"/>
    <hyperlink ref="F315" r:id="rId38" xr:uid="{00000000-0004-0000-0200-000025000000}"/>
    <hyperlink ref="F323" r:id="rId39" xr:uid="{00000000-0004-0000-0200-000026000000}"/>
    <hyperlink ref="F346" r:id="rId40" xr:uid="{00000000-0004-0000-0200-000027000000}"/>
    <hyperlink ref="F350" r:id="rId41" xr:uid="{00000000-0004-0000-0200-000028000000}"/>
    <hyperlink ref="F356" r:id="rId42" xr:uid="{00000000-0004-0000-0200-000029000000}"/>
    <hyperlink ref="F361" r:id="rId43" xr:uid="{00000000-0004-0000-0200-00002A000000}"/>
    <hyperlink ref="F363" r:id="rId44" xr:uid="{00000000-0004-0000-0200-00002B000000}"/>
    <hyperlink ref="F367" r:id="rId45" xr:uid="{00000000-0004-0000-0200-00002C000000}"/>
    <hyperlink ref="F369" r:id="rId46" xr:uid="{00000000-0004-0000-0200-00002D000000}"/>
    <hyperlink ref="F373" r:id="rId47" xr:uid="{00000000-0004-0000-0200-00002E000000}"/>
    <hyperlink ref="F375" r:id="rId48" xr:uid="{00000000-0004-0000-0200-00002F000000}"/>
    <hyperlink ref="F378" r:id="rId49" xr:uid="{00000000-0004-0000-0200-000030000000}"/>
    <hyperlink ref="F380" r:id="rId50" xr:uid="{00000000-0004-0000-0200-000031000000}"/>
    <hyperlink ref="F384" r:id="rId51" xr:uid="{00000000-0004-0000-0200-000032000000}"/>
    <hyperlink ref="F390" r:id="rId52" xr:uid="{00000000-0004-0000-0200-000033000000}"/>
    <hyperlink ref="F396" r:id="rId53" xr:uid="{00000000-0004-0000-0200-000034000000}"/>
    <hyperlink ref="F398" r:id="rId54" xr:uid="{00000000-0004-0000-0200-000035000000}"/>
    <hyperlink ref="F403" r:id="rId55" xr:uid="{00000000-0004-0000-0200-000036000000}"/>
    <hyperlink ref="F405" r:id="rId56" xr:uid="{00000000-0004-0000-0200-000037000000}"/>
    <hyperlink ref="F432" r:id="rId57" xr:uid="{00000000-0004-0000-0200-000038000000}"/>
    <hyperlink ref="F437" r:id="rId58" xr:uid="{00000000-0004-0000-0200-000039000000}"/>
    <hyperlink ref="F442" r:id="rId59" xr:uid="{00000000-0004-0000-0200-00003A000000}"/>
    <hyperlink ref="F444" r:id="rId60" xr:uid="{00000000-0004-0000-0200-00003B000000}"/>
    <hyperlink ref="F453" r:id="rId61" xr:uid="{00000000-0004-0000-0200-00003C000000}"/>
    <hyperlink ref="F466" r:id="rId62" xr:uid="{00000000-0004-0000-0200-00003D000000}"/>
    <hyperlink ref="F468" r:id="rId63" xr:uid="{00000000-0004-0000-0200-00003E000000}"/>
    <hyperlink ref="F471" r:id="rId64" xr:uid="{00000000-0004-0000-0200-00003F000000}"/>
    <hyperlink ref="F476" r:id="rId65" xr:uid="{00000000-0004-0000-0200-000040000000}"/>
    <hyperlink ref="F481" r:id="rId66" xr:uid="{00000000-0004-0000-0200-000041000000}"/>
    <hyperlink ref="F487" r:id="rId67" xr:uid="{00000000-0004-0000-0200-000042000000}"/>
    <hyperlink ref="F491" r:id="rId68" xr:uid="{00000000-0004-0000-0200-000043000000}"/>
    <hyperlink ref="F498" r:id="rId69" xr:uid="{00000000-0004-0000-0200-000044000000}"/>
    <hyperlink ref="F503" r:id="rId70" xr:uid="{00000000-0004-0000-0200-000045000000}"/>
    <hyperlink ref="F515" r:id="rId71" xr:uid="{00000000-0004-0000-0200-000046000000}"/>
    <hyperlink ref="F521" r:id="rId72" xr:uid="{00000000-0004-0000-0200-000047000000}"/>
    <hyperlink ref="F523" r:id="rId73" xr:uid="{00000000-0004-0000-0200-000048000000}"/>
    <hyperlink ref="F526" r:id="rId74" xr:uid="{00000000-0004-0000-0200-000049000000}"/>
    <hyperlink ref="F533" r:id="rId75" xr:uid="{00000000-0004-0000-0200-00004A000000}"/>
    <hyperlink ref="F537" r:id="rId76" xr:uid="{00000000-0004-0000-0200-00004B000000}"/>
    <hyperlink ref="F541" r:id="rId77" xr:uid="{00000000-0004-0000-0200-00004C000000}"/>
    <hyperlink ref="F545" r:id="rId78" xr:uid="{00000000-0004-0000-0200-00004D000000}"/>
    <hyperlink ref="F549" r:id="rId79" xr:uid="{00000000-0004-0000-0200-00004E000000}"/>
    <hyperlink ref="F552" r:id="rId80" xr:uid="{00000000-0004-0000-0200-00004F000000}"/>
    <hyperlink ref="F554" r:id="rId81" xr:uid="{00000000-0004-0000-0200-000050000000}"/>
    <hyperlink ref="F557" r:id="rId82" xr:uid="{00000000-0004-0000-0200-000051000000}"/>
    <hyperlink ref="F564" r:id="rId83" xr:uid="{00000000-0004-0000-0200-000052000000}"/>
    <hyperlink ref="F566" r:id="rId84" xr:uid="{00000000-0004-0000-0200-000053000000}"/>
    <hyperlink ref="F576" r:id="rId85" xr:uid="{00000000-0004-0000-0200-000054000000}"/>
    <hyperlink ref="F583" r:id="rId86" xr:uid="{00000000-0004-0000-0200-000055000000}"/>
    <hyperlink ref="F587" r:id="rId87" xr:uid="{00000000-0004-0000-0200-000056000000}"/>
    <hyperlink ref="F589" r:id="rId88" xr:uid="{00000000-0004-0000-0200-000057000000}"/>
    <hyperlink ref="F591" r:id="rId89" xr:uid="{00000000-0004-0000-0200-000058000000}"/>
    <hyperlink ref="F601" r:id="rId90" xr:uid="{00000000-0004-0000-0200-000059000000}"/>
    <hyperlink ref="F603" r:id="rId91" xr:uid="{00000000-0004-0000-0200-00005A000000}"/>
    <hyperlink ref="F605" r:id="rId92" xr:uid="{00000000-0004-0000-0200-00005B000000}"/>
    <hyperlink ref="F615" r:id="rId93" xr:uid="{00000000-0004-0000-0200-00005C000000}"/>
    <hyperlink ref="F625" r:id="rId94" xr:uid="{00000000-0004-0000-0200-00005D000000}"/>
    <hyperlink ref="F627" r:id="rId95" xr:uid="{00000000-0004-0000-0200-00005E000000}"/>
    <hyperlink ref="F630" r:id="rId96" xr:uid="{00000000-0004-0000-0200-00005F000000}"/>
    <hyperlink ref="F635" r:id="rId97" xr:uid="{00000000-0004-0000-0200-000060000000}"/>
    <hyperlink ref="F637" r:id="rId98" xr:uid="{00000000-0004-0000-0200-000061000000}"/>
    <hyperlink ref="F639" r:id="rId99" xr:uid="{00000000-0004-0000-0200-000062000000}"/>
    <hyperlink ref="F642" r:id="rId100" xr:uid="{00000000-0004-0000-0200-000063000000}"/>
    <hyperlink ref="F651" r:id="rId101" xr:uid="{00000000-0004-0000-0200-000064000000}"/>
    <hyperlink ref="F658" r:id="rId102" xr:uid="{00000000-0004-0000-0200-000065000000}"/>
    <hyperlink ref="F667" r:id="rId103" xr:uid="{00000000-0004-0000-0200-000066000000}"/>
    <hyperlink ref="F674" r:id="rId104" xr:uid="{00000000-0004-0000-0200-00006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100</v>
      </c>
      <c r="AZ2" s="92" t="s">
        <v>107</v>
      </c>
      <c r="BA2" s="92" t="s">
        <v>2082</v>
      </c>
      <c r="BB2" s="92" t="s">
        <v>32</v>
      </c>
      <c r="BC2" s="92" t="s">
        <v>2083</v>
      </c>
      <c r="BD2" s="92" t="s">
        <v>110</v>
      </c>
    </row>
    <row r="3" spans="2:5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  <c r="AZ3" s="92" t="s">
        <v>2084</v>
      </c>
      <c r="BA3" s="92" t="s">
        <v>2085</v>
      </c>
      <c r="BB3" s="92" t="s">
        <v>32</v>
      </c>
      <c r="BC3" s="92" t="s">
        <v>89</v>
      </c>
      <c r="BD3" s="92" t="s">
        <v>110</v>
      </c>
    </row>
    <row r="4" spans="2:56" ht="24.95" customHeight="1">
      <c r="B4" s="21"/>
      <c r="D4" s="22" t="s">
        <v>113</v>
      </c>
      <c r="L4" s="21"/>
      <c r="M4" s="93" t="s">
        <v>10</v>
      </c>
      <c r="AT4" s="18" t="s">
        <v>4</v>
      </c>
      <c r="AZ4" s="92" t="s">
        <v>2086</v>
      </c>
      <c r="BA4" s="92" t="s">
        <v>2087</v>
      </c>
      <c r="BB4" s="92" t="s">
        <v>32</v>
      </c>
      <c r="BC4" s="92" t="s">
        <v>2083</v>
      </c>
      <c r="BD4" s="92" t="s">
        <v>110</v>
      </c>
    </row>
    <row r="5" spans="2:56" ht="6.95" customHeight="1">
      <c r="B5" s="21"/>
      <c r="L5" s="21"/>
      <c r="AZ5" s="92" t="s">
        <v>2088</v>
      </c>
      <c r="BA5" s="92" t="s">
        <v>2089</v>
      </c>
      <c r="BB5" s="92" t="s">
        <v>32</v>
      </c>
      <c r="BC5" s="92" t="s">
        <v>823</v>
      </c>
      <c r="BD5" s="92" t="s">
        <v>110</v>
      </c>
    </row>
    <row r="6" spans="2:56" ht="12" customHeight="1">
      <c r="B6" s="21"/>
      <c r="D6" s="28" t="s">
        <v>16</v>
      </c>
      <c r="L6" s="21"/>
      <c r="AZ6" s="92" t="s">
        <v>111</v>
      </c>
      <c r="BA6" s="92" t="s">
        <v>2090</v>
      </c>
      <c r="BB6" s="92" t="s">
        <v>32</v>
      </c>
      <c r="BC6" s="92" t="s">
        <v>298</v>
      </c>
      <c r="BD6" s="92" t="s">
        <v>110</v>
      </c>
    </row>
    <row r="7" spans="2:56" ht="16.5" customHeight="1">
      <c r="B7" s="21"/>
      <c r="E7" s="360" t="str">
        <f>'Rekapitulace stavby'!K6</f>
        <v>VŠE - Posluchárna JM 104</v>
      </c>
      <c r="F7" s="361"/>
      <c r="G7" s="361"/>
      <c r="H7" s="361"/>
      <c r="L7" s="21"/>
      <c r="AZ7" s="92" t="s">
        <v>114</v>
      </c>
      <c r="BA7" s="92" t="s">
        <v>2091</v>
      </c>
      <c r="BB7" s="92" t="s">
        <v>32</v>
      </c>
      <c r="BC7" s="92" t="s">
        <v>2092</v>
      </c>
      <c r="BD7" s="92" t="s">
        <v>110</v>
      </c>
    </row>
    <row r="8" spans="2:56" ht="12" customHeight="1">
      <c r="B8" s="21"/>
      <c r="D8" s="28" t="s">
        <v>126</v>
      </c>
      <c r="L8" s="21"/>
    </row>
    <row r="9" spans="2:56" s="1" customFormat="1" ht="16.5" customHeight="1">
      <c r="B9" s="34"/>
      <c r="E9" s="360" t="s">
        <v>130</v>
      </c>
      <c r="F9" s="359"/>
      <c r="G9" s="359"/>
      <c r="H9" s="359"/>
      <c r="L9" s="34"/>
    </row>
    <row r="10" spans="2:56" s="1" customFormat="1" ht="12" customHeight="1">
      <c r="B10" s="34"/>
      <c r="D10" s="28" t="s">
        <v>134</v>
      </c>
      <c r="L10" s="34"/>
    </row>
    <row r="11" spans="2:56" s="1" customFormat="1" ht="16.5" customHeight="1">
      <c r="B11" s="34"/>
      <c r="E11" s="317" t="s">
        <v>2093</v>
      </c>
      <c r="F11" s="359"/>
      <c r="G11" s="359"/>
      <c r="H11" s="359"/>
      <c r="L11" s="34"/>
    </row>
    <row r="12" spans="2:56" s="1" customFormat="1">
      <c r="B12" s="34"/>
      <c r="L12" s="34"/>
    </row>
    <row r="13" spans="2:5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5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13. 11. 2024</v>
      </c>
      <c r="L14" s="34"/>
    </row>
    <row r="15" spans="2:56" s="1" customFormat="1" ht="10.9" customHeight="1">
      <c r="B15" s="34"/>
      <c r="L15" s="34"/>
    </row>
    <row r="16" spans="2:5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62" t="str">
        <f>'Rekapitulace stavby'!E14</f>
        <v>Vyplň údaj</v>
      </c>
      <c r="F20" s="351"/>
      <c r="G20" s="351"/>
      <c r="H20" s="351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32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41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42</v>
      </c>
      <c r="I26" s="28" t="s">
        <v>34</v>
      </c>
      <c r="J26" s="26" t="s">
        <v>32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4"/>
      <c r="E29" s="355" t="s">
        <v>44</v>
      </c>
      <c r="F29" s="355"/>
      <c r="G29" s="355"/>
      <c r="H29" s="355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6" t="s">
        <v>46</v>
      </c>
      <c r="J32" s="65">
        <f>ROUND(J91,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5" customHeight="1">
      <c r="B35" s="34"/>
      <c r="D35" s="54" t="s">
        <v>50</v>
      </c>
      <c r="E35" s="28" t="s">
        <v>51</v>
      </c>
      <c r="F35" s="85">
        <f>ROUND((SUM(BE91:BE350)),  2)</f>
        <v>0</v>
      </c>
      <c r="I35" s="97">
        <v>0.21</v>
      </c>
      <c r="J35" s="85">
        <f>ROUND(((SUM(BE91:BE350))*I35),  2)</f>
        <v>0</v>
      </c>
      <c r="L35" s="34"/>
    </row>
    <row r="36" spans="2:12" s="1" customFormat="1" ht="14.45" customHeight="1">
      <c r="B36" s="34"/>
      <c r="E36" s="28" t="s">
        <v>52</v>
      </c>
      <c r="F36" s="85">
        <f>ROUND((SUM(BF91:BF350)),  2)</f>
        <v>0</v>
      </c>
      <c r="I36" s="97">
        <v>0.12</v>
      </c>
      <c r="J36" s="85">
        <f>ROUND(((SUM(BF91:BF350))*I36),  2)</f>
        <v>0</v>
      </c>
      <c r="L36" s="34"/>
    </row>
    <row r="37" spans="2:12" s="1" customFormat="1" ht="14.45" hidden="1" customHeight="1">
      <c r="B37" s="34"/>
      <c r="E37" s="28" t="s">
        <v>53</v>
      </c>
      <c r="F37" s="85">
        <f>ROUND((SUM(BG91:BG350)),  2)</f>
        <v>0</v>
      </c>
      <c r="I37" s="97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54</v>
      </c>
      <c r="F38" s="85">
        <f>ROUND((SUM(BH91:BH350)),  2)</f>
        <v>0</v>
      </c>
      <c r="I38" s="97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55</v>
      </c>
      <c r="F39" s="85">
        <f>ROUND((SUM(BI91:BI350)),  2)</f>
        <v>0</v>
      </c>
      <c r="I39" s="97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8"/>
      <c r="D41" s="99" t="s">
        <v>56</v>
      </c>
      <c r="E41" s="56"/>
      <c r="F41" s="56"/>
      <c r="G41" s="100" t="s">
        <v>57</v>
      </c>
      <c r="H41" s="101" t="s">
        <v>58</v>
      </c>
      <c r="I41" s="56"/>
      <c r="J41" s="102">
        <f>SUM(J32:J39)</f>
        <v>0</v>
      </c>
      <c r="K41" s="103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241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60" t="str">
        <f>E7</f>
        <v>VŠE - Posluchárna JM 104</v>
      </c>
      <c r="F50" s="361"/>
      <c r="G50" s="361"/>
      <c r="H50" s="361"/>
      <c r="L50" s="34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4"/>
      <c r="E52" s="360" t="s">
        <v>130</v>
      </c>
      <c r="F52" s="359"/>
      <c r="G52" s="359"/>
      <c r="H52" s="359"/>
      <c r="L52" s="34"/>
    </row>
    <row r="53" spans="2:47" s="1" customFormat="1" ht="12" customHeight="1">
      <c r="B53" s="34"/>
      <c r="C53" s="28" t="s">
        <v>134</v>
      </c>
      <c r="L53" s="34"/>
    </row>
    <row r="54" spans="2:47" s="1" customFormat="1" ht="16.5" customHeight="1">
      <c r="B54" s="34"/>
      <c r="E54" s="317" t="str">
        <f>E11</f>
        <v>D.1.4 - ústřední vytápění</v>
      </c>
      <c r="F54" s="359"/>
      <c r="G54" s="359"/>
      <c r="H54" s="359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Praha - Jižní město</v>
      </c>
      <c r="I56" s="28" t="s">
        <v>24</v>
      </c>
      <c r="J56" s="51" t="str">
        <f>IF(J14="","",J14)</f>
        <v>13. 11. 2024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30</v>
      </c>
      <c r="F58" s="26" t="str">
        <f>E17</f>
        <v>Vysoká škola ekonomická v Praze</v>
      </c>
      <c r="I58" s="28" t="s">
        <v>37</v>
      </c>
      <c r="J58" s="32" t="str">
        <f>E23</f>
        <v>Ing. Petra Krejzová - pozem. stavby a architektura</v>
      </c>
      <c r="L58" s="34"/>
    </row>
    <row r="59" spans="2:47" s="1" customFormat="1" ht="15.2" customHeight="1">
      <c r="B59" s="34"/>
      <c r="C59" s="28" t="s">
        <v>35</v>
      </c>
      <c r="F59" s="26" t="str">
        <f>IF(E20="","",E20)</f>
        <v>Vyplň údaj</v>
      </c>
      <c r="I59" s="28" t="s">
        <v>41</v>
      </c>
      <c r="J59" s="32" t="str">
        <f>E26</f>
        <v>Luděk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4" t="s">
        <v>276</v>
      </c>
      <c r="D61" s="98"/>
      <c r="E61" s="98"/>
      <c r="F61" s="98"/>
      <c r="G61" s="98"/>
      <c r="H61" s="98"/>
      <c r="I61" s="98"/>
      <c r="J61" s="105" t="s">
        <v>277</v>
      </c>
      <c r="K61" s="98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6" t="s">
        <v>78</v>
      </c>
      <c r="J63" s="65">
        <f>J91</f>
        <v>0</v>
      </c>
      <c r="L63" s="34"/>
      <c r="AU63" s="18" t="s">
        <v>284</v>
      </c>
    </row>
    <row r="64" spans="2:47" s="8" customFormat="1" ht="24.95" customHeight="1">
      <c r="B64" s="107"/>
      <c r="D64" s="108" t="s">
        <v>288</v>
      </c>
      <c r="E64" s="109"/>
      <c r="F64" s="109"/>
      <c r="G64" s="109"/>
      <c r="H64" s="109"/>
      <c r="I64" s="109"/>
      <c r="J64" s="110">
        <f>J92</f>
        <v>0</v>
      </c>
      <c r="L64" s="107"/>
    </row>
    <row r="65" spans="2:12" s="9" customFormat="1" ht="19.899999999999999" customHeight="1">
      <c r="B65" s="112"/>
      <c r="D65" s="113" t="s">
        <v>299</v>
      </c>
      <c r="E65" s="114"/>
      <c r="F65" s="114"/>
      <c r="G65" s="114"/>
      <c r="H65" s="114"/>
      <c r="I65" s="114"/>
      <c r="J65" s="115">
        <f>J93</f>
        <v>0</v>
      </c>
      <c r="L65" s="112"/>
    </row>
    <row r="66" spans="2:12" s="8" customFormat="1" ht="24.95" customHeight="1">
      <c r="B66" s="107"/>
      <c r="D66" s="108" t="s">
        <v>307</v>
      </c>
      <c r="E66" s="109"/>
      <c r="F66" s="109"/>
      <c r="G66" s="109"/>
      <c r="H66" s="109"/>
      <c r="I66" s="109"/>
      <c r="J66" s="110">
        <f>J104</f>
        <v>0</v>
      </c>
      <c r="L66" s="107"/>
    </row>
    <row r="67" spans="2:12" s="9" customFormat="1" ht="19.899999999999999" customHeight="1">
      <c r="B67" s="112"/>
      <c r="D67" s="113" t="s">
        <v>2094</v>
      </c>
      <c r="E67" s="114"/>
      <c r="F67" s="114"/>
      <c r="G67" s="114"/>
      <c r="H67" s="114"/>
      <c r="I67" s="114"/>
      <c r="J67" s="115">
        <f>J105</f>
        <v>0</v>
      </c>
      <c r="L67" s="112"/>
    </row>
    <row r="68" spans="2:12" s="9" customFormat="1" ht="19.899999999999999" customHeight="1">
      <c r="B68" s="112"/>
      <c r="D68" s="113" t="s">
        <v>2095</v>
      </c>
      <c r="E68" s="114"/>
      <c r="F68" s="114"/>
      <c r="G68" s="114"/>
      <c r="H68" s="114"/>
      <c r="I68" s="114"/>
      <c r="J68" s="115">
        <f>J150</f>
        <v>0</v>
      </c>
      <c r="L68" s="112"/>
    </row>
    <row r="69" spans="2:12" s="9" customFormat="1" ht="19.899999999999999" customHeight="1">
      <c r="B69" s="112"/>
      <c r="D69" s="113" t="s">
        <v>330</v>
      </c>
      <c r="E69" s="114"/>
      <c r="F69" s="114"/>
      <c r="G69" s="114"/>
      <c r="H69" s="114"/>
      <c r="I69" s="114"/>
      <c r="J69" s="115">
        <f>J243</f>
        <v>0</v>
      </c>
      <c r="L69" s="112"/>
    </row>
    <row r="70" spans="2:12" s="1" customFormat="1" ht="21.75" customHeight="1">
      <c r="B70" s="34"/>
      <c r="L70" s="34"/>
    </row>
    <row r="71" spans="2:12" s="1" customFormat="1" ht="6.95" customHeight="1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4"/>
    </row>
    <row r="75" spans="2:12" s="1" customFormat="1" ht="6.95" customHeigh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34"/>
    </row>
    <row r="76" spans="2:12" s="1" customFormat="1" ht="24.95" customHeight="1">
      <c r="B76" s="34"/>
      <c r="C76" s="22" t="s">
        <v>339</v>
      </c>
      <c r="L76" s="34"/>
    </row>
    <row r="77" spans="2:12" s="1" customFormat="1" ht="6.95" customHeight="1">
      <c r="B77" s="34"/>
      <c r="L77" s="34"/>
    </row>
    <row r="78" spans="2:12" s="1" customFormat="1" ht="12" customHeight="1">
      <c r="B78" s="34"/>
      <c r="C78" s="28" t="s">
        <v>16</v>
      </c>
      <c r="L78" s="34"/>
    </row>
    <row r="79" spans="2:12" s="1" customFormat="1" ht="16.5" customHeight="1">
      <c r="B79" s="34"/>
      <c r="E79" s="360" t="str">
        <f>E7</f>
        <v>VŠE - Posluchárna JM 104</v>
      </c>
      <c r="F79" s="361"/>
      <c r="G79" s="361"/>
      <c r="H79" s="361"/>
      <c r="L79" s="34"/>
    </row>
    <row r="80" spans="2:12" ht="12" customHeight="1">
      <c r="B80" s="21"/>
      <c r="C80" s="28" t="s">
        <v>126</v>
      </c>
      <c r="L80" s="21"/>
    </row>
    <row r="81" spans="2:65" s="1" customFormat="1" ht="16.5" customHeight="1">
      <c r="B81" s="34"/>
      <c r="E81" s="360" t="s">
        <v>130</v>
      </c>
      <c r="F81" s="359"/>
      <c r="G81" s="359"/>
      <c r="H81" s="359"/>
      <c r="L81" s="34"/>
    </row>
    <row r="82" spans="2:65" s="1" customFormat="1" ht="12" customHeight="1">
      <c r="B82" s="34"/>
      <c r="C82" s="28" t="s">
        <v>134</v>
      </c>
      <c r="L82" s="34"/>
    </row>
    <row r="83" spans="2:65" s="1" customFormat="1" ht="16.5" customHeight="1">
      <c r="B83" s="34"/>
      <c r="E83" s="317" t="str">
        <f>E11</f>
        <v>D.1.4 - ústřední vytápění</v>
      </c>
      <c r="F83" s="359"/>
      <c r="G83" s="359"/>
      <c r="H83" s="359"/>
      <c r="L83" s="34"/>
    </row>
    <row r="84" spans="2:65" s="1" customFormat="1" ht="6.95" customHeight="1">
      <c r="B84" s="34"/>
      <c r="L84" s="34"/>
    </row>
    <row r="85" spans="2:65" s="1" customFormat="1" ht="12" customHeight="1">
      <c r="B85" s="34"/>
      <c r="C85" s="28" t="s">
        <v>22</v>
      </c>
      <c r="F85" s="26" t="str">
        <f>F14</f>
        <v>Praha - Jižní město</v>
      </c>
      <c r="I85" s="28" t="s">
        <v>24</v>
      </c>
      <c r="J85" s="51" t="str">
        <f>IF(J14="","",J14)</f>
        <v>13. 11. 2024</v>
      </c>
      <c r="L85" s="34"/>
    </row>
    <row r="86" spans="2:65" s="1" customFormat="1" ht="6.95" customHeight="1">
      <c r="B86" s="34"/>
      <c r="L86" s="34"/>
    </row>
    <row r="87" spans="2:65" s="1" customFormat="1" ht="40.15" customHeight="1">
      <c r="B87" s="34"/>
      <c r="C87" s="28" t="s">
        <v>30</v>
      </c>
      <c r="F87" s="26" t="str">
        <f>E17</f>
        <v>Vysoká škola ekonomická v Praze</v>
      </c>
      <c r="I87" s="28" t="s">
        <v>37</v>
      </c>
      <c r="J87" s="32" t="str">
        <f>E23</f>
        <v>Ing. Petra Krejzová - pozem. stavby a architektura</v>
      </c>
      <c r="L87" s="34"/>
    </row>
    <row r="88" spans="2:65" s="1" customFormat="1" ht="15.2" customHeight="1">
      <c r="B88" s="34"/>
      <c r="C88" s="28" t="s">
        <v>35</v>
      </c>
      <c r="F88" s="26" t="str">
        <f>IF(E20="","",E20)</f>
        <v>Vyplň údaj</v>
      </c>
      <c r="I88" s="28" t="s">
        <v>41</v>
      </c>
      <c r="J88" s="32" t="str">
        <f>E26</f>
        <v>Luděk Štuller</v>
      </c>
      <c r="L88" s="34"/>
    </row>
    <row r="89" spans="2:65" s="1" customFormat="1" ht="10.35" customHeight="1">
      <c r="B89" s="34"/>
      <c r="L89" s="34"/>
    </row>
    <row r="90" spans="2:65" s="10" customFormat="1" ht="29.25" customHeight="1">
      <c r="B90" s="117"/>
      <c r="C90" s="118" t="s">
        <v>340</v>
      </c>
      <c r="D90" s="119" t="s">
        <v>65</v>
      </c>
      <c r="E90" s="119" t="s">
        <v>61</v>
      </c>
      <c r="F90" s="119" t="s">
        <v>62</v>
      </c>
      <c r="G90" s="119" t="s">
        <v>341</v>
      </c>
      <c r="H90" s="119" t="s">
        <v>342</v>
      </c>
      <c r="I90" s="119" t="s">
        <v>343</v>
      </c>
      <c r="J90" s="119" t="s">
        <v>277</v>
      </c>
      <c r="K90" s="120" t="s">
        <v>344</v>
      </c>
      <c r="L90" s="117"/>
      <c r="M90" s="58" t="s">
        <v>32</v>
      </c>
      <c r="N90" s="59" t="s">
        <v>50</v>
      </c>
      <c r="O90" s="59" t="s">
        <v>345</v>
      </c>
      <c r="P90" s="59" t="s">
        <v>346</v>
      </c>
      <c r="Q90" s="59" t="s">
        <v>347</v>
      </c>
      <c r="R90" s="59" t="s">
        <v>348</v>
      </c>
      <c r="S90" s="59" t="s">
        <v>349</v>
      </c>
      <c r="T90" s="60" t="s">
        <v>350</v>
      </c>
    </row>
    <row r="91" spans="2:65" s="1" customFormat="1" ht="22.9" customHeight="1">
      <c r="B91" s="34"/>
      <c r="C91" s="63" t="s">
        <v>351</v>
      </c>
      <c r="J91" s="121">
        <f>BK91</f>
        <v>0</v>
      </c>
      <c r="L91" s="34"/>
      <c r="M91" s="61"/>
      <c r="N91" s="52"/>
      <c r="O91" s="52"/>
      <c r="P91" s="122">
        <f>P92+P104</f>
        <v>0</v>
      </c>
      <c r="Q91" s="52"/>
      <c r="R91" s="122">
        <f>R92+R104</f>
        <v>0.41739722000000007</v>
      </c>
      <c r="S91" s="52"/>
      <c r="T91" s="123">
        <f>T92+T104</f>
        <v>0.34980972000000005</v>
      </c>
      <c r="AT91" s="18" t="s">
        <v>79</v>
      </c>
      <c r="AU91" s="18" t="s">
        <v>284</v>
      </c>
      <c r="BK91" s="124">
        <f>BK92+BK104</f>
        <v>0</v>
      </c>
    </row>
    <row r="92" spans="2:65" s="11" customFormat="1" ht="25.9" customHeight="1">
      <c r="B92" s="125"/>
      <c r="D92" s="126" t="s">
        <v>79</v>
      </c>
      <c r="E92" s="127" t="s">
        <v>352</v>
      </c>
      <c r="F92" s="127" t="s">
        <v>353</v>
      </c>
      <c r="I92" s="128"/>
      <c r="J92" s="129">
        <f>BK92</f>
        <v>0</v>
      </c>
      <c r="L92" s="125"/>
      <c r="M92" s="130"/>
      <c r="P92" s="131">
        <f>P93</f>
        <v>0</v>
      </c>
      <c r="R92" s="131">
        <f>R93</f>
        <v>0</v>
      </c>
      <c r="T92" s="132">
        <f>T93</f>
        <v>0</v>
      </c>
      <c r="AR92" s="126" t="s">
        <v>87</v>
      </c>
      <c r="AT92" s="133" t="s">
        <v>79</v>
      </c>
      <c r="AU92" s="133" t="s">
        <v>80</v>
      </c>
      <c r="AY92" s="126" t="s">
        <v>354</v>
      </c>
      <c r="BK92" s="134">
        <f>BK93</f>
        <v>0</v>
      </c>
    </row>
    <row r="93" spans="2:65" s="11" customFormat="1" ht="22.9" customHeight="1">
      <c r="B93" s="125"/>
      <c r="D93" s="126" t="s">
        <v>79</v>
      </c>
      <c r="E93" s="135" t="s">
        <v>710</v>
      </c>
      <c r="F93" s="135" t="s">
        <v>711</v>
      </c>
      <c r="I93" s="128"/>
      <c r="J93" s="136">
        <f>BK93</f>
        <v>0</v>
      </c>
      <c r="L93" s="125"/>
      <c r="M93" s="130"/>
      <c r="P93" s="131">
        <f>SUM(P94:P103)</f>
        <v>0</v>
      </c>
      <c r="R93" s="131">
        <f>SUM(R94:R103)</f>
        <v>0</v>
      </c>
      <c r="T93" s="132">
        <f>SUM(T94:T103)</f>
        <v>0</v>
      </c>
      <c r="AR93" s="126" t="s">
        <v>87</v>
      </c>
      <c r="AT93" s="133" t="s">
        <v>79</v>
      </c>
      <c r="AU93" s="133" t="s">
        <v>87</v>
      </c>
      <c r="AY93" s="126" t="s">
        <v>354</v>
      </c>
      <c r="BK93" s="134">
        <f>SUM(BK94:BK103)</f>
        <v>0</v>
      </c>
    </row>
    <row r="94" spans="2:65" s="1" customFormat="1" ht="37.9" customHeight="1">
      <c r="B94" s="34"/>
      <c r="C94" s="137" t="s">
        <v>87</v>
      </c>
      <c r="D94" s="137" t="s">
        <v>356</v>
      </c>
      <c r="E94" s="138" t="s">
        <v>713</v>
      </c>
      <c r="F94" s="139" t="s">
        <v>714</v>
      </c>
      <c r="G94" s="140" t="s">
        <v>715</v>
      </c>
      <c r="H94" s="141">
        <v>0.35</v>
      </c>
      <c r="I94" s="142"/>
      <c r="J94" s="143">
        <f>ROUND(I94*H94,2)</f>
        <v>0</v>
      </c>
      <c r="K94" s="139" t="s">
        <v>360</v>
      </c>
      <c r="L94" s="34"/>
      <c r="M94" s="144" t="s">
        <v>32</v>
      </c>
      <c r="N94" s="145" t="s">
        <v>51</v>
      </c>
      <c r="P94" s="146">
        <f>O94*H94</f>
        <v>0</v>
      </c>
      <c r="Q94" s="146">
        <v>0</v>
      </c>
      <c r="R94" s="146">
        <f>Q94*H94</f>
        <v>0</v>
      </c>
      <c r="S94" s="146">
        <v>0</v>
      </c>
      <c r="T94" s="147">
        <f>S94*H94</f>
        <v>0</v>
      </c>
      <c r="AR94" s="148" t="s">
        <v>252</v>
      </c>
      <c r="AT94" s="148" t="s">
        <v>356</v>
      </c>
      <c r="AU94" s="148" t="s">
        <v>89</v>
      </c>
      <c r="AY94" s="18" t="s">
        <v>354</v>
      </c>
      <c r="BE94" s="149">
        <f>IF(N94="základní",J94,0)</f>
        <v>0</v>
      </c>
      <c r="BF94" s="149">
        <f>IF(N94="snížená",J94,0)</f>
        <v>0</v>
      </c>
      <c r="BG94" s="149">
        <f>IF(N94="zákl. přenesená",J94,0)</f>
        <v>0</v>
      </c>
      <c r="BH94" s="149">
        <f>IF(N94="sníž. přenesená",J94,0)</f>
        <v>0</v>
      </c>
      <c r="BI94" s="149">
        <f>IF(N94="nulová",J94,0)</f>
        <v>0</v>
      </c>
      <c r="BJ94" s="18" t="s">
        <v>87</v>
      </c>
      <c r="BK94" s="149">
        <f>ROUND(I94*H94,2)</f>
        <v>0</v>
      </c>
      <c r="BL94" s="18" t="s">
        <v>252</v>
      </c>
      <c r="BM94" s="148" t="s">
        <v>2096</v>
      </c>
    </row>
    <row r="95" spans="2:65" s="1" customFormat="1">
      <c r="B95" s="34"/>
      <c r="D95" s="150" t="s">
        <v>362</v>
      </c>
      <c r="F95" s="151" t="s">
        <v>717</v>
      </c>
      <c r="I95" s="152"/>
      <c r="L95" s="34"/>
      <c r="M95" s="153"/>
      <c r="T95" s="55"/>
      <c r="AT95" s="18" t="s">
        <v>362</v>
      </c>
      <c r="AU95" s="18" t="s">
        <v>89</v>
      </c>
    </row>
    <row r="96" spans="2:65" s="1" customFormat="1" ht="62.65" customHeight="1">
      <c r="B96" s="34"/>
      <c r="C96" s="137" t="s">
        <v>89</v>
      </c>
      <c r="D96" s="137" t="s">
        <v>356</v>
      </c>
      <c r="E96" s="138" t="s">
        <v>1721</v>
      </c>
      <c r="F96" s="139" t="s">
        <v>1722</v>
      </c>
      <c r="G96" s="140" t="s">
        <v>715</v>
      </c>
      <c r="H96" s="141">
        <v>1.75</v>
      </c>
      <c r="I96" s="142"/>
      <c r="J96" s="143">
        <f>ROUND(I96*H96,2)</f>
        <v>0</v>
      </c>
      <c r="K96" s="139" t="s">
        <v>360</v>
      </c>
      <c r="L96" s="34"/>
      <c r="M96" s="144" t="s">
        <v>32</v>
      </c>
      <c r="N96" s="145" t="s">
        <v>51</v>
      </c>
      <c r="P96" s="146">
        <f>O96*H96</f>
        <v>0</v>
      </c>
      <c r="Q96" s="146">
        <v>0</v>
      </c>
      <c r="R96" s="146">
        <f>Q96*H96</f>
        <v>0</v>
      </c>
      <c r="S96" s="146">
        <v>0</v>
      </c>
      <c r="T96" s="147">
        <f>S96*H96</f>
        <v>0</v>
      </c>
      <c r="AR96" s="148" t="s">
        <v>252</v>
      </c>
      <c r="AT96" s="148" t="s">
        <v>356</v>
      </c>
      <c r="AU96" s="148" t="s">
        <v>89</v>
      </c>
      <c r="AY96" s="18" t="s">
        <v>354</v>
      </c>
      <c r="BE96" s="149">
        <f>IF(N96="základní",J96,0)</f>
        <v>0</v>
      </c>
      <c r="BF96" s="149">
        <f>IF(N96="snížená",J96,0)</f>
        <v>0</v>
      </c>
      <c r="BG96" s="149">
        <f>IF(N96="zákl. přenesená",J96,0)</f>
        <v>0</v>
      </c>
      <c r="BH96" s="149">
        <f>IF(N96="sníž. přenesená",J96,0)</f>
        <v>0</v>
      </c>
      <c r="BI96" s="149">
        <f>IF(N96="nulová",J96,0)</f>
        <v>0</v>
      </c>
      <c r="BJ96" s="18" t="s">
        <v>87</v>
      </c>
      <c r="BK96" s="149">
        <f>ROUND(I96*H96,2)</f>
        <v>0</v>
      </c>
      <c r="BL96" s="18" t="s">
        <v>252</v>
      </c>
      <c r="BM96" s="148" t="s">
        <v>2097</v>
      </c>
    </row>
    <row r="97" spans="2:65" s="1" customFormat="1">
      <c r="B97" s="34"/>
      <c r="D97" s="150" t="s">
        <v>362</v>
      </c>
      <c r="F97" s="151" t="s">
        <v>1723</v>
      </c>
      <c r="I97" s="152"/>
      <c r="L97" s="34"/>
      <c r="M97" s="153"/>
      <c r="T97" s="55"/>
      <c r="AT97" s="18" t="s">
        <v>362</v>
      </c>
      <c r="AU97" s="18" t="s">
        <v>89</v>
      </c>
    </row>
    <row r="98" spans="2:65" s="13" customFormat="1">
      <c r="B98" s="161"/>
      <c r="D98" s="155" t="s">
        <v>364</v>
      </c>
      <c r="F98" s="163" t="s">
        <v>2098</v>
      </c>
      <c r="H98" s="164">
        <v>1.75</v>
      </c>
      <c r="I98" s="165"/>
      <c r="L98" s="161"/>
      <c r="M98" s="166"/>
      <c r="T98" s="167"/>
      <c r="AT98" s="162" t="s">
        <v>364</v>
      </c>
      <c r="AU98" s="162" t="s">
        <v>89</v>
      </c>
      <c r="AV98" s="13" t="s">
        <v>89</v>
      </c>
      <c r="AW98" s="13" t="s">
        <v>4</v>
      </c>
      <c r="AX98" s="13" t="s">
        <v>87</v>
      </c>
      <c r="AY98" s="162" t="s">
        <v>354</v>
      </c>
    </row>
    <row r="99" spans="2:65" s="1" customFormat="1" ht="33" customHeight="1">
      <c r="B99" s="34"/>
      <c r="C99" s="137" t="s">
        <v>110</v>
      </c>
      <c r="D99" s="137" t="s">
        <v>356</v>
      </c>
      <c r="E99" s="138" t="s">
        <v>719</v>
      </c>
      <c r="F99" s="139" t="s">
        <v>720</v>
      </c>
      <c r="G99" s="140" t="s">
        <v>715</v>
      </c>
      <c r="H99" s="141">
        <v>0.35</v>
      </c>
      <c r="I99" s="142"/>
      <c r="J99" s="143">
        <f>ROUND(I99*H99,2)</f>
        <v>0</v>
      </c>
      <c r="K99" s="139" t="s">
        <v>360</v>
      </c>
      <c r="L99" s="34"/>
      <c r="M99" s="144" t="s">
        <v>32</v>
      </c>
      <c r="N99" s="145" t="s">
        <v>51</v>
      </c>
      <c r="P99" s="146">
        <f>O99*H99</f>
        <v>0</v>
      </c>
      <c r="Q99" s="146">
        <v>0</v>
      </c>
      <c r="R99" s="146">
        <f>Q99*H99</f>
        <v>0</v>
      </c>
      <c r="S99" s="146">
        <v>0</v>
      </c>
      <c r="T99" s="147">
        <f>S99*H99</f>
        <v>0</v>
      </c>
      <c r="AR99" s="148" t="s">
        <v>252</v>
      </c>
      <c r="AT99" s="148" t="s">
        <v>356</v>
      </c>
      <c r="AU99" s="148" t="s">
        <v>89</v>
      </c>
      <c r="AY99" s="18" t="s">
        <v>354</v>
      </c>
      <c r="BE99" s="149">
        <f>IF(N99="základní",J99,0)</f>
        <v>0</v>
      </c>
      <c r="BF99" s="149">
        <f>IF(N99="snížená",J99,0)</f>
        <v>0</v>
      </c>
      <c r="BG99" s="149">
        <f>IF(N99="zákl. přenesená",J99,0)</f>
        <v>0</v>
      </c>
      <c r="BH99" s="149">
        <f>IF(N99="sníž. přenesená",J99,0)</f>
        <v>0</v>
      </c>
      <c r="BI99" s="149">
        <f>IF(N99="nulová",J99,0)</f>
        <v>0</v>
      </c>
      <c r="BJ99" s="18" t="s">
        <v>87</v>
      </c>
      <c r="BK99" s="149">
        <f>ROUND(I99*H99,2)</f>
        <v>0</v>
      </c>
      <c r="BL99" s="18" t="s">
        <v>252</v>
      </c>
      <c r="BM99" s="148" t="s">
        <v>2099</v>
      </c>
    </row>
    <row r="100" spans="2:65" s="1" customFormat="1">
      <c r="B100" s="34"/>
      <c r="D100" s="150" t="s">
        <v>362</v>
      </c>
      <c r="F100" s="151" t="s">
        <v>722</v>
      </c>
      <c r="I100" s="152"/>
      <c r="L100" s="34"/>
      <c r="M100" s="153"/>
      <c r="T100" s="55"/>
      <c r="AT100" s="18" t="s">
        <v>362</v>
      </c>
      <c r="AU100" s="18" t="s">
        <v>89</v>
      </c>
    </row>
    <row r="101" spans="2:65" s="1" customFormat="1" ht="44.25" customHeight="1">
      <c r="B101" s="34"/>
      <c r="C101" s="137" t="s">
        <v>252</v>
      </c>
      <c r="D101" s="137" t="s">
        <v>356</v>
      </c>
      <c r="E101" s="138" t="s">
        <v>724</v>
      </c>
      <c r="F101" s="139" t="s">
        <v>725</v>
      </c>
      <c r="G101" s="140" t="s">
        <v>715</v>
      </c>
      <c r="H101" s="141">
        <v>10.15</v>
      </c>
      <c r="I101" s="142"/>
      <c r="J101" s="143">
        <f>ROUND(I101*H101,2)</f>
        <v>0</v>
      </c>
      <c r="K101" s="139" t="s">
        <v>360</v>
      </c>
      <c r="L101" s="34"/>
      <c r="M101" s="144" t="s">
        <v>32</v>
      </c>
      <c r="N101" s="145" t="s">
        <v>51</v>
      </c>
      <c r="P101" s="146">
        <f>O101*H101</f>
        <v>0</v>
      </c>
      <c r="Q101" s="146">
        <v>0</v>
      </c>
      <c r="R101" s="146">
        <f>Q101*H101</f>
        <v>0</v>
      </c>
      <c r="S101" s="146">
        <v>0</v>
      </c>
      <c r="T101" s="147">
        <f>S101*H101</f>
        <v>0</v>
      </c>
      <c r="AR101" s="148" t="s">
        <v>252</v>
      </c>
      <c r="AT101" s="148" t="s">
        <v>356</v>
      </c>
      <c r="AU101" s="148" t="s">
        <v>89</v>
      </c>
      <c r="AY101" s="18" t="s">
        <v>354</v>
      </c>
      <c r="BE101" s="149">
        <f>IF(N101="základní",J101,0)</f>
        <v>0</v>
      </c>
      <c r="BF101" s="149">
        <f>IF(N101="snížená",J101,0)</f>
        <v>0</v>
      </c>
      <c r="BG101" s="149">
        <f>IF(N101="zákl. přenesená",J101,0)</f>
        <v>0</v>
      </c>
      <c r="BH101" s="149">
        <f>IF(N101="sníž. přenesená",J101,0)</f>
        <v>0</v>
      </c>
      <c r="BI101" s="149">
        <f>IF(N101="nulová",J101,0)</f>
        <v>0</v>
      </c>
      <c r="BJ101" s="18" t="s">
        <v>87</v>
      </c>
      <c r="BK101" s="149">
        <f>ROUND(I101*H101,2)</f>
        <v>0</v>
      </c>
      <c r="BL101" s="18" t="s">
        <v>252</v>
      </c>
      <c r="BM101" s="148" t="s">
        <v>2100</v>
      </c>
    </row>
    <row r="102" spans="2:65" s="1" customFormat="1">
      <c r="B102" s="34"/>
      <c r="D102" s="150" t="s">
        <v>362</v>
      </c>
      <c r="F102" s="151" t="s">
        <v>727</v>
      </c>
      <c r="I102" s="152"/>
      <c r="L102" s="34"/>
      <c r="M102" s="153"/>
      <c r="T102" s="55"/>
      <c r="AT102" s="18" t="s">
        <v>362</v>
      </c>
      <c r="AU102" s="18" t="s">
        <v>89</v>
      </c>
    </row>
    <row r="103" spans="2:65" s="13" customFormat="1">
      <c r="B103" s="161"/>
      <c r="D103" s="155" t="s">
        <v>364</v>
      </c>
      <c r="F103" s="163" t="s">
        <v>2101</v>
      </c>
      <c r="H103" s="164">
        <v>10.15</v>
      </c>
      <c r="I103" s="165"/>
      <c r="L103" s="161"/>
      <c r="M103" s="166"/>
      <c r="T103" s="167"/>
      <c r="AT103" s="162" t="s">
        <v>364</v>
      </c>
      <c r="AU103" s="162" t="s">
        <v>89</v>
      </c>
      <c r="AV103" s="13" t="s">
        <v>89</v>
      </c>
      <c r="AW103" s="13" t="s">
        <v>4</v>
      </c>
      <c r="AX103" s="13" t="s">
        <v>87</v>
      </c>
      <c r="AY103" s="162" t="s">
        <v>354</v>
      </c>
    </row>
    <row r="104" spans="2:65" s="11" customFormat="1" ht="25.9" customHeight="1">
      <c r="B104" s="125"/>
      <c r="D104" s="126" t="s">
        <v>79</v>
      </c>
      <c r="E104" s="127" t="s">
        <v>791</v>
      </c>
      <c r="F104" s="127" t="s">
        <v>792</v>
      </c>
      <c r="I104" s="128"/>
      <c r="J104" s="129">
        <f>BK104</f>
        <v>0</v>
      </c>
      <c r="L104" s="125"/>
      <c r="M104" s="130"/>
      <c r="P104" s="131">
        <f>P105+P150+P243</f>
        <v>0</v>
      </c>
      <c r="R104" s="131">
        <f>R105+R150+R243</f>
        <v>0.41739722000000007</v>
      </c>
      <c r="T104" s="132">
        <f>T105+T150+T243</f>
        <v>0.34980972000000005</v>
      </c>
      <c r="AR104" s="126" t="s">
        <v>89</v>
      </c>
      <c r="AT104" s="133" t="s">
        <v>79</v>
      </c>
      <c r="AU104" s="133" t="s">
        <v>80</v>
      </c>
      <c r="AY104" s="126" t="s">
        <v>354</v>
      </c>
      <c r="BK104" s="134">
        <f>BK105+BK150+BK243</f>
        <v>0</v>
      </c>
    </row>
    <row r="105" spans="2:65" s="11" customFormat="1" ht="22.9" customHeight="1">
      <c r="B105" s="125"/>
      <c r="D105" s="126" t="s">
        <v>79</v>
      </c>
      <c r="E105" s="135" t="s">
        <v>2102</v>
      </c>
      <c r="F105" s="135" t="s">
        <v>2103</v>
      </c>
      <c r="I105" s="128"/>
      <c r="J105" s="136">
        <f>BK105</f>
        <v>0</v>
      </c>
      <c r="L105" s="125"/>
      <c r="M105" s="130"/>
      <c r="P105" s="131">
        <f>SUM(P106:P149)</f>
        <v>0</v>
      </c>
      <c r="R105" s="131">
        <f>SUM(R106:R149)</f>
        <v>1.7600000000000001E-3</v>
      </c>
      <c r="T105" s="132">
        <f>SUM(T106:T149)</f>
        <v>6.6E-3</v>
      </c>
      <c r="AR105" s="126" t="s">
        <v>89</v>
      </c>
      <c r="AT105" s="133" t="s">
        <v>79</v>
      </c>
      <c r="AU105" s="133" t="s">
        <v>87</v>
      </c>
      <c r="AY105" s="126" t="s">
        <v>354</v>
      </c>
      <c r="BK105" s="134">
        <f>SUM(BK106:BK149)</f>
        <v>0</v>
      </c>
    </row>
    <row r="106" spans="2:65" s="1" customFormat="1" ht="24.2" customHeight="1">
      <c r="B106" s="34"/>
      <c r="C106" s="137" t="s">
        <v>389</v>
      </c>
      <c r="D106" s="137" t="s">
        <v>356</v>
      </c>
      <c r="E106" s="138" t="s">
        <v>2104</v>
      </c>
      <c r="F106" s="139" t="s">
        <v>2105</v>
      </c>
      <c r="G106" s="140" t="s">
        <v>512</v>
      </c>
      <c r="H106" s="141">
        <v>2</v>
      </c>
      <c r="I106" s="142"/>
      <c r="J106" s="143">
        <f>ROUND(I106*H106,2)</f>
        <v>0</v>
      </c>
      <c r="K106" s="139" t="s">
        <v>360</v>
      </c>
      <c r="L106" s="34"/>
      <c r="M106" s="144" t="s">
        <v>32</v>
      </c>
      <c r="N106" s="145" t="s">
        <v>51</v>
      </c>
      <c r="P106" s="146">
        <f>O106*H106</f>
        <v>0</v>
      </c>
      <c r="Q106" s="146">
        <v>6.0000000000000002E-5</v>
      </c>
      <c r="R106" s="146">
        <f>Q106*H106</f>
        <v>1.2E-4</v>
      </c>
      <c r="S106" s="146">
        <v>1.1000000000000001E-3</v>
      </c>
      <c r="T106" s="147">
        <f>S106*H106</f>
        <v>2.2000000000000001E-3</v>
      </c>
      <c r="AR106" s="148" t="s">
        <v>504</v>
      </c>
      <c r="AT106" s="148" t="s">
        <v>356</v>
      </c>
      <c r="AU106" s="148" t="s">
        <v>89</v>
      </c>
      <c r="AY106" s="18" t="s">
        <v>354</v>
      </c>
      <c r="BE106" s="149">
        <f>IF(N106="základní",J106,0)</f>
        <v>0</v>
      </c>
      <c r="BF106" s="149">
        <f>IF(N106="snížená",J106,0)</f>
        <v>0</v>
      </c>
      <c r="BG106" s="149">
        <f>IF(N106="zákl. přenesená",J106,0)</f>
        <v>0</v>
      </c>
      <c r="BH106" s="149">
        <f>IF(N106="sníž. přenesená",J106,0)</f>
        <v>0</v>
      </c>
      <c r="BI106" s="149">
        <f>IF(N106="nulová",J106,0)</f>
        <v>0</v>
      </c>
      <c r="BJ106" s="18" t="s">
        <v>87</v>
      </c>
      <c r="BK106" s="149">
        <f>ROUND(I106*H106,2)</f>
        <v>0</v>
      </c>
      <c r="BL106" s="18" t="s">
        <v>504</v>
      </c>
      <c r="BM106" s="148" t="s">
        <v>2106</v>
      </c>
    </row>
    <row r="107" spans="2:65" s="1" customFormat="1">
      <c r="B107" s="34"/>
      <c r="D107" s="150" t="s">
        <v>362</v>
      </c>
      <c r="F107" s="151" t="s">
        <v>2107</v>
      </c>
      <c r="I107" s="152"/>
      <c r="L107" s="34"/>
      <c r="M107" s="153"/>
      <c r="T107" s="55"/>
      <c r="AT107" s="18" t="s">
        <v>362</v>
      </c>
      <c r="AU107" s="18" t="s">
        <v>89</v>
      </c>
    </row>
    <row r="108" spans="2:65" s="12" customFormat="1">
      <c r="B108" s="154"/>
      <c r="D108" s="155" t="s">
        <v>364</v>
      </c>
      <c r="E108" s="156" t="s">
        <v>32</v>
      </c>
      <c r="F108" s="157" t="s">
        <v>366</v>
      </c>
      <c r="H108" s="156" t="s">
        <v>32</v>
      </c>
      <c r="I108" s="158"/>
      <c r="L108" s="154"/>
      <c r="M108" s="159"/>
      <c r="T108" s="160"/>
      <c r="AT108" s="156" t="s">
        <v>364</v>
      </c>
      <c r="AU108" s="156" t="s">
        <v>89</v>
      </c>
      <c r="AV108" s="12" t="s">
        <v>87</v>
      </c>
      <c r="AW108" s="12" t="s">
        <v>40</v>
      </c>
      <c r="AX108" s="12" t="s">
        <v>80</v>
      </c>
      <c r="AY108" s="156" t="s">
        <v>354</v>
      </c>
    </row>
    <row r="109" spans="2:65" s="12" customFormat="1">
      <c r="B109" s="154"/>
      <c r="D109" s="155" t="s">
        <v>364</v>
      </c>
      <c r="E109" s="156" t="s">
        <v>32</v>
      </c>
      <c r="F109" s="157" t="s">
        <v>2108</v>
      </c>
      <c r="H109" s="156" t="s">
        <v>32</v>
      </c>
      <c r="I109" s="158"/>
      <c r="L109" s="154"/>
      <c r="M109" s="159"/>
      <c r="T109" s="160"/>
      <c r="AT109" s="156" t="s">
        <v>364</v>
      </c>
      <c r="AU109" s="156" t="s">
        <v>89</v>
      </c>
      <c r="AV109" s="12" t="s">
        <v>87</v>
      </c>
      <c r="AW109" s="12" t="s">
        <v>40</v>
      </c>
      <c r="AX109" s="12" t="s">
        <v>80</v>
      </c>
      <c r="AY109" s="156" t="s">
        <v>354</v>
      </c>
    </row>
    <row r="110" spans="2:65" s="12" customFormat="1">
      <c r="B110" s="154"/>
      <c r="D110" s="155" t="s">
        <v>364</v>
      </c>
      <c r="E110" s="156" t="s">
        <v>32</v>
      </c>
      <c r="F110" s="157" t="s">
        <v>2109</v>
      </c>
      <c r="H110" s="156" t="s">
        <v>32</v>
      </c>
      <c r="I110" s="158"/>
      <c r="L110" s="154"/>
      <c r="M110" s="159"/>
      <c r="T110" s="160"/>
      <c r="AT110" s="156" t="s">
        <v>364</v>
      </c>
      <c r="AU110" s="156" t="s">
        <v>89</v>
      </c>
      <c r="AV110" s="12" t="s">
        <v>87</v>
      </c>
      <c r="AW110" s="12" t="s">
        <v>40</v>
      </c>
      <c r="AX110" s="12" t="s">
        <v>80</v>
      </c>
      <c r="AY110" s="156" t="s">
        <v>354</v>
      </c>
    </row>
    <row r="111" spans="2:65" s="13" customFormat="1">
      <c r="B111" s="161"/>
      <c r="D111" s="155" t="s">
        <v>364</v>
      </c>
      <c r="E111" s="162" t="s">
        <v>32</v>
      </c>
      <c r="F111" s="163" t="s">
        <v>482</v>
      </c>
      <c r="H111" s="164">
        <v>2</v>
      </c>
      <c r="I111" s="165"/>
      <c r="L111" s="161"/>
      <c r="M111" s="166"/>
      <c r="T111" s="167"/>
      <c r="AT111" s="162" t="s">
        <v>364</v>
      </c>
      <c r="AU111" s="162" t="s">
        <v>89</v>
      </c>
      <c r="AV111" s="13" t="s">
        <v>89</v>
      </c>
      <c r="AW111" s="13" t="s">
        <v>40</v>
      </c>
      <c r="AX111" s="13" t="s">
        <v>87</v>
      </c>
      <c r="AY111" s="162" t="s">
        <v>354</v>
      </c>
    </row>
    <row r="112" spans="2:65" s="1" customFormat="1" ht="24.2" customHeight="1">
      <c r="B112" s="34"/>
      <c r="C112" s="137" t="s">
        <v>264</v>
      </c>
      <c r="D112" s="137" t="s">
        <v>356</v>
      </c>
      <c r="E112" s="138" t="s">
        <v>2110</v>
      </c>
      <c r="F112" s="139" t="s">
        <v>2111</v>
      </c>
      <c r="G112" s="140" t="s">
        <v>512</v>
      </c>
      <c r="H112" s="141">
        <v>4</v>
      </c>
      <c r="I112" s="142"/>
      <c r="J112" s="143">
        <f>ROUND(I112*H112,2)</f>
        <v>0</v>
      </c>
      <c r="K112" s="139" t="s">
        <v>360</v>
      </c>
      <c r="L112" s="34"/>
      <c r="M112" s="144" t="s">
        <v>32</v>
      </c>
      <c r="N112" s="145" t="s">
        <v>51</v>
      </c>
      <c r="P112" s="146">
        <f>O112*H112</f>
        <v>0</v>
      </c>
      <c r="Q112" s="146">
        <v>1.2999999999999999E-4</v>
      </c>
      <c r="R112" s="146">
        <f>Q112*H112</f>
        <v>5.1999999999999995E-4</v>
      </c>
      <c r="S112" s="146">
        <v>1.1000000000000001E-3</v>
      </c>
      <c r="T112" s="147">
        <f>S112*H112</f>
        <v>4.4000000000000003E-3</v>
      </c>
      <c r="AR112" s="148" t="s">
        <v>504</v>
      </c>
      <c r="AT112" s="148" t="s">
        <v>356</v>
      </c>
      <c r="AU112" s="148" t="s">
        <v>89</v>
      </c>
      <c r="AY112" s="18" t="s">
        <v>354</v>
      </c>
      <c r="BE112" s="149">
        <f>IF(N112="základní",J112,0)</f>
        <v>0</v>
      </c>
      <c r="BF112" s="149">
        <f>IF(N112="snížená",J112,0)</f>
        <v>0</v>
      </c>
      <c r="BG112" s="149">
        <f>IF(N112="zákl. přenesená",J112,0)</f>
        <v>0</v>
      </c>
      <c r="BH112" s="149">
        <f>IF(N112="sníž. přenesená",J112,0)</f>
        <v>0</v>
      </c>
      <c r="BI112" s="149">
        <f>IF(N112="nulová",J112,0)</f>
        <v>0</v>
      </c>
      <c r="BJ112" s="18" t="s">
        <v>87</v>
      </c>
      <c r="BK112" s="149">
        <f>ROUND(I112*H112,2)</f>
        <v>0</v>
      </c>
      <c r="BL112" s="18" t="s">
        <v>504</v>
      </c>
      <c r="BM112" s="148" t="s">
        <v>2112</v>
      </c>
    </row>
    <row r="113" spans="2:65" s="1" customFormat="1">
      <c r="B113" s="34"/>
      <c r="D113" s="150" t="s">
        <v>362</v>
      </c>
      <c r="F113" s="151" t="s">
        <v>2113</v>
      </c>
      <c r="I113" s="152"/>
      <c r="L113" s="34"/>
      <c r="M113" s="153"/>
      <c r="T113" s="55"/>
      <c r="AT113" s="18" t="s">
        <v>362</v>
      </c>
      <c r="AU113" s="18" t="s">
        <v>89</v>
      </c>
    </row>
    <row r="114" spans="2:65" s="12" customFormat="1">
      <c r="B114" s="154"/>
      <c r="D114" s="155" t="s">
        <v>364</v>
      </c>
      <c r="E114" s="156" t="s">
        <v>32</v>
      </c>
      <c r="F114" s="157" t="s">
        <v>366</v>
      </c>
      <c r="H114" s="156" t="s">
        <v>32</v>
      </c>
      <c r="I114" s="158"/>
      <c r="L114" s="154"/>
      <c r="M114" s="159"/>
      <c r="T114" s="160"/>
      <c r="AT114" s="156" t="s">
        <v>364</v>
      </c>
      <c r="AU114" s="156" t="s">
        <v>89</v>
      </c>
      <c r="AV114" s="12" t="s">
        <v>87</v>
      </c>
      <c r="AW114" s="12" t="s">
        <v>40</v>
      </c>
      <c r="AX114" s="12" t="s">
        <v>80</v>
      </c>
      <c r="AY114" s="156" t="s">
        <v>354</v>
      </c>
    </row>
    <row r="115" spans="2:65" s="12" customFormat="1">
      <c r="B115" s="154"/>
      <c r="D115" s="155" t="s">
        <v>364</v>
      </c>
      <c r="E115" s="156" t="s">
        <v>32</v>
      </c>
      <c r="F115" s="157" t="s">
        <v>2108</v>
      </c>
      <c r="H115" s="156" t="s">
        <v>32</v>
      </c>
      <c r="I115" s="158"/>
      <c r="L115" s="154"/>
      <c r="M115" s="159"/>
      <c r="T115" s="160"/>
      <c r="AT115" s="156" t="s">
        <v>364</v>
      </c>
      <c r="AU115" s="156" t="s">
        <v>89</v>
      </c>
      <c r="AV115" s="12" t="s">
        <v>87</v>
      </c>
      <c r="AW115" s="12" t="s">
        <v>40</v>
      </c>
      <c r="AX115" s="12" t="s">
        <v>80</v>
      </c>
      <c r="AY115" s="156" t="s">
        <v>354</v>
      </c>
    </row>
    <row r="116" spans="2:65" s="12" customFormat="1">
      <c r="B116" s="154"/>
      <c r="D116" s="155" t="s">
        <v>364</v>
      </c>
      <c r="E116" s="156" t="s">
        <v>32</v>
      </c>
      <c r="F116" s="157" t="s">
        <v>2114</v>
      </c>
      <c r="H116" s="156" t="s">
        <v>32</v>
      </c>
      <c r="I116" s="158"/>
      <c r="L116" s="154"/>
      <c r="M116" s="159"/>
      <c r="T116" s="160"/>
      <c r="AT116" s="156" t="s">
        <v>364</v>
      </c>
      <c r="AU116" s="156" t="s">
        <v>89</v>
      </c>
      <c r="AV116" s="12" t="s">
        <v>87</v>
      </c>
      <c r="AW116" s="12" t="s">
        <v>40</v>
      </c>
      <c r="AX116" s="12" t="s">
        <v>80</v>
      </c>
      <c r="AY116" s="156" t="s">
        <v>354</v>
      </c>
    </row>
    <row r="117" spans="2:65" s="13" customFormat="1">
      <c r="B117" s="161"/>
      <c r="D117" s="155" t="s">
        <v>364</v>
      </c>
      <c r="E117" s="162" t="s">
        <v>32</v>
      </c>
      <c r="F117" s="163" t="s">
        <v>482</v>
      </c>
      <c r="H117" s="164">
        <v>2</v>
      </c>
      <c r="I117" s="165"/>
      <c r="L117" s="161"/>
      <c r="M117" s="166"/>
      <c r="T117" s="167"/>
      <c r="AT117" s="162" t="s">
        <v>364</v>
      </c>
      <c r="AU117" s="162" t="s">
        <v>89</v>
      </c>
      <c r="AV117" s="13" t="s">
        <v>89</v>
      </c>
      <c r="AW117" s="13" t="s">
        <v>40</v>
      </c>
      <c r="AX117" s="13" t="s">
        <v>80</v>
      </c>
      <c r="AY117" s="162" t="s">
        <v>354</v>
      </c>
    </row>
    <row r="118" spans="2:65" s="12" customFormat="1">
      <c r="B118" s="154"/>
      <c r="D118" s="155" t="s">
        <v>364</v>
      </c>
      <c r="E118" s="156" t="s">
        <v>32</v>
      </c>
      <c r="F118" s="157" t="s">
        <v>2115</v>
      </c>
      <c r="H118" s="156" t="s">
        <v>32</v>
      </c>
      <c r="I118" s="158"/>
      <c r="L118" s="154"/>
      <c r="M118" s="159"/>
      <c r="T118" s="160"/>
      <c r="AT118" s="156" t="s">
        <v>364</v>
      </c>
      <c r="AU118" s="156" t="s">
        <v>89</v>
      </c>
      <c r="AV118" s="12" t="s">
        <v>87</v>
      </c>
      <c r="AW118" s="12" t="s">
        <v>40</v>
      </c>
      <c r="AX118" s="12" t="s">
        <v>80</v>
      </c>
      <c r="AY118" s="156" t="s">
        <v>354</v>
      </c>
    </row>
    <row r="119" spans="2:65" s="13" customFormat="1">
      <c r="B119" s="161"/>
      <c r="D119" s="155" t="s">
        <v>364</v>
      </c>
      <c r="E119" s="162" t="s">
        <v>32</v>
      </c>
      <c r="F119" s="163" t="s">
        <v>482</v>
      </c>
      <c r="H119" s="164">
        <v>2</v>
      </c>
      <c r="I119" s="165"/>
      <c r="L119" s="161"/>
      <c r="M119" s="166"/>
      <c r="T119" s="167"/>
      <c r="AT119" s="162" t="s">
        <v>364</v>
      </c>
      <c r="AU119" s="162" t="s">
        <v>89</v>
      </c>
      <c r="AV119" s="13" t="s">
        <v>89</v>
      </c>
      <c r="AW119" s="13" t="s">
        <v>40</v>
      </c>
      <c r="AX119" s="13" t="s">
        <v>80</v>
      </c>
      <c r="AY119" s="162" t="s">
        <v>354</v>
      </c>
    </row>
    <row r="120" spans="2:65" s="14" customFormat="1">
      <c r="B120" s="169"/>
      <c r="D120" s="155" t="s">
        <v>364</v>
      </c>
      <c r="E120" s="170" t="s">
        <v>32</v>
      </c>
      <c r="F120" s="171" t="s">
        <v>388</v>
      </c>
      <c r="H120" s="172">
        <v>4</v>
      </c>
      <c r="I120" s="173"/>
      <c r="L120" s="169"/>
      <c r="M120" s="174"/>
      <c r="T120" s="175"/>
      <c r="AT120" s="170" t="s">
        <v>364</v>
      </c>
      <c r="AU120" s="170" t="s">
        <v>89</v>
      </c>
      <c r="AV120" s="14" t="s">
        <v>252</v>
      </c>
      <c r="AW120" s="14" t="s">
        <v>40</v>
      </c>
      <c r="AX120" s="14" t="s">
        <v>87</v>
      </c>
      <c r="AY120" s="170" t="s">
        <v>354</v>
      </c>
    </row>
    <row r="121" spans="2:65" s="1" customFormat="1" ht="24.2" customHeight="1">
      <c r="B121" s="34"/>
      <c r="C121" s="137" t="s">
        <v>411</v>
      </c>
      <c r="D121" s="137" t="s">
        <v>356</v>
      </c>
      <c r="E121" s="138" t="s">
        <v>2116</v>
      </c>
      <c r="F121" s="139" t="s">
        <v>2117</v>
      </c>
      <c r="G121" s="140" t="s">
        <v>512</v>
      </c>
      <c r="H121" s="141">
        <v>2</v>
      </c>
      <c r="I121" s="142"/>
      <c r="J121" s="143">
        <f>ROUND(I121*H121,2)</f>
        <v>0</v>
      </c>
      <c r="K121" s="139" t="s">
        <v>360</v>
      </c>
      <c r="L121" s="34"/>
      <c r="M121" s="144" t="s">
        <v>32</v>
      </c>
      <c r="N121" s="145" t="s">
        <v>51</v>
      </c>
      <c r="P121" s="146">
        <f>O121*H121</f>
        <v>0</v>
      </c>
      <c r="Q121" s="146">
        <v>6.0000000000000002E-5</v>
      </c>
      <c r="R121" s="146">
        <f>Q121*H121</f>
        <v>1.2E-4</v>
      </c>
      <c r="S121" s="146">
        <v>0</v>
      </c>
      <c r="T121" s="147">
        <f>S121*H121</f>
        <v>0</v>
      </c>
      <c r="AR121" s="148" t="s">
        <v>504</v>
      </c>
      <c r="AT121" s="148" t="s">
        <v>356</v>
      </c>
      <c r="AU121" s="148" t="s">
        <v>89</v>
      </c>
      <c r="AY121" s="18" t="s">
        <v>354</v>
      </c>
      <c r="BE121" s="149">
        <f>IF(N121="základní",J121,0)</f>
        <v>0</v>
      </c>
      <c r="BF121" s="149">
        <f>IF(N121="snížená",J121,0)</f>
        <v>0</v>
      </c>
      <c r="BG121" s="149">
        <f>IF(N121="zákl. přenesená",J121,0)</f>
        <v>0</v>
      </c>
      <c r="BH121" s="149">
        <f>IF(N121="sníž. přenesená",J121,0)</f>
        <v>0</v>
      </c>
      <c r="BI121" s="149">
        <f>IF(N121="nulová",J121,0)</f>
        <v>0</v>
      </c>
      <c r="BJ121" s="18" t="s">
        <v>87</v>
      </c>
      <c r="BK121" s="149">
        <f>ROUND(I121*H121,2)</f>
        <v>0</v>
      </c>
      <c r="BL121" s="18" t="s">
        <v>504</v>
      </c>
      <c r="BM121" s="148" t="s">
        <v>2118</v>
      </c>
    </row>
    <row r="122" spans="2:65" s="1" customFormat="1">
      <c r="B122" s="34"/>
      <c r="D122" s="150" t="s">
        <v>362</v>
      </c>
      <c r="F122" s="151" t="s">
        <v>2119</v>
      </c>
      <c r="I122" s="152"/>
      <c r="L122" s="34"/>
      <c r="M122" s="153"/>
      <c r="T122" s="55"/>
      <c r="AT122" s="18" t="s">
        <v>362</v>
      </c>
      <c r="AU122" s="18" t="s">
        <v>89</v>
      </c>
    </row>
    <row r="123" spans="2:65" s="12" customFormat="1">
      <c r="B123" s="154"/>
      <c r="D123" s="155" t="s">
        <v>364</v>
      </c>
      <c r="E123" s="156" t="s">
        <v>32</v>
      </c>
      <c r="F123" s="157" t="s">
        <v>366</v>
      </c>
      <c r="H123" s="156" t="s">
        <v>32</v>
      </c>
      <c r="I123" s="158"/>
      <c r="L123" s="154"/>
      <c r="M123" s="159"/>
      <c r="T123" s="160"/>
      <c r="AT123" s="156" t="s">
        <v>364</v>
      </c>
      <c r="AU123" s="156" t="s">
        <v>89</v>
      </c>
      <c r="AV123" s="12" t="s">
        <v>87</v>
      </c>
      <c r="AW123" s="12" t="s">
        <v>40</v>
      </c>
      <c r="AX123" s="12" t="s">
        <v>80</v>
      </c>
      <c r="AY123" s="156" t="s">
        <v>354</v>
      </c>
    </row>
    <row r="124" spans="2:65" s="12" customFormat="1">
      <c r="B124" s="154"/>
      <c r="D124" s="155" t="s">
        <v>364</v>
      </c>
      <c r="E124" s="156" t="s">
        <v>32</v>
      </c>
      <c r="F124" s="157" t="s">
        <v>2108</v>
      </c>
      <c r="H124" s="156" t="s">
        <v>32</v>
      </c>
      <c r="I124" s="158"/>
      <c r="L124" s="154"/>
      <c r="M124" s="159"/>
      <c r="T124" s="160"/>
      <c r="AT124" s="156" t="s">
        <v>364</v>
      </c>
      <c r="AU124" s="156" t="s">
        <v>89</v>
      </c>
      <c r="AV124" s="12" t="s">
        <v>87</v>
      </c>
      <c r="AW124" s="12" t="s">
        <v>40</v>
      </c>
      <c r="AX124" s="12" t="s">
        <v>80</v>
      </c>
      <c r="AY124" s="156" t="s">
        <v>354</v>
      </c>
    </row>
    <row r="125" spans="2:65" s="12" customFormat="1">
      <c r="B125" s="154"/>
      <c r="D125" s="155" t="s">
        <v>364</v>
      </c>
      <c r="E125" s="156" t="s">
        <v>32</v>
      </c>
      <c r="F125" s="157" t="s">
        <v>2114</v>
      </c>
      <c r="H125" s="156" t="s">
        <v>32</v>
      </c>
      <c r="I125" s="158"/>
      <c r="L125" s="154"/>
      <c r="M125" s="159"/>
      <c r="T125" s="160"/>
      <c r="AT125" s="156" t="s">
        <v>364</v>
      </c>
      <c r="AU125" s="156" t="s">
        <v>89</v>
      </c>
      <c r="AV125" s="12" t="s">
        <v>87</v>
      </c>
      <c r="AW125" s="12" t="s">
        <v>40</v>
      </c>
      <c r="AX125" s="12" t="s">
        <v>80</v>
      </c>
      <c r="AY125" s="156" t="s">
        <v>354</v>
      </c>
    </row>
    <row r="126" spans="2:65" s="13" customFormat="1">
      <c r="B126" s="161"/>
      <c r="D126" s="155" t="s">
        <v>364</v>
      </c>
      <c r="E126" s="162" t="s">
        <v>32</v>
      </c>
      <c r="F126" s="163" t="s">
        <v>482</v>
      </c>
      <c r="H126" s="164">
        <v>2</v>
      </c>
      <c r="I126" s="165"/>
      <c r="L126" s="161"/>
      <c r="M126" s="166"/>
      <c r="T126" s="167"/>
      <c r="AT126" s="162" t="s">
        <v>364</v>
      </c>
      <c r="AU126" s="162" t="s">
        <v>89</v>
      </c>
      <c r="AV126" s="13" t="s">
        <v>89</v>
      </c>
      <c r="AW126" s="13" t="s">
        <v>40</v>
      </c>
      <c r="AX126" s="13" t="s">
        <v>87</v>
      </c>
      <c r="AY126" s="162" t="s">
        <v>354</v>
      </c>
    </row>
    <row r="127" spans="2:65" s="1" customFormat="1" ht="24.2" customHeight="1">
      <c r="B127" s="34"/>
      <c r="C127" s="137" t="s">
        <v>417</v>
      </c>
      <c r="D127" s="137" t="s">
        <v>356</v>
      </c>
      <c r="E127" s="138" t="s">
        <v>2120</v>
      </c>
      <c r="F127" s="139" t="s">
        <v>2121</v>
      </c>
      <c r="G127" s="140" t="s">
        <v>512</v>
      </c>
      <c r="H127" s="141">
        <v>2</v>
      </c>
      <c r="I127" s="142"/>
      <c r="J127" s="143">
        <f>ROUND(I127*H127,2)</f>
        <v>0</v>
      </c>
      <c r="K127" s="139" t="s">
        <v>360</v>
      </c>
      <c r="L127" s="34"/>
      <c r="M127" s="144" t="s">
        <v>32</v>
      </c>
      <c r="N127" s="145" t="s">
        <v>51</v>
      </c>
      <c r="P127" s="146">
        <f>O127*H127</f>
        <v>0</v>
      </c>
      <c r="Q127" s="146">
        <v>3.5E-4</v>
      </c>
      <c r="R127" s="146">
        <f>Q127*H127</f>
        <v>6.9999999999999999E-4</v>
      </c>
      <c r="S127" s="146">
        <v>0</v>
      </c>
      <c r="T127" s="147">
        <f>S127*H127</f>
        <v>0</v>
      </c>
      <c r="AR127" s="148" t="s">
        <v>504</v>
      </c>
      <c r="AT127" s="148" t="s">
        <v>356</v>
      </c>
      <c r="AU127" s="148" t="s">
        <v>89</v>
      </c>
      <c r="AY127" s="18" t="s">
        <v>354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8" t="s">
        <v>87</v>
      </c>
      <c r="BK127" s="149">
        <f>ROUND(I127*H127,2)</f>
        <v>0</v>
      </c>
      <c r="BL127" s="18" t="s">
        <v>504</v>
      </c>
      <c r="BM127" s="148" t="s">
        <v>2122</v>
      </c>
    </row>
    <row r="128" spans="2:65" s="1" customFormat="1">
      <c r="B128" s="34"/>
      <c r="D128" s="150" t="s">
        <v>362</v>
      </c>
      <c r="F128" s="151" t="s">
        <v>2123</v>
      </c>
      <c r="I128" s="152"/>
      <c r="L128" s="34"/>
      <c r="M128" s="153"/>
      <c r="T128" s="55"/>
      <c r="AT128" s="18" t="s">
        <v>362</v>
      </c>
      <c r="AU128" s="18" t="s">
        <v>89</v>
      </c>
    </row>
    <row r="129" spans="2:65" s="12" customFormat="1">
      <c r="B129" s="154"/>
      <c r="D129" s="155" t="s">
        <v>364</v>
      </c>
      <c r="E129" s="156" t="s">
        <v>32</v>
      </c>
      <c r="F129" s="157" t="s">
        <v>366</v>
      </c>
      <c r="H129" s="156" t="s">
        <v>32</v>
      </c>
      <c r="I129" s="158"/>
      <c r="L129" s="154"/>
      <c r="M129" s="159"/>
      <c r="T129" s="160"/>
      <c r="AT129" s="156" t="s">
        <v>364</v>
      </c>
      <c r="AU129" s="156" t="s">
        <v>89</v>
      </c>
      <c r="AV129" s="12" t="s">
        <v>87</v>
      </c>
      <c r="AW129" s="12" t="s">
        <v>40</v>
      </c>
      <c r="AX129" s="12" t="s">
        <v>80</v>
      </c>
      <c r="AY129" s="156" t="s">
        <v>354</v>
      </c>
    </row>
    <row r="130" spans="2:65" s="12" customFormat="1">
      <c r="B130" s="154"/>
      <c r="D130" s="155" t="s">
        <v>364</v>
      </c>
      <c r="E130" s="156" t="s">
        <v>32</v>
      </c>
      <c r="F130" s="157" t="s">
        <v>2108</v>
      </c>
      <c r="H130" s="156" t="s">
        <v>32</v>
      </c>
      <c r="I130" s="158"/>
      <c r="L130" s="154"/>
      <c r="M130" s="159"/>
      <c r="T130" s="160"/>
      <c r="AT130" s="156" t="s">
        <v>364</v>
      </c>
      <c r="AU130" s="156" t="s">
        <v>89</v>
      </c>
      <c r="AV130" s="12" t="s">
        <v>87</v>
      </c>
      <c r="AW130" s="12" t="s">
        <v>40</v>
      </c>
      <c r="AX130" s="12" t="s">
        <v>80</v>
      </c>
      <c r="AY130" s="156" t="s">
        <v>354</v>
      </c>
    </row>
    <row r="131" spans="2:65" s="13" customFormat="1">
      <c r="B131" s="161"/>
      <c r="D131" s="155" t="s">
        <v>364</v>
      </c>
      <c r="E131" s="162" t="s">
        <v>32</v>
      </c>
      <c r="F131" s="163" t="s">
        <v>482</v>
      </c>
      <c r="H131" s="164">
        <v>2</v>
      </c>
      <c r="I131" s="165"/>
      <c r="L131" s="161"/>
      <c r="M131" s="166"/>
      <c r="T131" s="167"/>
      <c r="AT131" s="162" t="s">
        <v>364</v>
      </c>
      <c r="AU131" s="162" t="s">
        <v>89</v>
      </c>
      <c r="AV131" s="13" t="s">
        <v>89</v>
      </c>
      <c r="AW131" s="13" t="s">
        <v>40</v>
      </c>
      <c r="AX131" s="13" t="s">
        <v>87</v>
      </c>
      <c r="AY131" s="162" t="s">
        <v>354</v>
      </c>
    </row>
    <row r="132" spans="2:65" s="1" customFormat="1" ht="24.2" customHeight="1">
      <c r="B132" s="34"/>
      <c r="C132" s="137" t="s">
        <v>422</v>
      </c>
      <c r="D132" s="137" t="s">
        <v>356</v>
      </c>
      <c r="E132" s="138" t="s">
        <v>2124</v>
      </c>
      <c r="F132" s="139" t="s">
        <v>2125</v>
      </c>
      <c r="G132" s="140" t="s">
        <v>512</v>
      </c>
      <c r="H132" s="141">
        <v>2</v>
      </c>
      <c r="I132" s="142"/>
      <c r="J132" s="143">
        <f>ROUND(I132*H132,2)</f>
        <v>0</v>
      </c>
      <c r="K132" s="139" t="s">
        <v>360</v>
      </c>
      <c r="L132" s="34"/>
      <c r="M132" s="144" t="s">
        <v>32</v>
      </c>
      <c r="N132" s="145" t="s">
        <v>51</v>
      </c>
      <c r="P132" s="146">
        <f>O132*H132</f>
        <v>0</v>
      </c>
      <c r="Q132" s="146">
        <v>9.0000000000000006E-5</v>
      </c>
      <c r="R132" s="146">
        <f>Q132*H132</f>
        <v>1.8000000000000001E-4</v>
      </c>
      <c r="S132" s="146">
        <v>0</v>
      </c>
      <c r="T132" s="147">
        <f>S132*H132</f>
        <v>0</v>
      </c>
      <c r="AR132" s="148" t="s">
        <v>504</v>
      </c>
      <c r="AT132" s="148" t="s">
        <v>356</v>
      </c>
      <c r="AU132" s="148" t="s">
        <v>89</v>
      </c>
      <c r="AY132" s="18" t="s">
        <v>354</v>
      </c>
      <c r="BE132" s="149">
        <f>IF(N132="základní",J132,0)</f>
        <v>0</v>
      </c>
      <c r="BF132" s="149">
        <f>IF(N132="snížená",J132,0)</f>
        <v>0</v>
      </c>
      <c r="BG132" s="149">
        <f>IF(N132="zákl. přenesená",J132,0)</f>
        <v>0</v>
      </c>
      <c r="BH132" s="149">
        <f>IF(N132="sníž. přenesená",J132,0)</f>
        <v>0</v>
      </c>
      <c r="BI132" s="149">
        <f>IF(N132="nulová",J132,0)</f>
        <v>0</v>
      </c>
      <c r="BJ132" s="18" t="s">
        <v>87</v>
      </c>
      <c r="BK132" s="149">
        <f>ROUND(I132*H132,2)</f>
        <v>0</v>
      </c>
      <c r="BL132" s="18" t="s">
        <v>504</v>
      </c>
      <c r="BM132" s="148" t="s">
        <v>2126</v>
      </c>
    </row>
    <row r="133" spans="2:65" s="1" customFormat="1">
      <c r="B133" s="34"/>
      <c r="D133" s="150" t="s">
        <v>362</v>
      </c>
      <c r="F133" s="151" t="s">
        <v>2127</v>
      </c>
      <c r="I133" s="152"/>
      <c r="L133" s="34"/>
      <c r="M133" s="153"/>
      <c r="T133" s="55"/>
      <c r="AT133" s="18" t="s">
        <v>362</v>
      </c>
      <c r="AU133" s="18" t="s">
        <v>89</v>
      </c>
    </row>
    <row r="134" spans="2:65" s="12" customFormat="1">
      <c r="B134" s="154"/>
      <c r="D134" s="155" t="s">
        <v>364</v>
      </c>
      <c r="E134" s="156" t="s">
        <v>32</v>
      </c>
      <c r="F134" s="157" t="s">
        <v>366</v>
      </c>
      <c r="H134" s="156" t="s">
        <v>32</v>
      </c>
      <c r="I134" s="158"/>
      <c r="L134" s="154"/>
      <c r="M134" s="159"/>
      <c r="T134" s="160"/>
      <c r="AT134" s="156" t="s">
        <v>364</v>
      </c>
      <c r="AU134" s="156" t="s">
        <v>89</v>
      </c>
      <c r="AV134" s="12" t="s">
        <v>87</v>
      </c>
      <c r="AW134" s="12" t="s">
        <v>40</v>
      </c>
      <c r="AX134" s="12" t="s">
        <v>80</v>
      </c>
      <c r="AY134" s="156" t="s">
        <v>354</v>
      </c>
    </row>
    <row r="135" spans="2:65" s="12" customFormat="1">
      <c r="B135" s="154"/>
      <c r="D135" s="155" t="s">
        <v>364</v>
      </c>
      <c r="E135" s="156" t="s">
        <v>32</v>
      </c>
      <c r="F135" s="157" t="s">
        <v>2108</v>
      </c>
      <c r="H135" s="156" t="s">
        <v>32</v>
      </c>
      <c r="I135" s="158"/>
      <c r="L135" s="154"/>
      <c r="M135" s="159"/>
      <c r="T135" s="160"/>
      <c r="AT135" s="156" t="s">
        <v>364</v>
      </c>
      <c r="AU135" s="156" t="s">
        <v>89</v>
      </c>
      <c r="AV135" s="12" t="s">
        <v>87</v>
      </c>
      <c r="AW135" s="12" t="s">
        <v>40</v>
      </c>
      <c r="AX135" s="12" t="s">
        <v>80</v>
      </c>
      <c r="AY135" s="156" t="s">
        <v>354</v>
      </c>
    </row>
    <row r="136" spans="2:65" s="12" customFormat="1">
      <c r="B136" s="154"/>
      <c r="D136" s="155" t="s">
        <v>364</v>
      </c>
      <c r="E136" s="156" t="s">
        <v>32</v>
      </c>
      <c r="F136" s="157" t="s">
        <v>2115</v>
      </c>
      <c r="H136" s="156" t="s">
        <v>32</v>
      </c>
      <c r="I136" s="158"/>
      <c r="L136" s="154"/>
      <c r="M136" s="159"/>
      <c r="T136" s="160"/>
      <c r="AT136" s="156" t="s">
        <v>364</v>
      </c>
      <c r="AU136" s="156" t="s">
        <v>89</v>
      </c>
      <c r="AV136" s="12" t="s">
        <v>87</v>
      </c>
      <c r="AW136" s="12" t="s">
        <v>40</v>
      </c>
      <c r="AX136" s="12" t="s">
        <v>80</v>
      </c>
      <c r="AY136" s="156" t="s">
        <v>354</v>
      </c>
    </row>
    <row r="137" spans="2:65" s="13" customFormat="1">
      <c r="B137" s="161"/>
      <c r="D137" s="155" t="s">
        <v>364</v>
      </c>
      <c r="E137" s="162" t="s">
        <v>32</v>
      </c>
      <c r="F137" s="163" t="s">
        <v>482</v>
      </c>
      <c r="H137" s="164">
        <v>2</v>
      </c>
      <c r="I137" s="165"/>
      <c r="L137" s="161"/>
      <c r="M137" s="166"/>
      <c r="T137" s="167"/>
      <c r="AT137" s="162" t="s">
        <v>364</v>
      </c>
      <c r="AU137" s="162" t="s">
        <v>89</v>
      </c>
      <c r="AV137" s="13" t="s">
        <v>89</v>
      </c>
      <c r="AW137" s="13" t="s">
        <v>40</v>
      </c>
      <c r="AX137" s="13" t="s">
        <v>87</v>
      </c>
      <c r="AY137" s="162" t="s">
        <v>354</v>
      </c>
    </row>
    <row r="138" spans="2:65" s="1" customFormat="1" ht="24.2" customHeight="1">
      <c r="B138" s="34"/>
      <c r="C138" s="137" t="s">
        <v>280</v>
      </c>
      <c r="D138" s="137" t="s">
        <v>356</v>
      </c>
      <c r="E138" s="138" t="s">
        <v>2128</v>
      </c>
      <c r="F138" s="139" t="s">
        <v>2129</v>
      </c>
      <c r="G138" s="140" t="s">
        <v>512</v>
      </c>
      <c r="H138" s="141">
        <v>2</v>
      </c>
      <c r="I138" s="142"/>
      <c r="J138" s="143">
        <f>ROUND(I138*H138,2)</f>
        <v>0</v>
      </c>
      <c r="K138" s="139" t="s">
        <v>360</v>
      </c>
      <c r="L138" s="34"/>
      <c r="M138" s="144" t="s">
        <v>32</v>
      </c>
      <c r="N138" s="145" t="s">
        <v>51</v>
      </c>
      <c r="P138" s="146">
        <f>O138*H138</f>
        <v>0</v>
      </c>
      <c r="Q138" s="146">
        <v>6.0000000000000002E-5</v>
      </c>
      <c r="R138" s="146">
        <f>Q138*H138</f>
        <v>1.2E-4</v>
      </c>
      <c r="S138" s="146">
        <v>0</v>
      </c>
      <c r="T138" s="147">
        <f>S138*H138</f>
        <v>0</v>
      </c>
      <c r="AR138" s="148" t="s">
        <v>504</v>
      </c>
      <c r="AT138" s="148" t="s">
        <v>356</v>
      </c>
      <c r="AU138" s="148" t="s">
        <v>89</v>
      </c>
      <c r="AY138" s="18" t="s">
        <v>354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8" t="s">
        <v>87</v>
      </c>
      <c r="BK138" s="149">
        <f>ROUND(I138*H138,2)</f>
        <v>0</v>
      </c>
      <c r="BL138" s="18" t="s">
        <v>504</v>
      </c>
      <c r="BM138" s="148" t="s">
        <v>2130</v>
      </c>
    </row>
    <row r="139" spans="2:65" s="1" customFormat="1">
      <c r="B139" s="34"/>
      <c r="D139" s="150" t="s">
        <v>362</v>
      </c>
      <c r="F139" s="151" t="s">
        <v>2131</v>
      </c>
      <c r="I139" s="152"/>
      <c r="L139" s="34"/>
      <c r="M139" s="153"/>
      <c r="T139" s="55"/>
      <c r="AT139" s="18" t="s">
        <v>362</v>
      </c>
      <c r="AU139" s="18" t="s">
        <v>89</v>
      </c>
    </row>
    <row r="140" spans="2:65" s="12" customFormat="1">
      <c r="B140" s="154"/>
      <c r="D140" s="155" t="s">
        <v>364</v>
      </c>
      <c r="E140" s="156" t="s">
        <v>32</v>
      </c>
      <c r="F140" s="157" t="s">
        <v>366</v>
      </c>
      <c r="H140" s="156" t="s">
        <v>32</v>
      </c>
      <c r="I140" s="158"/>
      <c r="L140" s="154"/>
      <c r="M140" s="159"/>
      <c r="T140" s="160"/>
      <c r="AT140" s="156" t="s">
        <v>364</v>
      </c>
      <c r="AU140" s="156" t="s">
        <v>89</v>
      </c>
      <c r="AV140" s="12" t="s">
        <v>87</v>
      </c>
      <c r="AW140" s="12" t="s">
        <v>40</v>
      </c>
      <c r="AX140" s="12" t="s">
        <v>80</v>
      </c>
      <c r="AY140" s="156" t="s">
        <v>354</v>
      </c>
    </row>
    <row r="141" spans="2:65" s="12" customFormat="1">
      <c r="B141" s="154"/>
      <c r="D141" s="155" t="s">
        <v>364</v>
      </c>
      <c r="E141" s="156" t="s">
        <v>32</v>
      </c>
      <c r="F141" s="157" t="s">
        <v>2108</v>
      </c>
      <c r="H141" s="156" t="s">
        <v>32</v>
      </c>
      <c r="I141" s="158"/>
      <c r="L141" s="154"/>
      <c r="M141" s="159"/>
      <c r="T141" s="160"/>
      <c r="AT141" s="156" t="s">
        <v>364</v>
      </c>
      <c r="AU141" s="156" t="s">
        <v>89</v>
      </c>
      <c r="AV141" s="12" t="s">
        <v>87</v>
      </c>
      <c r="AW141" s="12" t="s">
        <v>40</v>
      </c>
      <c r="AX141" s="12" t="s">
        <v>80</v>
      </c>
      <c r="AY141" s="156" t="s">
        <v>354</v>
      </c>
    </row>
    <row r="142" spans="2:65" s="12" customFormat="1">
      <c r="B142" s="154"/>
      <c r="D142" s="155" t="s">
        <v>364</v>
      </c>
      <c r="E142" s="156" t="s">
        <v>32</v>
      </c>
      <c r="F142" s="157" t="s">
        <v>2114</v>
      </c>
      <c r="H142" s="156" t="s">
        <v>32</v>
      </c>
      <c r="I142" s="158"/>
      <c r="L142" s="154"/>
      <c r="M142" s="159"/>
      <c r="T142" s="160"/>
      <c r="AT142" s="156" t="s">
        <v>364</v>
      </c>
      <c r="AU142" s="156" t="s">
        <v>89</v>
      </c>
      <c r="AV142" s="12" t="s">
        <v>87</v>
      </c>
      <c r="AW142" s="12" t="s">
        <v>40</v>
      </c>
      <c r="AX142" s="12" t="s">
        <v>80</v>
      </c>
      <c r="AY142" s="156" t="s">
        <v>354</v>
      </c>
    </row>
    <row r="143" spans="2:65" s="13" customFormat="1">
      <c r="B143" s="161"/>
      <c r="D143" s="155" t="s">
        <v>364</v>
      </c>
      <c r="E143" s="162" t="s">
        <v>32</v>
      </c>
      <c r="F143" s="163" t="s">
        <v>482</v>
      </c>
      <c r="H143" s="164">
        <v>2</v>
      </c>
      <c r="I143" s="165"/>
      <c r="L143" s="161"/>
      <c r="M143" s="166"/>
      <c r="T143" s="167"/>
      <c r="AT143" s="162" t="s">
        <v>364</v>
      </c>
      <c r="AU143" s="162" t="s">
        <v>89</v>
      </c>
      <c r="AV143" s="13" t="s">
        <v>89</v>
      </c>
      <c r="AW143" s="13" t="s">
        <v>40</v>
      </c>
      <c r="AX143" s="13" t="s">
        <v>87</v>
      </c>
      <c r="AY143" s="162" t="s">
        <v>354</v>
      </c>
    </row>
    <row r="144" spans="2:65" s="1" customFormat="1" ht="24.2" customHeight="1">
      <c r="B144" s="34"/>
      <c r="C144" s="137" t="s">
        <v>444</v>
      </c>
      <c r="D144" s="137" t="s">
        <v>356</v>
      </c>
      <c r="E144" s="138" t="s">
        <v>2132</v>
      </c>
      <c r="F144" s="139" t="s">
        <v>2133</v>
      </c>
      <c r="G144" s="140" t="s">
        <v>512</v>
      </c>
      <c r="H144" s="141">
        <v>2</v>
      </c>
      <c r="I144" s="142"/>
      <c r="J144" s="143">
        <f>ROUND(I144*H144,2)</f>
        <v>0</v>
      </c>
      <c r="K144" s="139" t="s">
        <v>360</v>
      </c>
      <c r="L144" s="34"/>
      <c r="M144" s="144" t="s">
        <v>32</v>
      </c>
      <c r="N144" s="145" t="s">
        <v>51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504</v>
      </c>
      <c r="AT144" s="148" t="s">
        <v>356</v>
      </c>
      <c r="AU144" s="148" t="s">
        <v>89</v>
      </c>
      <c r="AY144" s="18" t="s">
        <v>354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8" t="s">
        <v>87</v>
      </c>
      <c r="BK144" s="149">
        <f>ROUND(I144*H144,2)</f>
        <v>0</v>
      </c>
      <c r="BL144" s="18" t="s">
        <v>504</v>
      </c>
      <c r="BM144" s="148" t="s">
        <v>2134</v>
      </c>
    </row>
    <row r="145" spans="2:65" s="1" customFormat="1">
      <c r="B145" s="34"/>
      <c r="D145" s="150" t="s">
        <v>362</v>
      </c>
      <c r="F145" s="151" t="s">
        <v>2135</v>
      </c>
      <c r="I145" s="152"/>
      <c r="L145" s="34"/>
      <c r="M145" s="153"/>
      <c r="T145" s="55"/>
      <c r="AT145" s="18" t="s">
        <v>362</v>
      </c>
      <c r="AU145" s="18" t="s">
        <v>89</v>
      </c>
    </row>
    <row r="146" spans="2:65" s="12" customFormat="1">
      <c r="B146" s="154"/>
      <c r="D146" s="155" t="s">
        <v>364</v>
      </c>
      <c r="E146" s="156" t="s">
        <v>32</v>
      </c>
      <c r="F146" s="157" t="s">
        <v>366</v>
      </c>
      <c r="H146" s="156" t="s">
        <v>32</v>
      </c>
      <c r="I146" s="158"/>
      <c r="L146" s="154"/>
      <c r="M146" s="159"/>
      <c r="T146" s="160"/>
      <c r="AT146" s="156" t="s">
        <v>364</v>
      </c>
      <c r="AU146" s="156" t="s">
        <v>89</v>
      </c>
      <c r="AV146" s="12" t="s">
        <v>87</v>
      </c>
      <c r="AW146" s="12" t="s">
        <v>40</v>
      </c>
      <c r="AX146" s="12" t="s">
        <v>80</v>
      </c>
      <c r="AY146" s="156" t="s">
        <v>354</v>
      </c>
    </row>
    <row r="147" spans="2:65" s="12" customFormat="1">
      <c r="B147" s="154"/>
      <c r="D147" s="155" t="s">
        <v>364</v>
      </c>
      <c r="E147" s="156" t="s">
        <v>32</v>
      </c>
      <c r="F147" s="157" t="s">
        <v>2108</v>
      </c>
      <c r="H147" s="156" t="s">
        <v>32</v>
      </c>
      <c r="I147" s="158"/>
      <c r="L147" s="154"/>
      <c r="M147" s="159"/>
      <c r="T147" s="160"/>
      <c r="AT147" s="156" t="s">
        <v>364</v>
      </c>
      <c r="AU147" s="156" t="s">
        <v>89</v>
      </c>
      <c r="AV147" s="12" t="s">
        <v>87</v>
      </c>
      <c r="AW147" s="12" t="s">
        <v>40</v>
      </c>
      <c r="AX147" s="12" t="s">
        <v>80</v>
      </c>
      <c r="AY147" s="156" t="s">
        <v>354</v>
      </c>
    </row>
    <row r="148" spans="2:65" s="12" customFormat="1">
      <c r="B148" s="154"/>
      <c r="D148" s="155" t="s">
        <v>364</v>
      </c>
      <c r="E148" s="156" t="s">
        <v>32</v>
      </c>
      <c r="F148" s="157" t="s">
        <v>2109</v>
      </c>
      <c r="H148" s="156" t="s">
        <v>32</v>
      </c>
      <c r="I148" s="158"/>
      <c r="L148" s="154"/>
      <c r="M148" s="159"/>
      <c r="T148" s="160"/>
      <c r="AT148" s="156" t="s">
        <v>364</v>
      </c>
      <c r="AU148" s="156" t="s">
        <v>89</v>
      </c>
      <c r="AV148" s="12" t="s">
        <v>87</v>
      </c>
      <c r="AW148" s="12" t="s">
        <v>40</v>
      </c>
      <c r="AX148" s="12" t="s">
        <v>80</v>
      </c>
      <c r="AY148" s="156" t="s">
        <v>354</v>
      </c>
    </row>
    <row r="149" spans="2:65" s="13" customFormat="1">
      <c r="B149" s="161"/>
      <c r="D149" s="155" t="s">
        <v>364</v>
      </c>
      <c r="E149" s="162" t="s">
        <v>32</v>
      </c>
      <c r="F149" s="163" t="s">
        <v>482</v>
      </c>
      <c r="H149" s="164">
        <v>2</v>
      </c>
      <c r="I149" s="165"/>
      <c r="L149" s="161"/>
      <c r="M149" s="166"/>
      <c r="T149" s="167"/>
      <c r="AT149" s="162" t="s">
        <v>364</v>
      </c>
      <c r="AU149" s="162" t="s">
        <v>89</v>
      </c>
      <c r="AV149" s="13" t="s">
        <v>89</v>
      </c>
      <c r="AW149" s="13" t="s">
        <v>40</v>
      </c>
      <c r="AX149" s="13" t="s">
        <v>87</v>
      </c>
      <c r="AY149" s="162" t="s">
        <v>354</v>
      </c>
    </row>
    <row r="150" spans="2:65" s="11" customFormat="1" ht="22.9" customHeight="1">
      <c r="B150" s="125"/>
      <c r="D150" s="126" t="s">
        <v>79</v>
      </c>
      <c r="E150" s="135" t="s">
        <v>2136</v>
      </c>
      <c r="F150" s="135" t="s">
        <v>2137</v>
      </c>
      <c r="I150" s="128"/>
      <c r="J150" s="136">
        <f>BK150</f>
        <v>0</v>
      </c>
      <c r="L150" s="125"/>
      <c r="M150" s="130"/>
      <c r="P150" s="131">
        <f>SUM(P151:P242)</f>
        <v>0</v>
      </c>
      <c r="R150" s="131">
        <f>SUM(R151:R242)</f>
        <v>0.39926400000000006</v>
      </c>
      <c r="T150" s="132">
        <f>SUM(T151:T242)</f>
        <v>0.34272000000000002</v>
      </c>
      <c r="AR150" s="126" t="s">
        <v>89</v>
      </c>
      <c r="AT150" s="133" t="s">
        <v>79</v>
      </c>
      <c r="AU150" s="133" t="s">
        <v>87</v>
      </c>
      <c r="AY150" s="126" t="s">
        <v>354</v>
      </c>
      <c r="BK150" s="134">
        <f>SUM(BK151:BK242)</f>
        <v>0</v>
      </c>
    </row>
    <row r="151" spans="2:65" s="1" customFormat="1" ht="37.9" customHeight="1">
      <c r="B151" s="34"/>
      <c r="C151" s="137" t="s">
        <v>8</v>
      </c>
      <c r="D151" s="137" t="s">
        <v>356</v>
      </c>
      <c r="E151" s="138" t="s">
        <v>2138</v>
      </c>
      <c r="F151" s="139" t="s">
        <v>2139</v>
      </c>
      <c r="G151" s="140" t="s">
        <v>512</v>
      </c>
      <c r="H151" s="141">
        <v>2</v>
      </c>
      <c r="I151" s="142"/>
      <c r="J151" s="143">
        <f>ROUND(I151*H151,2)</f>
        <v>0</v>
      </c>
      <c r="K151" s="139" t="s">
        <v>360</v>
      </c>
      <c r="L151" s="34"/>
      <c r="M151" s="144" t="s">
        <v>32</v>
      </c>
      <c r="N151" s="145" t="s">
        <v>51</v>
      </c>
      <c r="P151" s="146">
        <f>O151*H151</f>
        <v>0</v>
      </c>
      <c r="Q151" s="146">
        <v>0</v>
      </c>
      <c r="R151" s="146">
        <f>Q151*H151</f>
        <v>0</v>
      </c>
      <c r="S151" s="146">
        <v>0</v>
      </c>
      <c r="T151" s="147">
        <f>S151*H151</f>
        <v>0</v>
      </c>
      <c r="AR151" s="148" t="s">
        <v>504</v>
      </c>
      <c r="AT151" s="148" t="s">
        <v>356</v>
      </c>
      <c r="AU151" s="148" t="s">
        <v>89</v>
      </c>
      <c r="AY151" s="18" t="s">
        <v>354</v>
      </c>
      <c r="BE151" s="149">
        <f>IF(N151="základní",J151,0)</f>
        <v>0</v>
      </c>
      <c r="BF151" s="149">
        <f>IF(N151="snížená",J151,0)</f>
        <v>0</v>
      </c>
      <c r="BG151" s="149">
        <f>IF(N151="zákl. přenesená",J151,0)</f>
        <v>0</v>
      </c>
      <c r="BH151" s="149">
        <f>IF(N151="sníž. přenesená",J151,0)</f>
        <v>0</v>
      </c>
      <c r="BI151" s="149">
        <f>IF(N151="nulová",J151,0)</f>
        <v>0</v>
      </c>
      <c r="BJ151" s="18" t="s">
        <v>87</v>
      </c>
      <c r="BK151" s="149">
        <f>ROUND(I151*H151,2)</f>
        <v>0</v>
      </c>
      <c r="BL151" s="18" t="s">
        <v>504</v>
      </c>
      <c r="BM151" s="148" t="s">
        <v>2140</v>
      </c>
    </row>
    <row r="152" spans="2:65" s="1" customFormat="1">
      <c r="B152" s="34"/>
      <c r="D152" s="150" t="s">
        <v>362</v>
      </c>
      <c r="F152" s="151" t="s">
        <v>2141</v>
      </c>
      <c r="I152" s="152"/>
      <c r="L152" s="34"/>
      <c r="M152" s="153"/>
      <c r="T152" s="55"/>
      <c r="AT152" s="18" t="s">
        <v>362</v>
      </c>
      <c r="AU152" s="18" t="s">
        <v>89</v>
      </c>
    </row>
    <row r="153" spans="2:65" s="12" customFormat="1">
      <c r="B153" s="154"/>
      <c r="D153" s="155" t="s">
        <v>364</v>
      </c>
      <c r="E153" s="156" t="s">
        <v>32</v>
      </c>
      <c r="F153" s="157" t="s">
        <v>366</v>
      </c>
      <c r="H153" s="156" t="s">
        <v>32</v>
      </c>
      <c r="I153" s="158"/>
      <c r="L153" s="154"/>
      <c r="M153" s="159"/>
      <c r="T153" s="160"/>
      <c r="AT153" s="156" t="s">
        <v>364</v>
      </c>
      <c r="AU153" s="156" t="s">
        <v>89</v>
      </c>
      <c r="AV153" s="12" t="s">
        <v>87</v>
      </c>
      <c r="AW153" s="12" t="s">
        <v>40</v>
      </c>
      <c r="AX153" s="12" t="s">
        <v>80</v>
      </c>
      <c r="AY153" s="156" t="s">
        <v>354</v>
      </c>
    </row>
    <row r="154" spans="2:65" s="12" customFormat="1">
      <c r="B154" s="154"/>
      <c r="D154" s="155" t="s">
        <v>364</v>
      </c>
      <c r="E154" s="156" t="s">
        <v>32</v>
      </c>
      <c r="F154" s="157" t="s">
        <v>2108</v>
      </c>
      <c r="H154" s="156" t="s">
        <v>32</v>
      </c>
      <c r="I154" s="158"/>
      <c r="L154" s="154"/>
      <c r="M154" s="159"/>
      <c r="T154" s="160"/>
      <c r="AT154" s="156" t="s">
        <v>364</v>
      </c>
      <c r="AU154" s="156" t="s">
        <v>89</v>
      </c>
      <c r="AV154" s="12" t="s">
        <v>87</v>
      </c>
      <c r="AW154" s="12" t="s">
        <v>40</v>
      </c>
      <c r="AX154" s="12" t="s">
        <v>80</v>
      </c>
      <c r="AY154" s="156" t="s">
        <v>354</v>
      </c>
    </row>
    <row r="155" spans="2:65" s="12" customFormat="1">
      <c r="B155" s="154"/>
      <c r="D155" s="155" t="s">
        <v>364</v>
      </c>
      <c r="E155" s="156" t="s">
        <v>32</v>
      </c>
      <c r="F155" s="157" t="s">
        <v>2109</v>
      </c>
      <c r="H155" s="156" t="s">
        <v>32</v>
      </c>
      <c r="I155" s="158"/>
      <c r="L155" s="154"/>
      <c r="M155" s="159"/>
      <c r="T155" s="160"/>
      <c r="AT155" s="156" t="s">
        <v>364</v>
      </c>
      <c r="AU155" s="156" t="s">
        <v>89</v>
      </c>
      <c r="AV155" s="12" t="s">
        <v>87</v>
      </c>
      <c r="AW155" s="12" t="s">
        <v>40</v>
      </c>
      <c r="AX155" s="12" t="s">
        <v>80</v>
      </c>
      <c r="AY155" s="156" t="s">
        <v>354</v>
      </c>
    </row>
    <row r="156" spans="2:65" s="13" customFormat="1">
      <c r="B156" s="161"/>
      <c r="D156" s="155" t="s">
        <v>364</v>
      </c>
      <c r="E156" s="162" t="s">
        <v>32</v>
      </c>
      <c r="F156" s="163" t="s">
        <v>482</v>
      </c>
      <c r="H156" s="164">
        <v>2</v>
      </c>
      <c r="I156" s="165"/>
      <c r="L156" s="161"/>
      <c r="M156" s="166"/>
      <c r="T156" s="167"/>
      <c r="AT156" s="162" t="s">
        <v>364</v>
      </c>
      <c r="AU156" s="162" t="s">
        <v>89</v>
      </c>
      <c r="AV156" s="13" t="s">
        <v>89</v>
      </c>
      <c r="AW156" s="13" t="s">
        <v>40</v>
      </c>
      <c r="AX156" s="13" t="s">
        <v>87</v>
      </c>
      <c r="AY156" s="162" t="s">
        <v>354</v>
      </c>
    </row>
    <row r="157" spans="2:65" s="1" customFormat="1" ht="24.2" customHeight="1">
      <c r="B157" s="34"/>
      <c r="C157" s="137" t="s">
        <v>473</v>
      </c>
      <c r="D157" s="137" t="s">
        <v>356</v>
      </c>
      <c r="E157" s="138" t="s">
        <v>2142</v>
      </c>
      <c r="F157" s="139" t="s">
        <v>2143</v>
      </c>
      <c r="G157" s="140" t="s">
        <v>512</v>
      </c>
      <c r="H157" s="141">
        <v>60</v>
      </c>
      <c r="I157" s="142"/>
      <c r="J157" s="143">
        <f>ROUND(I157*H157,2)</f>
        <v>0</v>
      </c>
      <c r="K157" s="139" t="s">
        <v>360</v>
      </c>
      <c r="L157" s="34"/>
      <c r="M157" s="144" t="s">
        <v>32</v>
      </c>
      <c r="N157" s="145" t="s">
        <v>51</v>
      </c>
      <c r="P157" s="146">
        <f>O157*H157</f>
        <v>0</v>
      </c>
      <c r="Q157" s="146">
        <v>6.0000000000000002E-5</v>
      </c>
      <c r="R157" s="146">
        <f>Q157*H157</f>
        <v>3.5999999999999999E-3</v>
      </c>
      <c r="S157" s="146">
        <v>0</v>
      </c>
      <c r="T157" s="147">
        <f>S157*H157</f>
        <v>0</v>
      </c>
      <c r="AR157" s="148" t="s">
        <v>504</v>
      </c>
      <c r="AT157" s="148" t="s">
        <v>356</v>
      </c>
      <c r="AU157" s="148" t="s">
        <v>89</v>
      </c>
      <c r="AY157" s="18" t="s">
        <v>354</v>
      </c>
      <c r="BE157" s="149">
        <f>IF(N157="základní",J157,0)</f>
        <v>0</v>
      </c>
      <c r="BF157" s="149">
        <f>IF(N157="snížená",J157,0)</f>
        <v>0</v>
      </c>
      <c r="BG157" s="149">
        <f>IF(N157="zákl. přenesená",J157,0)</f>
        <v>0</v>
      </c>
      <c r="BH157" s="149">
        <f>IF(N157="sníž. přenesená",J157,0)</f>
        <v>0</v>
      </c>
      <c r="BI157" s="149">
        <f>IF(N157="nulová",J157,0)</f>
        <v>0</v>
      </c>
      <c r="BJ157" s="18" t="s">
        <v>87</v>
      </c>
      <c r="BK157" s="149">
        <f>ROUND(I157*H157,2)</f>
        <v>0</v>
      </c>
      <c r="BL157" s="18" t="s">
        <v>504</v>
      </c>
      <c r="BM157" s="148" t="s">
        <v>2144</v>
      </c>
    </row>
    <row r="158" spans="2:65" s="1" customFormat="1">
      <c r="B158" s="34"/>
      <c r="D158" s="150" t="s">
        <v>362</v>
      </c>
      <c r="F158" s="151" t="s">
        <v>2145</v>
      </c>
      <c r="I158" s="152"/>
      <c r="L158" s="34"/>
      <c r="M158" s="153"/>
      <c r="T158" s="55"/>
      <c r="AT158" s="18" t="s">
        <v>362</v>
      </c>
      <c r="AU158" s="18" t="s">
        <v>89</v>
      </c>
    </row>
    <row r="159" spans="2:65" s="12" customFormat="1">
      <c r="B159" s="154"/>
      <c r="D159" s="155" t="s">
        <v>364</v>
      </c>
      <c r="E159" s="156" t="s">
        <v>32</v>
      </c>
      <c r="F159" s="157" t="s">
        <v>365</v>
      </c>
      <c r="H159" s="156" t="s">
        <v>32</v>
      </c>
      <c r="I159" s="158"/>
      <c r="L159" s="154"/>
      <c r="M159" s="159"/>
      <c r="T159" s="160"/>
      <c r="AT159" s="156" t="s">
        <v>364</v>
      </c>
      <c r="AU159" s="156" t="s">
        <v>89</v>
      </c>
      <c r="AV159" s="12" t="s">
        <v>87</v>
      </c>
      <c r="AW159" s="12" t="s">
        <v>40</v>
      </c>
      <c r="AX159" s="12" t="s">
        <v>80</v>
      </c>
      <c r="AY159" s="156" t="s">
        <v>354</v>
      </c>
    </row>
    <row r="160" spans="2:65" s="12" customFormat="1">
      <c r="B160" s="154"/>
      <c r="D160" s="155" t="s">
        <v>364</v>
      </c>
      <c r="E160" s="156" t="s">
        <v>32</v>
      </c>
      <c r="F160" s="157" t="s">
        <v>366</v>
      </c>
      <c r="H160" s="156" t="s">
        <v>32</v>
      </c>
      <c r="I160" s="158"/>
      <c r="L160" s="154"/>
      <c r="M160" s="159"/>
      <c r="T160" s="160"/>
      <c r="AT160" s="156" t="s">
        <v>364</v>
      </c>
      <c r="AU160" s="156" t="s">
        <v>89</v>
      </c>
      <c r="AV160" s="12" t="s">
        <v>87</v>
      </c>
      <c r="AW160" s="12" t="s">
        <v>40</v>
      </c>
      <c r="AX160" s="12" t="s">
        <v>80</v>
      </c>
      <c r="AY160" s="156" t="s">
        <v>354</v>
      </c>
    </row>
    <row r="161" spans="2:65" s="12" customFormat="1">
      <c r="B161" s="154"/>
      <c r="D161" s="155" t="s">
        <v>364</v>
      </c>
      <c r="E161" s="156" t="s">
        <v>32</v>
      </c>
      <c r="F161" s="157" t="s">
        <v>2108</v>
      </c>
      <c r="H161" s="156" t="s">
        <v>32</v>
      </c>
      <c r="I161" s="158"/>
      <c r="L161" s="154"/>
      <c r="M161" s="159"/>
      <c r="T161" s="160"/>
      <c r="AT161" s="156" t="s">
        <v>364</v>
      </c>
      <c r="AU161" s="156" t="s">
        <v>89</v>
      </c>
      <c r="AV161" s="12" t="s">
        <v>87</v>
      </c>
      <c r="AW161" s="12" t="s">
        <v>40</v>
      </c>
      <c r="AX161" s="12" t="s">
        <v>80</v>
      </c>
      <c r="AY161" s="156" t="s">
        <v>354</v>
      </c>
    </row>
    <row r="162" spans="2:65" s="12" customFormat="1">
      <c r="B162" s="154"/>
      <c r="D162" s="155" t="s">
        <v>364</v>
      </c>
      <c r="E162" s="156" t="s">
        <v>32</v>
      </c>
      <c r="F162" s="157" t="s">
        <v>2146</v>
      </c>
      <c r="H162" s="156" t="s">
        <v>32</v>
      </c>
      <c r="I162" s="158"/>
      <c r="L162" s="154"/>
      <c r="M162" s="159"/>
      <c r="T162" s="160"/>
      <c r="AT162" s="156" t="s">
        <v>364</v>
      </c>
      <c r="AU162" s="156" t="s">
        <v>89</v>
      </c>
      <c r="AV162" s="12" t="s">
        <v>87</v>
      </c>
      <c r="AW162" s="12" t="s">
        <v>40</v>
      </c>
      <c r="AX162" s="12" t="s">
        <v>80</v>
      </c>
      <c r="AY162" s="156" t="s">
        <v>354</v>
      </c>
    </row>
    <row r="163" spans="2:65" s="13" customFormat="1">
      <c r="B163" s="161"/>
      <c r="D163" s="155" t="s">
        <v>364</v>
      </c>
      <c r="E163" s="162" t="s">
        <v>32</v>
      </c>
      <c r="F163" s="163" t="s">
        <v>2088</v>
      </c>
      <c r="H163" s="164">
        <v>60</v>
      </c>
      <c r="I163" s="165"/>
      <c r="L163" s="161"/>
      <c r="M163" s="166"/>
      <c r="T163" s="167"/>
      <c r="AT163" s="162" t="s">
        <v>364</v>
      </c>
      <c r="AU163" s="162" t="s">
        <v>89</v>
      </c>
      <c r="AV163" s="13" t="s">
        <v>89</v>
      </c>
      <c r="AW163" s="13" t="s">
        <v>40</v>
      </c>
      <c r="AX163" s="13" t="s">
        <v>87</v>
      </c>
      <c r="AY163" s="162" t="s">
        <v>354</v>
      </c>
    </row>
    <row r="164" spans="2:65" s="1" customFormat="1" ht="16.5" customHeight="1">
      <c r="B164" s="34"/>
      <c r="C164" s="137" t="s">
        <v>484</v>
      </c>
      <c r="D164" s="137" t="s">
        <v>356</v>
      </c>
      <c r="E164" s="138" t="s">
        <v>2147</v>
      </c>
      <c r="F164" s="139" t="s">
        <v>2148</v>
      </c>
      <c r="G164" s="140" t="s">
        <v>359</v>
      </c>
      <c r="H164" s="141">
        <v>14.4</v>
      </c>
      <c r="I164" s="142"/>
      <c r="J164" s="143">
        <f>ROUND(I164*H164,2)</f>
        <v>0</v>
      </c>
      <c r="K164" s="139" t="s">
        <v>360</v>
      </c>
      <c r="L164" s="34"/>
      <c r="M164" s="144" t="s">
        <v>32</v>
      </c>
      <c r="N164" s="145" t="s">
        <v>51</v>
      </c>
      <c r="P164" s="146">
        <f>O164*H164</f>
        <v>0</v>
      </c>
      <c r="Q164" s="146">
        <v>0</v>
      </c>
      <c r="R164" s="146">
        <f>Q164*H164</f>
        <v>0</v>
      </c>
      <c r="S164" s="146">
        <v>2.3800000000000002E-2</v>
      </c>
      <c r="T164" s="147">
        <f>S164*H164</f>
        <v>0.34272000000000002</v>
      </c>
      <c r="AR164" s="148" t="s">
        <v>504</v>
      </c>
      <c r="AT164" s="148" t="s">
        <v>356</v>
      </c>
      <c r="AU164" s="148" t="s">
        <v>89</v>
      </c>
      <c r="AY164" s="18" t="s">
        <v>354</v>
      </c>
      <c r="BE164" s="149">
        <f>IF(N164="základní",J164,0)</f>
        <v>0</v>
      </c>
      <c r="BF164" s="149">
        <f>IF(N164="snížená",J164,0)</f>
        <v>0</v>
      </c>
      <c r="BG164" s="149">
        <f>IF(N164="zákl. přenesená",J164,0)</f>
        <v>0</v>
      </c>
      <c r="BH164" s="149">
        <f>IF(N164="sníž. přenesená",J164,0)</f>
        <v>0</v>
      </c>
      <c r="BI164" s="149">
        <f>IF(N164="nulová",J164,0)</f>
        <v>0</v>
      </c>
      <c r="BJ164" s="18" t="s">
        <v>87</v>
      </c>
      <c r="BK164" s="149">
        <f>ROUND(I164*H164,2)</f>
        <v>0</v>
      </c>
      <c r="BL164" s="18" t="s">
        <v>504</v>
      </c>
      <c r="BM164" s="148" t="s">
        <v>2149</v>
      </c>
    </row>
    <row r="165" spans="2:65" s="1" customFormat="1">
      <c r="B165" s="34"/>
      <c r="D165" s="150" t="s">
        <v>362</v>
      </c>
      <c r="F165" s="151" t="s">
        <v>2150</v>
      </c>
      <c r="I165" s="152"/>
      <c r="L165" s="34"/>
      <c r="M165" s="153"/>
      <c r="T165" s="55"/>
      <c r="AT165" s="18" t="s">
        <v>362</v>
      </c>
      <c r="AU165" s="18" t="s">
        <v>89</v>
      </c>
    </row>
    <row r="166" spans="2:65" s="12" customFormat="1">
      <c r="B166" s="154"/>
      <c r="D166" s="155" t="s">
        <v>364</v>
      </c>
      <c r="E166" s="156" t="s">
        <v>32</v>
      </c>
      <c r="F166" s="157" t="s">
        <v>365</v>
      </c>
      <c r="H166" s="156" t="s">
        <v>32</v>
      </c>
      <c r="I166" s="158"/>
      <c r="L166" s="154"/>
      <c r="M166" s="159"/>
      <c r="T166" s="160"/>
      <c r="AT166" s="156" t="s">
        <v>364</v>
      </c>
      <c r="AU166" s="156" t="s">
        <v>89</v>
      </c>
      <c r="AV166" s="12" t="s">
        <v>87</v>
      </c>
      <c r="AW166" s="12" t="s">
        <v>40</v>
      </c>
      <c r="AX166" s="12" t="s">
        <v>80</v>
      </c>
      <c r="AY166" s="156" t="s">
        <v>354</v>
      </c>
    </row>
    <row r="167" spans="2:65" s="12" customFormat="1">
      <c r="B167" s="154"/>
      <c r="D167" s="155" t="s">
        <v>364</v>
      </c>
      <c r="E167" s="156" t="s">
        <v>32</v>
      </c>
      <c r="F167" s="157" t="s">
        <v>366</v>
      </c>
      <c r="H167" s="156" t="s">
        <v>32</v>
      </c>
      <c r="I167" s="158"/>
      <c r="L167" s="154"/>
      <c r="M167" s="159"/>
      <c r="T167" s="160"/>
      <c r="AT167" s="156" t="s">
        <v>364</v>
      </c>
      <c r="AU167" s="156" t="s">
        <v>89</v>
      </c>
      <c r="AV167" s="12" t="s">
        <v>87</v>
      </c>
      <c r="AW167" s="12" t="s">
        <v>40</v>
      </c>
      <c r="AX167" s="12" t="s">
        <v>80</v>
      </c>
      <c r="AY167" s="156" t="s">
        <v>354</v>
      </c>
    </row>
    <row r="168" spans="2:65" s="12" customFormat="1">
      <c r="B168" s="154"/>
      <c r="D168" s="155" t="s">
        <v>364</v>
      </c>
      <c r="E168" s="156" t="s">
        <v>32</v>
      </c>
      <c r="F168" s="157" t="s">
        <v>2151</v>
      </c>
      <c r="H168" s="156" t="s">
        <v>32</v>
      </c>
      <c r="I168" s="158"/>
      <c r="L168" s="154"/>
      <c r="M168" s="159"/>
      <c r="T168" s="160"/>
      <c r="AT168" s="156" t="s">
        <v>364</v>
      </c>
      <c r="AU168" s="156" t="s">
        <v>89</v>
      </c>
      <c r="AV168" s="12" t="s">
        <v>87</v>
      </c>
      <c r="AW168" s="12" t="s">
        <v>40</v>
      </c>
      <c r="AX168" s="12" t="s">
        <v>80</v>
      </c>
      <c r="AY168" s="156" t="s">
        <v>354</v>
      </c>
    </row>
    <row r="169" spans="2:65" s="12" customFormat="1">
      <c r="B169" s="154"/>
      <c r="D169" s="155" t="s">
        <v>364</v>
      </c>
      <c r="E169" s="156" t="s">
        <v>32</v>
      </c>
      <c r="F169" s="157" t="s">
        <v>2152</v>
      </c>
      <c r="H169" s="156" t="s">
        <v>32</v>
      </c>
      <c r="I169" s="158"/>
      <c r="L169" s="154"/>
      <c r="M169" s="159"/>
      <c r="T169" s="160"/>
      <c r="AT169" s="156" t="s">
        <v>364</v>
      </c>
      <c r="AU169" s="156" t="s">
        <v>89</v>
      </c>
      <c r="AV169" s="12" t="s">
        <v>87</v>
      </c>
      <c r="AW169" s="12" t="s">
        <v>40</v>
      </c>
      <c r="AX169" s="12" t="s">
        <v>80</v>
      </c>
      <c r="AY169" s="156" t="s">
        <v>354</v>
      </c>
    </row>
    <row r="170" spans="2:65" s="13" customFormat="1">
      <c r="B170" s="161"/>
      <c r="D170" s="155" t="s">
        <v>364</v>
      </c>
      <c r="E170" s="162" t="s">
        <v>32</v>
      </c>
      <c r="F170" s="163" t="s">
        <v>107</v>
      </c>
      <c r="H170" s="164">
        <v>14.4</v>
      </c>
      <c r="I170" s="165"/>
      <c r="L170" s="161"/>
      <c r="M170" s="166"/>
      <c r="T170" s="167"/>
      <c r="AT170" s="162" t="s">
        <v>364</v>
      </c>
      <c r="AU170" s="162" t="s">
        <v>89</v>
      </c>
      <c r="AV170" s="13" t="s">
        <v>89</v>
      </c>
      <c r="AW170" s="13" t="s">
        <v>40</v>
      </c>
      <c r="AX170" s="13" t="s">
        <v>87</v>
      </c>
      <c r="AY170" s="162" t="s">
        <v>354</v>
      </c>
    </row>
    <row r="171" spans="2:65" s="1" customFormat="1" ht="33" customHeight="1">
      <c r="B171" s="34"/>
      <c r="C171" s="137" t="s">
        <v>499</v>
      </c>
      <c r="D171" s="137" t="s">
        <v>356</v>
      </c>
      <c r="E171" s="138" t="s">
        <v>2153</v>
      </c>
      <c r="F171" s="139" t="s">
        <v>2154</v>
      </c>
      <c r="G171" s="140" t="s">
        <v>359</v>
      </c>
      <c r="H171" s="141">
        <v>14.4</v>
      </c>
      <c r="I171" s="142"/>
      <c r="J171" s="143">
        <f>ROUND(I171*H171,2)</f>
        <v>0</v>
      </c>
      <c r="K171" s="139" t="s">
        <v>360</v>
      </c>
      <c r="L171" s="34"/>
      <c r="M171" s="144" t="s">
        <v>32</v>
      </c>
      <c r="N171" s="145" t="s">
        <v>51</v>
      </c>
      <c r="P171" s="146">
        <f>O171*H171</f>
        <v>0</v>
      </c>
      <c r="Q171" s="146">
        <v>0</v>
      </c>
      <c r="R171" s="146">
        <f>Q171*H171</f>
        <v>0</v>
      </c>
      <c r="S171" s="146">
        <v>0</v>
      </c>
      <c r="T171" s="147">
        <f>S171*H171</f>
        <v>0</v>
      </c>
      <c r="AR171" s="148" t="s">
        <v>504</v>
      </c>
      <c r="AT171" s="148" t="s">
        <v>356</v>
      </c>
      <c r="AU171" s="148" t="s">
        <v>89</v>
      </c>
      <c r="AY171" s="18" t="s">
        <v>354</v>
      </c>
      <c r="BE171" s="149">
        <f>IF(N171="základní",J171,0)</f>
        <v>0</v>
      </c>
      <c r="BF171" s="149">
        <f>IF(N171="snížená",J171,0)</f>
        <v>0</v>
      </c>
      <c r="BG171" s="149">
        <f>IF(N171="zákl. přenesená",J171,0)</f>
        <v>0</v>
      </c>
      <c r="BH171" s="149">
        <f>IF(N171="sníž. přenesená",J171,0)</f>
        <v>0</v>
      </c>
      <c r="BI171" s="149">
        <f>IF(N171="nulová",J171,0)</f>
        <v>0</v>
      </c>
      <c r="BJ171" s="18" t="s">
        <v>87</v>
      </c>
      <c r="BK171" s="149">
        <f>ROUND(I171*H171,2)</f>
        <v>0</v>
      </c>
      <c r="BL171" s="18" t="s">
        <v>504</v>
      </c>
      <c r="BM171" s="148" t="s">
        <v>2155</v>
      </c>
    </row>
    <row r="172" spans="2:65" s="1" customFormat="1">
      <c r="B172" s="34"/>
      <c r="D172" s="150" t="s">
        <v>362</v>
      </c>
      <c r="F172" s="151" t="s">
        <v>2156</v>
      </c>
      <c r="I172" s="152"/>
      <c r="L172" s="34"/>
      <c r="M172" s="153"/>
      <c r="T172" s="55"/>
      <c r="AT172" s="18" t="s">
        <v>362</v>
      </c>
      <c r="AU172" s="18" t="s">
        <v>89</v>
      </c>
    </row>
    <row r="173" spans="2:65" s="12" customFormat="1">
      <c r="B173" s="154"/>
      <c r="D173" s="155" t="s">
        <v>364</v>
      </c>
      <c r="E173" s="156" t="s">
        <v>32</v>
      </c>
      <c r="F173" s="157" t="s">
        <v>365</v>
      </c>
      <c r="H173" s="156" t="s">
        <v>32</v>
      </c>
      <c r="I173" s="158"/>
      <c r="L173" s="154"/>
      <c r="M173" s="159"/>
      <c r="T173" s="160"/>
      <c r="AT173" s="156" t="s">
        <v>364</v>
      </c>
      <c r="AU173" s="156" t="s">
        <v>89</v>
      </c>
      <c r="AV173" s="12" t="s">
        <v>87</v>
      </c>
      <c r="AW173" s="12" t="s">
        <v>40</v>
      </c>
      <c r="AX173" s="12" t="s">
        <v>80</v>
      </c>
      <c r="AY173" s="156" t="s">
        <v>354</v>
      </c>
    </row>
    <row r="174" spans="2:65" s="12" customFormat="1">
      <c r="B174" s="154"/>
      <c r="D174" s="155" t="s">
        <v>364</v>
      </c>
      <c r="E174" s="156" t="s">
        <v>32</v>
      </c>
      <c r="F174" s="157" t="s">
        <v>366</v>
      </c>
      <c r="H174" s="156" t="s">
        <v>32</v>
      </c>
      <c r="I174" s="158"/>
      <c r="L174" s="154"/>
      <c r="M174" s="159"/>
      <c r="T174" s="160"/>
      <c r="AT174" s="156" t="s">
        <v>364</v>
      </c>
      <c r="AU174" s="156" t="s">
        <v>89</v>
      </c>
      <c r="AV174" s="12" t="s">
        <v>87</v>
      </c>
      <c r="AW174" s="12" t="s">
        <v>40</v>
      </c>
      <c r="AX174" s="12" t="s">
        <v>80</v>
      </c>
      <c r="AY174" s="156" t="s">
        <v>354</v>
      </c>
    </row>
    <row r="175" spans="2:65" s="12" customFormat="1">
      <c r="B175" s="154"/>
      <c r="D175" s="155" t="s">
        <v>364</v>
      </c>
      <c r="E175" s="156" t="s">
        <v>32</v>
      </c>
      <c r="F175" s="157" t="s">
        <v>2151</v>
      </c>
      <c r="H175" s="156" t="s">
        <v>32</v>
      </c>
      <c r="I175" s="158"/>
      <c r="L175" s="154"/>
      <c r="M175" s="159"/>
      <c r="T175" s="160"/>
      <c r="AT175" s="156" t="s">
        <v>364</v>
      </c>
      <c r="AU175" s="156" t="s">
        <v>89</v>
      </c>
      <c r="AV175" s="12" t="s">
        <v>87</v>
      </c>
      <c r="AW175" s="12" t="s">
        <v>40</v>
      </c>
      <c r="AX175" s="12" t="s">
        <v>80</v>
      </c>
      <c r="AY175" s="156" t="s">
        <v>354</v>
      </c>
    </row>
    <row r="176" spans="2:65" s="12" customFormat="1">
      <c r="B176" s="154"/>
      <c r="D176" s="155" t="s">
        <v>364</v>
      </c>
      <c r="E176" s="156" t="s">
        <v>32</v>
      </c>
      <c r="F176" s="157" t="s">
        <v>2152</v>
      </c>
      <c r="H176" s="156" t="s">
        <v>32</v>
      </c>
      <c r="I176" s="158"/>
      <c r="L176" s="154"/>
      <c r="M176" s="159"/>
      <c r="T176" s="160"/>
      <c r="AT176" s="156" t="s">
        <v>364</v>
      </c>
      <c r="AU176" s="156" t="s">
        <v>89</v>
      </c>
      <c r="AV176" s="12" t="s">
        <v>87</v>
      </c>
      <c r="AW176" s="12" t="s">
        <v>40</v>
      </c>
      <c r="AX176" s="12" t="s">
        <v>80</v>
      </c>
      <c r="AY176" s="156" t="s">
        <v>354</v>
      </c>
    </row>
    <row r="177" spans="2:65" s="13" customFormat="1">
      <c r="B177" s="161"/>
      <c r="D177" s="155" t="s">
        <v>364</v>
      </c>
      <c r="E177" s="162" t="s">
        <v>32</v>
      </c>
      <c r="F177" s="163" t="s">
        <v>107</v>
      </c>
      <c r="H177" s="164">
        <v>14.4</v>
      </c>
      <c r="I177" s="165"/>
      <c r="L177" s="161"/>
      <c r="M177" s="166"/>
      <c r="T177" s="167"/>
      <c r="AT177" s="162" t="s">
        <v>364</v>
      </c>
      <c r="AU177" s="162" t="s">
        <v>89</v>
      </c>
      <c r="AV177" s="13" t="s">
        <v>89</v>
      </c>
      <c r="AW177" s="13" t="s">
        <v>40</v>
      </c>
      <c r="AX177" s="13" t="s">
        <v>87</v>
      </c>
      <c r="AY177" s="162" t="s">
        <v>354</v>
      </c>
    </row>
    <row r="178" spans="2:65" s="1" customFormat="1" ht="24.2" customHeight="1">
      <c r="B178" s="34"/>
      <c r="C178" s="137" t="s">
        <v>504</v>
      </c>
      <c r="D178" s="137" t="s">
        <v>356</v>
      </c>
      <c r="E178" s="138" t="s">
        <v>2157</v>
      </c>
      <c r="F178" s="139" t="s">
        <v>2158</v>
      </c>
      <c r="G178" s="140" t="s">
        <v>359</v>
      </c>
      <c r="H178" s="141">
        <v>14.4</v>
      </c>
      <c r="I178" s="142"/>
      <c r="J178" s="143">
        <f>ROUND(I178*H178,2)</f>
        <v>0</v>
      </c>
      <c r="K178" s="139" t="s">
        <v>360</v>
      </c>
      <c r="L178" s="34"/>
      <c r="M178" s="144" t="s">
        <v>32</v>
      </c>
      <c r="N178" s="145" t="s">
        <v>51</v>
      </c>
      <c r="P178" s="146">
        <f>O178*H178</f>
        <v>0</v>
      </c>
      <c r="Q178" s="146">
        <v>0</v>
      </c>
      <c r="R178" s="146">
        <f>Q178*H178</f>
        <v>0</v>
      </c>
      <c r="S178" s="146">
        <v>0</v>
      </c>
      <c r="T178" s="147">
        <f>S178*H178</f>
        <v>0</v>
      </c>
      <c r="AR178" s="148" t="s">
        <v>504</v>
      </c>
      <c r="AT178" s="148" t="s">
        <v>356</v>
      </c>
      <c r="AU178" s="148" t="s">
        <v>89</v>
      </c>
      <c r="AY178" s="18" t="s">
        <v>354</v>
      </c>
      <c r="BE178" s="149">
        <f>IF(N178="základní",J178,0)</f>
        <v>0</v>
      </c>
      <c r="BF178" s="149">
        <f>IF(N178="snížená",J178,0)</f>
        <v>0</v>
      </c>
      <c r="BG178" s="149">
        <f>IF(N178="zákl. přenesená",J178,0)</f>
        <v>0</v>
      </c>
      <c r="BH178" s="149">
        <f>IF(N178="sníž. přenesená",J178,0)</f>
        <v>0</v>
      </c>
      <c r="BI178" s="149">
        <f>IF(N178="nulová",J178,0)</f>
        <v>0</v>
      </c>
      <c r="BJ178" s="18" t="s">
        <v>87</v>
      </c>
      <c r="BK178" s="149">
        <f>ROUND(I178*H178,2)</f>
        <v>0</v>
      </c>
      <c r="BL178" s="18" t="s">
        <v>504</v>
      </c>
      <c r="BM178" s="148" t="s">
        <v>2159</v>
      </c>
    </row>
    <row r="179" spans="2:65" s="1" customFormat="1">
      <c r="B179" s="34"/>
      <c r="D179" s="150" t="s">
        <v>362</v>
      </c>
      <c r="F179" s="151" t="s">
        <v>2160</v>
      </c>
      <c r="I179" s="152"/>
      <c r="L179" s="34"/>
      <c r="M179" s="153"/>
      <c r="T179" s="55"/>
      <c r="AT179" s="18" t="s">
        <v>362</v>
      </c>
      <c r="AU179" s="18" t="s">
        <v>89</v>
      </c>
    </row>
    <row r="180" spans="2:65" s="12" customFormat="1">
      <c r="B180" s="154"/>
      <c r="D180" s="155" t="s">
        <v>364</v>
      </c>
      <c r="E180" s="156" t="s">
        <v>32</v>
      </c>
      <c r="F180" s="157" t="s">
        <v>365</v>
      </c>
      <c r="H180" s="156" t="s">
        <v>32</v>
      </c>
      <c r="I180" s="158"/>
      <c r="L180" s="154"/>
      <c r="M180" s="159"/>
      <c r="T180" s="160"/>
      <c r="AT180" s="156" t="s">
        <v>364</v>
      </c>
      <c r="AU180" s="156" t="s">
        <v>89</v>
      </c>
      <c r="AV180" s="12" t="s">
        <v>87</v>
      </c>
      <c r="AW180" s="12" t="s">
        <v>40</v>
      </c>
      <c r="AX180" s="12" t="s">
        <v>80</v>
      </c>
      <c r="AY180" s="156" t="s">
        <v>354</v>
      </c>
    </row>
    <row r="181" spans="2:65" s="12" customFormat="1">
      <c r="B181" s="154"/>
      <c r="D181" s="155" t="s">
        <v>364</v>
      </c>
      <c r="E181" s="156" t="s">
        <v>32</v>
      </c>
      <c r="F181" s="157" t="s">
        <v>366</v>
      </c>
      <c r="H181" s="156" t="s">
        <v>32</v>
      </c>
      <c r="I181" s="158"/>
      <c r="L181" s="154"/>
      <c r="M181" s="159"/>
      <c r="T181" s="160"/>
      <c r="AT181" s="156" t="s">
        <v>364</v>
      </c>
      <c r="AU181" s="156" t="s">
        <v>89</v>
      </c>
      <c r="AV181" s="12" t="s">
        <v>87</v>
      </c>
      <c r="AW181" s="12" t="s">
        <v>40</v>
      </c>
      <c r="AX181" s="12" t="s">
        <v>80</v>
      </c>
      <c r="AY181" s="156" t="s">
        <v>354</v>
      </c>
    </row>
    <row r="182" spans="2:65" s="12" customFormat="1">
      <c r="B182" s="154"/>
      <c r="D182" s="155" t="s">
        <v>364</v>
      </c>
      <c r="E182" s="156" t="s">
        <v>32</v>
      </c>
      <c r="F182" s="157" t="s">
        <v>2151</v>
      </c>
      <c r="H182" s="156" t="s">
        <v>32</v>
      </c>
      <c r="I182" s="158"/>
      <c r="L182" s="154"/>
      <c r="M182" s="159"/>
      <c r="T182" s="160"/>
      <c r="AT182" s="156" t="s">
        <v>364</v>
      </c>
      <c r="AU182" s="156" t="s">
        <v>89</v>
      </c>
      <c r="AV182" s="12" t="s">
        <v>87</v>
      </c>
      <c r="AW182" s="12" t="s">
        <v>40</v>
      </c>
      <c r="AX182" s="12" t="s">
        <v>80</v>
      </c>
      <c r="AY182" s="156" t="s">
        <v>354</v>
      </c>
    </row>
    <row r="183" spans="2:65" s="12" customFormat="1">
      <c r="B183" s="154"/>
      <c r="D183" s="155" t="s">
        <v>364</v>
      </c>
      <c r="E183" s="156" t="s">
        <v>32</v>
      </c>
      <c r="F183" s="157" t="s">
        <v>2152</v>
      </c>
      <c r="H183" s="156" t="s">
        <v>32</v>
      </c>
      <c r="I183" s="158"/>
      <c r="L183" s="154"/>
      <c r="M183" s="159"/>
      <c r="T183" s="160"/>
      <c r="AT183" s="156" t="s">
        <v>364</v>
      </c>
      <c r="AU183" s="156" t="s">
        <v>89</v>
      </c>
      <c r="AV183" s="12" t="s">
        <v>87</v>
      </c>
      <c r="AW183" s="12" t="s">
        <v>40</v>
      </c>
      <c r="AX183" s="12" t="s">
        <v>80</v>
      </c>
      <c r="AY183" s="156" t="s">
        <v>354</v>
      </c>
    </row>
    <row r="184" spans="2:65" s="13" customFormat="1">
      <c r="B184" s="161"/>
      <c r="D184" s="155" t="s">
        <v>364</v>
      </c>
      <c r="E184" s="162" t="s">
        <v>32</v>
      </c>
      <c r="F184" s="163" t="s">
        <v>107</v>
      </c>
      <c r="H184" s="164">
        <v>14.4</v>
      </c>
      <c r="I184" s="165"/>
      <c r="L184" s="161"/>
      <c r="M184" s="166"/>
      <c r="T184" s="167"/>
      <c r="AT184" s="162" t="s">
        <v>364</v>
      </c>
      <c r="AU184" s="162" t="s">
        <v>89</v>
      </c>
      <c r="AV184" s="13" t="s">
        <v>89</v>
      </c>
      <c r="AW184" s="13" t="s">
        <v>40</v>
      </c>
      <c r="AX184" s="13" t="s">
        <v>87</v>
      </c>
      <c r="AY184" s="162" t="s">
        <v>354</v>
      </c>
    </row>
    <row r="185" spans="2:65" s="1" customFormat="1" ht="16.5" customHeight="1">
      <c r="B185" s="34"/>
      <c r="C185" s="137" t="s">
        <v>509</v>
      </c>
      <c r="D185" s="137" t="s">
        <v>356</v>
      </c>
      <c r="E185" s="138" t="s">
        <v>2161</v>
      </c>
      <c r="F185" s="139" t="s">
        <v>2162</v>
      </c>
      <c r="G185" s="140" t="s">
        <v>359</v>
      </c>
      <c r="H185" s="141">
        <v>14.4</v>
      </c>
      <c r="I185" s="142"/>
      <c r="J185" s="143">
        <f>ROUND(I185*H185,2)</f>
        <v>0</v>
      </c>
      <c r="K185" s="139" t="s">
        <v>360</v>
      </c>
      <c r="L185" s="34"/>
      <c r="M185" s="144" t="s">
        <v>32</v>
      </c>
      <c r="N185" s="145" t="s">
        <v>51</v>
      </c>
      <c r="P185" s="146">
        <f>O185*H185</f>
        <v>0</v>
      </c>
      <c r="Q185" s="146">
        <v>2.0600000000000002E-3</v>
      </c>
      <c r="R185" s="146">
        <f>Q185*H185</f>
        <v>2.9664000000000003E-2</v>
      </c>
      <c r="S185" s="146">
        <v>0</v>
      </c>
      <c r="T185" s="147">
        <f>S185*H185</f>
        <v>0</v>
      </c>
      <c r="AR185" s="148" t="s">
        <v>504</v>
      </c>
      <c r="AT185" s="148" t="s">
        <v>356</v>
      </c>
      <c r="AU185" s="148" t="s">
        <v>89</v>
      </c>
      <c r="AY185" s="18" t="s">
        <v>354</v>
      </c>
      <c r="BE185" s="149">
        <f>IF(N185="základní",J185,0)</f>
        <v>0</v>
      </c>
      <c r="BF185" s="149">
        <f>IF(N185="snížená",J185,0)</f>
        <v>0</v>
      </c>
      <c r="BG185" s="149">
        <f>IF(N185="zákl. přenesená",J185,0)</f>
        <v>0</v>
      </c>
      <c r="BH185" s="149">
        <f>IF(N185="sníž. přenesená",J185,0)</f>
        <v>0</v>
      </c>
      <c r="BI185" s="149">
        <f>IF(N185="nulová",J185,0)</f>
        <v>0</v>
      </c>
      <c r="BJ185" s="18" t="s">
        <v>87</v>
      </c>
      <c r="BK185" s="149">
        <f>ROUND(I185*H185,2)</f>
        <v>0</v>
      </c>
      <c r="BL185" s="18" t="s">
        <v>504</v>
      </c>
      <c r="BM185" s="148" t="s">
        <v>2163</v>
      </c>
    </row>
    <row r="186" spans="2:65" s="1" customFormat="1">
      <c r="B186" s="34"/>
      <c r="D186" s="150" t="s">
        <v>362</v>
      </c>
      <c r="F186" s="151" t="s">
        <v>2164</v>
      </c>
      <c r="I186" s="152"/>
      <c r="L186" s="34"/>
      <c r="M186" s="153"/>
      <c r="T186" s="55"/>
      <c r="AT186" s="18" t="s">
        <v>362</v>
      </c>
      <c r="AU186" s="18" t="s">
        <v>89</v>
      </c>
    </row>
    <row r="187" spans="2:65" s="12" customFormat="1">
      <c r="B187" s="154"/>
      <c r="D187" s="155" t="s">
        <v>364</v>
      </c>
      <c r="E187" s="156" t="s">
        <v>32</v>
      </c>
      <c r="F187" s="157" t="s">
        <v>365</v>
      </c>
      <c r="H187" s="156" t="s">
        <v>32</v>
      </c>
      <c r="I187" s="158"/>
      <c r="L187" s="154"/>
      <c r="M187" s="159"/>
      <c r="T187" s="160"/>
      <c r="AT187" s="156" t="s">
        <v>364</v>
      </c>
      <c r="AU187" s="156" t="s">
        <v>89</v>
      </c>
      <c r="AV187" s="12" t="s">
        <v>87</v>
      </c>
      <c r="AW187" s="12" t="s">
        <v>40</v>
      </c>
      <c r="AX187" s="12" t="s">
        <v>80</v>
      </c>
      <c r="AY187" s="156" t="s">
        <v>354</v>
      </c>
    </row>
    <row r="188" spans="2:65" s="12" customFormat="1">
      <c r="B188" s="154"/>
      <c r="D188" s="155" t="s">
        <v>364</v>
      </c>
      <c r="E188" s="156" t="s">
        <v>32</v>
      </c>
      <c r="F188" s="157" t="s">
        <v>366</v>
      </c>
      <c r="H188" s="156" t="s">
        <v>32</v>
      </c>
      <c r="I188" s="158"/>
      <c r="L188" s="154"/>
      <c r="M188" s="159"/>
      <c r="T188" s="160"/>
      <c r="AT188" s="156" t="s">
        <v>364</v>
      </c>
      <c r="AU188" s="156" t="s">
        <v>89</v>
      </c>
      <c r="AV188" s="12" t="s">
        <v>87</v>
      </c>
      <c r="AW188" s="12" t="s">
        <v>40</v>
      </c>
      <c r="AX188" s="12" t="s">
        <v>80</v>
      </c>
      <c r="AY188" s="156" t="s">
        <v>354</v>
      </c>
    </row>
    <row r="189" spans="2:65" s="12" customFormat="1">
      <c r="B189" s="154"/>
      <c r="D189" s="155" t="s">
        <v>364</v>
      </c>
      <c r="E189" s="156" t="s">
        <v>32</v>
      </c>
      <c r="F189" s="157" t="s">
        <v>2151</v>
      </c>
      <c r="H189" s="156" t="s">
        <v>32</v>
      </c>
      <c r="I189" s="158"/>
      <c r="L189" s="154"/>
      <c r="M189" s="159"/>
      <c r="T189" s="160"/>
      <c r="AT189" s="156" t="s">
        <v>364</v>
      </c>
      <c r="AU189" s="156" t="s">
        <v>89</v>
      </c>
      <c r="AV189" s="12" t="s">
        <v>87</v>
      </c>
      <c r="AW189" s="12" t="s">
        <v>40</v>
      </c>
      <c r="AX189" s="12" t="s">
        <v>80</v>
      </c>
      <c r="AY189" s="156" t="s">
        <v>354</v>
      </c>
    </row>
    <row r="190" spans="2:65" s="12" customFormat="1">
      <c r="B190" s="154"/>
      <c r="D190" s="155" t="s">
        <v>364</v>
      </c>
      <c r="E190" s="156" t="s">
        <v>32</v>
      </c>
      <c r="F190" s="157" t="s">
        <v>2152</v>
      </c>
      <c r="H190" s="156" t="s">
        <v>32</v>
      </c>
      <c r="I190" s="158"/>
      <c r="L190" s="154"/>
      <c r="M190" s="159"/>
      <c r="T190" s="160"/>
      <c r="AT190" s="156" t="s">
        <v>364</v>
      </c>
      <c r="AU190" s="156" t="s">
        <v>89</v>
      </c>
      <c r="AV190" s="12" t="s">
        <v>87</v>
      </c>
      <c r="AW190" s="12" t="s">
        <v>40</v>
      </c>
      <c r="AX190" s="12" t="s">
        <v>80</v>
      </c>
      <c r="AY190" s="156" t="s">
        <v>354</v>
      </c>
    </row>
    <row r="191" spans="2:65" s="13" customFormat="1">
      <c r="B191" s="161"/>
      <c r="D191" s="155" t="s">
        <v>364</v>
      </c>
      <c r="E191" s="162" t="s">
        <v>32</v>
      </c>
      <c r="F191" s="163" t="s">
        <v>107</v>
      </c>
      <c r="H191" s="164">
        <v>14.4</v>
      </c>
      <c r="I191" s="165"/>
      <c r="L191" s="161"/>
      <c r="M191" s="166"/>
      <c r="T191" s="167"/>
      <c r="AT191" s="162" t="s">
        <v>364</v>
      </c>
      <c r="AU191" s="162" t="s">
        <v>89</v>
      </c>
      <c r="AV191" s="13" t="s">
        <v>89</v>
      </c>
      <c r="AW191" s="13" t="s">
        <v>40</v>
      </c>
      <c r="AX191" s="13" t="s">
        <v>87</v>
      </c>
      <c r="AY191" s="162" t="s">
        <v>354</v>
      </c>
    </row>
    <row r="192" spans="2:65" s="1" customFormat="1" ht="24.2" customHeight="1">
      <c r="B192" s="34"/>
      <c r="C192" s="179" t="s">
        <v>516</v>
      </c>
      <c r="D192" s="179" t="s">
        <v>517</v>
      </c>
      <c r="E192" s="180" t="s">
        <v>2165</v>
      </c>
      <c r="F192" s="181" t="s">
        <v>2166</v>
      </c>
      <c r="G192" s="182" t="s">
        <v>512</v>
      </c>
      <c r="H192" s="183">
        <v>60</v>
      </c>
      <c r="I192" s="184"/>
      <c r="J192" s="185">
        <f>ROUND(I192*H192,2)</f>
        <v>0</v>
      </c>
      <c r="K192" s="181" t="s">
        <v>360</v>
      </c>
      <c r="L192" s="186"/>
      <c r="M192" s="187" t="s">
        <v>32</v>
      </c>
      <c r="N192" s="188" t="s">
        <v>51</v>
      </c>
      <c r="P192" s="146">
        <f>O192*H192</f>
        <v>0</v>
      </c>
      <c r="Q192" s="146">
        <v>6.1000000000000004E-3</v>
      </c>
      <c r="R192" s="146">
        <f>Q192*H192</f>
        <v>0.36600000000000005</v>
      </c>
      <c r="S192" s="146">
        <v>0</v>
      </c>
      <c r="T192" s="147">
        <f>S192*H192</f>
        <v>0</v>
      </c>
      <c r="AR192" s="148" t="s">
        <v>594</v>
      </c>
      <c r="AT192" s="148" t="s">
        <v>517</v>
      </c>
      <c r="AU192" s="148" t="s">
        <v>89</v>
      </c>
      <c r="AY192" s="18" t="s">
        <v>354</v>
      </c>
      <c r="BE192" s="149">
        <f>IF(N192="základní",J192,0)</f>
        <v>0</v>
      </c>
      <c r="BF192" s="149">
        <f>IF(N192="snížená",J192,0)</f>
        <v>0</v>
      </c>
      <c r="BG192" s="149">
        <f>IF(N192="zákl. přenesená",J192,0)</f>
        <v>0</v>
      </c>
      <c r="BH192" s="149">
        <f>IF(N192="sníž. přenesená",J192,0)</f>
        <v>0</v>
      </c>
      <c r="BI192" s="149">
        <f>IF(N192="nulová",J192,0)</f>
        <v>0</v>
      </c>
      <c r="BJ192" s="18" t="s">
        <v>87</v>
      </c>
      <c r="BK192" s="149">
        <f>ROUND(I192*H192,2)</f>
        <v>0</v>
      </c>
      <c r="BL192" s="18" t="s">
        <v>504</v>
      </c>
      <c r="BM192" s="148" t="s">
        <v>2167</v>
      </c>
    </row>
    <row r="193" spans="2:65" s="1" customFormat="1" ht="24.2" customHeight="1">
      <c r="B193" s="34"/>
      <c r="C193" s="137" t="s">
        <v>522</v>
      </c>
      <c r="D193" s="137" t="s">
        <v>356</v>
      </c>
      <c r="E193" s="138" t="s">
        <v>2168</v>
      </c>
      <c r="F193" s="139" t="s">
        <v>2169</v>
      </c>
      <c r="G193" s="140" t="s">
        <v>359</v>
      </c>
      <c r="H193" s="141">
        <v>10.237</v>
      </c>
      <c r="I193" s="142"/>
      <c r="J193" s="143">
        <f>ROUND(I193*H193,2)</f>
        <v>0</v>
      </c>
      <c r="K193" s="139" t="s">
        <v>360</v>
      </c>
      <c r="L193" s="34"/>
      <c r="M193" s="144" t="s">
        <v>32</v>
      </c>
      <c r="N193" s="145" t="s">
        <v>51</v>
      </c>
      <c r="P193" s="146">
        <f>O193*H193</f>
        <v>0</v>
      </c>
      <c r="Q193" s="146">
        <v>0</v>
      </c>
      <c r="R193" s="146">
        <f>Q193*H193</f>
        <v>0</v>
      </c>
      <c r="S193" s="146">
        <v>0</v>
      </c>
      <c r="T193" s="147">
        <f>S193*H193</f>
        <v>0</v>
      </c>
      <c r="AR193" s="148" t="s">
        <v>504</v>
      </c>
      <c r="AT193" s="148" t="s">
        <v>356</v>
      </c>
      <c r="AU193" s="148" t="s">
        <v>89</v>
      </c>
      <c r="AY193" s="18" t="s">
        <v>354</v>
      </c>
      <c r="BE193" s="149">
        <f>IF(N193="základní",J193,0)</f>
        <v>0</v>
      </c>
      <c r="BF193" s="149">
        <f>IF(N193="snížená",J193,0)</f>
        <v>0</v>
      </c>
      <c r="BG193" s="149">
        <f>IF(N193="zákl. přenesená",J193,0)</f>
        <v>0</v>
      </c>
      <c r="BH193" s="149">
        <f>IF(N193="sníž. přenesená",J193,0)</f>
        <v>0</v>
      </c>
      <c r="BI193" s="149">
        <f>IF(N193="nulová",J193,0)</f>
        <v>0</v>
      </c>
      <c r="BJ193" s="18" t="s">
        <v>87</v>
      </c>
      <c r="BK193" s="149">
        <f>ROUND(I193*H193,2)</f>
        <v>0</v>
      </c>
      <c r="BL193" s="18" t="s">
        <v>504</v>
      </c>
      <c r="BM193" s="148" t="s">
        <v>2170</v>
      </c>
    </row>
    <row r="194" spans="2:65" s="1" customFormat="1">
      <c r="B194" s="34"/>
      <c r="D194" s="150" t="s">
        <v>362</v>
      </c>
      <c r="F194" s="151" t="s">
        <v>2171</v>
      </c>
      <c r="I194" s="152"/>
      <c r="L194" s="34"/>
      <c r="M194" s="153"/>
      <c r="T194" s="55"/>
      <c r="AT194" s="18" t="s">
        <v>362</v>
      </c>
      <c r="AU194" s="18" t="s">
        <v>89</v>
      </c>
    </row>
    <row r="195" spans="2:65" s="12" customFormat="1">
      <c r="B195" s="154"/>
      <c r="D195" s="155" t="s">
        <v>364</v>
      </c>
      <c r="E195" s="156" t="s">
        <v>32</v>
      </c>
      <c r="F195" s="157" t="s">
        <v>366</v>
      </c>
      <c r="H195" s="156" t="s">
        <v>32</v>
      </c>
      <c r="I195" s="158"/>
      <c r="L195" s="154"/>
      <c r="M195" s="159"/>
      <c r="T195" s="160"/>
      <c r="AT195" s="156" t="s">
        <v>364</v>
      </c>
      <c r="AU195" s="156" t="s">
        <v>89</v>
      </c>
      <c r="AV195" s="12" t="s">
        <v>87</v>
      </c>
      <c r="AW195" s="12" t="s">
        <v>40</v>
      </c>
      <c r="AX195" s="12" t="s">
        <v>80</v>
      </c>
      <c r="AY195" s="156" t="s">
        <v>354</v>
      </c>
    </row>
    <row r="196" spans="2:65" s="12" customFormat="1">
      <c r="B196" s="154"/>
      <c r="D196" s="155" t="s">
        <v>364</v>
      </c>
      <c r="E196" s="156" t="s">
        <v>32</v>
      </c>
      <c r="F196" s="157" t="s">
        <v>2172</v>
      </c>
      <c r="H196" s="156" t="s">
        <v>32</v>
      </c>
      <c r="I196" s="158"/>
      <c r="L196" s="154"/>
      <c r="M196" s="159"/>
      <c r="T196" s="160"/>
      <c r="AT196" s="156" t="s">
        <v>364</v>
      </c>
      <c r="AU196" s="156" t="s">
        <v>89</v>
      </c>
      <c r="AV196" s="12" t="s">
        <v>87</v>
      </c>
      <c r="AW196" s="12" t="s">
        <v>40</v>
      </c>
      <c r="AX196" s="12" t="s">
        <v>80</v>
      </c>
      <c r="AY196" s="156" t="s">
        <v>354</v>
      </c>
    </row>
    <row r="197" spans="2:65" s="13" customFormat="1">
      <c r="B197" s="161"/>
      <c r="D197" s="155" t="s">
        <v>364</v>
      </c>
      <c r="E197" s="162" t="s">
        <v>32</v>
      </c>
      <c r="F197" s="163" t="s">
        <v>2173</v>
      </c>
      <c r="H197" s="164">
        <v>10.237</v>
      </c>
      <c r="I197" s="165"/>
      <c r="L197" s="161"/>
      <c r="M197" s="166"/>
      <c r="T197" s="167"/>
      <c r="AT197" s="162" t="s">
        <v>364</v>
      </c>
      <c r="AU197" s="162" t="s">
        <v>89</v>
      </c>
      <c r="AV197" s="13" t="s">
        <v>89</v>
      </c>
      <c r="AW197" s="13" t="s">
        <v>40</v>
      </c>
      <c r="AX197" s="13" t="s">
        <v>87</v>
      </c>
      <c r="AY197" s="162" t="s">
        <v>354</v>
      </c>
    </row>
    <row r="198" spans="2:65" s="1" customFormat="1" ht="24.2" customHeight="1">
      <c r="B198" s="34"/>
      <c r="C198" s="137" t="s">
        <v>532</v>
      </c>
      <c r="D198" s="137" t="s">
        <v>356</v>
      </c>
      <c r="E198" s="138" t="s">
        <v>2174</v>
      </c>
      <c r="F198" s="139" t="s">
        <v>2175</v>
      </c>
      <c r="G198" s="140" t="s">
        <v>359</v>
      </c>
      <c r="H198" s="141">
        <v>14.4</v>
      </c>
      <c r="I198" s="142"/>
      <c r="J198" s="143">
        <f>ROUND(I198*H198,2)</f>
        <v>0</v>
      </c>
      <c r="K198" s="139" t="s">
        <v>360</v>
      </c>
      <c r="L198" s="34"/>
      <c r="M198" s="144" t="s">
        <v>32</v>
      </c>
      <c r="N198" s="145" t="s">
        <v>51</v>
      </c>
      <c r="P198" s="146">
        <f>O198*H198</f>
        <v>0</v>
      </c>
      <c r="Q198" s="146">
        <v>0</v>
      </c>
      <c r="R198" s="146">
        <f>Q198*H198</f>
        <v>0</v>
      </c>
      <c r="S198" s="146">
        <v>0</v>
      </c>
      <c r="T198" s="147">
        <f>S198*H198</f>
        <v>0</v>
      </c>
      <c r="AR198" s="148" t="s">
        <v>504</v>
      </c>
      <c r="AT198" s="148" t="s">
        <v>356</v>
      </c>
      <c r="AU198" s="148" t="s">
        <v>89</v>
      </c>
      <c r="AY198" s="18" t="s">
        <v>354</v>
      </c>
      <c r="BE198" s="149">
        <f>IF(N198="základní",J198,0)</f>
        <v>0</v>
      </c>
      <c r="BF198" s="149">
        <f>IF(N198="snížená",J198,0)</f>
        <v>0</v>
      </c>
      <c r="BG198" s="149">
        <f>IF(N198="zákl. přenesená",J198,0)</f>
        <v>0</v>
      </c>
      <c r="BH198" s="149">
        <f>IF(N198="sníž. přenesená",J198,0)</f>
        <v>0</v>
      </c>
      <c r="BI198" s="149">
        <f>IF(N198="nulová",J198,0)</f>
        <v>0</v>
      </c>
      <c r="BJ198" s="18" t="s">
        <v>87</v>
      </c>
      <c r="BK198" s="149">
        <f>ROUND(I198*H198,2)</f>
        <v>0</v>
      </c>
      <c r="BL198" s="18" t="s">
        <v>504</v>
      </c>
      <c r="BM198" s="148" t="s">
        <v>2176</v>
      </c>
    </row>
    <row r="199" spans="2:65" s="1" customFormat="1">
      <c r="B199" s="34"/>
      <c r="D199" s="150" t="s">
        <v>362</v>
      </c>
      <c r="F199" s="151" t="s">
        <v>2177</v>
      </c>
      <c r="I199" s="152"/>
      <c r="L199" s="34"/>
      <c r="M199" s="153"/>
      <c r="T199" s="55"/>
      <c r="AT199" s="18" t="s">
        <v>362</v>
      </c>
      <c r="AU199" s="18" t="s">
        <v>89</v>
      </c>
    </row>
    <row r="200" spans="2:65" s="12" customFormat="1">
      <c r="B200" s="154"/>
      <c r="D200" s="155" t="s">
        <v>364</v>
      </c>
      <c r="E200" s="156" t="s">
        <v>32</v>
      </c>
      <c r="F200" s="157" t="s">
        <v>365</v>
      </c>
      <c r="H200" s="156" t="s">
        <v>32</v>
      </c>
      <c r="I200" s="158"/>
      <c r="L200" s="154"/>
      <c r="M200" s="159"/>
      <c r="T200" s="160"/>
      <c r="AT200" s="156" t="s">
        <v>364</v>
      </c>
      <c r="AU200" s="156" t="s">
        <v>89</v>
      </c>
      <c r="AV200" s="12" t="s">
        <v>87</v>
      </c>
      <c r="AW200" s="12" t="s">
        <v>40</v>
      </c>
      <c r="AX200" s="12" t="s">
        <v>80</v>
      </c>
      <c r="AY200" s="156" t="s">
        <v>354</v>
      </c>
    </row>
    <row r="201" spans="2:65" s="12" customFormat="1">
      <c r="B201" s="154"/>
      <c r="D201" s="155" t="s">
        <v>364</v>
      </c>
      <c r="E201" s="156" t="s">
        <v>32</v>
      </c>
      <c r="F201" s="157" t="s">
        <v>366</v>
      </c>
      <c r="H201" s="156" t="s">
        <v>32</v>
      </c>
      <c r="I201" s="158"/>
      <c r="L201" s="154"/>
      <c r="M201" s="159"/>
      <c r="T201" s="160"/>
      <c r="AT201" s="156" t="s">
        <v>364</v>
      </c>
      <c r="AU201" s="156" t="s">
        <v>89</v>
      </c>
      <c r="AV201" s="12" t="s">
        <v>87</v>
      </c>
      <c r="AW201" s="12" t="s">
        <v>40</v>
      </c>
      <c r="AX201" s="12" t="s">
        <v>80</v>
      </c>
      <c r="AY201" s="156" t="s">
        <v>354</v>
      </c>
    </row>
    <row r="202" spans="2:65" s="12" customFormat="1">
      <c r="B202" s="154"/>
      <c r="D202" s="155" t="s">
        <v>364</v>
      </c>
      <c r="E202" s="156" t="s">
        <v>32</v>
      </c>
      <c r="F202" s="157" t="s">
        <v>2151</v>
      </c>
      <c r="H202" s="156" t="s">
        <v>32</v>
      </c>
      <c r="I202" s="158"/>
      <c r="L202" s="154"/>
      <c r="M202" s="159"/>
      <c r="T202" s="160"/>
      <c r="AT202" s="156" t="s">
        <v>364</v>
      </c>
      <c r="AU202" s="156" t="s">
        <v>89</v>
      </c>
      <c r="AV202" s="12" t="s">
        <v>87</v>
      </c>
      <c r="AW202" s="12" t="s">
        <v>40</v>
      </c>
      <c r="AX202" s="12" t="s">
        <v>80</v>
      </c>
      <c r="AY202" s="156" t="s">
        <v>354</v>
      </c>
    </row>
    <row r="203" spans="2:65" s="12" customFormat="1">
      <c r="B203" s="154"/>
      <c r="D203" s="155" t="s">
        <v>364</v>
      </c>
      <c r="E203" s="156" t="s">
        <v>32</v>
      </c>
      <c r="F203" s="157" t="s">
        <v>2152</v>
      </c>
      <c r="H203" s="156" t="s">
        <v>32</v>
      </c>
      <c r="I203" s="158"/>
      <c r="L203" s="154"/>
      <c r="M203" s="159"/>
      <c r="T203" s="160"/>
      <c r="AT203" s="156" t="s">
        <v>364</v>
      </c>
      <c r="AU203" s="156" t="s">
        <v>89</v>
      </c>
      <c r="AV203" s="12" t="s">
        <v>87</v>
      </c>
      <c r="AW203" s="12" t="s">
        <v>40</v>
      </c>
      <c r="AX203" s="12" t="s">
        <v>80</v>
      </c>
      <c r="AY203" s="156" t="s">
        <v>354</v>
      </c>
    </row>
    <row r="204" spans="2:65" s="13" customFormat="1">
      <c r="B204" s="161"/>
      <c r="D204" s="155" t="s">
        <v>364</v>
      </c>
      <c r="E204" s="162" t="s">
        <v>32</v>
      </c>
      <c r="F204" s="163" t="s">
        <v>107</v>
      </c>
      <c r="H204" s="164">
        <v>14.4</v>
      </c>
      <c r="I204" s="165"/>
      <c r="L204" s="161"/>
      <c r="M204" s="166"/>
      <c r="T204" s="167"/>
      <c r="AT204" s="162" t="s">
        <v>364</v>
      </c>
      <c r="AU204" s="162" t="s">
        <v>89</v>
      </c>
      <c r="AV204" s="13" t="s">
        <v>89</v>
      </c>
      <c r="AW204" s="13" t="s">
        <v>40</v>
      </c>
      <c r="AX204" s="13" t="s">
        <v>87</v>
      </c>
      <c r="AY204" s="162" t="s">
        <v>354</v>
      </c>
    </row>
    <row r="205" spans="2:65" s="1" customFormat="1" ht="33" customHeight="1">
      <c r="B205" s="34"/>
      <c r="C205" s="137" t="s">
        <v>7</v>
      </c>
      <c r="D205" s="137" t="s">
        <v>356</v>
      </c>
      <c r="E205" s="138" t="s">
        <v>2178</v>
      </c>
      <c r="F205" s="139" t="s">
        <v>2179</v>
      </c>
      <c r="G205" s="140" t="s">
        <v>359</v>
      </c>
      <c r="H205" s="141">
        <v>10.237</v>
      </c>
      <c r="I205" s="142"/>
      <c r="J205" s="143">
        <f>ROUND(I205*H205,2)</f>
        <v>0</v>
      </c>
      <c r="K205" s="139" t="s">
        <v>360</v>
      </c>
      <c r="L205" s="34"/>
      <c r="M205" s="144" t="s">
        <v>32</v>
      </c>
      <c r="N205" s="145" t="s">
        <v>51</v>
      </c>
      <c r="P205" s="146">
        <f>O205*H205</f>
        <v>0</v>
      </c>
      <c r="Q205" s="146">
        <v>0</v>
      </c>
      <c r="R205" s="146">
        <f>Q205*H205</f>
        <v>0</v>
      </c>
      <c r="S205" s="146">
        <v>0</v>
      </c>
      <c r="T205" s="147">
        <f>S205*H205</f>
        <v>0</v>
      </c>
      <c r="AR205" s="148" t="s">
        <v>504</v>
      </c>
      <c r="AT205" s="148" t="s">
        <v>356</v>
      </c>
      <c r="AU205" s="148" t="s">
        <v>89</v>
      </c>
      <c r="AY205" s="18" t="s">
        <v>354</v>
      </c>
      <c r="BE205" s="149">
        <f>IF(N205="základní",J205,0)</f>
        <v>0</v>
      </c>
      <c r="BF205" s="149">
        <f>IF(N205="snížená",J205,0)</f>
        <v>0</v>
      </c>
      <c r="BG205" s="149">
        <f>IF(N205="zákl. přenesená",J205,0)</f>
        <v>0</v>
      </c>
      <c r="BH205" s="149">
        <f>IF(N205="sníž. přenesená",J205,0)</f>
        <v>0</v>
      </c>
      <c r="BI205" s="149">
        <f>IF(N205="nulová",J205,0)</f>
        <v>0</v>
      </c>
      <c r="BJ205" s="18" t="s">
        <v>87</v>
      </c>
      <c r="BK205" s="149">
        <f>ROUND(I205*H205,2)</f>
        <v>0</v>
      </c>
      <c r="BL205" s="18" t="s">
        <v>504</v>
      </c>
      <c r="BM205" s="148" t="s">
        <v>2180</v>
      </c>
    </row>
    <row r="206" spans="2:65" s="1" customFormat="1">
      <c r="B206" s="34"/>
      <c r="D206" s="150" t="s">
        <v>362</v>
      </c>
      <c r="F206" s="151" t="s">
        <v>2181</v>
      </c>
      <c r="I206" s="152"/>
      <c r="L206" s="34"/>
      <c r="M206" s="153"/>
      <c r="T206" s="55"/>
      <c r="AT206" s="18" t="s">
        <v>362</v>
      </c>
      <c r="AU206" s="18" t="s">
        <v>89</v>
      </c>
    </row>
    <row r="207" spans="2:65" s="12" customFormat="1">
      <c r="B207" s="154"/>
      <c r="D207" s="155" t="s">
        <v>364</v>
      </c>
      <c r="E207" s="156" t="s">
        <v>32</v>
      </c>
      <c r="F207" s="157" t="s">
        <v>366</v>
      </c>
      <c r="H207" s="156" t="s">
        <v>32</v>
      </c>
      <c r="I207" s="158"/>
      <c r="L207" s="154"/>
      <c r="M207" s="159"/>
      <c r="T207" s="160"/>
      <c r="AT207" s="156" t="s">
        <v>364</v>
      </c>
      <c r="AU207" s="156" t="s">
        <v>89</v>
      </c>
      <c r="AV207" s="12" t="s">
        <v>87</v>
      </c>
      <c r="AW207" s="12" t="s">
        <v>40</v>
      </c>
      <c r="AX207" s="12" t="s">
        <v>80</v>
      </c>
      <c r="AY207" s="156" t="s">
        <v>354</v>
      </c>
    </row>
    <row r="208" spans="2:65" s="12" customFormat="1">
      <c r="B208" s="154"/>
      <c r="D208" s="155" t="s">
        <v>364</v>
      </c>
      <c r="E208" s="156" t="s">
        <v>32</v>
      </c>
      <c r="F208" s="157" t="s">
        <v>2172</v>
      </c>
      <c r="H208" s="156" t="s">
        <v>32</v>
      </c>
      <c r="I208" s="158"/>
      <c r="L208" s="154"/>
      <c r="M208" s="159"/>
      <c r="T208" s="160"/>
      <c r="AT208" s="156" t="s">
        <v>364</v>
      </c>
      <c r="AU208" s="156" t="s">
        <v>89</v>
      </c>
      <c r="AV208" s="12" t="s">
        <v>87</v>
      </c>
      <c r="AW208" s="12" t="s">
        <v>40</v>
      </c>
      <c r="AX208" s="12" t="s">
        <v>80</v>
      </c>
      <c r="AY208" s="156" t="s">
        <v>354</v>
      </c>
    </row>
    <row r="209" spans="2:65" s="13" customFormat="1">
      <c r="B209" s="161"/>
      <c r="D209" s="155" t="s">
        <v>364</v>
      </c>
      <c r="E209" s="162" t="s">
        <v>32</v>
      </c>
      <c r="F209" s="163" t="s">
        <v>2173</v>
      </c>
      <c r="H209" s="164">
        <v>10.237</v>
      </c>
      <c r="I209" s="165"/>
      <c r="L209" s="161"/>
      <c r="M209" s="166"/>
      <c r="T209" s="167"/>
      <c r="AT209" s="162" t="s">
        <v>364</v>
      </c>
      <c r="AU209" s="162" t="s">
        <v>89</v>
      </c>
      <c r="AV209" s="13" t="s">
        <v>89</v>
      </c>
      <c r="AW209" s="13" t="s">
        <v>40</v>
      </c>
      <c r="AX209" s="13" t="s">
        <v>87</v>
      </c>
      <c r="AY209" s="162" t="s">
        <v>354</v>
      </c>
    </row>
    <row r="210" spans="2:65" s="1" customFormat="1" ht="24.2" customHeight="1">
      <c r="B210" s="34"/>
      <c r="C210" s="137" t="s">
        <v>542</v>
      </c>
      <c r="D210" s="137" t="s">
        <v>356</v>
      </c>
      <c r="E210" s="138" t="s">
        <v>2182</v>
      </c>
      <c r="F210" s="139" t="s">
        <v>2183</v>
      </c>
      <c r="G210" s="140" t="s">
        <v>359</v>
      </c>
      <c r="H210" s="141">
        <v>14.4</v>
      </c>
      <c r="I210" s="142"/>
      <c r="J210" s="143">
        <f>ROUND(I210*H210,2)</f>
        <v>0</v>
      </c>
      <c r="K210" s="139" t="s">
        <v>360</v>
      </c>
      <c r="L210" s="34"/>
      <c r="M210" s="144" t="s">
        <v>32</v>
      </c>
      <c r="N210" s="145" t="s">
        <v>51</v>
      </c>
      <c r="P210" s="146">
        <f>O210*H210</f>
        <v>0</v>
      </c>
      <c r="Q210" s="146">
        <v>0</v>
      </c>
      <c r="R210" s="146">
        <f>Q210*H210</f>
        <v>0</v>
      </c>
      <c r="S210" s="146">
        <v>0</v>
      </c>
      <c r="T210" s="147">
        <f>S210*H210</f>
        <v>0</v>
      </c>
      <c r="AR210" s="148" t="s">
        <v>504</v>
      </c>
      <c r="AT210" s="148" t="s">
        <v>356</v>
      </c>
      <c r="AU210" s="148" t="s">
        <v>89</v>
      </c>
      <c r="AY210" s="18" t="s">
        <v>354</v>
      </c>
      <c r="BE210" s="149">
        <f>IF(N210="základní",J210,0)</f>
        <v>0</v>
      </c>
      <c r="BF210" s="149">
        <f>IF(N210="snížená",J210,0)</f>
        <v>0</v>
      </c>
      <c r="BG210" s="149">
        <f>IF(N210="zákl. přenesená",J210,0)</f>
        <v>0</v>
      </c>
      <c r="BH210" s="149">
        <f>IF(N210="sníž. přenesená",J210,0)</f>
        <v>0</v>
      </c>
      <c r="BI210" s="149">
        <f>IF(N210="nulová",J210,0)</f>
        <v>0</v>
      </c>
      <c r="BJ210" s="18" t="s">
        <v>87</v>
      </c>
      <c r="BK210" s="149">
        <f>ROUND(I210*H210,2)</f>
        <v>0</v>
      </c>
      <c r="BL210" s="18" t="s">
        <v>504</v>
      </c>
      <c r="BM210" s="148" t="s">
        <v>2184</v>
      </c>
    </row>
    <row r="211" spans="2:65" s="1" customFormat="1">
      <c r="B211" s="34"/>
      <c r="D211" s="150" t="s">
        <v>362</v>
      </c>
      <c r="F211" s="151" t="s">
        <v>2185</v>
      </c>
      <c r="I211" s="152"/>
      <c r="L211" s="34"/>
      <c r="M211" s="153"/>
      <c r="T211" s="55"/>
      <c r="AT211" s="18" t="s">
        <v>362</v>
      </c>
      <c r="AU211" s="18" t="s">
        <v>89</v>
      </c>
    </row>
    <row r="212" spans="2:65" s="12" customFormat="1">
      <c r="B212" s="154"/>
      <c r="D212" s="155" t="s">
        <v>364</v>
      </c>
      <c r="E212" s="156" t="s">
        <v>32</v>
      </c>
      <c r="F212" s="157" t="s">
        <v>365</v>
      </c>
      <c r="H212" s="156" t="s">
        <v>32</v>
      </c>
      <c r="I212" s="158"/>
      <c r="L212" s="154"/>
      <c r="M212" s="159"/>
      <c r="T212" s="160"/>
      <c r="AT212" s="156" t="s">
        <v>364</v>
      </c>
      <c r="AU212" s="156" t="s">
        <v>89</v>
      </c>
      <c r="AV212" s="12" t="s">
        <v>87</v>
      </c>
      <c r="AW212" s="12" t="s">
        <v>40</v>
      </c>
      <c r="AX212" s="12" t="s">
        <v>80</v>
      </c>
      <c r="AY212" s="156" t="s">
        <v>354</v>
      </c>
    </row>
    <row r="213" spans="2:65" s="12" customFormat="1">
      <c r="B213" s="154"/>
      <c r="D213" s="155" t="s">
        <v>364</v>
      </c>
      <c r="E213" s="156" t="s">
        <v>32</v>
      </c>
      <c r="F213" s="157" t="s">
        <v>366</v>
      </c>
      <c r="H213" s="156" t="s">
        <v>32</v>
      </c>
      <c r="I213" s="158"/>
      <c r="L213" s="154"/>
      <c r="M213" s="159"/>
      <c r="T213" s="160"/>
      <c r="AT213" s="156" t="s">
        <v>364</v>
      </c>
      <c r="AU213" s="156" t="s">
        <v>89</v>
      </c>
      <c r="AV213" s="12" t="s">
        <v>87</v>
      </c>
      <c r="AW213" s="12" t="s">
        <v>40</v>
      </c>
      <c r="AX213" s="12" t="s">
        <v>80</v>
      </c>
      <c r="AY213" s="156" t="s">
        <v>354</v>
      </c>
    </row>
    <row r="214" spans="2:65" s="12" customFormat="1">
      <c r="B214" s="154"/>
      <c r="D214" s="155" t="s">
        <v>364</v>
      </c>
      <c r="E214" s="156" t="s">
        <v>32</v>
      </c>
      <c r="F214" s="157" t="s">
        <v>2151</v>
      </c>
      <c r="H214" s="156" t="s">
        <v>32</v>
      </c>
      <c r="I214" s="158"/>
      <c r="L214" s="154"/>
      <c r="M214" s="159"/>
      <c r="T214" s="160"/>
      <c r="AT214" s="156" t="s">
        <v>364</v>
      </c>
      <c r="AU214" s="156" t="s">
        <v>89</v>
      </c>
      <c r="AV214" s="12" t="s">
        <v>87</v>
      </c>
      <c r="AW214" s="12" t="s">
        <v>40</v>
      </c>
      <c r="AX214" s="12" t="s">
        <v>80</v>
      </c>
      <c r="AY214" s="156" t="s">
        <v>354</v>
      </c>
    </row>
    <row r="215" spans="2:65" s="12" customFormat="1">
      <c r="B215" s="154"/>
      <c r="D215" s="155" t="s">
        <v>364</v>
      </c>
      <c r="E215" s="156" t="s">
        <v>32</v>
      </c>
      <c r="F215" s="157" t="s">
        <v>2152</v>
      </c>
      <c r="H215" s="156" t="s">
        <v>32</v>
      </c>
      <c r="I215" s="158"/>
      <c r="L215" s="154"/>
      <c r="M215" s="159"/>
      <c r="T215" s="160"/>
      <c r="AT215" s="156" t="s">
        <v>364</v>
      </c>
      <c r="AU215" s="156" t="s">
        <v>89</v>
      </c>
      <c r="AV215" s="12" t="s">
        <v>87</v>
      </c>
      <c r="AW215" s="12" t="s">
        <v>40</v>
      </c>
      <c r="AX215" s="12" t="s">
        <v>80</v>
      </c>
      <c r="AY215" s="156" t="s">
        <v>354</v>
      </c>
    </row>
    <row r="216" spans="2:65" s="13" customFormat="1">
      <c r="B216" s="161"/>
      <c r="D216" s="155" t="s">
        <v>364</v>
      </c>
      <c r="E216" s="162" t="s">
        <v>32</v>
      </c>
      <c r="F216" s="163" t="s">
        <v>107</v>
      </c>
      <c r="H216" s="164">
        <v>14.4</v>
      </c>
      <c r="I216" s="165"/>
      <c r="L216" s="161"/>
      <c r="M216" s="166"/>
      <c r="T216" s="167"/>
      <c r="AT216" s="162" t="s">
        <v>364</v>
      </c>
      <c r="AU216" s="162" t="s">
        <v>89</v>
      </c>
      <c r="AV216" s="13" t="s">
        <v>89</v>
      </c>
      <c r="AW216" s="13" t="s">
        <v>40</v>
      </c>
      <c r="AX216" s="13" t="s">
        <v>87</v>
      </c>
      <c r="AY216" s="162" t="s">
        <v>354</v>
      </c>
    </row>
    <row r="217" spans="2:65" s="1" customFormat="1" ht="16.5" customHeight="1">
      <c r="B217" s="34"/>
      <c r="C217" s="137" t="s">
        <v>547</v>
      </c>
      <c r="D217" s="137" t="s">
        <v>356</v>
      </c>
      <c r="E217" s="138" t="s">
        <v>2186</v>
      </c>
      <c r="F217" s="139" t="s">
        <v>2187</v>
      </c>
      <c r="G217" s="140" t="s">
        <v>512</v>
      </c>
      <c r="H217" s="141">
        <v>2</v>
      </c>
      <c r="I217" s="142"/>
      <c r="J217" s="143">
        <f>ROUND(I217*H217,2)</f>
        <v>0</v>
      </c>
      <c r="K217" s="139" t="s">
        <v>360</v>
      </c>
      <c r="L217" s="34"/>
      <c r="M217" s="144" t="s">
        <v>32</v>
      </c>
      <c r="N217" s="145" t="s">
        <v>51</v>
      </c>
      <c r="P217" s="146">
        <f>O217*H217</f>
        <v>0</v>
      </c>
      <c r="Q217" s="146">
        <v>0</v>
      </c>
      <c r="R217" s="146">
        <f>Q217*H217</f>
        <v>0</v>
      </c>
      <c r="S217" s="146">
        <v>0</v>
      </c>
      <c r="T217" s="147">
        <f>S217*H217</f>
        <v>0</v>
      </c>
      <c r="AR217" s="148" t="s">
        <v>504</v>
      </c>
      <c r="AT217" s="148" t="s">
        <v>356</v>
      </c>
      <c r="AU217" s="148" t="s">
        <v>89</v>
      </c>
      <c r="AY217" s="18" t="s">
        <v>354</v>
      </c>
      <c r="BE217" s="149">
        <f>IF(N217="základní",J217,0)</f>
        <v>0</v>
      </c>
      <c r="BF217" s="149">
        <f>IF(N217="snížená",J217,0)</f>
        <v>0</v>
      </c>
      <c r="BG217" s="149">
        <f>IF(N217="zákl. přenesená",J217,0)</f>
        <v>0</v>
      </c>
      <c r="BH217" s="149">
        <f>IF(N217="sníž. přenesená",J217,0)</f>
        <v>0</v>
      </c>
      <c r="BI217" s="149">
        <f>IF(N217="nulová",J217,0)</f>
        <v>0</v>
      </c>
      <c r="BJ217" s="18" t="s">
        <v>87</v>
      </c>
      <c r="BK217" s="149">
        <f>ROUND(I217*H217,2)</f>
        <v>0</v>
      </c>
      <c r="BL217" s="18" t="s">
        <v>504</v>
      </c>
      <c r="BM217" s="148" t="s">
        <v>2188</v>
      </c>
    </row>
    <row r="218" spans="2:65" s="1" customFormat="1">
      <c r="B218" s="34"/>
      <c r="D218" s="150" t="s">
        <v>362</v>
      </c>
      <c r="F218" s="151" t="s">
        <v>2189</v>
      </c>
      <c r="I218" s="152"/>
      <c r="L218" s="34"/>
      <c r="M218" s="153"/>
      <c r="T218" s="55"/>
      <c r="AT218" s="18" t="s">
        <v>362</v>
      </c>
      <c r="AU218" s="18" t="s">
        <v>89</v>
      </c>
    </row>
    <row r="219" spans="2:65" s="12" customFormat="1">
      <c r="B219" s="154"/>
      <c r="D219" s="155" t="s">
        <v>364</v>
      </c>
      <c r="E219" s="156" t="s">
        <v>32</v>
      </c>
      <c r="F219" s="157" t="s">
        <v>365</v>
      </c>
      <c r="H219" s="156" t="s">
        <v>32</v>
      </c>
      <c r="I219" s="158"/>
      <c r="L219" s="154"/>
      <c r="M219" s="159"/>
      <c r="T219" s="160"/>
      <c r="AT219" s="156" t="s">
        <v>364</v>
      </c>
      <c r="AU219" s="156" t="s">
        <v>89</v>
      </c>
      <c r="AV219" s="12" t="s">
        <v>87</v>
      </c>
      <c r="AW219" s="12" t="s">
        <v>40</v>
      </c>
      <c r="AX219" s="12" t="s">
        <v>80</v>
      </c>
      <c r="AY219" s="156" t="s">
        <v>354</v>
      </c>
    </row>
    <row r="220" spans="2:65" s="12" customFormat="1">
      <c r="B220" s="154"/>
      <c r="D220" s="155" t="s">
        <v>364</v>
      </c>
      <c r="E220" s="156" t="s">
        <v>32</v>
      </c>
      <c r="F220" s="157" t="s">
        <v>366</v>
      </c>
      <c r="H220" s="156" t="s">
        <v>32</v>
      </c>
      <c r="I220" s="158"/>
      <c r="L220" s="154"/>
      <c r="M220" s="159"/>
      <c r="T220" s="160"/>
      <c r="AT220" s="156" t="s">
        <v>364</v>
      </c>
      <c r="AU220" s="156" t="s">
        <v>89</v>
      </c>
      <c r="AV220" s="12" t="s">
        <v>87</v>
      </c>
      <c r="AW220" s="12" t="s">
        <v>40</v>
      </c>
      <c r="AX220" s="12" t="s">
        <v>80</v>
      </c>
      <c r="AY220" s="156" t="s">
        <v>354</v>
      </c>
    </row>
    <row r="221" spans="2:65" s="12" customFormat="1">
      <c r="B221" s="154"/>
      <c r="D221" s="155" t="s">
        <v>364</v>
      </c>
      <c r="E221" s="156" t="s">
        <v>32</v>
      </c>
      <c r="F221" s="157" t="s">
        <v>2190</v>
      </c>
      <c r="H221" s="156" t="s">
        <v>32</v>
      </c>
      <c r="I221" s="158"/>
      <c r="L221" s="154"/>
      <c r="M221" s="159"/>
      <c r="T221" s="160"/>
      <c r="AT221" s="156" t="s">
        <v>364</v>
      </c>
      <c r="AU221" s="156" t="s">
        <v>89</v>
      </c>
      <c r="AV221" s="12" t="s">
        <v>87</v>
      </c>
      <c r="AW221" s="12" t="s">
        <v>40</v>
      </c>
      <c r="AX221" s="12" t="s">
        <v>80</v>
      </c>
      <c r="AY221" s="156" t="s">
        <v>354</v>
      </c>
    </row>
    <row r="222" spans="2:65" s="12" customFormat="1">
      <c r="B222" s="154"/>
      <c r="D222" s="155" t="s">
        <v>364</v>
      </c>
      <c r="E222" s="156" t="s">
        <v>32</v>
      </c>
      <c r="F222" s="157" t="s">
        <v>2191</v>
      </c>
      <c r="H222" s="156" t="s">
        <v>32</v>
      </c>
      <c r="I222" s="158"/>
      <c r="L222" s="154"/>
      <c r="M222" s="159"/>
      <c r="T222" s="160"/>
      <c r="AT222" s="156" t="s">
        <v>364</v>
      </c>
      <c r="AU222" s="156" t="s">
        <v>89</v>
      </c>
      <c r="AV222" s="12" t="s">
        <v>87</v>
      </c>
      <c r="AW222" s="12" t="s">
        <v>40</v>
      </c>
      <c r="AX222" s="12" t="s">
        <v>80</v>
      </c>
      <c r="AY222" s="156" t="s">
        <v>354</v>
      </c>
    </row>
    <row r="223" spans="2:65" s="13" customFormat="1">
      <c r="B223" s="161"/>
      <c r="D223" s="155" t="s">
        <v>364</v>
      </c>
      <c r="E223" s="162" t="s">
        <v>32</v>
      </c>
      <c r="F223" s="163" t="s">
        <v>2084</v>
      </c>
      <c r="H223" s="164">
        <v>2</v>
      </c>
      <c r="I223" s="165"/>
      <c r="L223" s="161"/>
      <c r="M223" s="166"/>
      <c r="T223" s="167"/>
      <c r="AT223" s="162" t="s">
        <v>364</v>
      </c>
      <c r="AU223" s="162" t="s">
        <v>89</v>
      </c>
      <c r="AV223" s="13" t="s">
        <v>89</v>
      </c>
      <c r="AW223" s="13" t="s">
        <v>40</v>
      </c>
      <c r="AX223" s="13" t="s">
        <v>87</v>
      </c>
      <c r="AY223" s="162" t="s">
        <v>354</v>
      </c>
    </row>
    <row r="224" spans="2:65" s="1" customFormat="1" ht="37.9" customHeight="1">
      <c r="B224" s="34"/>
      <c r="C224" s="137" t="s">
        <v>552</v>
      </c>
      <c r="D224" s="137" t="s">
        <v>356</v>
      </c>
      <c r="E224" s="138" t="s">
        <v>2192</v>
      </c>
      <c r="F224" s="139" t="s">
        <v>2193</v>
      </c>
      <c r="G224" s="140" t="s">
        <v>359</v>
      </c>
      <c r="H224" s="141">
        <v>14.4</v>
      </c>
      <c r="I224" s="142"/>
      <c r="J224" s="143">
        <f>ROUND(I224*H224,2)</f>
        <v>0</v>
      </c>
      <c r="K224" s="139" t="s">
        <v>360</v>
      </c>
      <c r="L224" s="34"/>
      <c r="M224" s="144" t="s">
        <v>32</v>
      </c>
      <c r="N224" s="145" t="s">
        <v>51</v>
      </c>
      <c r="P224" s="146">
        <f>O224*H224</f>
        <v>0</v>
      </c>
      <c r="Q224" s="146">
        <v>0</v>
      </c>
      <c r="R224" s="146">
        <f>Q224*H224</f>
        <v>0</v>
      </c>
      <c r="S224" s="146">
        <v>0</v>
      </c>
      <c r="T224" s="147">
        <f>S224*H224</f>
        <v>0</v>
      </c>
      <c r="AR224" s="148" t="s">
        <v>504</v>
      </c>
      <c r="AT224" s="148" t="s">
        <v>356</v>
      </c>
      <c r="AU224" s="148" t="s">
        <v>89</v>
      </c>
      <c r="AY224" s="18" t="s">
        <v>354</v>
      </c>
      <c r="BE224" s="149">
        <f>IF(N224="základní",J224,0)</f>
        <v>0</v>
      </c>
      <c r="BF224" s="149">
        <f>IF(N224="snížená",J224,0)</f>
        <v>0</v>
      </c>
      <c r="BG224" s="149">
        <f>IF(N224="zákl. přenesená",J224,0)</f>
        <v>0</v>
      </c>
      <c r="BH224" s="149">
        <f>IF(N224="sníž. přenesená",J224,0)</f>
        <v>0</v>
      </c>
      <c r="BI224" s="149">
        <f>IF(N224="nulová",J224,0)</f>
        <v>0</v>
      </c>
      <c r="BJ224" s="18" t="s">
        <v>87</v>
      </c>
      <c r="BK224" s="149">
        <f>ROUND(I224*H224,2)</f>
        <v>0</v>
      </c>
      <c r="BL224" s="18" t="s">
        <v>504</v>
      </c>
      <c r="BM224" s="148" t="s">
        <v>2194</v>
      </c>
    </row>
    <row r="225" spans="2:65" s="1" customFormat="1">
      <c r="B225" s="34"/>
      <c r="D225" s="150" t="s">
        <v>362</v>
      </c>
      <c r="F225" s="151" t="s">
        <v>2195</v>
      </c>
      <c r="I225" s="152"/>
      <c r="L225" s="34"/>
      <c r="M225" s="153"/>
      <c r="T225" s="55"/>
      <c r="AT225" s="18" t="s">
        <v>362</v>
      </c>
      <c r="AU225" s="18" t="s">
        <v>89</v>
      </c>
    </row>
    <row r="226" spans="2:65" s="12" customFormat="1">
      <c r="B226" s="154"/>
      <c r="D226" s="155" t="s">
        <v>364</v>
      </c>
      <c r="E226" s="156" t="s">
        <v>32</v>
      </c>
      <c r="F226" s="157" t="s">
        <v>365</v>
      </c>
      <c r="H226" s="156" t="s">
        <v>32</v>
      </c>
      <c r="I226" s="158"/>
      <c r="L226" s="154"/>
      <c r="M226" s="159"/>
      <c r="T226" s="160"/>
      <c r="AT226" s="156" t="s">
        <v>364</v>
      </c>
      <c r="AU226" s="156" t="s">
        <v>89</v>
      </c>
      <c r="AV226" s="12" t="s">
        <v>87</v>
      </c>
      <c r="AW226" s="12" t="s">
        <v>40</v>
      </c>
      <c r="AX226" s="12" t="s">
        <v>80</v>
      </c>
      <c r="AY226" s="156" t="s">
        <v>354</v>
      </c>
    </row>
    <row r="227" spans="2:65" s="12" customFormat="1">
      <c r="B227" s="154"/>
      <c r="D227" s="155" t="s">
        <v>364</v>
      </c>
      <c r="E227" s="156" t="s">
        <v>32</v>
      </c>
      <c r="F227" s="157" t="s">
        <v>366</v>
      </c>
      <c r="H227" s="156" t="s">
        <v>32</v>
      </c>
      <c r="I227" s="158"/>
      <c r="L227" s="154"/>
      <c r="M227" s="159"/>
      <c r="T227" s="160"/>
      <c r="AT227" s="156" t="s">
        <v>364</v>
      </c>
      <c r="AU227" s="156" t="s">
        <v>89</v>
      </c>
      <c r="AV227" s="12" t="s">
        <v>87</v>
      </c>
      <c r="AW227" s="12" t="s">
        <v>40</v>
      </c>
      <c r="AX227" s="12" t="s">
        <v>80</v>
      </c>
      <c r="AY227" s="156" t="s">
        <v>354</v>
      </c>
    </row>
    <row r="228" spans="2:65" s="12" customFormat="1">
      <c r="B228" s="154"/>
      <c r="D228" s="155" t="s">
        <v>364</v>
      </c>
      <c r="E228" s="156" t="s">
        <v>32</v>
      </c>
      <c r="F228" s="157" t="s">
        <v>2151</v>
      </c>
      <c r="H228" s="156" t="s">
        <v>32</v>
      </c>
      <c r="I228" s="158"/>
      <c r="L228" s="154"/>
      <c r="M228" s="159"/>
      <c r="T228" s="160"/>
      <c r="AT228" s="156" t="s">
        <v>364</v>
      </c>
      <c r="AU228" s="156" t="s">
        <v>89</v>
      </c>
      <c r="AV228" s="12" t="s">
        <v>87</v>
      </c>
      <c r="AW228" s="12" t="s">
        <v>40</v>
      </c>
      <c r="AX228" s="12" t="s">
        <v>80</v>
      </c>
      <c r="AY228" s="156" t="s">
        <v>354</v>
      </c>
    </row>
    <row r="229" spans="2:65" s="12" customFormat="1">
      <c r="B229" s="154"/>
      <c r="D229" s="155" t="s">
        <v>364</v>
      </c>
      <c r="E229" s="156" t="s">
        <v>32</v>
      </c>
      <c r="F229" s="157" t="s">
        <v>2152</v>
      </c>
      <c r="H229" s="156" t="s">
        <v>32</v>
      </c>
      <c r="I229" s="158"/>
      <c r="L229" s="154"/>
      <c r="M229" s="159"/>
      <c r="T229" s="160"/>
      <c r="AT229" s="156" t="s">
        <v>364</v>
      </c>
      <c r="AU229" s="156" t="s">
        <v>89</v>
      </c>
      <c r="AV229" s="12" t="s">
        <v>87</v>
      </c>
      <c r="AW229" s="12" t="s">
        <v>40</v>
      </c>
      <c r="AX229" s="12" t="s">
        <v>80</v>
      </c>
      <c r="AY229" s="156" t="s">
        <v>354</v>
      </c>
    </row>
    <row r="230" spans="2:65" s="13" customFormat="1">
      <c r="B230" s="161"/>
      <c r="D230" s="155" t="s">
        <v>364</v>
      </c>
      <c r="E230" s="162" t="s">
        <v>32</v>
      </c>
      <c r="F230" s="163" t="s">
        <v>107</v>
      </c>
      <c r="H230" s="164">
        <v>14.4</v>
      </c>
      <c r="I230" s="165"/>
      <c r="L230" s="161"/>
      <c r="M230" s="166"/>
      <c r="T230" s="167"/>
      <c r="AT230" s="162" t="s">
        <v>364</v>
      </c>
      <c r="AU230" s="162" t="s">
        <v>89</v>
      </c>
      <c r="AV230" s="13" t="s">
        <v>89</v>
      </c>
      <c r="AW230" s="13" t="s">
        <v>40</v>
      </c>
      <c r="AX230" s="13" t="s">
        <v>87</v>
      </c>
      <c r="AY230" s="162" t="s">
        <v>354</v>
      </c>
    </row>
    <row r="231" spans="2:65" s="1" customFormat="1" ht="24.2" customHeight="1">
      <c r="B231" s="34"/>
      <c r="C231" s="137" t="s">
        <v>557</v>
      </c>
      <c r="D231" s="137" t="s">
        <v>356</v>
      </c>
      <c r="E231" s="138" t="s">
        <v>2196</v>
      </c>
      <c r="F231" s="139" t="s">
        <v>2197</v>
      </c>
      <c r="G231" s="140" t="s">
        <v>359</v>
      </c>
      <c r="H231" s="141">
        <v>24.637</v>
      </c>
      <c r="I231" s="142"/>
      <c r="J231" s="143">
        <f>ROUND(I231*H231,2)</f>
        <v>0</v>
      </c>
      <c r="K231" s="139" t="s">
        <v>360</v>
      </c>
      <c r="L231" s="34"/>
      <c r="M231" s="144" t="s">
        <v>32</v>
      </c>
      <c r="N231" s="145" t="s">
        <v>51</v>
      </c>
      <c r="P231" s="146">
        <f>O231*H231</f>
        <v>0</v>
      </c>
      <c r="Q231" s="146">
        <v>0</v>
      </c>
      <c r="R231" s="146">
        <f>Q231*H231</f>
        <v>0</v>
      </c>
      <c r="S231" s="146">
        <v>0</v>
      </c>
      <c r="T231" s="147">
        <f>S231*H231</f>
        <v>0</v>
      </c>
      <c r="AR231" s="148" t="s">
        <v>504</v>
      </c>
      <c r="AT231" s="148" t="s">
        <v>356</v>
      </c>
      <c r="AU231" s="148" t="s">
        <v>89</v>
      </c>
      <c r="AY231" s="18" t="s">
        <v>354</v>
      </c>
      <c r="BE231" s="149">
        <f>IF(N231="základní",J231,0)</f>
        <v>0</v>
      </c>
      <c r="BF231" s="149">
        <f>IF(N231="snížená",J231,0)</f>
        <v>0</v>
      </c>
      <c r="BG231" s="149">
        <f>IF(N231="zákl. přenesená",J231,0)</f>
        <v>0</v>
      </c>
      <c r="BH231" s="149">
        <f>IF(N231="sníž. přenesená",J231,0)</f>
        <v>0</v>
      </c>
      <c r="BI231" s="149">
        <f>IF(N231="nulová",J231,0)</f>
        <v>0</v>
      </c>
      <c r="BJ231" s="18" t="s">
        <v>87</v>
      </c>
      <c r="BK231" s="149">
        <f>ROUND(I231*H231,2)</f>
        <v>0</v>
      </c>
      <c r="BL231" s="18" t="s">
        <v>504</v>
      </c>
      <c r="BM231" s="148" t="s">
        <v>2198</v>
      </c>
    </row>
    <row r="232" spans="2:65" s="1" customFormat="1">
      <c r="B232" s="34"/>
      <c r="D232" s="150" t="s">
        <v>362</v>
      </c>
      <c r="F232" s="151" t="s">
        <v>2199</v>
      </c>
      <c r="I232" s="152"/>
      <c r="L232" s="34"/>
      <c r="M232" s="153"/>
      <c r="T232" s="55"/>
      <c r="AT232" s="18" t="s">
        <v>362</v>
      </c>
      <c r="AU232" s="18" t="s">
        <v>89</v>
      </c>
    </row>
    <row r="233" spans="2:65" s="12" customFormat="1">
      <c r="B233" s="154"/>
      <c r="D233" s="155" t="s">
        <v>364</v>
      </c>
      <c r="E233" s="156" t="s">
        <v>32</v>
      </c>
      <c r="F233" s="157" t="s">
        <v>366</v>
      </c>
      <c r="H233" s="156" t="s">
        <v>32</v>
      </c>
      <c r="I233" s="158"/>
      <c r="L233" s="154"/>
      <c r="M233" s="159"/>
      <c r="T233" s="160"/>
      <c r="AT233" s="156" t="s">
        <v>364</v>
      </c>
      <c r="AU233" s="156" t="s">
        <v>89</v>
      </c>
      <c r="AV233" s="12" t="s">
        <v>87</v>
      </c>
      <c r="AW233" s="12" t="s">
        <v>40</v>
      </c>
      <c r="AX233" s="12" t="s">
        <v>80</v>
      </c>
      <c r="AY233" s="156" t="s">
        <v>354</v>
      </c>
    </row>
    <row r="234" spans="2:65" s="12" customFormat="1">
      <c r="B234" s="154"/>
      <c r="D234" s="155" t="s">
        <v>364</v>
      </c>
      <c r="E234" s="156" t="s">
        <v>32</v>
      </c>
      <c r="F234" s="157" t="s">
        <v>2151</v>
      </c>
      <c r="H234" s="156" t="s">
        <v>32</v>
      </c>
      <c r="I234" s="158"/>
      <c r="L234" s="154"/>
      <c r="M234" s="159"/>
      <c r="T234" s="160"/>
      <c r="AT234" s="156" t="s">
        <v>364</v>
      </c>
      <c r="AU234" s="156" t="s">
        <v>89</v>
      </c>
      <c r="AV234" s="12" t="s">
        <v>87</v>
      </c>
      <c r="AW234" s="12" t="s">
        <v>40</v>
      </c>
      <c r="AX234" s="12" t="s">
        <v>80</v>
      </c>
      <c r="AY234" s="156" t="s">
        <v>354</v>
      </c>
    </row>
    <row r="235" spans="2:65" s="13" customFormat="1">
      <c r="B235" s="161"/>
      <c r="D235" s="155" t="s">
        <v>364</v>
      </c>
      <c r="E235" s="162" t="s">
        <v>32</v>
      </c>
      <c r="F235" s="163" t="s">
        <v>2200</v>
      </c>
      <c r="H235" s="164">
        <v>14.4</v>
      </c>
      <c r="I235" s="165"/>
      <c r="L235" s="161"/>
      <c r="M235" s="166"/>
      <c r="T235" s="167"/>
      <c r="AT235" s="162" t="s">
        <v>364</v>
      </c>
      <c r="AU235" s="162" t="s">
        <v>89</v>
      </c>
      <c r="AV235" s="13" t="s">
        <v>89</v>
      </c>
      <c r="AW235" s="13" t="s">
        <v>40</v>
      </c>
      <c r="AX235" s="13" t="s">
        <v>80</v>
      </c>
      <c r="AY235" s="162" t="s">
        <v>354</v>
      </c>
    </row>
    <row r="236" spans="2:65" s="12" customFormat="1">
      <c r="B236" s="154"/>
      <c r="D236" s="155" t="s">
        <v>364</v>
      </c>
      <c r="E236" s="156" t="s">
        <v>32</v>
      </c>
      <c r="F236" s="157" t="s">
        <v>2172</v>
      </c>
      <c r="H236" s="156" t="s">
        <v>32</v>
      </c>
      <c r="I236" s="158"/>
      <c r="L236" s="154"/>
      <c r="M236" s="159"/>
      <c r="T236" s="160"/>
      <c r="AT236" s="156" t="s">
        <v>364</v>
      </c>
      <c r="AU236" s="156" t="s">
        <v>89</v>
      </c>
      <c r="AV236" s="12" t="s">
        <v>87</v>
      </c>
      <c r="AW236" s="12" t="s">
        <v>40</v>
      </c>
      <c r="AX236" s="12" t="s">
        <v>80</v>
      </c>
      <c r="AY236" s="156" t="s">
        <v>354</v>
      </c>
    </row>
    <row r="237" spans="2:65" s="13" customFormat="1">
      <c r="B237" s="161"/>
      <c r="D237" s="155" t="s">
        <v>364</v>
      </c>
      <c r="E237" s="162" t="s">
        <v>32</v>
      </c>
      <c r="F237" s="163" t="s">
        <v>2173</v>
      </c>
      <c r="H237" s="164">
        <v>10.237</v>
      </c>
      <c r="I237" s="165"/>
      <c r="L237" s="161"/>
      <c r="M237" s="166"/>
      <c r="T237" s="167"/>
      <c r="AT237" s="162" t="s">
        <v>364</v>
      </c>
      <c r="AU237" s="162" t="s">
        <v>89</v>
      </c>
      <c r="AV237" s="13" t="s">
        <v>89</v>
      </c>
      <c r="AW237" s="13" t="s">
        <v>40</v>
      </c>
      <c r="AX237" s="13" t="s">
        <v>80</v>
      </c>
      <c r="AY237" s="162" t="s">
        <v>354</v>
      </c>
    </row>
    <row r="238" spans="2:65" s="14" customFormat="1">
      <c r="B238" s="169"/>
      <c r="D238" s="155" t="s">
        <v>364</v>
      </c>
      <c r="E238" s="170" t="s">
        <v>32</v>
      </c>
      <c r="F238" s="171" t="s">
        <v>388</v>
      </c>
      <c r="H238" s="172">
        <v>24.637</v>
      </c>
      <c r="I238" s="173"/>
      <c r="L238" s="169"/>
      <c r="M238" s="174"/>
      <c r="T238" s="175"/>
      <c r="AT238" s="170" t="s">
        <v>364</v>
      </c>
      <c r="AU238" s="170" t="s">
        <v>89</v>
      </c>
      <c r="AV238" s="14" t="s">
        <v>252</v>
      </c>
      <c r="AW238" s="14" t="s">
        <v>40</v>
      </c>
      <c r="AX238" s="14" t="s">
        <v>87</v>
      </c>
      <c r="AY238" s="170" t="s">
        <v>354</v>
      </c>
    </row>
    <row r="239" spans="2:65" s="1" customFormat="1" ht="49.15" customHeight="1">
      <c r="B239" s="34"/>
      <c r="C239" s="137" t="s">
        <v>563</v>
      </c>
      <c r="D239" s="137" t="s">
        <v>356</v>
      </c>
      <c r="E239" s="138" t="s">
        <v>2201</v>
      </c>
      <c r="F239" s="139" t="s">
        <v>2202</v>
      </c>
      <c r="G239" s="140" t="s">
        <v>715</v>
      </c>
      <c r="H239" s="141">
        <v>0.39900000000000002</v>
      </c>
      <c r="I239" s="142"/>
      <c r="J239" s="143">
        <f>ROUND(I239*H239,2)</f>
        <v>0</v>
      </c>
      <c r="K239" s="139" t="s">
        <v>360</v>
      </c>
      <c r="L239" s="34"/>
      <c r="M239" s="144" t="s">
        <v>32</v>
      </c>
      <c r="N239" s="145" t="s">
        <v>51</v>
      </c>
      <c r="P239" s="146">
        <f>O239*H239</f>
        <v>0</v>
      </c>
      <c r="Q239" s="146">
        <v>0</v>
      </c>
      <c r="R239" s="146">
        <f>Q239*H239</f>
        <v>0</v>
      </c>
      <c r="S239" s="146">
        <v>0</v>
      </c>
      <c r="T239" s="147">
        <f>S239*H239</f>
        <v>0</v>
      </c>
      <c r="AR239" s="148" t="s">
        <v>504</v>
      </c>
      <c r="AT239" s="148" t="s">
        <v>356</v>
      </c>
      <c r="AU239" s="148" t="s">
        <v>89</v>
      </c>
      <c r="AY239" s="18" t="s">
        <v>354</v>
      </c>
      <c r="BE239" s="149">
        <f>IF(N239="základní",J239,0)</f>
        <v>0</v>
      </c>
      <c r="BF239" s="149">
        <f>IF(N239="snížená",J239,0)</f>
        <v>0</v>
      </c>
      <c r="BG239" s="149">
        <f>IF(N239="zákl. přenesená",J239,0)</f>
        <v>0</v>
      </c>
      <c r="BH239" s="149">
        <f>IF(N239="sníž. přenesená",J239,0)</f>
        <v>0</v>
      </c>
      <c r="BI239" s="149">
        <f>IF(N239="nulová",J239,0)</f>
        <v>0</v>
      </c>
      <c r="BJ239" s="18" t="s">
        <v>87</v>
      </c>
      <c r="BK239" s="149">
        <f>ROUND(I239*H239,2)</f>
        <v>0</v>
      </c>
      <c r="BL239" s="18" t="s">
        <v>504</v>
      </c>
      <c r="BM239" s="148" t="s">
        <v>2203</v>
      </c>
    </row>
    <row r="240" spans="2:65" s="1" customFormat="1">
      <c r="B240" s="34"/>
      <c r="D240" s="150" t="s">
        <v>362</v>
      </c>
      <c r="F240" s="151" t="s">
        <v>2204</v>
      </c>
      <c r="I240" s="152"/>
      <c r="L240" s="34"/>
      <c r="M240" s="153"/>
      <c r="T240" s="55"/>
      <c r="AT240" s="18" t="s">
        <v>362</v>
      </c>
      <c r="AU240" s="18" t="s">
        <v>89</v>
      </c>
    </row>
    <row r="241" spans="2:65" s="1" customFormat="1" ht="66.75" customHeight="1">
      <c r="B241" s="34"/>
      <c r="C241" s="137" t="s">
        <v>568</v>
      </c>
      <c r="D241" s="137" t="s">
        <v>356</v>
      </c>
      <c r="E241" s="138" t="s">
        <v>2205</v>
      </c>
      <c r="F241" s="139" t="s">
        <v>2206</v>
      </c>
      <c r="G241" s="140" t="s">
        <v>715</v>
      </c>
      <c r="H241" s="141">
        <v>0.39900000000000002</v>
      </c>
      <c r="I241" s="142"/>
      <c r="J241" s="143">
        <f>ROUND(I241*H241,2)</f>
        <v>0</v>
      </c>
      <c r="K241" s="139" t="s">
        <v>360</v>
      </c>
      <c r="L241" s="34"/>
      <c r="M241" s="144" t="s">
        <v>32</v>
      </c>
      <c r="N241" s="145" t="s">
        <v>51</v>
      </c>
      <c r="P241" s="146">
        <f>O241*H241</f>
        <v>0</v>
      </c>
      <c r="Q241" s="146">
        <v>0</v>
      </c>
      <c r="R241" s="146">
        <f>Q241*H241</f>
        <v>0</v>
      </c>
      <c r="S241" s="146">
        <v>0</v>
      </c>
      <c r="T241" s="147">
        <f>S241*H241</f>
        <v>0</v>
      </c>
      <c r="AR241" s="148" t="s">
        <v>504</v>
      </c>
      <c r="AT241" s="148" t="s">
        <v>356</v>
      </c>
      <c r="AU241" s="148" t="s">
        <v>89</v>
      </c>
      <c r="AY241" s="18" t="s">
        <v>354</v>
      </c>
      <c r="BE241" s="149">
        <f>IF(N241="základní",J241,0)</f>
        <v>0</v>
      </c>
      <c r="BF241" s="149">
        <f>IF(N241="snížená",J241,0)</f>
        <v>0</v>
      </c>
      <c r="BG241" s="149">
        <f>IF(N241="zákl. přenesená",J241,0)</f>
        <v>0</v>
      </c>
      <c r="BH241" s="149">
        <f>IF(N241="sníž. přenesená",J241,0)</f>
        <v>0</v>
      </c>
      <c r="BI241" s="149">
        <f>IF(N241="nulová",J241,0)</f>
        <v>0</v>
      </c>
      <c r="BJ241" s="18" t="s">
        <v>87</v>
      </c>
      <c r="BK241" s="149">
        <f>ROUND(I241*H241,2)</f>
        <v>0</v>
      </c>
      <c r="BL241" s="18" t="s">
        <v>504</v>
      </c>
      <c r="BM241" s="148" t="s">
        <v>2207</v>
      </c>
    </row>
    <row r="242" spans="2:65" s="1" customFormat="1">
      <c r="B242" s="34"/>
      <c r="D242" s="150" t="s">
        <v>362</v>
      </c>
      <c r="F242" s="151" t="s">
        <v>2208</v>
      </c>
      <c r="I242" s="152"/>
      <c r="L242" s="34"/>
      <c r="M242" s="153"/>
      <c r="T242" s="55"/>
      <c r="AT242" s="18" t="s">
        <v>362</v>
      </c>
      <c r="AU242" s="18" t="s">
        <v>89</v>
      </c>
    </row>
    <row r="243" spans="2:65" s="11" customFormat="1" ht="22.9" customHeight="1">
      <c r="B243" s="125"/>
      <c r="D243" s="126" t="s">
        <v>79</v>
      </c>
      <c r="E243" s="135" t="s">
        <v>1326</v>
      </c>
      <c r="F243" s="135" t="s">
        <v>1327</v>
      </c>
      <c r="I243" s="128"/>
      <c r="J243" s="136">
        <f>BK243</f>
        <v>0</v>
      </c>
      <c r="L243" s="125"/>
      <c r="M243" s="130"/>
      <c r="P243" s="131">
        <f>SUM(P244:P350)</f>
        <v>0</v>
      </c>
      <c r="R243" s="131">
        <f>SUM(R244:R350)</f>
        <v>1.6373220000000001E-2</v>
      </c>
      <c r="T243" s="132">
        <f>SUM(T244:T350)</f>
        <v>4.8972000000000002E-4</v>
      </c>
      <c r="AR243" s="126" t="s">
        <v>89</v>
      </c>
      <c r="AT243" s="133" t="s">
        <v>79</v>
      </c>
      <c r="AU243" s="133" t="s">
        <v>87</v>
      </c>
      <c r="AY243" s="126" t="s">
        <v>354</v>
      </c>
      <c r="BK243" s="134">
        <f>SUM(BK244:BK350)</f>
        <v>0</v>
      </c>
    </row>
    <row r="244" spans="2:65" s="1" customFormat="1" ht="24.2" customHeight="1">
      <c r="B244" s="34"/>
      <c r="C244" s="137" t="s">
        <v>573</v>
      </c>
      <c r="D244" s="137" t="s">
        <v>356</v>
      </c>
      <c r="E244" s="138" t="s">
        <v>2209</v>
      </c>
      <c r="F244" s="139" t="s">
        <v>2210</v>
      </c>
      <c r="G244" s="140" t="s">
        <v>359</v>
      </c>
      <c r="H244" s="141">
        <v>13.992000000000001</v>
      </c>
      <c r="I244" s="142"/>
      <c r="J244" s="143">
        <f>ROUND(I244*H244,2)</f>
        <v>0</v>
      </c>
      <c r="K244" s="139" t="s">
        <v>360</v>
      </c>
      <c r="L244" s="34"/>
      <c r="M244" s="144" t="s">
        <v>32</v>
      </c>
      <c r="N244" s="145" t="s">
        <v>51</v>
      </c>
      <c r="P244" s="146">
        <f>O244*H244</f>
        <v>0</v>
      </c>
      <c r="Q244" s="146">
        <v>0</v>
      </c>
      <c r="R244" s="146">
        <f>Q244*H244</f>
        <v>0</v>
      </c>
      <c r="S244" s="146">
        <v>3.4999999999999997E-5</v>
      </c>
      <c r="T244" s="147">
        <f>S244*H244</f>
        <v>4.8972000000000002E-4</v>
      </c>
      <c r="AR244" s="148" t="s">
        <v>504</v>
      </c>
      <c r="AT244" s="148" t="s">
        <v>356</v>
      </c>
      <c r="AU244" s="148" t="s">
        <v>89</v>
      </c>
      <c r="AY244" s="18" t="s">
        <v>354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8" t="s">
        <v>87</v>
      </c>
      <c r="BK244" s="149">
        <f>ROUND(I244*H244,2)</f>
        <v>0</v>
      </c>
      <c r="BL244" s="18" t="s">
        <v>504</v>
      </c>
      <c r="BM244" s="148" t="s">
        <v>2211</v>
      </c>
    </row>
    <row r="245" spans="2:65" s="1" customFormat="1">
      <c r="B245" s="34"/>
      <c r="D245" s="150" t="s">
        <v>362</v>
      </c>
      <c r="F245" s="151" t="s">
        <v>2212</v>
      </c>
      <c r="I245" s="152"/>
      <c r="L245" s="34"/>
      <c r="M245" s="153"/>
      <c r="T245" s="55"/>
      <c r="AT245" s="18" t="s">
        <v>362</v>
      </c>
      <c r="AU245" s="18" t="s">
        <v>89</v>
      </c>
    </row>
    <row r="246" spans="2:65" s="12" customFormat="1">
      <c r="B246" s="154"/>
      <c r="D246" s="155" t="s">
        <v>364</v>
      </c>
      <c r="E246" s="156" t="s">
        <v>32</v>
      </c>
      <c r="F246" s="157" t="s">
        <v>365</v>
      </c>
      <c r="H246" s="156" t="s">
        <v>32</v>
      </c>
      <c r="I246" s="158"/>
      <c r="L246" s="154"/>
      <c r="M246" s="159"/>
      <c r="T246" s="160"/>
      <c r="AT246" s="156" t="s">
        <v>364</v>
      </c>
      <c r="AU246" s="156" t="s">
        <v>89</v>
      </c>
      <c r="AV246" s="12" t="s">
        <v>87</v>
      </c>
      <c r="AW246" s="12" t="s">
        <v>40</v>
      </c>
      <c r="AX246" s="12" t="s">
        <v>80</v>
      </c>
      <c r="AY246" s="156" t="s">
        <v>354</v>
      </c>
    </row>
    <row r="247" spans="2:65" s="12" customFormat="1">
      <c r="B247" s="154"/>
      <c r="D247" s="155" t="s">
        <v>364</v>
      </c>
      <c r="E247" s="156" t="s">
        <v>32</v>
      </c>
      <c r="F247" s="157" t="s">
        <v>366</v>
      </c>
      <c r="H247" s="156" t="s">
        <v>32</v>
      </c>
      <c r="I247" s="158"/>
      <c r="L247" s="154"/>
      <c r="M247" s="159"/>
      <c r="T247" s="160"/>
      <c r="AT247" s="156" t="s">
        <v>364</v>
      </c>
      <c r="AU247" s="156" t="s">
        <v>89</v>
      </c>
      <c r="AV247" s="12" t="s">
        <v>87</v>
      </c>
      <c r="AW247" s="12" t="s">
        <v>40</v>
      </c>
      <c r="AX247" s="12" t="s">
        <v>80</v>
      </c>
      <c r="AY247" s="156" t="s">
        <v>354</v>
      </c>
    </row>
    <row r="248" spans="2:65" s="12" customFormat="1">
      <c r="B248" s="154"/>
      <c r="D248" s="155" t="s">
        <v>364</v>
      </c>
      <c r="E248" s="156" t="s">
        <v>32</v>
      </c>
      <c r="F248" s="157" t="s">
        <v>379</v>
      </c>
      <c r="H248" s="156" t="s">
        <v>32</v>
      </c>
      <c r="I248" s="158"/>
      <c r="L248" s="154"/>
      <c r="M248" s="159"/>
      <c r="T248" s="160"/>
      <c r="AT248" s="156" t="s">
        <v>364</v>
      </c>
      <c r="AU248" s="156" t="s">
        <v>89</v>
      </c>
      <c r="AV248" s="12" t="s">
        <v>87</v>
      </c>
      <c r="AW248" s="12" t="s">
        <v>40</v>
      </c>
      <c r="AX248" s="12" t="s">
        <v>80</v>
      </c>
      <c r="AY248" s="156" t="s">
        <v>354</v>
      </c>
    </row>
    <row r="249" spans="2:65" s="12" customFormat="1">
      <c r="B249" s="154"/>
      <c r="D249" s="155" t="s">
        <v>364</v>
      </c>
      <c r="E249" s="156" t="s">
        <v>32</v>
      </c>
      <c r="F249" s="157" t="s">
        <v>2213</v>
      </c>
      <c r="H249" s="156" t="s">
        <v>32</v>
      </c>
      <c r="I249" s="158"/>
      <c r="L249" s="154"/>
      <c r="M249" s="159"/>
      <c r="T249" s="160"/>
      <c r="AT249" s="156" t="s">
        <v>364</v>
      </c>
      <c r="AU249" s="156" t="s">
        <v>89</v>
      </c>
      <c r="AV249" s="12" t="s">
        <v>87</v>
      </c>
      <c r="AW249" s="12" t="s">
        <v>40</v>
      </c>
      <c r="AX249" s="12" t="s">
        <v>80</v>
      </c>
      <c r="AY249" s="156" t="s">
        <v>354</v>
      </c>
    </row>
    <row r="250" spans="2:65" s="12" customFormat="1">
      <c r="B250" s="154"/>
      <c r="D250" s="155" t="s">
        <v>364</v>
      </c>
      <c r="E250" s="156" t="s">
        <v>32</v>
      </c>
      <c r="F250" s="157" t="s">
        <v>2214</v>
      </c>
      <c r="H250" s="156" t="s">
        <v>32</v>
      </c>
      <c r="I250" s="158"/>
      <c r="L250" s="154"/>
      <c r="M250" s="159"/>
      <c r="T250" s="160"/>
      <c r="AT250" s="156" t="s">
        <v>364</v>
      </c>
      <c r="AU250" s="156" t="s">
        <v>89</v>
      </c>
      <c r="AV250" s="12" t="s">
        <v>87</v>
      </c>
      <c r="AW250" s="12" t="s">
        <v>40</v>
      </c>
      <c r="AX250" s="12" t="s">
        <v>80</v>
      </c>
      <c r="AY250" s="156" t="s">
        <v>354</v>
      </c>
    </row>
    <row r="251" spans="2:65" s="12" customFormat="1">
      <c r="B251" s="154"/>
      <c r="D251" s="155" t="s">
        <v>364</v>
      </c>
      <c r="E251" s="156" t="s">
        <v>32</v>
      </c>
      <c r="F251" s="157" t="s">
        <v>1404</v>
      </c>
      <c r="H251" s="156" t="s">
        <v>32</v>
      </c>
      <c r="I251" s="158"/>
      <c r="L251" s="154"/>
      <c r="M251" s="159"/>
      <c r="T251" s="160"/>
      <c r="AT251" s="156" t="s">
        <v>364</v>
      </c>
      <c r="AU251" s="156" t="s">
        <v>89</v>
      </c>
      <c r="AV251" s="12" t="s">
        <v>87</v>
      </c>
      <c r="AW251" s="12" t="s">
        <v>40</v>
      </c>
      <c r="AX251" s="12" t="s">
        <v>80</v>
      </c>
      <c r="AY251" s="156" t="s">
        <v>354</v>
      </c>
    </row>
    <row r="252" spans="2:65" s="13" customFormat="1">
      <c r="B252" s="161"/>
      <c r="D252" s="155" t="s">
        <v>364</v>
      </c>
      <c r="E252" s="163" t="s">
        <v>32</v>
      </c>
      <c r="F252" s="168" t="s">
        <v>111</v>
      </c>
      <c r="H252" s="164">
        <v>13.992000000000001</v>
      </c>
      <c r="I252" s="165"/>
      <c r="L252" s="161"/>
      <c r="M252" s="166"/>
      <c r="T252" s="167"/>
      <c r="AT252" s="162" t="s">
        <v>364</v>
      </c>
      <c r="AU252" s="162" t="s">
        <v>89</v>
      </c>
      <c r="AV252" s="13" t="s">
        <v>89</v>
      </c>
      <c r="AW252" s="13" t="s">
        <v>40</v>
      </c>
      <c r="AX252" s="13" t="s">
        <v>87</v>
      </c>
      <c r="AY252" s="162" t="s">
        <v>354</v>
      </c>
    </row>
    <row r="253" spans="2:65" s="1" customFormat="1" ht="16.5" customHeight="1">
      <c r="B253" s="34"/>
      <c r="C253" s="179" t="s">
        <v>578</v>
      </c>
      <c r="D253" s="179" t="s">
        <v>517</v>
      </c>
      <c r="E253" s="180" t="s">
        <v>2215</v>
      </c>
      <c r="F253" s="181" t="s">
        <v>2216</v>
      </c>
      <c r="G253" s="182" t="s">
        <v>359</v>
      </c>
      <c r="H253" s="183">
        <v>14.692</v>
      </c>
      <c r="I253" s="184"/>
      <c r="J253" s="185">
        <f>ROUND(I253*H253,2)</f>
        <v>0</v>
      </c>
      <c r="K253" s="181" t="s">
        <v>360</v>
      </c>
      <c r="L253" s="186"/>
      <c r="M253" s="187" t="s">
        <v>32</v>
      </c>
      <c r="N253" s="188" t="s">
        <v>51</v>
      </c>
      <c r="P253" s="146">
        <f>O253*H253</f>
        <v>0</v>
      </c>
      <c r="Q253" s="146">
        <v>5.0000000000000002E-5</v>
      </c>
      <c r="R253" s="146">
        <f>Q253*H253</f>
        <v>7.3460000000000007E-4</v>
      </c>
      <c r="S253" s="146">
        <v>0</v>
      </c>
      <c r="T253" s="147">
        <f>S253*H253</f>
        <v>0</v>
      </c>
      <c r="AR253" s="148" t="s">
        <v>594</v>
      </c>
      <c r="AT253" s="148" t="s">
        <v>517</v>
      </c>
      <c r="AU253" s="148" t="s">
        <v>89</v>
      </c>
      <c r="AY253" s="18" t="s">
        <v>354</v>
      </c>
      <c r="BE253" s="149">
        <f>IF(N253="základní",J253,0)</f>
        <v>0</v>
      </c>
      <c r="BF253" s="149">
        <f>IF(N253="snížená",J253,0)</f>
        <v>0</v>
      </c>
      <c r="BG253" s="149">
        <f>IF(N253="zákl. přenesená",J253,0)</f>
        <v>0</v>
      </c>
      <c r="BH253" s="149">
        <f>IF(N253="sníž. přenesená",J253,0)</f>
        <v>0</v>
      </c>
      <c r="BI253" s="149">
        <f>IF(N253="nulová",J253,0)</f>
        <v>0</v>
      </c>
      <c r="BJ253" s="18" t="s">
        <v>87</v>
      </c>
      <c r="BK253" s="149">
        <f>ROUND(I253*H253,2)</f>
        <v>0</v>
      </c>
      <c r="BL253" s="18" t="s">
        <v>504</v>
      </c>
      <c r="BM253" s="148" t="s">
        <v>2217</v>
      </c>
    </row>
    <row r="254" spans="2:65" s="13" customFormat="1">
      <c r="B254" s="161"/>
      <c r="D254" s="155" t="s">
        <v>364</v>
      </c>
      <c r="F254" s="163" t="s">
        <v>1407</v>
      </c>
      <c r="H254" s="164">
        <v>14.692</v>
      </c>
      <c r="I254" s="165"/>
      <c r="L254" s="161"/>
      <c r="M254" s="166"/>
      <c r="T254" s="167"/>
      <c r="AT254" s="162" t="s">
        <v>364</v>
      </c>
      <c r="AU254" s="162" t="s">
        <v>89</v>
      </c>
      <c r="AV254" s="13" t="s">
        <v>89</v>
      </c>
      <c r="AW254" s="13" t="s">
        <v>4</v>
      </c>
      <c r="AX254" s="13" t="s">
        <v>87</v>
      </c>
      <c r="AY254" s="162" t="s">
        <v>354</v>
      </c>
    </row>
    <row r="255" spans="2:65" s="1" customFormat="1" ht="33" customHeight="1">
      <c r="B255" s="34"/>
      <c r="C255" s="137" t="s">
        <v>583</v>
      </c>
      <c r="D255" s="137" t="s">
        <v>356</v>
      </c>
      <c r="E255" s="138" t="s">
        <v>2218</v>
      </c>
      <c r="F255" s="139" t="s">
        <v>2219</v>
      </c>
      <c r="G255" s="140" t="s">
        <v>359</v>
      </c>
      <c r="H255" s="141">
        <v>14.4</v>
      </c>
      <c r="I255" s="142"/>
      <c r="J255" s="143">
        <f>ROUND(I255*H255,2)</f>
        <v>0</v>
      </c>
      <c r="K255" s="139" t="s">
        <v>360</v>
      </c>
      <c r="L255" s="34"/>
      <c r="M255" s="144" t="s">
        <v>32</v>
      </c>
      <c r="N255" s="145" t="s">
        <v>51</v>
      </c>
      <c r="P255" s="146">
        <f>O255*H255</f>
        <v>0</v>
      </c>
      <c r="Q255" s="146">
        <v>9.0000000000000006E-5</v>
      </c>
      <c r="R255" s="146">
        <f>Q255*H255</f>
        <v>1.2960000000000001E-3</v>
      </c>
      <c r="S255" s="146">
        <v>0</v>
      </c>
      <c r="T255" s="147">
        <f>S255*H255</f>
        <v>0</v>
      </c>
      <c r="AR255" s="148" t="s">
        <v>504</v>
      </c>
      <c r="AT255" s="148" t="s">
        <v>356</v>
      </c>
      <c r="AU255" s="148" t="s">
        <v>89</v>
      </c>
      <c r="AY255" s="18" t="s">
        <v>354</v>
      </c>
      <c r="BE255" s="149">
        <f>IF(N255="základní",J255,0)</f>
        <v>0</v>
      </c>
      <c r="BF255" s="149">
        <f>IF(N255="snížená",J255,0)</f>
        <v>0</v>
      </c>
      <c r="BG255" s="149">
        <f>IF(N255="zákl. přenesená",J255,0)</f>
        <v>0</v>
      </c>
      <c r="BH255" s="149">
        <f>IF(N255="sníž. přenesená",J255,0)</f>
        <v>0</v>
      </c>
      <c r="BI255" s="149">
        <f>IF(N255="nulová",J255,0)</f>
        <v>0</v>
      </c>
      <c r="BJ255" s="18" t="s">
        <v>87</v>
      </c>
      <c r="BK255" s="149">
        <f>ROUND(I255*H255,2)</f>
        <v>0</v>
      </c>
      <c r="BL255" s="18" t="s">
        <v>504</v>
      </c>
      <c r="BM255" s="148" t="s">
        <v>2220</v>
      </c>
    </row>
    <row r="256" spans="2:65" s="1" customFormat="1">
      <c r="B256" s="34"/>
      <c r="D256" s="150" t="s">
        <v>362</v>
      </c>
      <c r="F256" s="151" t="s">
        <v>2221</v>
      </c>
      <c r="I256" s="152"/>
      <c r="L256" s="34"/>
      <c r="M256" s="153"/>
      <c r="T256" s="55"/>
      <c r="AT256" s="18" t="s">
        <v>362</v>
      </c>
      <c r="AU256" s="18" t="s">
        <v>89</v>
      </c>
    </row>
    <row r="257" spans="2:65" s="12" customFormat="1">
      <c r="B257" s="154"/>
      <c r="D257" s="155" t="s">
        <v>364</v>
      </c>
      <c r="E257" s="156" t="s">
        <v>32</v>
      </c>
      <c r="F257" s="157" t="s">
        <v>365</v>
      </c>
      <c r="H257" s="156" t="s">
        <v>32</v>
      </c>
      <c r="I257" s="158"/>
      <c r="L257" s="154"/>
      <c r="M257" s="159"/>
      <c r="T257" s="160"/>
      <c r="AT257" s="156" t="s">
        <v>364</v>
      </c>
      <c r="AU257" s="156" t="s">
        <v>89</v>
      </c>
      <c r="AV257" s="12" t="s">
        <v>87</v>
      </c>
      <c r="AW257" s="12" t="s">
        <v>40</v>
      </c>
      <c r="AX257" s="12" t="s">
        <v>80</v>
      </c>
      <c r="AY257" s="156" t="s">
        <v>354</v>
      </c>
    </row>
    <row r="258" spans="2:65" s="12" customFormat="1">
      <c r="B258" s="154"/>
      <c r="D258" s="155" t="s">
        <v>364</v>
      </c>
      <c r="E258" s="156" t="s">
        <v>32</v>
      </c>
      <c r="F258" s="157" t="s">
        <v>366</v>
      </c>
      <c r="H258" s="156" t="s">
        <v>32</v>
      </c>
      <c r="I258" s="158"/>
      <c r="L258" s="154"/>
      <c r="M258" s="159"/>
      <c r="T258" s="160"/>
      <c r="AT258" s="156" t="s">
        <v>364</v>
      </c>
      <c r="AU258" s="156" t="s">
        <v>89</v>
      </c>
      <c r="AV258" s="12" t="s">
        <v>87</v>
      </c>
      <c r="AW258" s="12" t="s">
        <v>40</v>
      </c>
      <c r="AX258" s="12" t="s">
        <v>80</v>
      </c>
      <c r="AY258" s="156" t="s">
        <v>354</v>
      </c>
    </row>
    <row r="259" spans="2:65" s="12" customFormat="1">
      <c r="B259" s="154"/>
      <c r="D259" s="155" t="s">
        <v>364</v>
      </c>
      <c r="E259" s="156" t="s">
        <v>32</v>
      </c>
      <c r="F259" s="157" t="s">
        <v>2222</v>
      </c>
      <c r="H259" s="156" t="s">
        <v>32</v>
      </c>
      <c r="I259" s="158"/>
      <c r="L259" s="154"/>
      <c r="M259" s="159"/>
      <c r="T259" s="160"/>
      <c r="AT259" s="156" t="s">
        <v>364</v>
      </c>
      <c r="AU259" s="156" t="s">
        <v>89</v>
      </c>
      <c r="AV259" s="12" t="s">
        <v>87</v>
      </c>
      <c r="AW259" s="12" t="s">
        <v>40</v>
      </c>
      <c r="AX259" s="12" t="s">
        <v>80</v>
      </c>
      <c r="AY259" s="156" t="s">
        <v>354</v>
      </c>
    </row>
    <row r="260" spans="2:65" s="12" customFormat="1">
      <c r="B260" s="154"/>
      <c r="D260" s="155" t="s">
        <v>364</v>
      </c>
      <c r="E260" s="156" t="s">
        <v>32</v>
      </c>
      <c r="F260" s="157" t="s">
        <v>2223</v>
      </c>
      <c r="H260" s="156" t="s">
        <v>32</v>
      </c>
      <c r="I260" s="158"/>
      <c r="L260" s="154"/>
      <c r="M260" s="159"/>
      <c r="T260" s="160"/>
      <c r="AT260" s="156" t="s">
        <v>364</v>
      </c>
      <c r="AU260" s="156" t="s">
        <v>89</v>
      </c>
      <c r="AV260" s="12" t="s">
        <v>87</v>
      </c>
      <c r="AW260" s="12" t="s">
        <v>40</v>
      </c>
      <c r="AX260" s="12" t="s">
        <v>80</v>
      </c>
      <c r="AY260" s="156" t="s">
        <v>354</v>
      </c>
    </row>
    <row r="261" spans="2:65" s="12" customFormat="1">
      <c r="B261" s="154"/>
      <c r="D261" s="155" t="s">
        <v>364</v>
      </c>
      <c r="E261" s="156" t="s">
        <v>32</v>
      </c>
      <c r="F261" s="157" t="s">
        <v>2224</v>
      </c>
      <c r="H261" s="156" t="s">
        <v>32</v>
      </c>
      <c r="I261" s="158"/>
      <c r="L261" s="154"/>
      <c r="M261" s="159"/>
      <c r="T261" s="160"/>
      <c r="AT261" s="156" t="s">
        <v>364</v>
      </c>
      <c r="AU261" s="156" t="s">
        <v>89</v>
      </c>
      <c r="AV261" s="12" t="s">
        <v>87</v>
      </c>
      <c r="AW261" s="12" t="s">
        <v>40</v>
      </c>
      <c r="AX261" s="12" t="s">
        <v>80</v>
      </c>
      <c r="AY261" s="156" t="s">
        <v>354</v>
      </c>
    </row>
    <row r="262" spans="2:65" s="13" customFormat="1">
      <c r="B262" s="161"/>
      <c r="D262" s="155" t="s">
        <v>364</v>
      </c>
      <c r="E262" s="162" t="s">
        <v>32</v>
      </c>
      <c r="F262" s="163" t="s">
        <v>2086</v>
      </c>
      <c r="H262" s="164">
        <v>14.4</v>
      </c>
      <c r="I262" s="165"/>
      <c r="L262" s="161"/>
      <c r="M262" s="166"/>
      <c r="T262" s="167"/>
      <c r="AT262" s="162" t="s">
        <v>364</v>
      </c>
      <c r="AU262" s="162" t="s">
        <v>89</v>
      </c>
      <c r="AV262" s="13" t="s">
        <v>89</v>
      </c>
      <c r="AW262" s="13" t="s">
        <v>40</v>
      </c>
      <c r="AX262" s="13" t="s">
        <v>87</v>
      </c>
      <c r="AY262" s="162" t="s">
        <v>354</v>
      </c>
    </row>
    <row r="263" spans="2:65" s="1" customFormat="1" ht="24.2" customHeight="1">
      <c r="B263" s="34"/>
      <c r="C263" s="137" t="s">
        <v>588</v>
      </c>
      <c r="D263" s="137" t="s">
        <v>356</v>
      </c>
      <c r="E263" s="138" t="s">
        <v>2225</v>
      </c>
      <c r="F263" s="139" t="s">
        <v>2226</v>
      </c>
      <c r="G263" s="140" t="s">
        <v>359</v>
      </c>
      <c r="H263" s="141">
        <v>14.4</v>
      </c>
      <c r="I263" s="142"/>
      <c r="J263" s="143">
        <f>ROUND(I263*H263,2)</f>
        <v>0</v>
      </c>
      <c r="K263" s="139" t="s">
        <v>360</v>
      </c>
      <c r="L263" s="34"/>
      <c r="M263" s="144" t="s">
        <v>32</v>
      </c>
      <c r="N263" s="145" t="s">
        <v>51</v>
      </c>
      <c r="P263" s="146">
        <f>O263*H263</f>
        <v>0</v>
      </c>
      <c r="Q263" s="146">
        <v>0</v>
      </c>
      <c r="R263" s="146">
        <f>Q263*H263</f>
        <v>0</v>
      </c>
      <c r="S263" s="146">
        <v>0</v>
      </c>
      <c r="T263" s="147">
        <f>S263*H263</f>
        <v>0</v>
      </c>
      <c r="AR263" s="148" t="s">
        <v>504</v>
      </c>
      <c r="AT263" s="148" t="s">
        <v>356</v>
      </c>
      <c r="AU263" s="148" t="s">
        <v>89</v>
      </c>
      <c r="AY263" s="18" t="s">
        <v>354</v>
      </c>
      <c r="BE263" s="149">
        <f>IF(N263="základní",J263,0)</f>
        <v>0</v>
      </c>
      <c r="BF263" s="149">
        <f>IF(N263="snížená",J263,0)</f>
        <v>0</v>
      </c>
      <c r="BG263" s="149">
        <f>IF(N263="zákl. přenesená",J263,0)</f>
        <v>0</v>
      </c>
      <c r="BH263" s="149">
        <f>IF(N263="sníž. přenesená",J263,0)</f>
        <v>0</v>
      </c>
      <c r="BI263" s="149">
        <f>IF(N263="nulová",J263,0)</f>
        <v>0</v>
      </c>
      <c r="BJ263" s="18" t="s">
        <v>87</v>
      </c>
      <c r="BK263" s="149">
        <f>ROUND(I263*H263,2)</f>
        <v>0</v>
      </c>
      <c r="BL263" s="18" t="s">
        <v>504</v>
      </c>
      <c r="BM263" s="148" t="s">
        <v>2227</v>
      </c>
    </row>
    <row r="264" spans="2:65" s="1" customFormat="1">
      <c r="B264" s="34"/>
      <c r="D264" s="150" t="s">
        <v>362</v>
      </c>
      <c r="F264" s="151" t="s">
        <v>2228</v>
      </c>
      <c r="I264" s="152"/>
      <c r="L264" s="34"/>
      <c r="M264" s="153"/>
      <c r="T264" s="55"/>
      <c r="AT264" s="18" t="s">
        <v>362</v>
      </c>
      <c r="AU264" s="18" t="s">
        <v>89</v>
      </c>
    </row>
    <row r="265" spans="2:65" s="12" customFormat="1">
      <c r="B265" s="154"/>
      <c r="D265" s="155" t="s">
        <v>364</v>
      </c>
      <c r="E265" s="156" t="s">
        <v>32</v>
      </c>
      <c r="F265" s="157" t="s">
        <v>365</v>
      </c>
      <c r="H265" s="156" t="s">
        <v>32</v>
      </c>
      <c r="I265" s="158"/>
      <c r="L265" s="154"/>
      <c r="M265" s="159"/>
      <c r="T265" s="160"/>
      <c r="AT265" s="156" t="s">
        <v>364</v>
      </c>
      <c r="AU265" s="156" t="s">
        <v>89</v>
      </c>
      <c r="AV265" s="12" t="s">
        <v>87</v>
      </c>
      <c r="AW265" s="12" t="s">
        <v>40</v>
      </c>
      <c r="AX265" s="12" t="s">
        <v>80</v>
      </c>
      <c r="AY265" s="156" t="s">
        <v>354</v>
      </c>
    </row>
    <row r="266" spans="2:65" s="12" customFormat="1">
      <c r="B266" s="154"/>
      <c r="D266" s="155" t="s">
        <v>364</v>
      </c>
      <c r="E266" s="156" t="s">
        <v>32</v>
      </c>
      <c r="F266" s="157" t="s">
        <v>366</v>
      </c>
      <c r="H266" s="156" t="s">
        <v>32</v>
      </c>
      <c r="I266" s="158"/>
      <c r="L266" s="154"/>
      <c r="M266" s="159"/>
      <c r="T266" s="160"/>
      <c r="AT266" s="156" t="s">
        <v>364</v>
      </c>
      <c r="AU266" s="156" t="s">
        <v>89</v>
      </c>
      <c r="AV266" s="12" t="s">
        <v>87</v>
      </c>
      <c r="AW266" s="12" t="s">
        <v>40</v>
      </c>
      <c r="AX266" s="12" t="s">
        <v>80</v>
      </c>
      <c r="AY266" s="156" t="s">
        <v>354</v>
      </c>
    </row>
    <row r="267" spans="2:65" s="12" customFormat="1">
      <c r="B267" s="154"/>
      <c r="D267" s="155" t="s">
        <v>364</v>
      </c>
      <c r="E267" s="156" t="s">
        <v>32</v>
      </c>
      <c r="F267" s="157" t="s">
        <v>2222</v>
      </c>
      <c r="H267" s="156" t="s">
        <v>32</v>
      </c>
      <c r="I267" s="158"/>
      <c r="L267" s="154"/>
      <c r="M267" s="159"/>
      <c r="T267" s="160"/>
      <c r="AT267" s="156" t="s">
        <v>364</v>
      </c>
      <c r="AU267" s="156" t="s">
        <v>89</v>
      </c>
      <c r="AV267" s="12" t="s">
        <v>87</v>
      </c>
      <c r="AW267" s="12" t="s">
        <v>40</v>
      </c>
      <c r="AX267" s="12" t="s">
        <v>80</v>
      </c>
      <c r="AY267" s="156" t="s">
        <v>354</v>
      </c>
    </row>
    <row r="268" spans="2:65" s="12" customFormat="1">
      <c r="B268" s="154"/>
      <c r="D268" s="155" t="s">
        <v>364</v>
      </c>
      <c r="E268" s="156" t="s">
        <v>32</v>
      </c>
      <c r="F268" s="157" t="s">
        <v>2223</v>
      </c>
      <c r="H268" s="156" t="s">
        <v>32</v>
      </c>
      <c r="I268" s="158"/>
      <c r="L268" s="154"/>
      <c r="M268" s="159"/>
      <c r="T268" s="160"/>
      <c r="AT268" s="156" t="s">
        <v>364</v>
      </c>
      <c r="AU268" s="156" t="s">
        <v>89</v>
      </c>
      <c r="AV268" s="12" t="s">
        <v>87</v>
      </c>
      <c r="AW268" s="12" t="s">
        <v>40</v>
      </c>
      <c r="AX268" s="12" t="s">
        <v>80</v>
      </c>
      <c r="AY268" s="156" t="s">
        <v>354</v>
      </c>
    </row>
    <row r="269" spans="2:65" s="12" customFormat="1">
      <c r="B269" s="154"/>
      <c r="D269" s="155" t="s">
        <v>364</v>
      </c>
      <c r="E269" s="156" t="s">
        <v>32</v>
      </c>
      <c r="F269" s="157" t="s">
        <v>2224</v>
      </c>
      <c r="H269" s="156" t="s">
        <v>32</v>
      </c>
      <c r="I269" s="158"/>
      <c r="L269" s="154"/>
      <c r="M269" s="159"/>
      <c r="T269" s="160"/>
      <c r="AT269" s="156" t="s">
        <v>364</v>
      </c>
      <c r="AU269" s="156" t="s">
        <v>89</v>
      </c>
      <c r="AV269" s="12" t="s">
        <v>87</v>
      </c>
      <c r="AW269" s="12" t="s">
        <v>40</v>
      </c>
      <c r="AX269" s="12" t="s">
        <v>80</v>
      </c>
      <c r="AY269" s="156" t="s">
        <v>354</v>
      </c>
    </row>
    <row r="270" spans="2:65" s="13" customFormat="1">
      <c r="B270" s="161"/>
      <c r="D270" s="155" t="s">
        <v>364</v>
      </c>
      <c r="E270" s="162" t="s">
        <v>32</v>
      </c>
      <c r="F270" s="163" t="s">
        <v>2086</v>
      </c>
      <c r="H270" s="164">
        <v>14.4</v>
      </c>
      <c r="I270" s="165"/>
      <c r="L270" s="161"/>
      <c r="M270" s="166"/>
      <c r="T270" s="167"/>
      <c r="AT270" s="162" t="s">
        <v>364</v>
      </c>
      <c r="AU270" s="162" t="s">
        <v>89</v>
      </c>
      <c r="AV270" s="13" t="s">
        <v>89</v>
      </c>
      <c r="AW270" s="13" t="s">
        <v>40</v>
      </c>
      <c r="AX270" s="13" t="s">
        <v>87</v>
      </c>
      <c r="AY270" s="162" t="s">
        <v>354</v>
      </c>
    </row>
    <row r="271" spans="2:65" s="1" customFormat="1" ht="24.2" customHeight="1">
      <c r="B271" s="34"/>
      <c r="C271" s="137" t="s">
        <v>594</v>
      </c>
      <c r="D271" s="137" t="s">
        <v>356</v>
      </c>
      <c r="E271" s="138" t="s">
        <v>2229</v>
      </c>
      <c r="F271" s="139" t="s">
        <v>2230</v>
      </c>
      <c r="G271" s="140" t="s">
        <v>359</v>
      </c>
      <c r="H271" s="141">
        <v>14.4</v>
      </c>
      <c r="I271" s="142"/>
      <c r="J271" s="143">
        <f>ROUND(I271*H271,2)</f>
        <v>0</v>
      </c>
      <c r="K271" s="139" t="s">
        <v>360</v>
      </c>
      <c r="L271" s="34"/>
      <c r="M271" s="144" t="s">
        <v>32</v>
      </c>
      <c r="N271" s="145" t="s">
        <v>51</v>
      </c>
      <c r="P271" s="146">
        <f>O271*H271</f>
        <v>0</v>
      </c>
      <c r="Q271" s="146">
        <v>0</v>
      </c>
      <c r="R271" s="146">
        <f>Q271*H271</f>
        <v>0</v>
      </c>
      <c r="S271" s="146">
        <v>0</v>
      </c>
      <c r="T271" s="147">
        <f>S271*H271</f>
        <v>0</v>
      </c>
      <c r="AR271" s="148" t="s">
        <v>504</v>
      </c>
      <c r="AT271" s="148" t="s">
        <v>356</v>
      </c>
      <c r="AU271" s="148" t="s">
        <v>89</v>
      </c>
      <c r="AY271" s="18" t="s">
        <v>354</v>
      </c>
      <c r="BE271" s="149">
        <f>IF(N271="základní",J271,0)</f>
        <v>0</v>
      </c>
      <c r="BF271" s="149">
        <f>IF(N271="snížená",J271,0)</f>
        <v>0</v>
      </c>
      <c r="BG271" s="149">
        <f>IF(N271="zákl. přenesená",J271,0)</f>
        <v>0</v>
      </c>
      <c r="BH271" s="149">
        <f>IF(N271="sníž. přenesená",J271,0)</f>
        <v>0</v>
      </c>
      <c r="BI271" s="149">
        <f>IF(N271="nulová",J271,0)</f>
        <v>0</v>
      </c>
      <c r="BJ271" s="18" t="s">
        <v>87</v>
      </c>
      <c r="BK271" s="149">
        <f>ROUND(I271*H271,2)</f>
        <v>0</v>
      </c>
      <c r="BL271" s="18" t="s">
        <v>504</v>
      </c>
      <c r="BM271" s="148" t="s">
        <v>2231</v>
      </c>
    </row>
    <row r="272" spans="2:65" s="1" customFormat="1">
      <c r="B272" s="34"/>
      <c r="D272" s="150" t="s">
        <v>362</v>
      </c>
      <c r="F272" s="151" t="s">
        <v>2232</v>
      </c>
      <c r="I272" s="152"/>
      <c r="L272" s="34"/>
      <c r="M272" s="153"/>
      <c r="T272" s="55"/>
      <c r="AT272" s="18" t="s">
        <v>362</v>
      </c>
      <c r="AU272" s="18" t="s">
        <v>89</v>
      </c>
    </row>
    <row r="273" spans="2:65" s="12" customFormat="1">
      <c r="B273" s="154"/>
      <c r="D273" s="155" t="s">
        <v>364</v>
      </c>
      <c r="E273" s="156" t="s">
        <v>32</v>
      </c>
      <c r="F273" s="157" t="s">
        <v>365</v>
      </c>
      <c r="H273" s="156" t="s">
        <v>32</v>
      </c>
      <c r="I273" s="158"/>
      <c r="L273" s="154"/>
      <c r="M273" s="159"/>
      <c r="T273" s="160"/>
      <c r="AT273" s="156" t="s">
        <v>364</v>
      </c>
      <c r="AU273" s="156" t="s">
        <v>89</v>
      </c>
      <c r="AV273" s="12" t="s">
        <v>87</v>
      </c>
      <c r="AW273" s="12" t="s">
        <v>40</v>
      </c>
      <c r="AX273" s="12" t="s">
        <v>80</v>
      </c>
      <c r="AY273" s="156" t="s">
        <v>354</v>
      </c>
    </row>
    <row r="274" spans="2:65" s="12" customFormat="1">
      <c r="B274" s="154"/>
      <c r="D274" s="155" t="s">
        <v>364</v>
      </c>
      <c r="E274" s="156" t="s">
        <v>32</v>
      </c>
      <c r="F274" s="157" t="s">
        <v>366</v>
      </c>
      <c r="H274" s="156" t="s">
        <v>32</v>
      </c>
      <c r="I274" s="158"/>
      <c r="L274" s="154"/>
      <c r="M274" s="159"/>
      <c r="T274" s="160"/>
      <c r="AT274" s="156" t="s">
        <v>364</v>
      </c>
      <c r="AU274" s="156" t="s">
        <v>89</v>
      </c>
      <c r="AV274" s="12" t="s">
        <v>87</v>
      </c>
      <c r="AW274" s="12" t="s">
        <v>40</v>
      </c>
      <c r="AX274" s="12" t="s">
        <v>80</v>
      </c>
      <c r="AY274" s="156" t="s">
        <v>354</v>
      </c>
    </row>
    <row r="275" spans="2:65" s="12" customFormat="1">
      <c r="B275" s="154"/>
      <c r="D275" s="155" t="s">
        <v>364</v>
      </c>
      <c r="E275" s="156" t="s">
        <v>32</v>
      </c>
      <c r="F275" s="157" t="s">
        <v>2222</v>
      </c>
      <c r="H275" s="156" t="s">
        <v>32</v>
      </c>
      <c r="I275" s="158"/>
      <c r="L275" s="154"/>
      <c r="M275" s="159"/>
      <c r="T275" s="160"/>
      <c r="AT275" s="156" t="s">
        <v>364</v>
      </c>
      <c r="AU275" s="156" t="s">
        <v>89</v>
      </c>
      <c r="AV275" s="12" t="s">
        <v>87</v>
      </c>
      <c r="AW275" s="12" t="s">
        <v>40</v>
      </c>
      <c r="AX275" s="12" t="s">
        <v>80</v>
      </c>
      <c r="AY275" s="156" t="s">
        <v>354</v>
      </c>
    </row>
    <row r="276" spans="2:65" s="12" customFormat="1">
      <c r="B276" s="154"/>
      <c r="D276" s="155" t="s">
        <v>364</v>
      </c>
      <c r="E276" s="156" t="s">
        <v>32</v>
      </c>
      <c r="F276" s="157" t="s">
        <v>2223</v>
      </c>
      <c r="H276" s="156" t="s">
        <v>32</v>
      </c>
      <c r="I276" s="158"/>
      <c r="L276" s="154"/>
      <c r="M276" s="159"/>
      <c r="T276" s="160"/>
      <c r="AT276" s="156" t="s">
        <v>364</v>
      </c>
      <c r="AU276" s="156" t="s">
        <v>89</v>
      </c>
      <c r="AV276" s="12" t="s">
        <v>87</v>
      </c>
      <c r="AW276" s="12" t="s">
        <v>40</v>
      </c>
      <c r="AX276" s="12" t="s">
        <v>80</v>
      </c>
      <c r="AY276" s="156" t="s">
        <v>354</v>
      </c>
    </row>
    <row r="277" spans="2:65" s="12" customFormat="1">
      <c r="B277" s="154"/>
      <c r="D277" s="155" t="s">
        <v>364</v>
      </c>
      <c r="E277" s="156" t="s">
        <v>32</v>
      </c>
      <c r="F277" s="157" t="s">
        <v>2224</v>
      </c>
      <c r="H277" s="156" t="s">
        <v>32</v>
      </c>
      <c r="I277" s="158"/>
      <c r="L277" s="154"/>
      <c r="M277" s="159"/>
      <c r="T277" s="160"/>
      <c r="AT277" s="156" t="s">
        <v>364</v>
      </c>
      <c r="AU277" s="156" t="s">
        <v>89</v>
      </c>
      <c r="AV277" s="12" t="s">
        <v>87</v>
      </c>
      <c r="AW277" s="12" t="s">
        <v>40</v>
      </c>
      <c r="AX277" s="12" t="s">
        <v>80</v>
      </c>
      <c r="AY277" s="156" t="s">
        <v>354</v>
      </c>
    </row>
    <row r="278" spans="2:65" s="13" customFormat="1">
      <c r="B278" s="161"/>
      <c r="D278" s="155" t="s">
        <v>364</v>
      </c>
      <c r="E278" s="162" t="s">
        <v>32</v>
      </c>
      <c r="F278" s="163" t="s">
        <v>2086</v>
      </c>
      <c r="H278" s="164">
        <v>14.4</v>
      </c>
      <c r="I278" s="165"/>
      <c r="L278" s="161"/>
      <c r="M278" s="166"/>
      <c r="T278" s="167"/>
      <c r="AT278" s="162" t="s">
        <v>364</v>
      </c>
      <c r="AU278" s="162" t="s">
        <v>89</v>
      </c>
      <c r="AV278" s="13" t="s">
        <v>89</v>
      </c>
      <c r="AW278" s="13" t="s">
        <v>40</v>
      </c>
      <c r="AX278" s="13" t="s">
        <v>87</v>
      </c>
      <c r="AY278" s="162" t="s">
        <v>354</v>
      </c>
    </row>
    <row r="279" spans="2:65" s="1" customFormat="1" ht="44.25" customHeight="1">
      <c r="B279" s="34"/>
      <c r="C279" s="137" t="s">
        <v>600</v>
      </c>
      <c r="D279" s="137" t="s">
        <v>356</v>
      </c>
      <c r="E279" s="138" t="s">
        <v>2233</v>
      </c>
      <c r="F279" s="139" t="s">
        <v>2234</v>
      </c>
      <c r="G279" s="140" t="s">
        <v>476</v>
      </c>
      <c r="H279" s="141">
        <v>40.732999999999997</v>
      </c>
      <c r="I279" s="142"/>
      <c r="J279" s="143">
        <f>ROUND(I279*H279,2)</f>
        <v>0</v>
      </c>
      <c r="K279" s="139" t="s">
        <v>360</v>
      </c>
      <c r="L279" s="34"/>
      <c r="M279" s="144" t="s">
        <v>32</v>
      </c>
      <c r="N279" s="145" t="s">
        <v>51</v>
      </c>
      <c r="P279" s="146">
        <f>O279*H279</f>
        <v>0</v>
      </c>
      <c r="Q279" s="146">
        <v>1.0000000000000001E-5</v>
      </c>
      <c r="R279" s="146">
        <f>Q279*H279</f>
        <v>4.0733000000000002E-4</v>
      </c>
      <c r="S279" s="146">
        <v>0</v>
      </c>
      <c r="T279" s="147">
        <f>S279*H279</f>
        <v>0</v>
      </c>
      <c r="AR279" s="148" t="s">
        <v>252</v>
      </c>
      <c r="AT279" s="148" t="s">
        <v>356</v>
      </c>
      <c r="AU279" s="148" t="s">
        <v>89</v>
      </c>
      <c r="AY279" s="18" t="s">
        <v>354</v>
      </c>
      <c r="BE279" s="149">
        <f>IF(N279="základní",J279,0)</f>
        <v>0</v>
      </c>
      <c r="BF279" s="149">
        <f>IF(N279="snížená",J279,0)</f>
        <v>0</v>
      </c>
      <c r="BG279" s="149">
        <f>IF(N279="zákl. přenesená",J279,0)</f>
        <v>0</v>
      </c>
      <c r="BH279" s="149">
        <f>IF(N279="sníž. přenesená",J279,0)</f>
        <v>0</v>
      </c>
      <c r="BI279" s="149">
        <f>IF(N279="nulová",J279,0)</f>
        <v>0</v>
      </c>
      <c r="BJ279" s="18" t="s">
        <v>87</v>
      </c>
      <c r="BK279" s="149">
        <f>ROUND(I279*H279,2)</f>
        <v>0</v>
      </c>
      <c r="BL279" s="18" t="s">
        <v>252</v>
      </c>
      <c r="BM279" s="148" t="s">
        <v>2235</v>
      </c>
    </row>
    <row r="280" spans="2:65" s="1" customFormat="1">
      <c r="B280" s="34"/>
      <c r="D280" s="150" t="s">
        <v>362</v>
      </c>
      <c r="F280" s="151" t="s">
        <v>2236</v>
      </c>
      <c r="I280" s="152"/>
      <c r="L280" s="34"/>
      <c r="M280" s="153"/>
      <c r="T280" s="55"/>
      <c r="AT280" s="18" t="s">
        <v>362</v>
      </c>
      <c r="AU280" s="18" t="s">
        <v>89</v>
      </c>
    </row>
    <row r="281" spans="2:65" s="12" customFormat="1">
      <c r="B281" s="154"/>
      <c r="D281" s="155" t="s">
        <v>364</v>
      </c>
      <c r="E281" s="156" t="s">
        <v>32</v>
      </c>
      <c r="F281" s="157" t="s">
        <v>365</v>
      </c>
      <c r="H281" s="156" t="s">
        <v>32</v>
      </c>
      <c r="I281" s="158"/>
      <c r="L281" s="154"/>
      <c r="M281" s="159"/>
      <c r="T281" s="160"/>
      <c r="AT281" s="156" t="s">
        <v>364</v>
      </c>
      <c r="AU281" s="156" t="s">
        <v>89</v>
      </c>
      <c r="AV281" s="12" t="s">
        <v>87</v>
      </c>
      <c r="AW281" s="12" t="s">
        <v>40</v>
      </c>
      <c r="AX281" s="12" t="s">
        <v>80</v>
      </c>
      <c r="AY281" s="156" t="s">
        <v>354</v>
      </c>
    </row>
    <row r="282" spans="2:65" s="12" customFormat="1">
      <c r="B282" s="154"/>
      <c r="D282" s="155" t="s">
        <v>364</v>
      </c>
      <c r="E282" s="156" t="s">
        <v>32</v>
      </c>
      <c r="F282" s="157" t="s">
        <v>366</v>
      </c>
      <c r="H282" s="156" t="s">
        <v>32</v>
      </c>
      <c r="I282" s="158"/>
      <c r="L282" s="154"/>
      <c r="M282" s="159"/>
      <c r="T282" s="160"/>
      <c r="AT282" s="156" t="s">
        <v>364</v>
      </c>
      <c r="AU282" s="156" t="s">
        <v>89</v>
      </c>
      <c r="AV282" s="12" t="s">
        <v>87</v>
      </c>
      <c r="AW282" s="12" t="s">
        <v>40</v>
      </c>
      <c r="AX282" s="12" t="s">
        <v>80</v>
      </c>
      <c r="AY282" s="156" t="s">
        <v>354</v>
      </c>
    </row>
    <row r="283" spans="2:65" s="12" customFormat="1">
      <c r="B283" s="154"/>
      <c r="D283" s="155" t="s">
        <v>364</v>
      </c>
      <c r="E283" s="156" t="s">
        <v>32</v>
      </c>
      <c r="F283" s="157" t="s">
        <v>2237</v>
      </c>
      <c r="H283" s="156" t="s">
        <v>32</v>
      </c>
      <c r="I283" s="158"/>
      <c r="L283" s="154"/>
      <c r="M283" s="159"/>
      <c r="T283" s="160"/>
      <c r="AT283" s="156" t="s">
        <v>364</v>
      </c>
      <c r="AU283" s="156" t="s">
        <v>89</v>
      </c>
      <c r="AV283" s="12" t="s">
        <v>87</v>
      </c>
      <c r="AW283" s="12" t="s">
        <v>40</v>
      </c>
      <c r="AX283" s="12" t="s">
        <v>80</v>
      </c>
      <c r="AY283" s="156" t="s">
        <v>354</v>
      </c>
    </row>
    <row r="284" spans="2:65" s="12" customFormat="1">
      <c r="B284" s="154"/>
      <c r="D284" s="155" t="s">
        <v>364</v>
      </c>
      <c r="E284" s="156" t="s">
        <v>32</v>
      </c>
      <c r="F284" s="157" t="s">
        <v>2214</v>
      </c>
      <c r="H284" s="156" t="s">
        <v>32</v>
      </c>
      <c r="I284" s="158"/>
      <c r="L284" s="154"/>
      <c r="M284" s="159"/>
      <c r="T284" s="160"/>
      <c r="AT284" s="156" t="s">
        <v>364</v>
      </c>
      <c r="AU284" s="156" t="s">
        <v>89</v>
      </c>
      <c r="AV284" s="12" t="s">
        <v>87</v>
      </c>
      <c r="AW284" s="12" t="s">
        <v>40</v>
      </c>
      <c r="AX284" s="12" t="s">
        <v>80</v>
      </c>
      <c r="AY284" s="156" t="s">
        <v>354</v>
      </c>
    </row>
    <row r="285" spans="2:65" s="12" customFormat="1">
      <c r="B285" s="154"/>
      <c r="D285" s="155" t="s">
        <v>364</v>
      </c>
      <c r="E285" s="156" t="s">
        <v>32</v>
      </c>
      <c r="F285" s="157" t="s">
        <v>2238</v>
      </c>
      <c r="H285" s="156" t="s">
        <v>32</v>
      </c>
      <c r="I285" s="158"/>
      <c r="L285" s="154"/>
      <c r="M285" s="159"/>
      <c r="T285" s="160"/>
      <c r="AT285" s="156" t="s">
        <v>364</v>
      </c>
      <c r="AU285" s="156" t="s">
        <v>89</v>
      </c>
      <c r="AV285" s="12" t="s">
        <v>87</v>
      </c>
      <c r="AW285" s="12" t="s">
        <v>40</v>
      </c>
      <c r="AX285" s="12" t="s">
        <v>80</v>
      </c>
      <c r="AY285" s="156" t="s">
        <v>354</v>
      </c>
    </row>
    <row r="286" spans="2:65" s="13" customFormat="1">
      <c r="B286" s="161"/>
      <c r="D286" s="155" t="s">
        <v>364</v>
      </c>
      <c r="E286" s="162" t="s">
        <v>32</v>
      </c>
      <c r="F286" s="163" t="s">
        <v>114</v>
      </c>
      <c r="H286" s="164">
        <v>40.732999999999997</v>
      </c>
      <c r="I286" s="165"/>
      <c r="L286" s="161"/>
      <c r="M286" s="166"/>
      <c r="T286" s="167"/>
      <c r="AT286" s="162" t="s">
        <v>364</v>
      </c>
      <c r="AU286" s="162" t="s">
        <v>89</v>
      </c>
      <c r="AV286" s="13" t="s">
        <v>89</v>
      </c>
      <c r="AW286" s="13" t="s">
        <v>40</v>
      </c>
      <c r="AX286" s="13" t="s">
        <v>87</v>
      </c>
      <c r="AY286" s="162" t="s">
        <v>354</v>
      </c>
    </row>
    <row r="287" spans="2:65" s="1" customFormat="1" ht="44.25" customHeight="1">
      <c r="B287" s="34"/>
      <c r="C287" s="137" t="s">
        <v>607</v>
      </c>
      <c r="D287" s="137" t="s">
        <v>356</v>
      </c>
      <c r="E287" s="138" t="s">
        <v>2239</v>
      </c>
      <c r="F287" s="139" t="s">
        <v>2240</v>
      </c>
      <c r="G287" s="140" t="s">
        <v>476</v>
      </c>
      <c r="H287" s="141">
        <v>40.732999999999997</v>
      </c>
      <c r="I287" s="142"/>
      <c r="J287" s="143">
        <f>ROUND(I287*H287,2)</f>
        <v>0</v>
      </c>
      <c r="K287" s="139" t="s">
        <v>360</v>
      </c>
      <c r="L287" s="34"/>
      <c r="M287" s="144" t="s">
        <v>32</v>
      </c>
      <c r="N287" s="145" t="s">
        <v>51</v>
      </c>
      <c r="P287" s="146">
        <f>O287*H287</f>
        <v>0</v>
      </c>
      <c r="Q287" s="146">
        <v>1.0000000000000001E-5</v>
      </c>
      <c r="R287" s="146">
        <f>Q287*H287</f>
        <v>4.0733000000000002E-4</v>
      </c>
      <c r="S287" s="146">
        <v>0</v>
      </c>
      <c r="T287" s="147">
        <f>S287*H287</f>
        <v>0</v>
      </c>
      <c r="AR287" s="148" t="s">
        <v>504</v>
      </c>
      <c r="AT287" s="148" t="s">
        <v>356</v>
      </c>
      <c r="AU287" s="148" t="s">
        <v>89</v>
      </c>
      <c r="AY287" s="18" t="s">
        <v>354</v>
      </c>
      <c r="BE287" s="149">
        <f>IF(N287="základní",J287,0)</f>
        <v>0</v>
      </c>
      <c r="BF287" s="149">
        <f>IF(N287="snížená",J287,0)</f>
        <v>0</v>
      </c>
      <c r="BG287" s="149">
        <f>IF(N287="zákl. přenesená",J287,0)</f>
        <v>0</v>
      </c>
      <c r="BH287" s="149">
        <f>IF(N287="sníž. přenesená",J287,0)</f>
        <v>0</v>
      </c>
      <c r="BI287" s="149">
        <f>IF(N287="nulová",J287,0)</f>
        <v>0</v>
      </c>
      <c r="BJ287" s="18" t="s">
        <v>87</v>
      </c>
      <c r="BK287" s="149">
        <f>ROUND(I287*H287,2)</f>
        <v>0</v>
      </c>
      <c r="BL287" s="18" t="s">
        <v>504</v>
      </c>
      <c r="BM287" s="148" t="s">
        <v>2241</v>
      </c>
    </row>
    <row r="288" spans="2:65" s="1" customFormat="1">
      <c r="B288" s="34"/>
      <c r="D288" s="150" t="s">
        <v>362</v>
      </c>
      <c r="F288" s="151" t="s">
        <v>2242</v>
      </c>
      <c r="I288" s="152"/>
      <c r="L288" s="34"/>
      <c r="M288" s="153"/>
      <c r="T288" s="55"/>
      <c r="AT288" s="18" t="s">
        <v>362</v>
      </c>
      <c r="AU288" s="18" t="s">
        <v>89</v>
      </c>
    </row>
    <row r="289" spans="2:65" s="12" customFormat="1">
      <c r="B289" s="154"/>
      <c r="D289" s="155" t="s">
        <v>364</v>
      </c>
      <c r="E289" s="156" t="s">
        <v>32</v>
      </c>
      <c r="F289" s="157" t="s">
        <v>365</v>
      </c>
      <c r="H289" s="156" t="s">
        <v>32</v>
      </c>
      <c r="I289" s="158"/>
      <c r="L289" s="154"/>
      <c r="M289" s="159"/>
      <c r="T289" s="160"/>
      <c r="AT289" s="156" t="s">
        <v>364</v>
      </c>
      <c r="AU289" s="156" t="s">
        <v>89</v>
      </c>
      <c r="AV289" s="12" t="s">
        <v>87</v>
      </c>
      <c r="AW289" s="12" t="s">
        <v>40</v>
      </c>
      <c r="AX289" s="12" t="s">
        <v>80</v>
      </c>
      <c r="AY289" s="156" t="s">
        <v>354</v>
      </c>
    </row>
    <row r="290" spans="2:65" s="12" customFormat="1">
      <c r="B290" s="154"/>
      <c r="D290" s="155" t="s">
        <v>364</v>
      </c>
      <c r="E290" s="156" t="s">
        <v>32</v>
      </c>
      <c r="F290" s="157" t="s">
        <v>366</v>
      </c>
      <c r="H290" s="156" t="s">
        <v>32</v>
      </c>
      <c r="I290" s="158"/>
      <c r="L290" s="154"/>
      <c r="M290" s="159"/>
      <c r="T290" s="160"/>
      <c r="AT290" s="156" t="s">
        <v>364</v>
      </c>
      <c r="AU290" s="156" t="s">
        <v>89</v>
      </c>
      <c r="AV290" s="12" t="s">
        <v>87</v>
      </c>
      <c r="AW290" s="12" t="s">
        <v>40</v>
      </c>
      <c r="AX290" s="12" t="s">
        <v>80</v>
      </c>
      <c r="AY290" s="156" t="s">
        <v>354</v>
      </c>
    </row>
    <row r="291" spans="2:65" s="12" customFormat="1">
      <c r="B291" s="154"/>
      <c r="D291" s="155" t="s">
        <v>364</v>
      </c>
      <c r="E291" s="156" t="s">
        <v>32</v>
      </c>
      <c r="F291" s="157" t="s">
        <v>2237</v>
      </c>
      <c r="H291" s="156" t="s">
        <v>32</v>
      </c>
      <c r="I291" s="158"/>
      <c r="L291" s="154"/>
      <c r="M291" s="159"/>
      <c r="T291" s="160"/>
      <c r="AT291" s="156" t="s">
        <v>364</v>
      </c>
      <c r="AU291" s="156" t="s">
        <v>89</v>
      </c>
      <c r="AV291" s="12" t="s">
        <v>87</v>
      </c>
      <c r="AW291" s="12" t="s">
        <v>40</v>
      </c>
      <c r="AX291" s="12" t="s">
        <v>80</v>
      </c>
      <c r="AY291" s="156" t="s">
        <v>354</v>
      </c>
    </row>
    <row r="292" spans="2:65" s="12" customFormat="1">
      <c r="B292" s="154"/>
      <c r="D292" s="155" t="s">
        <v>364</v>
      </c>
      <c r="E292" s="156" t="s">
        <v>32</v>
      </c>
      <c r="F292" s="157" t="s">
        <v>2214</v>
      </c>
      <c r="H292" s="156" t="s">
        <v>32</v>
      </c>
      <c r="I292" s="158"/>
      <c r="L292" s="154"/>
      <c r="M292" s="159"/>
      <c r="T292" s="160"/>
      <c r="AT292" s="156" t="s">
        <v>364</v>
      </c>
      <c r="AU292" s="156" t="s">
        <v>89</v>
      </c>
      <c r="AV292" s="12" t="s">
        <v>87</v>
      </c>
      <c r="AW292" s="12" t="s">
        <v>40</v>
      </c>
      <c r="AX292" s="12" t="s">
        <v>80</v>
      </c>
      <c r="AY292" s="156" t="s">
        <v>354</v>
      </c>
    </row>
    <row r="293" spans="2:65" s="12" customFormat="1">
      <c r="B293" s="154"/>
      <c r="D293" s="155" t="s">
        <v>364</v>
      </c>
      <c r="E293" s="156" t="s">
        <v>32</v>
      </c>
      <c r="F293" s="157" t="s">
        <v>2238</v>
      </c>
      <c r="H293" s="156" t="s">
        <v>32</v>
      </c>
      <c r="I293" s="158"/>
      <c r="L293" s="154"/>
      <c r="M293" s="159"/>
      <c r="T293" s="160"/>
      <c r="AT293" s="156" t="s">
        <v>364</v>
      </c>
      <c r="AU293" s="156" t="s">
        <v>89</v>
      </c>
      <c r="AV293" s="12" t="s">
        <v>87</v>
      </c>
      <c r="AW293" s="12" t="s">
        <v>40</v>
      </c>
      <c r="AX293" s="12" t="s">
        <v>80</v>
      </c>
      <c r="AY293" s="156" t="s">
        <v>354</v>
      </c>
    </row>
    <row r="294" spans="2:65" s="13" customFormat="1">
      <c r="B294" s="161"/>
      <c r="D294" s="155" t="s">
        <v>364</v>
      </c>
      <c r="E294" s="162" t="s">
        <v>32</v>
      </c>
      <c r="F294" s="163" t="s">
        <v>114</v>
      </c>
      <c r="H294" s="164">
        <v>40.732999999999997</v>
      </c>
      <c r="I294" s="165"/>
      <c r="L294" s="161"/>
      <c r="M294" s="166"/>
      <c r="T294" s="167"/>
      <c r="AT294" s="162" t="s">
        <v>364</v>
      </c>
      <c r="AU294" s="162" t="s">
        <v>89</v>
      </c>
      <c r="AV294" s="13" t="s">
        <v>89</v>
      </c>
      <c r="AW294" s="13" t="s">
        <v>40</v>
      </c>
      <c r="AX294" s="13" t="s">
        <v>87</v>
      </c>
      <c r="AY294" s="162" t="s">
        <v>354</v>
      </c>
    </row>
    <row r="295" spans="2:65" s="1" customFormat="1" ht="24.2" customHeight="1">
      <c r="B295" s="34"/>
      <c r="C295" s="137" t="s">
        <v>612</v>
      </c>
      <c r="D295" s="137" t="s">
        <v>356</v>
      </c>
      <c r="E295" s="138" t="s">
        <v>2243</v>
      </c>
      <c r="F295" s="139" t="s">
        <v>2244</v>
      </c>
      <c r="G295" s="140" t="s">
        <v>476</v>
      </c>
      <c r="H295" s="141">
        <v>40.732999999999997</v>
      </c>
      <c r="I295" s="142"/>
      <c r="J295" s="143">
        <f>ROUND(I295*H295,2)</f>
        <v>0</v>
      </c>
      <c r="K295" s="139" t="s">
        <v>360</v>
      </c>
      <c r="L295" s="34"/>
      <c r="M295" s="144" t="s">
        <v>32</v>
      </c>
      <c r="N295" s="145" t="s">
        <v>51</v>
      </c>
      <c r="P295" s="146">
        <f>O295*H295</f>
        <v>0</v>
      </c>
      <c r="Q295" s="146">
        <v>0</v>
      </c>
      <c r="R295" s="146">
        <f>Q295*H295</f>
        <v>0</v>
      </c>
      <c r="S295" s="146">
        <v>0</v>
      </c>
      <c r="T295" s="147">
        <f>S295*H295</f>
        <v>0</v>
      </c>
      <c r="AR295" s="148" t="s">
        <v>504</v>
      </c>
      <c r="AT295" s="148" t="s">
        <v>356</v>
      </c>
      <c r="AU295" s="148" t="s">
        <v>89</v>
      </c>
      <c r="AY295" s="18" t="s">
        <v>354</v>
      </c>
      <c r="BE295" s="149">
        <f>IF(N295="základní",J295,0)</f>
        <v>0</v>
      </c>
      <c r="BF295" s="149">
        <f>IF(N295="snížená",J295,0)</f>
        <v>0</v>
      </c>
      <c r="BG295" s="149">
        <f>IF(N295="zákl. přenesená",J295,0)</f>
        <v>0</v>
      </c>
      <c r="BH295" s="149">
        <f>IF(N295="sníž. přenesená",J295,0)</f>
        <v>0</v>
      </c>
      <c r="BI295" s="149">
        <f>IF(N295="nulová",J295,0)</f>
        <v>0</v>
      </c>
      <c r="BJ295" s="18" t="s">
        <v>87</v>
      </c>
      <c r="BK295" s="149">
        <f>ROUND(I295*H295,2)</f>
        <v>0</v>
      </c>
      <c r="BL295" s="18" t="s">
        <v>504</v>
      </c>
      <c r="BM295" s="148" t="s">
        <v>2245</v>
      </c>
    </row>
    <row r="296" spans="2:65" s="1" customFormat="1">
      <c r="B296" s="34"/>
      <c r="D296" s="150" t="s">
        <v>362</v>
      </c>
      <c r="F296" s="151" t="s">
        <v>2246</v>
      </c>
      <c r="I296" s="152"/>
      <c r="L296" s="34"/>
      <c r="M296" s="153"/>
      <c r="T296" s="55"/>
      <c r="AT296" s="18" t="s">
        <v>362</v>
      </c>
      <c r="AU296" s="18" t="s">
        <v>89</v>
      </c>
    </row>
    <row r="297" spans="2:65" s="12" customFormat="1">
      <c r="B297" s="154"/>
      <c r="D297" s="155" t="s">
        <v>364</v>
      </c>
      <c r="E297" s="156" t="s">
        <v>32</v>
      </c>
      <c r="F297" s="157" t="s">
        <v>365</v>
      </c>
      <c r="H297" s="156" t="s">
        <v>32</v>
      </c>
      <c r="I297" s="158"/>
      <c r="L297" s="154"/>
      <c r="M297" s="159"/>
      <c r="T297" s="160"/>
      <c r="AT297" s="156" t="s">
        <v>364</v>
      </c>
      <c r="AU297" s="156" t="s">
        <v>89</v>
      </c>
      <c r="AV297" s="12" t="s">
        <v>87</v>
      </c>
      <c r="AW297" s="12" t="s">
        <v>40</v>
      </c>
      <c r="AX297" s="12" t="s">
        <v>80</v>
      </c>
      <c r="AY297" s="156" t="s">
        <v>354</v>
      </c>
    </row>
    <row r="298" spans="2:65" s="12" customFormat="1">
      <c r="B298" s="154"/>
      <c r="D298" s="155" t="s">
        <v>364</v>
      </c>
      <c r="E298" s="156" t="s">
        <v>32</v>
      </c>
      <c r="F298" s="157" t="s">
        <v>366</v>
      </c>
      <c r="H298" s="156" t="s">
        <v>32</v>
      </c>
      <c r="I298" s="158"/>
      <c r="L298" s="154"/>
      <c r="M298" s="159"/>
      <c r="T298" s="160"/>
      <c r="AT298" s="156" t="s">
        <v>364</v>
      </c>
      <c r="AU298" s="156" t="s">
        <v>89</v>
      </c>
      <c r="AV298" s="12" t="s">
        <v>87</v>
      </c>
      <c r="AW298" s="12" t="s">
        <v>40</v>
      </c>
      <c r="AX298" s="12" t="s">
        <v>80</v>
      </c>
      <c r="AY298" s="156" t="s">
        <v>354</v>
      </c>
    </row>
    <row r="299" spans="2:65" s="12" customFormat="1">
      <c r="B299" s="154"/>
      <c r="D299" s="155" t="s">
        <v>364</v>
      </c>
      <c r="E299" s="156" t="s">
        <v>32</v>
      </c>
      <c r="F299" s="157" t="s">
        <v>2237</v>
      </c>
      <c r="H299" s="156" t="s">
        <v>32</v>
      </c>
      <c r="I299" s="158"/>
      <c r="L299" s="154"/>
      <c r="M299" s="159"/>
      <c r="T299" s="160"/>
      <c r="AT299" s="156" t="s">
        <v>364</v>
      </c>
      <c r="AU299" s="156" t="s">
        <v>89</v>
      </c>
      <c r="AV299" s="12" t="s">
        <v>87</v>
      </c>
      <c r="AW299" s="12" t="s">
        <v>40</v>
      </c>
      <c r="AX299" s="12" t="s">
        <v>80</v>
      </c>
      <c r="AY299" s="156" t="s">
        <v>354</v>
      </c>
    </row>
    <row r="300" spans="2:65" s="12" customFormat="1">
      <c r="B300" s="154"/>
      <c r="D300" s="155" t="s">
        <v>364</v>
      </c>
      <c r="E300" s="156" t="s">
        <v>32</v>
      </c>
      <c r="F300" s="157" t="s">
        <v>2214</v>
      </c>
      <c r="H300" s="156" t="s">
        <v>32</v>
      </c>
      <c r="I300" s="158"/>
      <c r="L300" s="154"/>
      <c r="M300" s="159"/>
      <c r="T300" s="160"/>
      <c r="AT300" s="156" t="s">
        <v>364</v>
      </c>
      <c r="AU300" s="156" t="s">
        <v>89</v>
      </c>
      <c r="AV300" s="12" t="s">
        <v>87</v>
      </c>
      <c r="AW300" s="12" t="s">
        <v>40</v>
      </c>
      <c r="AX300" s="12" t="s">
        <v>80</v>
      </c>
      <c r="AY300" s="156" t="s">
        <v>354</v>
      </c>
    </row>
    <row r="301" spans="2:65" s="12" customFormat="1">
      <c r="B301" s="154"/>
      <c r="D301" s="155" t="s">
        <v>364</v>
      </c>
      <c r="E301" s="156" t="s">
        <v>32</v>
      </c>
      <c r="F301" s="157" t="s">
        <v>2238</v>
      </c>
      <c r="H301" s="156" t="s">
        <v>32</v>
      </c>
      <c r="I301" s="158"/>
      <c r="L301" s="154"/>
      <c r="M301" s="159"/>
      <c r="T301" s="160"/>
      <c r="AT301" s="156" t="s">
        <v>364</v>
      </c>
      <c r="AU301" s="156" t="s">
        <v>89</v>
      </c>
      <c r="AV301" s="12" t="s">
        <v>87</v>
      </c>
      <c r="AW301" s="12" t="s">
        <v>40</v>
      </c>
      <c r="AX301" s="12" t="s">
        <v>80</v>
      </c>
      <c r="AY301" s="156" t="s">
        <v>354</v>
      </c>
    </row>
    <row r="302" spans="2:65" s="13" customFormat="1">
      <c r="B302" s="161"/>
      <c r="D302" s="155" t="s">
        <v>364</v>
      </c>
      <c r="E302" s="162" t="s">
        <v>32</v>
      </c>
      <c r="F302" s="163" t="s">
        <v>114</v>
      </c>
      <c r="H302" s="164">
        <v>40.732999999999997</v>
      </c>
      <c r="I302" s="165"/>
      <c r="L302" s="161"/>
      <c r="M302" s="166"/>
      <c r="T302" s="167"/>
      <c r="AT302" s="162" t="s">
        <v>364</v>
      </c>
      <c r="AU302" s="162" t="s">
        <v>89</v>
      </c>
      <c r="AV302" s="13" t="s">
        <v>89</v>
      </c>
      <c r="AW302" s="13" t="s">
        <v>40</v>
      </c>
      <c r="AX302" s="13" t="s">
        <v>87</v>
      </c>
      <c r="AY302" s="162" t="s">
        <v>354</v>
      </c>
    </row>
    <row r="303" spans="2:65" s="1" customFormat="1" ht="33" customHeight="1">
      <c r="B303" s="34"/>
      <c r="C303" s="137" t="s">
        <v>622</v>
      </c>
      <c r="D303" s="137" t="s">
        <v>356</v>
      </c>
      <c r="E303" s="138" t="s">
        <v>2247</v>
      </c>
      <c r="F303" s="139" t="s">
        <v>2248</v>
      </c>
      <c r="G303" s="140" t="s">
        <v>476</v>
      </c>
      <c r="H303" s="141">
        <v>40.732999999999997</v>
      </c>
      <c r="I303" s="142"/>
      <c r="J303" s="143">
        <f>ROUND(I303*H303,2)</f>
        <v>0</v>
      </c>
      <c r="K303" s="139" t="s">
        <v>360</v>
      </c>
      <c r="L303" s="34"/>
      <c r="M303" s="144" t="s">
        <v>32</v>
      </c>
      <c r="N303" s="145" t="s">
        <v>51</v>
      </c>
      <c r="P303" s="146">
        <f>O303*H303</f>
        <v>0</v>
      </c>
      <c r="Q303" s="146">
        <v>0</v>
      </c>
      <c r="R303" s="146">
        <f>Q303*H303</f>
        <v>0</v>
      </c>
      <c r="S303" s="146">
        <v>0</v>
      </c>
      <c r="T303" s="147">
        <f>S303*H303</f>
        <v>0</v>
      </c>
      <c r="AR303" s="148" t="s">
        <v>504</v>
      </c>
      <c r="AT303" s="148" t="s">
        <v>356</v>
      </c>
      <c r="AU303" s="148" t="s">
        <v>89</v>
      </c>
      <c r="AY303" s="18" t="s">
        <v>354</v>
      </c>
      <c r="BE303" s="149">
        <f>IF(N303="základní",J303,0)</f>
        <v>0</v>
      </c>
      <c r="BF303" s="149">
        <f>IF(N303="snížená",J303,0)</f>
        <v>0</v>
      </c>
      <c r="BG303" s="149">
        <f>IF(N303="zákl. přenesená",J303,0)</f>
        <v>0</v>
      </c>
      <c r="BH303" s="149">
        <f>IF(N303="sníž. přenesená",J303,0)</f>
        <v>0</v>
      </c>
      <c r="BI303" s="149">
        <f>IF(N303="nulová",J303,0)</f>
        <v>0</v>
      </c>
      <c r="BJ303" s="18" t="s">
        <v>87</v>
      </c>
      <c r="BK303" s="149">
        <f>ROUND(I303*H303,2)</f>
        <v>0</v>
      </c>
      <c r="BL303" s="18" t="s">
        <v>504</v>
      </c>
      <c r="BM303" s="148" t="s">
        <v>2249</v>
      </c>
    </row>
    <row r="304" spans="2:65" s="1" customFormat="1">
      <c r="B304" s="34"/>
      <c r="D304" s="150" t="s">
        <v>362</v>
      </c>
      <c r="F304" s="151" t="s">
        <v>2250</v>
      </c>
      <c r="I304" s="152"/>
      <c r="L304" s="34"/>
      <c r="M304" s="153"/>
      <c r="T304" s="55"/>
      <c r="AT304" s="18" t="s">
        <v>362</v>
      </c>
      <c r="AU304" s="18" t="s">
        <v>89</v>
      </c>
    </row>
    <row r="305" spans="2:65" s="12" customFormat="1">
      <c r="B305" s="154"/>
      <c r="D305" s="155" t="s">
        <v>364</v>
      </c>
      <c r="E305" s="156" t="s">
        <v>32</v>
      </c>
      <c r="F305" s="157" t="s">
        <v>365</v>
      </c>
      <c r="H305" s="156" t="s">
        <v>32</v>
      </c>
      <c r="I305" s="158"/>
      <c r="L305" s="154"/>
      <c r="M305" s="159"/>
      <c r="T305" s="160"/>
      <c r="AT305" s="156" t="s">
        <v>364</v>
      </c>
      <c r="AU305" s="156" t="s">
        <v>89</v>
      </c>
      <c r="AV305" s="12" t="s">
        <v>87</v>
      </c>
      <c r="AW305" s="12" t="s">
        <v>40</v>
      </c>
      <c r="AX305" s="12" t="s">
        <v>80</v>
      </c>
      <c r="AY305" s="156" t="s">
        <v>354</v>
      </c>
    </row>
    <row r="306" spans="2:65" s="12" customFormat="1">
      <c r="B306" s="154"/>
      <c r="D306" s="155" t="s">
        <v>364</v>
      </c>
      <c r="E306" s="156" t="s">
        <v>32</v>
      </c>
      <c r="F306" s="157" t="s">
        <v>366</v>
      </c>
      <c r="H306" s="156" t="s">
        <v>32</v>
      </c>
      <c r="I306" s="158"/>
      <c r="L306" s="154"/>
      <c r="M306" s="159"/>
      <c r="T306" s="160"/>
      <c r="AT306" s="156" t="s">
        <v>364</v>
      </c>
      <c r="AU306" s="156" t="s">
        <v>89</v>
      </c>
      <c r="AV306" s="12" t="s">
        <v>87</v>
      </c>
      <c r="AW306" s="12" t="s">
        <v>40</v>
      </c>
      <c r="AX306" s="12" t="s">
        <v>80</v>
      </c>
      <c r="AY306" s="156" t="s">
        <v>354</v>
      </c>
    </row>
    <row r="307" spans="2:65" s="12" customFormat="1">
      <c r="B307" s="154"/>
      <c r="D307" s="155" t="s">
        <v>364</v>
      </c>
      <c r="E307" s="156" t="s">
        <v>32</v>
      </c>
      <c r="F307" s="157" t="s">
        <v>2237</v>
      </c>
      <c r="H307" s="156" t="s">
        <v>32</v>
      </c>
      <c r="I307" s="158"/>
      <c r="L307" s="154"/>
      <c r="M307" s="159"/>
      <c r="T307" s="160"/>
      <c r="AT307" s="156" t="s">
        <v>364</v>
      </c>
      <c r="AU307" s="156" t="s">
        <v>89</v>
      </c>
      <c r="AV307" s="12" t="s">
        <v>87</v>
      </c>
      <c r="AW307" s="12" t="s">
        <v>40</v>
      </c>
      <c r="AX307" s="12" t="s">
        <v>80</v>
      </c>
      <c r="AY307" s="156" t="s">
        <v>354</v>
      </c>
    </row>
    <row r="308" spans="2:65" s="12" customFormat="1">
      <c r="B308" s="154"/>
      <c r="D308" s="155" t="s">
        <v>364</v>
      </c>
      <c r="E308" s="156" t="s">
        <v>32</v>
      </c>
      <c r="F308" s="157" t="s">
        <v>2214</v>
      </c>
      <c r="H308" s="156" t="s">
        <v>32</v>
      </c>
      <c r="I308" s="158"/>
      <c r="L308" s="154"/>
      <c r="M308" s="159"/>
      <c r="T308" s="160"/>
      <c r="AT308" s="156" t="s">
        <v>364</v>
      </c>
      <c r="AU308" s="156" t="s">
        <v>89</v>
      </c>
      <c r="AV308" s="12" t="s">
        <v>87</v>
      </c>
      <c r="AW308" s="12" t="s">
        <v>40</v>
      </c>
      <c r="AX308" s="12" t="s">
        <v>80</v>
      </c>
      <c r="AY308" s="156" t="s">
        <v>354</v>
      </c>
    </row>
    <row r="309" spans="2:65" s="12" customFormat="1">
      <c r="B309" s="154"/>
      <c r="D309" s="155" t="s">
        <v>364</v>
      </c>
      <c r="E309" s="156" t="s">
        <v>32</v>
      </c>
      <c r="F309" s="157" t="s">
        <v>2238</v>
      </c>
      <c r="H309" s="156" t="s">
        <v>32</v>
      </c>
      <c r="I309" s="158"/>
      <c r="L309" s="154"/>
      <c r="M309" s="159"/>
      <c r="T309" s="160"/>
      <c r="AT309" s="156" t="s">
        <v>364</v>
      </c>
      <c r="AU309" s="156" t="s">
        <v>89</v>
      </c>
      <c r="AV309" s="12" t="s">
        <v>87</v>
      </c>
      <c r="AW309" s="12" t="s">
        <v>40</v>
      </c>
      <c r="AX309" s="12" t="s">
        <v>80</v>
      </c>
      <c r="AY309" s="156" t="s">
        <v>354</v>
      </c>
    </row>
    <row r="310" spans="2:65" s="13" customFormat="1">
      <c r="B310" s="161"/>
      <c r="D310" s="155" t="s">
        <v>364</v>
      </c>
      <c r="E310" s="162" t="s">
        <v>32</v>
      </c>
      <c r="F310" s="163" t="s">
        <v>114</v>
      </c>
      <c r="H310" s="164">
        <v>40.732999999999997</v>
      </c>
      <c r="I310" s="165"/>
      <c r="L310" s="161"/>
      <c r="M310" s="166"/>
      <c r="T310" s="167"/>
      <c r="AT310" s="162" t="s">
        <v>364</v>
      </c>
      <c r="AU310" s="162" t="s">
        <v>89</v>
      </c>
      <c r="AV310" s="13" t="s">
        <v>89</v>
      </c>
      <c r="AW310" s="13" t="s">
        <v>40</v>
      </c>
      <c r="AX310" s="13" t="s">
        <v>87</v>
      </c>
      <c r="AY310" s="162" t="s">
        <v>354</v>
      </c>
    </row>
    <row r="311" spans="2:65" s="1" customFormat="1" ht="24.2" customHeight="1">
      <c r="B311" s="34"/>
      <c r="C311" s="137" t="s">
        <v>627</v>
      </c>
      <c r="D311" s="137" t="s">
        <v>356</v>
      </c>
      <c r="E311" s="138" t="s">
        <v>2251</v>
      </c>
      <c r="F311" s="139" t="s">
        <v>2252</v>
      </c>
      <c r="G311" s="140" t="s">
        <v>359</v>
      </c>
      <c r="H311" s="141">
        <v>14.4</v>
      </c>
      <c r="I311" s="142"/>
      <c r="J311" s="143">
        <f>ROUND(I311*H311,2)</f>
        <v>0</v>
      </c>
      <c r="K311" s="139" t="s">
        <v>360</v>
      </c>
      <c r="L311" s="34"/>
      <c r="M311" s="144" t="s">
        <v>32</v>
      </c>
      <c r="N311" s="145" t="s">
        <v>51</v>
      </c>
      <c r="P311" s="146">
        <f>O311*H311</f>
        <v>0</v>
      </c>
      <c r="Q311" s="146">
        <v>1.7000000000000001E-4</v>
      </c>
      <c r="R311" s="146">
        <f>Q311*H311</f>
        <v>2.4480000000000001E-3</v>
      </c>
      <c r="S311" s="146">
        <v>0</v>
      </c>
      <c r="T311" s="147">
        <f>S311*H311</f>
        <v>0</v>
      </c>
      <c r="AR311" s="148" t="s">
        <v>504</v>
      </c>
      <c r="AT311" s="148" t="s">
        <v>356</v>
      </c>
      <c r="AU311" s="148" t="s">
        <v>89</v>
      </c>
      <c r="AY311" s="18" t="s">
        <v>354</v>
      </c>
      <c r="BE311" s="149">
        <f>IF(N311="základní",J311,0)</f>
        <v>0</v>
      </c>
      <c r="BF311" s="149">
        <f>IF(N311="snížená",J311,0)</f>
        <v>0</v>
      </c>
      <c r="BG311" s="149">
        <f>IF(N311="zákl. přenesená",J311,0)</f>
        <v>0</v>
      </c>
      <c r="BH311" s="149">
        <f>IF(N311="sníž. přenesená",J311,0)</f>
        <v>0</v>
      </c>
      <c r="BI311" s="149">
        <f>IF(N311="nulová",J311,0)</f>
        <v>0</v>
      </c>
      <c r="BJ311" s="18" t="s">
        <v>87</v>
      </c>
      <c r="BK311" s="149">
        <f>ROUND(I311*H311,2)</f>
        <v>0</v>
      </c>
      <c r="BL311" s="18" t="s">
        <v>504</v>
      </c>
      <c r="BM311" s="148" t="s">
        <v>2253</v>
      </c>
    </row>
    <row r="312" spans="2:65" s="1" customFormat="1">
      <c r="B312" s="34"/>
      <c r="D312" s="150" t="s">
        <v>362</v>
      </c>
      <c r="F312" s="151" t="s">
        <v>2254</v>
      </c>
      <c r="I312" s="152"/>
      <c r="L312" s="34"/>
      <c r="M312" s="153"/>
      <c r="T312" s="55"/>
      <c r="AT312" s="18" t="s">
        <v>362</v>
      </c>
      <c r="AU312" s="18" t="s">
        <v>89</v>
      </c>
    </row>
    <row r="313" spans="2:65" s="12" customFormat="1">
      <c r="B313" s="154"/>
      <c r="D313" s="155" t="s">
        <v>364</v>
      </c>
      <c r="E313" s="156" t="s">
        <v>32</v>
      </c>
      <c r="F313" s="157" t="s">
        <v>365</v>
      </c>
      <c r="H313" s="156" t="s">
        <v>32</v>
      </c>
      <c r="I313" s="158"/>
      <c r="L313" s="154"/>
      <c r="M313" s="159"/>
      <c r="T313" s="160"/>
      <c r="AT313" s="156" t="s">
        <v>364</v>
      </c>
      <c r="AU313" s="156" t="s">
        <v>89</v>
      </c>
      <c r="AV313" s="12" t="s">
        <v>87</v>
      </c>
      <c r="AW313" s="12" t="s">
        <v>40</v>
      </c>
      <c r="AX313" s="12" t="s">
        <v>80</v>
      </c>
      <c r="AY313" s="156" t="s">
        <v>354</v>
      </c>
    </row>
    <row r="314" spans="2:65" s="12" customFormat="1">
      <c r="B314" s="154"/>
      <c r="D314" s="155" t="s">
        <v>364</v>
      </c>
      <c r="E314" s="156" t="s">
        <v>32</v>
      </c>
      <c r="F314" s="157" t="s">
        <v>366</v>
      </c>
      <c r="H314" s="156" t="s">
        <v>32</v>
      </c>
      <c r="I314" s="158"/>
      <c r="L314" s="154"/>
      <c r="M314" s="159"/>
      <c r="T314" s="160"/>
      <c r="AT314" s="156" t="s">
        <v>364</v>
      </c>
      <c r="AU314" s="156" t="s">
        <v>89</v>
      </c>
      <c r="AV314" s="12" t="s">
        <v>87</v>
      </c>
      <c r="AW314" s="12" t="s">
        <v>40</v>
      </c>
      <c r="AX314" s="12" t="s">
        <v>80</v>
      </c>
      <c r="AY314" s="156" t="s">
        <v>354</v>
      </c>
    </row>
    <row r="315" spans="2:65" s="12" customFormat="1">
      <c r="B315" s="154"/>
      <c r="D315" s="155" t="s">
        <v>364</v>
      </c>
      <c r="E315" s="156" t="s">
        <v>32</v>
      </c>
      <c r="F315" s="157" t="s">
        <v>2222</v>
      </c>
      <c r="H315" s="156" t="s">
        <v>32</v>
      </c>
      <c r="I315" s="158"/>
      <c r="L315" s="154"/>
      <c r="M315" s="159"/>
      <c r="T315" s="160"/>
      <c r="AT315" s="156" t="s">
        <v>364</v>
      </c>
      <c r="AU315" s="156" t="s">
        <v>89</v>
      </c>
      <c r="AV315" s="12" t="s">
        <v>87</v>
      </c>
      <c r="AW315" s="12" t="s">
        <v>40</v>
      </c>
      <c r="AX315" s="12" t="s">
        <v>80</v>
      </c>
      <c r="AY315" s="156" t="s">
        <v>354</v>
      </c>
    </row>
    <row r="316" spans="2:65" s="12" customFormat="1">
      <c r="B316" s="154"/>
      <c r="D316" s="155" t="s">
        <v>364</v>
      </c>
      <c r="E316" s="156" t="s">
        <v>32</v>
      </c>
      <c r="F316" s="157" t="s">
        <v>2223</v>
      </c>
      <c r="H316" s="156" t="s">
        <v>32</v>
      </c>
      <c r="I316" s="158"/>
      <c r="L316" s="154"/>
      <c r="M316" s="159"/>
      <c r="T316" s="160"/>
      <c r="AT316" s="156" t="s">
        <v>364</v>
      </c>
      <c r="AU316" s="156" t="s">
        <v>89</v>
      </c>
      <c r="AV316" s="12" t="s">
        <v>87</v>
      </c>
      <c r="AW316" s="12" t="s">
        <v>40</v>
      </c>
      <c r="AX316" s="12" t="s">
        <v>80</v>
      </c>
      <c r="AY316" s="156" t="s">
        <v>354</v>
      </c>
    </row>
    <row r="317" spans="2:65" s="12" customFormat="1">
      <c r="B317" s="154"/>
      <c r="D317" s="155" t="s">
        <v>364</v>
      </c>
      <c r="E317" s="156" t="s">
        <v>32</v>
      </c>
      <c r="F317" s="157" t="s">
        <v>2224</v>
      </c>
      <c r="H317" s="156" t="s">
        <v>32</v>
      </c>
      <c r="I317" s="158"/>
      <c r="L317" s="154"/>
      <c r="M317" s="159"/>
      <c r="T317" s="160"/>
      <c r="AT317" s="156" t="s">
        <v>364</v>
      </c>
      <c r="AU317" s="156" t="s">
        <v>89</v>
      </c>
      <c r="AV317" s="12" t="s">
        <v>87</v>
      </c>
      <c r="AW317" s="12" t="s">
        <v>40</v>
      </c>
      <c r="AX317" s="12" t="s">
        <v>80</v>
      </c>
      <c r="AY317" s="156" t="s">
        <v>354</v>
      </c>
    </row>
    <row r="318" spans="2:65" s="13" customFormat="1">
      <c r="B318" s="161"/>
      <c r="D318" s="155" t="s">
        <v>364</v>
      </c>
      <c r="E318" s="162" t="s">
        <v>32</v>
      </c>
      <c r="F318" s="163" t="s">
        <v>2086</v>
      </c>
      <c r="H318" s="164">
        <v>14.4</v>
      </c>
      <c r="I318" s="165"/>
      <c r="L318" s="161"/>
      <c r="M318" s="166"/>
      <c r="T318" s="167"/>
      <c r="AT318" s="162" t="s">
        <v>364</v>
      </c>
      <c r="AU318" s="162" t="s">
        <v>89</v>
      </c>
      <c r="AV318" s="13" t="s">
        <v>89</v>
      </c>
      <c r="AW318" s="13" t="s">
        <v>40</v>
      </c>
      <c r="AX318" s="13" t="s">
        <v>87</v>
      </c>
      <c r="AY318" s="162" t="s">
        <v>354</v>
      </c>
    </row>
    <row r="319" spans="2:65" s="1" customFormat="1" ht="37.9" customHeight="1">
      <c r="B319" s="34"/>
      <c r="C319" s="137" t="s">
        <v>634</v>
      </c>
      <c r="D319" s="137" t="s">
        <v>356</v>
      </c>
      <c r="E319" s="138" t="s">
        <v>2255</v>
      </c>
      <c r="F319" s="139" t="s">
        <v>2256</v>
      </c>
      <c r="G319" s="140" t="s">
        <v>476</v>
      </c>
      <c r="H319" s="141">
        <v>40.732999999999997</v>
      </c>
      <c r="I319" s="142"/>
      <c r="J319" s="143">
        <f>ROUND(I319*H319,2)</f>
        <v>0</v>
      </c>
      <c r="K319" s="139" t="s">
        <v>360</v>
      </c>
      <c r="L319" s="34"/>
      <c r="M319" s="144" t="s">
        <v>32</v>
      </c>
      <c r="N319" s="145" t="s">
        <v>51</v>
      </c>
      <c r="P319" s="146">
        <f>O319*H319</f>
        <v>0</v>
      </c>
      <c r="Q319" s="146">
        <v>4.0000000000000003E-5</v>
      </c>
      <c r="R319" s="146">
        <f>Q319*H319</f>
        <v>1.6293200000000001E-3</v>
      </c>
      <c r="S319" s="146">
        <v>0</v>
      </c>
      <c r="T319" s="147">
        <f>S319*H319</f>
        <v>0</v>
      </c>
      <c r="AR319" s="148" t="s">
        <v>504</v>
      </c>
      <c r="AT319" s="148" t="s">
        <v>356</v>
      </c>
      <c r="AU319" s="148" t="s">
        <v>89</v>
      </c>
      <c r="AY319" s="18" t="s">
        <v>354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8" t="s">
        <v>87</v>
      </c>
      <c r="BK319" s="149">
        <f>ROUND(I319*H319,2)</f>
        <v>0</v>
      </c>
      <c r="BL319" s="18" t="s">
        <v>504</v>
      </c>
      <c r="BM319" s="148" t="s">
        <v>2257</v>
      </c>
    </row>
    <row r="320" spans="2:65" s="1" customFormat="1">
      <c r="B320" s="34"/>
      <c r="D320" s="150" t="s">
        <v>362</v>
      </c>
      <c r="F320" s="151" t="s">
        <v>2258</v>
      </c>
      <c r="I320" s="152"/>
      <c r="L320" s="34"/>
      <c r="M320" s="153"/>
      <c r="T320" s="55"/>
      <c r="AT320" s="18" t="s">
        <v>362</v>
      </c>
      <c r="AU320" s="18" t="s">
        <v>89</v>
      </c>
    </row>
    <row r="321" spans="2:65" s="12" customFormat="1">
      <c r="B321" s="154"/>
      <c r="D321" s="155" t="s">
        <v>364</v>
      </c>
      <c r="E321" s="156" t="s">
        <v>32</v>
      </c>
      <c r="F321" s="157" t="s">
        <v>365</v>
      </c>
      <c r="H321" s="156" t="s">
        <v>32</v>
      </c>
      <c r="I321" s="158"/>
      <c r="L321" s="154"/>
      <c r="M321" s="159"/>
      <c r="T321" s="160"/>
      <c r="AT321" s="156" t="s">
        <v>364</v>
      </c>
      <c r="AU321" s="156" t="s">
        <v>89</v>
      </c>
      <c r="AV321" s="12" t="s">
        <v>87</v>
      </c>
      <c r="AW321" s="12" t="s">
        <v>40</v>
      </c>
      <c r="AX321" s="12" t="s">
        <v>80</v>
      </c>
      <c r="AY321" s="156" t="s">
        <v>354</v>
      </c>
    </row>
    <row r="322" spans="2:65" s="12" customFormat="1">
      <c r="B322" s="154"/>
      <c r="D322" s="155" t="s">
        <v>364</v>
      </c>
      <c r="E322" s="156" t="s">
        <v>32</v>
      </c>
      <c r="F322" s="157" t="s">
        <v>366</v>
      </c>
      <c r="H322" s="156" t="s">
        <v>32</v>
      </c>
      <c r="I322" s="158"/>
      <c r="L322" s="154"/>
      <c r="M322" s="159"/>
      <c r="T322" s="160"/>
      <c r="AT322" s="156" t="s">
        <v>364</v>
      </c>
      <c r="AU322" s="156" t="s">
        <v>89</v>
      </c>
      <c r="AV322" s="12" t="s">
        <v>87</v>
      </c>
      <c r="AW322" s="12" t="s">
        <v>40</v>
      </c>
      <c r="AX322" s="12" t="s">
        <v>80</v>
      </c>
      <c r="AY322" s="156" t="s">
        <v>354</v>
      </c>
    </row>
    <row r="323" spans="2:65" s="12" customFormat="1">
      <c r="B323" s="154"/>
      <c r="D323" s="155" t="s">
        <v>364</v>
      </c>
      <c r="E323" s="156" t="s">
        <v>32</v>
      </c>
      <c r="F323" s="157" t="s">
        <v>2237</v>
      </c>
      <c r="H323" s="156" t="s">
        <v>32</v>
      </c>
      <c r="I323" s="158"/>
      <c r="L323" s="154"/>
      <c r="M323" s="159"/>
      <c r="T323" s="160"/>
      <c r="AT323" s="156" t="s">
        <v>364</v>
      </c>
      <c r="AU323" s="156" t="s">
        <v>89</v>
      </c>
      <c r="AV323" s="12" t="s">
        <v>87</v>
      </c>
      <c r="AW323" s="12" t="s">
        <v>40</v>
      </c>
      <c r="AX323" s="12" t="s">
        <v>80</v>
      </c>
      <c r="AY323" s="156" t="s">
        <v>354</v>
      </c>
    </row>
    <row r="324" spans="2:65" s="12" customFormat="1">
      <c r="B324" s="154"/>
      <c r="D324" s="155" t="s">
        <v>364</v>
      </c>
      <c r="E324" s="156" t="s">
        <v>32</v>
      </c>
      <c r="F324" s="157" t="s">
        <v>2214</v>
      </c>
      <c r="H324" s="156" t="s">
        <v>32</v>
      </c>
      <c r="I324" s="158"/>
      <c r="L324" s="154"/>
      <c r="M324" s="159"/>
      <c r="T324" s="160"/>
      <c r="AT324" s="156" t="s">
        <v>364</v>
      </c>
      <c r="AU324" s="156" t="s">
        <v>89</v>
      </c>
      <c r="AV324" s="12" t="s">
        <v>87</v>
      </c>
      <c r="AW324" s="12" t="s">
        <v>40</v>
      </c>
      <c r="AX324" s="12" t="s">
        <v>80</v>
      </c>
      <c r="AY324" s="156" t="s">
        <v>354</v>
      </c>
    </row>
    <row r="325" spans="2:65" s="12" customFormat="1">
      <c r="B325" s="154"/>
      <c r="D325" s="155" t="s">
        <v>364</v>
      </c>
      <c r="E325" s="156" t="s">
        <v>32</v>
      </c>
      <c r="F325" s="157" t="s">
        <v>2238</v>
      </c>
      <c r="H325" s="156" t="s">
        <v>32</v>
      </c>
      <c r="I325" s="158"/>
      <c r="L325" s="154"/>
      <c r="M325" s="159"/>
      <c r="T325" s="160"/>
      <c r="AT325" s="156" t="s">
        <v>364</v>
      </c>
      <c r="AU325" s="156" t="s">
        <v>89</v>
      </c>
      <c r="AV325" s="12" t="s">
        <v>87</v>
      </c>
      <c r="AW325" s="12" t="s">
        <v>40</v>
      </c>
      <c r="AX325" s="12" t="s">
        <v>80</v>
      </c>
      <c r="AY325" s="156" t="s">
        <v>354</v>
      </c>
    </row>
    <row r="326" spans="2:65" s="13" customFormat="1">
      <c r="B326" s="161"/>
      <c r="D326" s="155" t="s">
        <v>364</v>
      </c>
      <c r="E326" s="162" t="s">
        <v>32</v>
      </c>
      <c r="F326" s="163" t="s">
        <v>114</v>
      </c>
      <c r="H326" s="164">
        <v>40.732999999999997</v>
      </c>
      <c r="I326" s="165"/>
      <c r="L326" s="161"/>
      <c r="M326" s="166"/>
      <c r="T326" s="167"/>
      <c r="AT326" s="162" t="s">
        <v>364</v>
      </c>
      <c r="AU326" s="162" t="s">
        <v>89</v>
      </c>
      <c r="AV326" s="13" t="s">
        <v>89</v>
      </c>
      <c r="AW326" s="13" t="s">
        <v>40</v>
      </c>
      <c r="AX326" s="13" t="s">
        <v>87</v>
      </c>
      <c r="AY326" s="162" t="s">
        <v>354</v>
      </c>
    </row>
    <row r="327" spans="2:65" s="1" customFormat="1" ht="33" customHeight="1">
      <c r="B327" s="34"/>
      <c r="C327" s="137" t="s">
        <v>642</v>
      </c>
      <c r="D327" s="137" t="s">
        <v>356</v>
      </c>
      <c r="E327" s="138" t="s">
        <v>2259</v>
      </c>
      <c r="F327" s="139" t="s">
        <v>2260</v>
      </c>
      <c r="G327" s="140" t="s">
        <v>476</v>
      </c>
      <c r="H327" s="141">
        <v>40.732999999999997</v>
      </c>
      <c r="I327" s="142"/>
      <c r="J327" s="143">
        <f>ROUND(I327*H327,2)</f>
        <v>0</v>
      </c>
      <c r="K327" s="139" t="s">
        <v>360</v>
      </c>
      <c r="L327" s="34"/>
      <c r="M327" s="144" t="s">
        <v>32</v>
      </c>
      <c r="N327" s="145" t="s">
        <v>51</v>
      </c>
      <c r="P327" s="146">
        <f>O327*H327</f>
        <v>0</v>
      </c>
      <c r="Q327" s="146">
        <v>4.0000000000000003E-5</v>
      </c>
      <c r="R327" s="146">
        <f>Q327*H327</f>
        <v>1.6293200000000001E-3</v>
      </c>
      <c r="S327" s="146">
        <v>0</v>
      </c>
      <c r="T327" s="147">
        <f>S327*H327</f>
        <v>0</v>
      </c>
      <c r="AR327" s="148" t="s">
        <v>504</v>
      </c>
      <c r="AT327" s="148" t="s">
        <v>356</v>
      </c>
      <c r="AU327" s="148" t="s">
        <v>89</v>
      </c>
      <c r="AY327" s="18" t="s">
        <v>354</v>
      </c>
      <c r="BE327" s="149">
        <f>IF(N327="základní",J327,0)</f>
        <v>0</v>
      </c>
      <c r="BF327" s="149">
        <f>IF(N327="snížená",J327,0)</f>
        <v>0</v>
      </c>
      <c r="BG327" s="149">
        <f>IF(N327="zákl. přenesená",J327,0)</f>
        <v>0</v>
      </c>
      <c r="BH327" s="149">
        <f>IF(N327="sníž. přenesená",J327,0)</f>
        <v>0</v>
      </c>
      <c r="BI327" s="149">
        <f>IF(N327="nulová",J327,0)</f>
        <v>0</v>
      </c>
      <c r="BJ327" s="18" t="s">
        <v>87</v>
      </c>
      <c r="BK327" s="149">
        <f>ROUND(I327*H327,2)</f>
        <v>0</v>
      </c>
      <c r="BL327" s="18" t="s">
        <v>504</v>
      </c>
      <c r="BM327" s="148" t="s">
        <v>2261</v>
      </c>
    </row>
    <row r="328" spans="2:65" s="1" customFormat="1">
      <c r="B328" s="34"/>
      <c r="D328" s="150" t="s">
        <v>362</v>
      </c>
      <c r="F328" s="151" t="s">
        <v>2262</v>
      </c>
      <c r="I328" s="152"/>
      <c r="L328" s="34"/>
      <c r="M328" s="153"/>
      <c r="T328" s="55"/>
      <c r="AT328" s="18" t="s">
        <v>362</v>
      </c>
      <c r="AU328" s="18" t="s">
        <v>89</v>
      </c>
    </row>
    <row r="329" spans="2:65" s="12" customFormat="1">
      <c r="B329" s="154"/>
      <c r="D329" s="155" t="s">
        <v>364</v>
      </c>
      <c r="E329" s="156" t="s">
        <v>32</v>
      </c>
      <c r="F329" s="157" t="s">
        <v>365</v>
      </c>
      <c r="H329" s="156" t="s">
        <v>32</v>
      </c>
      <c r="I329" s="158"/>
      <c r="L329" s="154"/>
      <c r="M329" s="159"/>
      <c r="T329" s="160"/>
      <c r="AT329" s="156" t="s">
        <v>364</v>
      </c>
      <c r="AU329" s="156" t="s">
        <v>89</v>
      </c>
      <c r="AV329" s="12" t="s">
        <v>87</v>
      </c>
      <c r="AW329" s="12" t="s">
        <v>40</v>
      </c>
      <c r="AX329" s="12" t="s">
        <v>80</v>
      </c>
      <c r="AY329" s="156" t="s">
        <v>354</v>
      </c>
    </row>
    <row r="330" spans="2:65" s="12" customFormat="1">
      <c r="B330" s="154"/>
      <c r="D330" s="155" t="s">
        <v>364</v>
      </c>
      <c r="E330" s="156" t="s">
        <v>32</v>
      </c>
      <c r="F330" s="157" t="s">
        <v>366</v>
      </c>
      <c r="H330" s="156" t="s">
        <v>32</v>
      </c>
      <c r="I330" s="158"/>
      <c r="L330" s="154"/>
      <c r="M330" s="159"/>
      <c r="T330" s="160"/>
      <c r="AT330" s="156" t="s">
        <v>364</v>
      </c>
      <c r="AU330" s="156" t="s">
        <v>89</v>
      </c>
      <c r="AV330" s="12" t="s">
        <v>87</v>
      </c>
      <c r="AW330" s="12" t="s">
        <v>40</v>
      </c>
      <c r="AX330" s="12" t="s">
        <v>80</v>
      </c>
      <c r="AY330" s="156" t="s">
        <v>354</v>
      </c>
    </row>
    <row r="331" spans="2:65" s="12" customFormat="1">
      <c r="B331" s="154"/>
      <c r="D331" s="155" t="s">
        <v>364</v>
      </c>
      <c r="E331" s="156" t="s">
        <v>32</v>
      </c>
      <c r="F331" s="157" t="s">
        <v>2237</v>
      </c>
      <c r="H331" s="156" t="s">
        <v>32</v>
      </c>
      <c r="I331" s="158"/>
      <c r="L331" s="154"/>
      <c r="M331" s="159"/>
      <c r="T331" s="160"/>
      <c r="AT331" s="156" t="s">
        <v>364</v>
      </c>
      <c r="AU331" s="156" t="s">
        <v>89</v>
      </c>
      <c r="AV331" s="12" t="s">
        <v>87</v>
      </c>
      <c r="AW331" s="12" t="s">
        <v>40</v>
      </c>
      <c r="AX331" s="12" t="s">
        <v>80</v>
      </c>
      <c r="AY331" s="156" t="s">
        <v>354</v>
      </c>
    </row>
    <row r="332" spans="2:65" s="12" customFormat="1">
      <c r="B332" s="154"/>
      <c r="D332" s="155" t="s">
        <v>364</v>
      </c>
      <c r="E332" s="156" t="s">
        <v>32</v>
      </c>
      <c r="F332" s="157" t="s">
        <v>2214</v>
      </c>
      <c r="H332" s="156" t="s">
        <v>32</v>
      </c>
      <c r="I332" s="158"/>
      <c r="L332" s="154"/>
      <c r="M332" s="159"/>
      <c r="T332" s="160"/>
      <c r="AT332" s="156" t="s">
        <v>364</v>
      </c>
      <c r="AU332" s="156" t="s">
        <v>89</v>
      </c>
      <c r="AV332" s="12" t="s">
        <v>87</v>
      </c>
      <c r="AW332" s="12" t="s">
        <v>40</v>
      </c>
      <c r="AX332" s="12" t="s">
        <v>80</v>
      </c>
      <c r="AY332" s="156" t="s">
        <v>354</v>
      </c>
    </row>
    <row r="333" spans="2:65" s="12" customFormat="1">
      <c r="B333" s="154"/>
      <c r="D333" s="155" t="s">
        <v>364</v>
      </c>
      <c r="E333" s="156" t="s">
        <v>32</v>
      </c>
      <c r="F333" s="157" t="s">
        <v>2238</v>
      </c>
      <c r="H333" s="156" t="s">
        <v>32</v>
      </c>
      <c r="I333" s="158"/>
      <c r="L333" s="154"/>
      <c r="M333" s="159"/>
      <c r="T333" s="160"/>
      <c r="AT333" s="156" t="s">
        <v>364</v>
      </c>
      <c r="AU333" s="156" t="s">
        <v>89</v>
      </c>
      <c r="AV333" s="12" t="s">
        <v>87</v>
      </c>
      <c r="AW333" s="12" t="s">
        <v>40</v>
      </c>
      <c r="AX333" s="12" t="s">
        <v>80</v>
      </c>
      <c r="AY333" s="156" t="s">
        <v>354</v>
      </c>
    </row>
    <row r="334" spans="2:65" s="13" customFormat="1">
      <c r="B334" s="161"/>
      <c r="D334" s="155" t="s">
        <v>364</v>
      </c>
      <c r="E334" s="162" t="s">
        <v>32</v>
      </c>
      <c r="F334" s="163" t="s">
        <v>114</v>
      </c>
      <c r="H334" s="164">
        <v>40.732999999999997</v>
      </c>
      <c r="I334" s="165"/>
      <c r="L334" s="161"/>
      <c r="M334" s="166"/>
      <c r="T334" s="167"/>
      <c r="AT334" s="162" t="s">
        <v>364</v>
      </c>
      <c r="AU334" s="162" t="s">
        <v>89</v>
      </c>
      <c r="AV334" s="13" t="s">
        <v>89</v>
      </c>
      <c r="AW334" s="13" t="s">
        <v>40</v>
      </c>
      <c r="AX334" s="13" t="s">
        <v>87</v>
      </c>
      <c r="AY334" s="162" t="s">
        <v>354</v>
      </c>
    </row>
    <row r="335" spans="2:65" s="1" customFormat="1" ht="24.2" customHeight="1">
      <c r="B335" s="34"/>
      <c r="C335" s="137" t="s">
        <v>648</v>
      </c>
      <c r="D335" s="137" t="s">
        <v>356</v>
      </c>
      <c r="E335" s="138" t="s">
        <v>2263</v>
      </c>
      <c r="F335" s="139" t="s">
        <v>2264</v>
      </c>
      <c r="G335" s="140" t="s">
        <v>359</v>
      </c>
      <c r="H335" s="141">
        <v>14.4</v>
      </c>
      <c r="I335" s="142"/>
      <c r="J335" s="143">
        <f>ROUND(I335*H335,2)</f>
        <v>0</v>
      </c>
      <c r="K335" s="139" t="s">
        <v>360</v>
      </c>
      <c r="L335" s="34"/>
      <c r="M335" s="144" t="s">
        <v>32</v>
      </c>
      <c r="N335" s="145" t="s">
        <v>51</v>
      </c>
      <c r="P335" s="146">
        <f>O335*H335</f>
        <v>0</v>
      </c>
      <c r="Q335" s="146">
        <v>4.2999999999999999E-4</v>
      </c>
      <c r="R335" s="146">
        <f>Q335*H335</f>
        <v>6.1919999999999996E-3</v>
      </c>
      <c r="S335" s="146">
        <v>0</v>
      </c>
      <c r="T335" s="147">
        <f>S335*H335</f>
        <v>0</v>
      </c>
      <c r="AR335" s="148" t="s">
        <v>504</v>
      </c>
      <c r="AT335" s="148" t="s">
        <v>356</v>
      </c>
      <c r="AU335" s="148" t="s">
        <v>89</v>
      </c>
      <c r="AY335" s="18" t="s">
        <v>354</v>
      </c>
      <c r="BE335" s="149">
        <f>IF(N335="základní",J335,0)</f>
        <v>0</v>
      </c>
      <c r="BF335" s="149">
        <f>IF(N335="snížená",J335,0)</f>
        <v>0</v>
      </c>
      <c r="BG335" s="149">
        <f>IF(N335="zákl. přenesená",J335,0)</f>
        <v>0</v>
      </c>
      <c r="BH335" s="149">
        <f>IF(N335="sníž. přenesená",J335,0)</f>
        <v>0</v>
      </c>
      <c r="BI335" s="149">
        <f>IF(N335="nulová",J335,0)</f>
        <v>0</v>
      </c>
      <c r="BJ335" s="18" t="s">
        <v>87</v>
      </c>
      <c r="BK335" s="149">
        <f>ROUND(I335*H335,2)</f>
        <v>0</v>
      </c>
      <c r="BL335" s="18" t="s">
        <v>504</v>
      </c>
      <c r="BM335" s="148" t="s">
        <v>2265</v>
      </c>
    </row>
    <row r="336" spans="2:65" s="1" customFormat="1">
      <c r="B336" s="34"/>
      <c r="D336" s="150" t="s">
        <v>362</v>
      </c>
      <c r="F336" s="151" t="s">
        <v>2266</v>
      </c>
      <c r="I336" s="152"/>
      <c r="L336" s="34"/>
      <c r="M336" s="153"/>
      <c r="T336" s="55"/>
      <c r="AT336" s="18" t="s">
        <v>362</v>
      </c>
      <c r="AU336" s="18" t="s">
        <v>89</v>
      </c>
    </row>
    <row r="337" spans="2:65" s="12" customFormat="1">
      <c r="B337" s="154"/>
      <c r="D337" s="155" t="s">
        <v>364</v>
      </c>
      <c r="E337" s="156" t="s">
        <v>32</v>
      </c>
      <c r="F337" s="157" t="s">
        <v>365</v>
      </c>
      <c r="H337" s="156" t="s">
        <v>32</v>
      </c>
      <c r="I337" s="158"/>
      <c r="L337" s="154"/>
      <c r="M337" s="159"/>
      <c r="T337" s="160"/>
      <c r="AT337" s="156" t="s">
        <v>364</v>
      </c>
      <c r="AU337" s="156" t="s">
        <v>89</v>
      </c>
      <c r="AV337" s="12" t="s">
        <v>87</v>
      </c>
      <c r="AW337" s="12" t="s">
        <v>40</v>
      </c>
      <c r="AX337" s="12" t="s">
        <v>80</v>
      </c>
      <c r="AY337" s="156" t="s">
        <v>354</v>
      </c>
    </row>
    <row r="338" spans="2:65" s="12" customFormat="1">
      <c r="B338" s="154"/>
      <c r="D338" s="155" t="s">
        <v>364</v>
      </c>
      <c r="E338" s="156" t="s">
        <v>32</v>
      </c>
      <c r="F338" s="157" t="s">
        <v>366</v>
      </c>
      <c r="H338" s="156" t="s">
        <v>32</v>
      </c>
      <c r="I338" s="158"/>
      <c r="L338" s="154"/>
      <c r="M338" s="159"/>
      <c r="T338" s="160"/>
      <c r="AT338" s="156" t="s">
        <v>364</v>
      </c>
      <c r="AU338" s="156" t="s">
        <v>89</v>
      </c>
      <c r="AV338" s="12" t="s">
        <v>87</v>
      </c>
      <c r="AW338" s="12" t="s">
        <v>40</v>
      </c>
      <c r="AX338" s="12" t="s">
        <v>80</v>
      </c>
      <c r="AY338" s="156" t="s">
        <v>354</v>
      </c>
    </row>
    <row r="339" spans="2:65" s="12" customFormat="1">
      <c r="B339" s="154"/>
      <c r="D339" s="155" t="s">
        <v>364</v>
      </c>
      <c r="E339" s="156" t="s">
        <v>32</v>
      </c>
      <c r="F339" s="157" t="s">
        <v>2222</v>
      </c>
      <c r="H339" s="156" t="s">
        <v>32</v>
      </c>
      <c r="I339" s="158"/>
      <c r="L339" s="154"/>
      <c r="M339" s="159"/>
      <c r="T339" s="160"/>
      <c r="AT339" s="156" t="s">
        <v>364</v>
      </c>
      <c r="AU339" s="156" t="s">
        <v>89</v>
      </c>
      <c r="AV339" s="12" t="s">
        <v>87</v>
      </c>
      <c r="AW339" s="12" t="s">
        <v>40</v>
      </c>
      <c r="AX339" s="12" t="s">
        <v>80</v>
      </c>
      <c r="AY339" s="156" t="s">
        <v>354</v>
      </c>
    </row>
    <row r="340" spans="2:65" s="12" customFormat="1">
      <c r="B340" s="154"/>
      <c r="D340" s="155" t="s">
        <v>364</v>
      </c>
      <c r="E340" s="156" t="s">
        <v>32</v>
      </c>
      <c r="F340" s="157" t="s">
        <v>2223</v>
      </c>
      <c r="H340" s="156" t="s">
        <v>32</v>
      </c>
      <c r="I340" s="158"/>
      <c r="L340" s="154"/>
      <c r="M340" s="159"/>
      <c r="T340" s="160"/>
      <c r="AT340" s="156" t="s">
        <v>364</v>
      </c>
      <c r="AU340" s="156" t="s">
        <v>89</v>
      </c>
      <c r="AV340" s="12" t="s">
        <v>87</v>
      </c>
      <c r="AW340" s="12" t="s">
        <v>40</v>
      </c>
      <c r="AX340" s="12" t="s">
        <v>80</v>
      </c>
      <c r="AY340" s="156" t="s">
        <v>354</v>
      </c>
    </row>
    <row r="341" spans="2:65" s="12" customFormat="1">
      <c r="B341" s="154"/>
      <c r="D341" s="155" t="s">
        <v>364</v>
      </c>
      <c r="E341" s="156" t="s">
        <v>32</v>
      </c>
      <c r="F341" s="157" t="s">
        <v>2224</v>
      </c>
      <c r="H341" s="156" t="s">
        <v>32</v>
      </c>
      <c r="I341" s="158"/>
      <c r="L341" s="154"/>
      <c r="M341" s="159"/>
      <c r="T341" s="160"/>
      <c r="AT341" s="156" t="s">
        <v>364</v>
      </c>
      <c r="AU341" s="156" t="s">
        <v>89</v>
      </c>
      <c r="AV341" s="12" t="s">
        <v>87</v>
      </c>
      <c r="AW341" s="12" t="s">
        <v>40</v>
      </c>
      <c r="AX341" s="12" t="s">
        <v>80</v>
      </c>
      <c r="AY341" s="156" t="s">
        <v>354</v>
      </c>
    </row>
    <row r="342" spans="2:65" s="13" customFormat="1">
      <c r="B342" s="161"/>
      <c r="D342" s="155" t="s">
        <v>364</v>
      </c>
      <c r="E342" s="162" t="s">
        <v>32</v>
      </c>
      <c r="F342" s="163" t="s">
        <v>2086</v>
      </c>
      <c r="H342" s="164">
        <v>14.4</v>
      </c>
      <c r="I342" s="165"/>
      <c r="L342" s="161"/>
      <c r="M342" s="166"/>
      <c r="T342" s="167"/>
      <c r="AT342" s="162" t="s">
        <v>364</v>
      </c>
      <c r="AU342" s="162" t="s">
        <v>89</v>
      </c>
      <c r="AV342" s="13" t="s">
        <v>89</v>
      </c>
      <c r="AW342" s="13" t="s">
        <v>40</v>
      </c>
      <c r="AX342" s="13" t="s">
        <v>87</v>
      </c>
      <c r="AY342" s="162" t="s">
        <v>354</v>
      </c>
    </row>
    <row r="343" spans="2:65" s="1" customFormat="1" ht="37.9" customHeight="1">
      <c r="B343" s="34"/>
      <c r="C343" s="137" t="s">
        <v>655</v>
      </c>
      <c r="D343" s="137" t="s">
        <v>356</v>
      </c>
      <c r="E343" s="138" t="s">
        <v>2267</v>
      </c>
      <c r="F343" s="139" t="s">
        <v>2268</v>
      </c>
      <c r="G343" s="140" t="s">
        <v>476</v>
      </c>
      <c r="H343" s="141">
        <v>40.732999999999997</v>
      </c>
      <c r="I343" s="142"/>
      <c r="J343" s="143">
        <f>ROUND(I343*H343,2)</f>
        <v>0</v>
      </c>
      <c r="K343" s="139" t="s">
        <v>360</v>
      </c>
      <c r="L343" s="34"/>
      <c r="M343" s="144" t="s">
        <v>32</v>
      </c>
      <c r="N343" s="145" t="s">
        <v>51</v>
      </c>
      <c r="P343" s="146">
        <f>O343*H343</f>
        <v>0</v>
      </c>
      <c r="Q343" s="146">
        <v>4.0000000000000003E-5</v>
      </c>
      <c r="R343" s="146">
        <f>Q343*H343</f>
        <v>1.6293200000000001E-3</v>
      </c>
      <c r="S343" s="146">
        <v>0</v>
      </c>
      <c r="T343" s="147">
        <f>S343*H343</f>
        <v>0</v>
      </c>
      <c r="AR343" s="148" t="s">
        <v>504</v>
      </c>
      <c r="AT343" s="148" t="s">
        <v>356</v>
      </c>
      <c r="AU343" s="148" t="s">
        <v>89</v>
      </c>
      <c r="AY343" s="18" t="s">
        <v>354</v>
      </c>
      <c r="BE343" s="149">
        <f>IF(N343="základní",J343,0)</f>
        <v>0</v>
      </c>
      <c r="BF343" s="149">
        <f>IF(N343="snížená",J343,0)</f>
        <v>0</v>
      </c>
      <c r="BG343" s="149">
        <f>IF(N343="zákl. přenesená",J343,0)</f>
        <v>0</v>
      </c>
      <c r="BH343" s="149">
        <f>IF(N343="sníž. přenesená",J343,0)</f>
        <v>0</v>
      </c>
      <c r="BI343" s="149">
        <f>IF(N343="nulová",J343,0)</f>
        <v>0</v>
      </c>
      <c r="BJ343" s="18" t="s">
        <v>87</v>
      </c>
      <c r="BK343" s="149">
        <f>ROUND(I343*H343,2)</f>
        <v>0</v>
      </c>
      <c r="BL343" s="18" t="s">
        <v>504</v>
      </c>
      <c r="BM343" s="148" t="s">
        <v>2269</v>
      </c>
    </row>
    <row r="344" spans="2:65" s="1" customFormat="1">
      <c r="B344" s="34"/>
      <c r="D344" s="150" t="s">
        <v>362</v>
      </c>
      <c r="F344" s="151" t="s">
        <v>2270</v>
      </c>
      <c r="I344" s="152"/>
      <c r="L344" s="34"/>
      <c r="M344" s="153"/>
      <c r="T344" s="55"/>
      <c r="AT344" s="18" t="s">
        <v>362</v>
      </c>
      <c r="AU344" s="18" t="s">
        <v>89</v>
      </c>
    </row>
    <row r="345" spans="2:65" s="12" customFormat="1">
      <c r="B345" s="154"/>
      <c r="D345" s="155" t="s">
        <v>364</v>
      </c>
      <c r="E345" s="156" t="s">
        <v>32</v>
      </c>
      <c r="F345" s="157" t="s">
        <v>365</v>
      </c>
      <c r="H345" s="156" t="s">
        <v>32</v>
      </c>
      <c r="I345" s="158"/>
      <c r="L345" s="154"/>
      <c r="M345" s="159"/>
      <c r="T345" s="160"/>
      <c r="AT345" s="156" t="s">
        <v>364</v>
      </c>
      <c r="AU345" s="156" t="s">
        <v>89</v>
      </c>
      <c r="AV345" s="12" t="s">
        <v>87</v>
      </c>
      <c r="AW345" s="12" t="s">
        <v>40</v>
      </c>
      <c r="AX345" s="12" t="s">
        <v>80</v>
      </c>
      <c r="AY345" s="156" t="s">
        <v>354</v>
      </c>
    </row>
    <row r="346" spans="2:65" s="12" customFormat="1">
      <c r="B346" s="154"/>
      <c r="D346" s="155" t="s">
        <v>364</v>
      </c>
      <c r="E346" s="156" t="s">
        <v>32</v>
      </c>
      <c r="F346" s="157" t="s">
        <v>366</v>
      </c>
      <c r="H346" s="156" t="s">
        <v>32</v>
      </c>
      <c r="I346" s="158"/>
      <c r="L346" s="154"/>
      <c r="M346" s="159"/>
      <c r="T346" s="160"/>
      <c r="AT346" s="156" t="s">
        <v>364</v>
      </c>
      <c r="AU346" s="156" t="s">
        <v>89</v>
      </c>
      <c r="AV346" s="12" t="s">
        <v>87</v>
      </c>
      <c r="AW346" s="12" t="s">
        <v>40</v>
      </c>
      <c r="AX346" s="12" t="s">
        <v>80</v>
      </c>
      <c r="AY346" s="156" t="s">
        <v>354</v>
      </c>
    </row>
    <row r="347" spans="2:65" s="12" customFormat="1">
      <c r="B347" s="154"/>
      <c r="D347" s="155" t="s">
        <v>364</v>
      </c>
      <c r="E347" s="156" t="s">
        <v>32</v>
      </c>
      <c r="F347" s="157" t="s">
        <v>2237</v>
      </c>
      <c r="H347" s="156" t="s">
        <v>32</v>
      </c>
      <c r="I347" s="158"/>
      <c r="L347" s="154"/>
      <c r="M347" s="159"/>
      <c r="T347" s="160"/>
      <c r="AT347" s="156" t="s">
        <v>364</v>
      </c>
      <c r="AU347" s="156" t="s">
        <v>89</v>
      </c>
      <c r="AV347" s="12" t="s">
        <v>87</v>
      </c>
      <c r="AW347" s="12" t="s">
        <v>40</v>
      </c>
      <c r="AX347" s="12" t="s">
        <v>80</v>
      </c>
      <c r="AY347" s="156" t="s">
        <v>354</v>
      </c>
    </row>
    <row r="348" spans="2:65" s="12" customFormat="1">
      <c r="B348" s="154"/>
      <c r="D348" s="155" t="s">
        <v>364</v>
      </c>
      <c r="E348" s="156" t="s">
        <v>32</v>
      </c>
      <c r="F348" s="157" t="s">
        <v>2214</v>
      </c>
      <c r="H348" s="156" t="s">
        <v>32</v>
      </c>
      <c r="I348" s="158"/>
      <c r="L348" s="154"/>
      <c r="M348" s="159"/>
      <c r="T348" s="160"/>
      <c r="AT348" s="156" t="s">
        <v>364</v>
      </c>
      <c r="AU348" s="156" t="s">
        <v>89</v>
      </c>
      <c r="AV348" s="12" t="s">
        <v>87</v>
      </c>
      <c r="AW348" s="12" t="s">
        <v>40</v>
      </c>
      <c r="AX348" s="12" t="s">
        <v>80</v>
      </c>
      <c r="AY348" s="156" t="s">
        <v>354</v>
      </c>
    </row>
    <row r="349" spans="2:65" s="12" customFormat="1">
      <c r="B349" s="154"/>
      <c r="D349" s="155" t="s">
        <v>364</v>
      </c>
      <c r="E349" s="156" t="s">
        <v>32</v>
      </c>
      <c r="F349" s="157" t="s">
        <v>2238</v>
      </c>
      <c r="H349" s="156" t="s">
        <v>32</v>
      </c>
      <c r="I349" s="158"/>
      <c r="L349" s="154"/>
      <c r="M349" s="159"/>
      <c r="T349" s="160"/>
      <c r="AT349" s="156" t="s">
        <v>364</v>
      </c>
      <c r="AU349" s="156" t="s">
        <v>89</v>
      </c>
      <c r="AV349" s="12" t="s">
        <v>87</v>
      </c>
      <c r="AW349" s="12" t="s">
        <v>40</v>
      </c>
      <c r="AX349" s="12" t="s">
        <v>80</v>
      </c>
      <c r="AY349" s="156" t="s">
        <v>354</v>
      </c>
    </row>
    <row r="350" spans="2:65" s="13" customFormat="1">
      <c r="B350" s="161"/>
      <c r="D350" s="155" t="s">
        <v>364</v>
      </c>
      <c r="E350" s="162" t="s">
        <v>32</v>
      </c>
      <c r="F350" s="163" t="s">
        <v>114</v>
      </c>
      <c r="H350" s="164">
        <v>40.732999999999997</v>
      </c>
      <c r="I350" s="165"/>
      <c r="L350" s="161"/>
      <c r="M350" s="206"/>
      <c r="N350" s="207"/>
      <c r="O350" s="207"/>
      <c r="P350" s="207"/>
      <c r="Q350" s="207"/>
      <c r="R350" s="207"/>
      <c r="S350" s="207"/>
      <c r="T350" s="208"/>
      <c r="AT350" s="162" t="s">
        <v>364</v>
      </c>
      <c r="AU350" s="162" t="s">
        <v>89</v>
      </c>
      <c r="AV350" s="13" t="s">
        <v>89</v>
      </c>
      <c r="AW350" s="13" t="s">
        <v>40</v>
      </c>
      <c r="AX350" s="13" t="s">
        <v>87</v>
      </c>
      <c r="AY350" s="162" t="s">
        <v>354</v>
      </c>
    </row>
    <row r="351" spans="2:65" s="1" customFormat="1" ht="6.95" customHeight="1">
      <c r="B351" s="43"/>
      <c r="C351" s="44"/>
      <c r="D351" s="44"/>
      <c r="E351" s="44"/>
      <c r="F351" s="44"/>
      <c r="G351" s="44"/>
      <c r="H351" s="44"/>
      <c r="I351" s="44"/>
      <c r="J351" s="44"/>
      <c r="K351" s="44"/>
      <c r="L351" s="34"/>
    </row>
  </sheetData>
  <sheetProtection algorithmName="SHA-512" hashValue="LYibdOrW6Kkur2puVeXLwr73o3zPUKJVgv/qluTNzy2sNlmmhCh+IPl6Yxez5U8lGzn6a6APV+WevLASQv4bwg==" saltValue="7efMHWiOTvJUducbaslesOpUev4CR3UapavxTZOwY27ymuVCuUj+LTUfj+nA7sbMFqO9gpZTUHE/L4ya0Z7UVA==" spinCount="100000" sheet="1" objects="1" scenarios="1" formatColumns="0" formatRows="0" autoFilter="0"/>
  <autoFilter ref="C90:K350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7" r:id="rId2" xr:uid="{00000000-0004-0000-0300-000001000000}"/>
    <hyperlink ref="F100" r:id="rId3" xr:uid="{00000000-0004-0000-0300-000002000000}"/>
    <hyperlink ref="F102" r:id="rId4" xr:uid="{00000000-0004-0000-0300-000003000000}"/>
    <hyperlink ref="F107" r:id="rId5" xr:uid="{00000000-0004-0000-0300-000004000000}"/>
    <hyperlink ref="F113" r:id="rId6" xr:uid="{00000000-0004-0000-0300-000005000000}"/>
    <hyperlink ref="F122" r:id="rId7" xr:uid="{00000000-0004-0000-0300-000006000000}"/>
    <hyperlink ref="F128" r:id="rId8" xr:uid="{00000000-0004-0000-0300-000007000000}"/>
    <hyperlink ref="F133" r:id="rId9" xr:uid="{00000000-0004-0000-0300-000008000000}"/>
    <hyperlink ref="F139" r:id="rId10" xr:uid="{00000000-0004-0000-0300-000009000000}"/>
    <hyperlink ref="F145" r:id="rId11" xr:uid="{00000000-0004-0000-0300-00000A000000}"/>
    <hyperlink ref="F152" r:id="rId12" xr:uid="{00000000-0004-0000-0300-00000B000000}"/>
    <hyperlink ref="F158" r:id="rId13" xr:uid="{00000000-0004-0000-0300-00000C000000}"/>
    <hyperlink ref="F165" r:id="rId14" xr:uid="{00000000-0004-0000-0300-00000D000000}"/>
    <hyperlink ref="F172" r:id="rId15" xr:uid="{00000000-0004-0000-0300-00000E000000}"/>
    <hyperlink ref="F179" r:id="rId16" xr:uid="{00000000-0004-0000-0300-00000F000000}"/>
    <hyperlink ref="F186" r:id="rId17" xr:uid="{00000000-0004-0000-0300-000010000000}"/>
    <hyperlink ref="F194" r:id="rId18" xr:uid="{00000000-0004-0000-0300-000011000000}"/>
    <hyperlink ref="F199" r:id="rId19" xr:uid="{00000000-0004-0000-0300-000012000000}"/>
    <hyperlink ref="F206" r:id="rId20" xr:uid="{00000000-0004-0000-0300-000013000000}"/>
    <hyperlink ref="F211" r:id="rId21" xr:uid="{00000000-0004-0000-0300-000014000000}"/>
    <hyperlink ref="F218" r:id="rId22" xr:uid="{00000000-0004-0000-0300-000015000000}"/>
    <hyperlink ref="F225" r:id="rId23" xr:uid="{00000000-0004-0000-0300-000016000000}"/>
    <hyperlink ref="F232" r:id="rId24" xr:uid="{00000000-0004-0000-0300-000017000000}"/>
    <hyperlink ref="F240" r:id="rId25" xr:uid="{00000000-0004-0000-0300-000018000000}"/>
    <hyperlink ref="F242" r:id="rId26" xr:uid="{00000000-0004-0000-0300-000019000000}"/>
    <hyperlink ref="F245" r:id="rId27" xr:uid="{00000000-0004-0000-0300-00001A000000}"/>
    <hyperlink ref="F252" r:id="rId28" xr:uid="{00000000-0004-0000-0300-00001B000000}"/>
    <hyperlink ref="F256" r:id="rId29" xr:uid="{00000000-0004-0000-0300-00001C000000}"/>
    <hyperlink ref="F264" r:id="rId30" xr:uid="{00000000-0004-0000-0300-00001D000000}"/>
    <hyperlink ref="F272" r:id="rId31" xr:uid="{00000000-0004-0000-0300-00001E000000}"/>
    <hyperlink ref="F280" r:id="rId32" xr:uid="{00000000-0004-0000-0300-00001F000000}"/>
    <hyperlink ref="F288" r:id="rId33" xr:uid="{00000000-0004-0000-0300-000020000000}"/>
    <hyperlink ref="F296" r:id="rId34" xr:uid="{00000000-0004-0000-0300-000021000000}"/>
    <hyperlink ref="F304" r:id="rId35" xr:uid="{00000000-0004-0000-0300-000022000000}"/>
    <hyperlink ref="F312" r:id="rId36" xr:uid="{00000000-0004-0000-0300-000023000000}"/>
    <hyperlink ref="F320" r:id="rId37" xr:uid="{00000000-0004-0000-0300-000024000000}"/>
    <hyperlink ref="F328" r:id="rId38" xr:uid="{00000000-0004-0000-0300-000025000000}"/>
    <hyperlink ref="F336" r:id="rId39" xr:uid="{00000000-0004-0000-0300-000026000000}"/>
    <hyperlink ref="F344" r:id="rId40" xr:uid="{00000000-0004-0000-0300-00002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103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2:46" ht="24.95" customHeight="1">
      <c r="B4" s="21"/>
      <c r="D4" s="22" t="s">
        <v>113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60" t="str">
        <f>'Rekapitulace stavby'!K6</f>
        <v>VŠE - Posluchárna JM 104</v>
      </c>
      <c r="F7" s="361"/>
      <c r="G7" s="361"/>
      <c r="H7" s="361"/>
      <c r="L7" s="21"/>
    </row>
    <row r="8" spans="2:46" ht="12" customHeight="1">
      <c r="B8" s="21"/>
      <c r="D8" s="28" t="s">
        <v>126</v>
      </c>
      <c r="L8" s="21"/>
    </row>
    <row r="9" spans="2:46" s="1" customFormat="1" ht="16.5" customHeight="1">
      <c r="B9" s="34"/>
      <c r="E9" s="360" t="s">
        <v>130</v>
      </c>
      <c r="F9" s="359"/>
      <c r="G9" s="359"/>
      <c r="H9" s="359"/>
      <c r="L9" s="34"/>
    </row>
    <row r="10" spans="2:46" s="1" customFormat="1" ht="12" customHeight="1">
      <c r="B10" s="34"/>
      <c r="D10" s="28" t="s">
        <v>134</v>
      </c>
      <c r="L10" s="34"/>
    </row>
    <row r="11" spans="2:46" s="1" customFormat="1" ht="16.5" customHeight="1">
      <c r="B11" s="34"/>
      <c r="E11" s="317" t="s">
        <v>2271</v>
      </c>
      <c r="F11" s="359"/>
      <c r="G11" s="359"/>
      <c r="H11" s="359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13. 11. 2024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62" t="str">
        <f>'Rekapitulace stavby'!E14</f>
        <v>Vyplň údaj</v>
      </c>
      <c r="F20" s="351"/>
      <c r="G20" s="351"/>
      <c r="H20" s="351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32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41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42</v>
      </c>
      <c r="I26" s="28" t="s">
        <v>34</v>
      </c>
      <c r="J26" s="26" t="s">
        <v>32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4"/>
      <c r="E29" s="355" t="s">
        <v>44</v>
      </c>
      <c r="F29" s="355"/>
      <c r="G29" s="355"/>
      <c r="H29" s="355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6" t="s">
        <v>46</v>
      </c>
      <c r="J32" s="65">
        <f>ROUND(J94,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5" customHeight="1">
      <c r="B35" s="34"/>
      <c r="D35" s="54" t="s">
        <v>50</v>
      </c>
      <c r="E35" s="28" t="s">
        <v>51</v>
      </c>
      <c r="F35" s="85">
        <f>ROUND((SUM(BE94:BE168)),  2)</f>
        <v>0</v>
      </c>
      <c r="I35" s="97">
        <v>0.21</v>
      </c>
      <c r="J35" s="85">
        <f>ROUND(((SUM(BE94:BE168))*I35),  2)</f>
        <v>0</v>
      </c>
      <c r="L35" s="34"/>
    </row>
    <row r="36" spans="2:12" s="1" customFormat="1" ht="14.45" customHeight="1">
      <c r="B36" s="34"/>
      <c r="E36" s="28" t="s">
        <v>52</v>
      </c>
      <c r="F36" s="85">
        <f>ROUND((SUM(BF94:BF168)),  2)</f>
        <v>0</v>
      </c>
      <c r="I36" s="97">
        <v>0.12</v>
      </c>
      <c r="J36" s="85">
        <f>ROUND(((SUM(BF94:BF168))*I36),  2)</f>
        <v>0</v>
      </c>
      <c r="L36" s="34"/>
    </row>
    <row r="37" spans="2:12" s="1" customFormat="1" ht="14.45" hidden="1" customHeight="1">
      <c r="B37" s="34"/>
      <c r="E37" s="28" t="s">
        <v>53</v>
      </c>
      <c r="F37" s="85">
        <f>ROUND((SUM(BG94:BG168)),  2)</f>
        <v>0</v>
      </c>
      <c r="I37" s="97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54</v>
      </c>
      <c r="F38" s="85">
        <f>ROUND((SUM(BH94:BH168)),  2)</f>
        <v>0</v>
      </c>
      <c r="I38" s="97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55</v>
      </c>
      <c r="F39" s="85">
        <f>ROUND((SUM(BI94:BI168)),  2)</f>
        <v>0</v>
      </c>
      <c r="I39" s="97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8"/>
      <c r="D41" s="99" t="s">
        <v>56</v>
      </c>
      <c r="E41" s="56"/>
      <c r="F41" s="56"/>
      <c r="G41" s="100" t="s">
        <v>57</v>
      </c>
      <c r="H41" s="101" t="s">
        <v>58</v>
      </c>
      <c r="I41" s="56"/>
      <c r="J41" s="102">
        <f>SUM(J32:J39)</f>
        <v>0</v>
      </c>
      <c r="K41" s="103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241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60" t="str">
        <f>E7</f>
        <v>VŠE - Posluchárna JM 104</v>
      </c>
      <c r="F50" s="361"/>
      <c r="G50" s="361"/>
      <c r="H50" s="361"/>
      <c r="L50" s="34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4"/>
      <c r="E52" s="360" t="s">
        <v>130</v>
      </c>
      <c r="F52" s="359"/>
      <c r="G52" s="359"/>
      <c r="H52" s="359"/>
      <c r="L52" s="34"/>
    </row>
    <row r="53" spans="2:47" s="1" customFormat="1" ht="12" customHeight="1">
      <c r="B53" s="34"/>
      <c r="C53" s="28" t="s">
        <v>134</v>
      </c>
      <c r="L53" s="34"/>
    </row>
    <row r="54" spans="2:47" s="1" customFormat="1" ht="16.5" customHeight="1">
      <c r="B54" s="34"/>
      <c r="E54" s="317" t="str">
        <f>E11</f>
        <v>D.1.5 - elektroinstalace SLN</v>
      </c>
      <c r="F54" s="359"/>
      <c r="G54" s="359"/>
      <c r="H54" s="359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Praha - Jižní město</v>
      </c>
      <c r="I56" s="28" t="s">
        <v>24</v>
      </c>
      <c r="J56" s="51" t="str">
        <f>IF(J14="","",J14)</f>
        <v>13. 11. 2024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30</v>
      </c>
      <c r="F58" s="26" t="str">
        <f>E17</f>
        <v>Vysoká škola ekonomická v Praze</v>
      </c>
      <c r="I58" s="28" t="s">
        <v>37</v>
      </c>
      <c r="J58" s="32" t="str">
        <f>E23</f>
        <v>Ing. Petra Krejzová - pozem. stavby a architektura</v>
      </c>
      <c r="L58" s="34"/>
    </row>
    <row r="59" spans="2:47" s="1" customFormat="1" ht="15.2" customHeight="1">
      <c r="B59" s="34"/>
      <c r="C59" s="28" t="s">
        <v>35</v>
      </c>
      <c r="F59" s="26" t="str">
        <f>IF(E20="","",E20)</f>
        <v>Vyplň údaj</v>
      </c>
      <c r="I59" s="28" t="s">
        <v>41</v>
      </c>
      <c r="J59" s="32" t="str">
        <f>E26</f>
        <v>Luděk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4" t="s">
        <v>276</v>
      </c>
      <c r="D61" s="98"/>
      <c r="E61" s="98"/>
      <c r="F61" s="98"/>
      <c r="G61" s="98"/>
      <c r="H61" s="98"/>
      <c r="I61" s="98"/>
      <c r="J61" s="105" t="s">
        <v>277</v>
      </c>
      <c r="K61" s="98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6" t="s">
        <v>78</v>
      </c>
      <c r="J63" s="65">
        <f>J94</f>
        <v>0</v>
      </c>
      <c r="L63" s="34"/>
      <c r="AU63" s="18" t="s">
        <v>284</v>
      </c>
    </row>
    <row r="64" spans="2:47" s="8" customFormat="1" ht="24.95" customHeight="1">
      <c r="B64" s="107"/>
      <c r="D64" s="108" t="s">
        <v>2272</v>
      </c>
      <c r="E64" s="109"/>
      <c r="F64" s="109"/>
      <c r="G64" s="109"/>
      <c r="H64" s="109"/>
      <c r="I64" s="109"/>
      <c r="J64" s="110">
        <f>J95</f>
        <v>0</v>
      </c>
      <c r="L64" s="107"/>
    </row>
    <row r="65" spans="2:12" s="8" customFormat="1" ht="24.95" customHeight="1">
      <c r="B65" s="107"/>
      <c r="D65" s="108" t="s">
        <v>2273</v>
      </c>
      <c r="E65" s="109"/>
      <c r="F65" s="109"/>
      <c r="G65" s="109"/>
      <c r="H65" s="109"/>
      <c r="I65" s="109"/>
      <c r="J65" s="110">
        <f>J107</f>
        <v>0</v>
      </c>
      <c r="L65" s="107"/>
    </row>
    <row r="66" spans="2:12" s="8" customFormat="1" ht="24.95" customHeight="1">
      <c r="B66" s="107"/>
      <c r="D66" s="108" t="s">
        <v>2274</v>
      </c>
      <c r="E66" s="109"/>
      <c r="F66" s="109"/>
      <c r="G66" s="109"/>
      <c r="H66" s="109"/>
      <c r="I66" s="109"/>
      <c r="J66" s="110">
        <f>J122</f>
        <v>0</v>
      </c>
      <c r="L66" s="107"/>
    </row>
    <row r="67" spans="2:12" s="8" customFormat="1" ht="24.95" customHeight="1">
      <c r="B67" s="107"/>
      <c r="D67" s="108" t="s">
        <v>2275</v>
      </c>
      <c r="E67" s="109"/>
      <c r="F67" s="109"/>
      <c r="G67" s="109"/>
      <c r="H67" s="109"/>
      <c r="I67" s="109"/>
      <c r="J67" s="110">
        <f>J139</f>
        <v>0</v>
      </c>
      <c r="L67" s="107"/>
    </row>
    <row r="68" spans="2:12" s="8" customFormat="1" ht="24.95" customHeight="1">
      <c r="B68" s="107"/>
      <c r="D68" s="108" t="s">
        <v>2276</v>
      </c>
      <c r="E68" s="109"/>
      <c r="F68" s="109"/>
      <c r="G68" s="109"/>
      <c r="H68" s="109"/>
      <c r="I68" s="109"/>
      <c r="J68" s="110">
        <f>J143</f>
        <v>0</v>
      </c>
      <c r="L68" s="107"/>
    </row>
    <row r="69" spans="2:12" s="8" customFormat="1" ht="24.95" customHeight="1">
      <c r="B69" s="107"/>
      <c r="D69" s="108" t="s">
        <v>2277</v>
      </c>
      <c r="E69" s="109"/>
      <c r="F69" s="109"/>
      <c r="G69" s="109"/>
      <c r="H69" s="109"/>
      <c r="I69" s="109"/>
      <c r="J69" s="110">
        <f>J146</f>
        <v>0</v>
      </c>
      <c r="L69" s="107"/>
    </row>
    <row r="70" spans="2:12" s="8" customFormat="1" ht="24.95" customHeight="1">
      <c r="B70" s="107"/>
      <c r="D70" s="108" t="s">
        <v>2278</v>
      </c>
      <c r="E70" s="109"/>
      <c r="F70" s="109"/>
      <c r="G70" s="109"/>
      <c r="H70" s="109"/>
      <c r="I70" s="109"/>
      <c r="J70" s="110">
        <f>J151</f>
        <v>0</v>
      </c>
      <c r="L70" s="107"/>
    </row>
    <row r="71" spans="2:12" s="8" customFormat="1" ht="24.95" customHeight="1">
      <c r="B71" s="107"/>
      <c r="D71" s="108" t="s">
        <v>2279</v>
      </c>
      <c r="E71" s="109"/>
      <c r="F71" s="109"/>
      <c r="G71" s="109"/>
      <c r="H71" s="109"/>
      <c r="I71" s="109"/>
      <c r="J71" s="110">
        <f>J153</f>
        <v>0</v>
      </c>
      <c r="L71" s="107"/>
    </row>
    <row r="72" spans="2:12" s="8" customFormat="1" ht="24.95" customHeight="1">
      <c r="B72" s="107"/>
      <c r="D72" s="108" t="s">
        <v>2280</v>
      </c>
      <c r="E72" s="109"/>
      <c r="F72" s="109"/>
      <c r="G72" s="109"/>
      <c r="H72" s="109"/>
      <c r="I72" s="109"/>
      <c r="J72" s="110">
        <f>J155</f>
        <v>0</v>
      </c>
      <c r="L72" s="107"/>
    </row>
    <row r="73" spans="2:12" s="1" customFormat="1" ht="21.75" customHeight="1">
      <c r="B73" s="34"/>
      <c r="L73" s="34"/>
    </row>
    <row r="74" spans="2:12" s="1" customFormat="1" ht="6.95" customHeight="1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4"/>
    </row>
    <row r="78" spans="2:12" s="1" customFormat="1" ht="6.95" customHeigh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34"/>
    </row>
    <row r="79" spans="2:12" s="1" customFormat="1" ht="24.95" customHeight="1">
      <c r="B79" s="34"/>
      <c r="C79" s="22" t="s">
        <v>339</v>
      </c>
      <c r="L79" s="34"/>
    </row>
    <row r="80" spans="2:12" s="1" customFormat="1" ht="6.95" customHeight="1">
      <c r="B80" s="34"/>
      <c r="L80" s="34"/>
    </row>
    <row r="81" spans="2:65" s="1" customFormat="1" ht="12" customHeight="1">
      <c r="B81" s="34"/>
      <c r="C81" s="28" t="s">
        <v>16</v>
      </c>
      <c r="L81" s="34"/>
    </row>
    <row r="82" spans="2:65" s="1" customFormat="1" ht="16.5" customHeight="1">
      <c r="B82" s="34"/>
      <c r="E82" s="360" t="str">
        <f>E7</f>
        <v>VŠE - Posluchárna JM 104</v>
      </c>
      <c r="F82" s="361"/>
      <c r="G82" s="361"/>
      <c r="H82" s="361"/>
      <c r="L82" s="34"/>
    </row>
    <row r="83" spans="2:65" ht="12" customHeight="1">
      <c r="B83" s="21"/>
      <c r="C83" s="28" t="s">
        <v>126</v>
      </c>
      <c r="L83" s="21"/>
    </row>
    <row r="84" spans="2:65" s="1" customFormat="1" ht="16.5" customHeight="1">
      <c r="B84" s="34"/>
      <c r="E84" s="360" t="s">
        <v>130</v>
      </c>
      <c r="F84" s="359"/>
      <c r="G84" s="359"/>
      <c r="H84" s="359"/>
      <c r="L84" s="34"/>
    </row>
    <row r="85" spans="2:65" s="1" customFormat="1" ht="12" customHeight="1">
      <c r="B85" s="34"/>
      <c r="C85" s="28" t="s">
        <v>134</v>
      </c>
      <c r="L85" s="34"/>
    </row>
    <row r="86" spans="2:65" s="1" customFormat="1" ht="16.5" customHeight="1">
      <c r="B86" s="34"/>
      <c r="E86" s="317" t="str">
        <f>E11</f>
        <v>D.1.5 - elektroinstalace SLN</v>
      </c>
      <c r="F86" s="359"/>
      <c r="G86" s="359"/>
      <c r="H86" s="359"/>
      <c r="L86" s="34"/>
    </row>
    <row r="87" spans="2:65" s="1" customFormat="1" ht="6.95" customHeight="1">
      <c r="B87" s="34"/>
      <c r="L87" s="34"/>
    </row>
    <row r="88" spans="2:65" s="1" customFormat="1" ht="12" customHeight="1">
      <c r="B88" s="34"/>
      <c r="C88" s="28" t="s">
        <v>22</v>
      </c>
      <c r="F88" s="26" t="str">
        <f>F14</f>
        <v>Praha - Jižní město</v>
      </c>
      <c r="I88" s="28" t="s">
        <v>24</v>
      </c>
      <c r="J88" s="51" t="str">
        <f>IF(J14="","",J14)</f>
        <v>13. 11. 2024</v>
      </c>
      <c r="L88" s="34"/>
    </row>
    <row r="89" spans="2:65" s="1" customFormat="1" ht="6.95" customHeight="1">
      <c r="B89" s="34"/>
      <c r="L89" s="34"/>
    </row>
    <row r="90" spans="2:65" s="1" customFormat="1" ht="40.15" customHeight="1">
      <c r="B90" s="34"/>
      <c r="C90" s="28" t="s">
        <v>30</v>
      </c>
      <c r="F90" s="26" t="str">
        <f>E17</f>
        <v>Vysoká škola ekonomická v Praze</v>
      </c>
      <c r="I90" s="28" t="s">
        <v>37</v>
      </c>
      <c r="J90" s="32" t="str">
        <f>E23</f>
        <v>Ing. Petra Krejzová - pozem. stavby a architektura</v>
      </c>
      <c r="L90" s="34"/>
    </row>
    <row r="91" spans="2:65" s="1" customFormat="1" ht="15.2" customHeight="1">
      <c r="B91" s="34"/>
      <c r="C91" s="28" t="s">
        <v>35</v>
      </c>
      <c r="F91" s="26" t="str">
        <f>IF(E20="","",E20)</f>
        <v>Vyplň údaj</v>
      </c>
      <c r="I91" s="28" t="s">
        <v>41</v>
      </c>
      <c r="J91" s="32" t="str">
        <f>E26</f>
        <v>Luděk Štuller</v>
      </c>
      <c r="L91" s="34"/>
    </row>
    <row r="92" spans="2:65" s="1" customFormat="1" ht="10.35" customHeight="1">
      <c r="B92" s="34"/>
      <c r="L92" s="34"/>
    </row>
    <row r="93" spans="2:65" s="10" customFormat="1" ht="29.25" customHeight="1">
      <c r="B93" s="117"/>
      <c r="C93" s="118" t="s">
        <v>340</v>
      </c>
      <c r="D93" s="119" t="s">
        <v>65</v>
      </c>
      <c r="E93" s="119" t="s">
        <v>61</v>
      </c>
      <c r="F93" s="119" t="s">
        <v>62</v>
      </c>
      <c r="G93" s="119" t="s">
        <v>341</v>
      </c>
      <c r="H93" s="119" t="s">
        <v>342</v>
      </c>
      <c r="I93" s="119" t="s">
        <v>343</v>
      </c>
      <c r="J93" s="119" t="s">
        <v>277</v>
      </c>
      <c r="K93" s="120" t="s">
        <v>344</v>
      </c>
      <c r="L93" s="117"/>
      <c r="M93" s="58" t="s">
        <v>32</v>
      </c>
      <c r="N93" s="59" t="s">
        <v>50</v>
      </c>
      <c r="O93" s="59" t="s">
        <v>345</v>
      </c>
      <c r="P93" s="59" t="s">
        <v>346</v>
      </c>
      <c r="Q93" s="59" t="s">
        <v>347</v>
      </c>
      <c r="R93" s="59" t="s">
        <v>348</v>
      </c>
      <c r="S93" s="59" t="s">
        <v>349</v>
      </c>
      <c r="T93" s="60" t="s">
        <v>350</v>
      </c>
    </row>
    <row r="94" spans="2:65" s="1" customFormat="1" ht="22.9" customHeight="1">
      <c r="B94" s="34"/>
      <c r="C94" s="63" t="s">
        <v>351</v>
      </c>
      <c r="J94" s="121">
        <f>BK94</f>
        <v>0</v>
      </c>
      <c r="L94" s="34"/>
      <c r="M94" s="61"/>
      <c r="N94" s="52"/>
      <c r="O94" s="52"/>
      <c r="P94" s="122">
        <f>P95+P107+P122+P139+P143+P146+P151+P153+P155</f>
        <v>0</v>
      </c>
      <c r="Q94" s="52"/>
      <c r="R94" s="122">
        <f>R95+R107+R122+R139+R143+R146+R151+R153+R155</f>
        <v>0</v>
      </c>
      <c r="S94" s="52"/>
      <c r="T94" s="123">
        <f>T95+T107+T122+T139+T143+T146+T151+T153+T155</f>
        <v>0</v>
      </c>
      <c r="AT94" s="18" t="s">
        <v>79</v>
      </c>
      <c r="AU94" s="18" t="s">
        <v>284</v>
      </c>
      <c r="BK94" s="124">
        <f>BK95+BK107+BK122+BK139+BK143+BK146+BK151+BK153+BK155</f>
        <v>0</v>
      </c>
    </row>
    <row r="95" spans="2:65" s="11" customFormat="1" ht="25.9" customHeight="1">
      <c r="B95" s="125"/>
      <c r="D95" s="126" t="s">
        <v>79</v>
      </c>
      <c r="E95" s="127" t="s">
        <v>2281</v>
      </c>
      <c r="F95" s="127" t="s">
        <v>2282</v>
      </c>
      <c r="I95" s="128"/>
      <c r="J95" s="129">
        <f>BK95</f>
        <v>0</v>
      </c>
      <c r="L95" s="125"/>
      <c r="M95" s="130"/>
      <c r="P95" s="131">
        <f>SUM(P96:P106)</f>
        <v>0</v>
      </c>
      <c r="R95" s="131">
        <f>SUM(R96:R106)</f>
        <v>0</v>
      </c>
      <c r="T95" s="132">
        <f>SUM(T96:T106)</f>
        <v>0</v>
      </c>
      <c r="AR95" s="126" t="s">
        <v>87</v>
      </c>
      <c r="AT95" s="133" t="s">
        <v>79</v>
      </c>
      <c r="AU95" s="133" t="s">
        <v>80</v>
      </c>
      <c r="AY95" s="126" t="s">
        <v>354</v>
      </c>
      <c r="BK95" s="134">
        <f>SUM(BK96:BK106)</f>
        <v>0</v>
      </c>
    </row>
    <row r="96" spans="2:65" s="1" customFormat="1" ht="24.2" customHeight="1">
      <c r="B96" s="34"/>
      <c r="C96" s="137" t="s">
        <v>87</v>
      </c>
      <c r="D96" s="137" t="s">
        <v>356</v>
      </c>
      <c r="E96" s="138" t="s">
        <v>2283</v>
      </c>
      <c r="F96" s="139" t="s">
        <v>2284</v>
      </c>
      <c r="G96" s="140" t="s">
        <v>2285</v>
      </c>
      <c r="H96" s="141">
        <v>40</v>
      </c>
      <c r="I96" s="142"/>
      <c r="J96" s="143">
        <f t="shared" ref="J96:J106" si="0">ROUND(I96*H96,2)</f>
        <v>0</v>
      </c>
      <c r="K96" s="139" t="s">
        <v>32</v>
      </c>
      <c r="L96" s="34"/>
      <c r="M96" s="144" t="s">
        <v>32</v>
      </c>
      <c r="N96" s="145" t="s">
        <v>51</v>
      </c>
      <c r="P96" s="146">
        <f t="shared" ref="P96:P106" si="1">O96*H96</f>
        <v>0</v>
      </c>
      <c r="Q96" s="146">
        <v>0</v>
      </c>
      <c r="R96" s="146">
        <f t="shared" ref="R96:R106" si="2">Q96*H96</f>
        <v>0</v>
      </c>
      <c r="S96" s="146">
        <v>0</v>
      </c>
      <c r="T96" s="147">
        <f t="shared" ref="T96:T106" si="3">S96*H96</f>
        <v>0</v>
      </c>
      <c r="AR96" s="148" t="s">
        <v>849</v>
      </c>
      <c r="AT96" s="148" t="s">
        <v>356</v>
      </c>
      <c r="AU96" s="148" t="s">
        <v>87</v>
      </c>
      <c r="AY96" s="18" t="s">
        <v>354</v>
      </c>
      <c r="BE96" s="149">
        <f t="shared" ref="BE96:BE106" si="4">IF(N96="základní",J96,0)</f>
        <v>0</v>
      </c>
      <c r="BF96" s="149">
        <f t="shared" ref="BF96:BF106" si="5">IF(N96="snížená",J96,0)</f>
        <v>0</v>
      </c>
      <c r="BG96" s="149">
        <f t="shared" ref="BG96:BG106" si="6">IF(N96="zákl. přenesená",J96,0)</f>
        <v>0</v>
      </c>
      <c r="BH96" s="149">
        <f t="shared" ref="BH96:BH106" si="7">IF(N96="sníž. přenesená",J96,0)</f>
        <v>0</v>
      </c>
      <c r="BI96" s="149">
        <f t="shared" ref="BI96:BI106" si="8">IF(N96="nulová",J96,0)</f>
        <v>0</v>
      </c>
      <c r="BJ96" s="18" t="s">
        <v>87</v>
      </c>
      <c r="BK96" s="149">
        <f t="shared" ref="BK96:BK106" si="9">ROUND(I96*H96,2)</f>
        <v>0</v>
      </c>
      <c r="BL96" s="18" t="s">
        <v>849</v>
      </c>
      <c r="BM96" s="148" t="s">
        <v>89</v>
      </c>
    </row>
    <row r="97" spans="2:65" s="1" customFormat="1" ht="24.2" customHeight="1">
      <c r="B97" s="34"/>
      <c r="C97" s="137" t="s">
        <v>89</v>
      </c>
      <c r="D97" s="137" t="s">
        <v>356</v>
      </c>
      <c r="E97" s="138" t="s">
        <v>2286</v>
      </c>
      <c r="F97" s="139" t="s">
        <v>2287</v>
      </c>
      <c r="G97" s="140" t="s">
        <v>2285</v>
      </c>
      <c r="H97" s="141">
        <v>1</v>
      </c>
      <c r="I97" s="142"/>
      <c r="J97" s="143">
        <f t="shared" si="0"/>
        <v>0</v>
      </c>
      <c r="K97" s="139" t="s">
        <v>32</v>
      </c>
      <c r="L97" s="34"/>
      <c r="M97" s="144" t="s">
        <v>32</v>
      </c>
      <c r="N97" s="145" t="s">
        <v>51</v>
      </c>
      <c r="P97" s="146">
        <f t="shared" si="1"/>
        <v>0</v>
      </c>
      <c r="Q97" s="146">
        <v>0</v>
      </c>
      <c r="R97" s="146">
        <f t="shared" si="2"/>
        <v>0</v>
      </c>
      <c r="S97" s="146">
        <v>0</v>
      </c>
      <c r="T97" s="147">
        <f t="shared" si="3"/>
        <v>0</v>
      </c>
      <c r="AR97" s="148" t="s">
        <v>849</v>
      </c>
      <c r="AT97" s="148" t="s">
        <v>356</v>
      </c>
      <c r="AU97" s="148" t="s">
        <v>87</v>
      </c>
      <c r="AY97" s="18" t="s">
        <v>354</v>
      </c>
      <c r="BE97" s="149">
        <f t="shared" si="4"/>
        <v>0</v>
      </c>
      <c r="BF97" s="149">
        <f t="shared" si="5"/>
        <v>0</v>
      </c>
      <c r="BG97" s="149">
        <f t="shared" si="6"/>
        <v>0</v>
      </c>
      <c r="BH97" s="149">
        <f t="shared" si="7"/>
        <v>0</v>
      </c>
      <c r="BI97" s="149">
        <f t="shared" si="8"/>
        <v>0</v>
      </c>
      <c r="BJ97" s="18" t="s">
        <v>87</v>
      </c>
      <c r="BK97" s="149">
        <f t="shared" si="9"/>
        <v>0</v>
      </c>
      <c r="BL97" s="18" t="s">
        <v>849</v>
      </c>
      <c r="BM97" s="148" t="s">
        <v>252</v>
      </c>
    </row>
    <row r="98" spans="2:65" s="1" customFormat="1" ht="24.2" customHeight="1">
      <c r="B98" s="34"/>
      <c r="C98" s="137" t="s">
        <v>110</v>
      </c>
      <c r="D98" s="137" t="s">
        <v>356</v>
      </c>
      <c r="E98" s="138" t="s">
        <v>2288</v>
      </c>
      <c r="F98" s="139" t="s">
        <v>2289</v>
      </c>
      <c r="G98" s="140" t="s">
        <v>2285</v>
      </c>
      <c r="H98" s="141">
        <v>6</v>
      </c>
      <c r="I98" s="142"/>
      <c r="J98" s="143">
        <f t="shared" si="0"/>
        <v>0</v>
      </c>
      <c r="K98" s="139" t="s">
        <v>32</v>
      </c>
      <c r="L98" s="34"/>
      <c r="M98" s="144" t="s">
        <v>32</v>
      </c>
      <c r="N98" s="145" t="s">
        <v>51</v>
      </c>
      <c r="P98" s="146">
        <f t="shared" si="1"/>
        <v>0</v>
      </c>
      <c r="Q98" s="146">
        <v>0</v>
      </c>
      <c r="R98" s="146">
        <f t="shared" si="2"/>
        <v>0</v>
      </c>
      <c r="S98" s="146">
        <v>0</v>
      </c>
      <c r="T98" s="147">
        <f t="shared" si="3"/>
        <v>0</v>
      </c>
      <c r="AR98" s="148" t="s">
        <v>849</v>
      </c>
      <c r="AT98" s="148" t="s">
        <v>356</v>
      </c>
      <c r="AU98" s="148" t="s">
        <v>87</v>
      </c>
      <c r="AY98" s="18" t="s">
        <v>354</v>
      </c>
      <c r="BE98" s="149">
        <f t="shared" si="4"/>
        <v>0</v>
      </c>
      <c r="BF98" s="149">
        <f t="shared" si="5"/>
        <v>0</v>
      </c>
      <c r="BG98" s="149">
        <f t="shared" si="6"/>
        <v>0</v>
      </c>
      <c r="BH98" s="149">
        <f t="shared" si="7"/>
        <v>0</v>
      </c>
      <c r="BI98" s="149">
        <f t="shared" si="8"/>
        <v>0</v>
      </c>
      <c r="BJ98" s="18" t="s">
        <v>87</v>
      </c>
      <c r="BK98" s="149">
        <f t="shared" si="9"/>
        <v>0</v>
      </c>
      <c r="BL98" s="18" t="s">
        <v>849</v>
      </c>
      <c r="BM98" s="148" t="s">
        <v>264</v>
      </c>
    </row>
    <row r="99" spans="2:65" s="1" customFormat="1" ht="24.2" customHeight="1">
      <c r="B99" s="34"/>
      <c r="C99" s="137" t="s">
        <v>252</v>
      </c>
      <c r="D99" s="137" t="s">
        <v>356</v>
      </c>
      <c r="E99" s="138" t="s">
        <v>2290</v>
      </c>
      <c r="F99" s="139" t="s">
        <v>2291</v>
      </c>
      <c r="G99" s="140" t="s">
        <v>2285</v>
      </c>
      <c r="H99" s="141">
        <v>3</v>
      </c>
      <c r="I99" s="142"/>
      <c r="J99" s="143">
        <f t="shared" si="0"/>
        <v>0</v>
      </c>
      <c r="K99" s="139" t="s">
        <v>32</v>
      </c>
      <c r="L99" s="34"/>
      <c r="M99" s="144" t="s">
        <v>32</v>
      </c>
      <c r="N99" s="145" t="s">
        <v>51</v>
      </c>
      <c r="P99" s="146">
        <f t="shared" si="1"/>
        <v>0</v>
      </c>
      <c r="Q99" s="146">
        <v>0</v>
      </c>
      <c r="R99" s="146">
        <f t="shared" si="2"/>
        <v>0</v>
      </c>
      <c r="S99" s="146">
        <v>0</v>
      </c>
      <c r="T99" s="147">
        <f t="shared" si="3"/>
        <v>0</v>
      </c>
      <c r="AR99" s="148" t="s">
        <v>849</v>
      </c>
      <c r="AT99" s="148" t="s">
        <v>356</v>
      </c>
      <c r="AU99" s="148" t="s">
        <v>87</v>
      </c>
      <c r="AY99" s="18" t="s">
        <v>354</v>
      </c>
      <c r="BE99" s="149">
        <f t="shared" si="4"/>
        <v>0</v>
      </c>
      <c r="BF99" s="149">
        <f t="shared" si="5"/>
        <v>0</v>
      </c>
      <c r="BG99" s="149">
        <f t="shared" si="6"/>
        <v>0</v>
      </c>
      <c r="BH99" s="149">
        <f t="shared" si="7"/>
        <v>0</v>
      </c>
      <c r="BI99" s="149">
        <f t="shared" si="8"/>
        <v>0</v>
      </c>
      <c r="BJ99" s="18" t="s">
        <v>87</v>
      </c>
      <c r="BK99" s="149">
        <f t="shared" si="9"/>
        <v>0</v>
      </c>
      <c r="BL99" s="18" t="s">
        <v>849</v>
      </c>
      <c r="BM99" s="148" t="s">
        <v>417</v>
      </c>
    </row>
    <row r="100" spans="2:65" s="1" customFormat="1" ht="24.2" customHeight="1">
      <c r="B100" s="34"/>
      <c r="C100" s="137" t="s">
        <v>389</v>
      </c>
      <c r="D100" s="137" t="s">
        <v>356</v>
      </c>
      <c r="E100" s="138" t="s">
        <v>2292</v>
      </c>
      <c r="F100" s="139" t="s">
        <v>2293</v>
      </c>
      <c r="G100" s="140" t="s">
        <v>2285</v>
      </c>
      <c r="H100" s="141">
        <v>2</v>
      </c>
      <c r="I100" s="142"/>
      <c r="J100" s="143">
        <f t="shared" si="0"/>
        <v>0</v>
      </c>
      <c r="K100" s="139" t="s">
        <v>32</v>
      </c>
      <c r="L100" s="34"/>
      <c r="M100" s="144" t="s">
        <v>32</v>
      </c>
      <c r="N100" s="145" t="s">
        <v>51</v>
      </c>
      <c r="P100" s="146">
        <f t="shared" si="1"/>
        <v>0</v>
      </c>
      <c r="Q100" s="146">
        <v>0</v>
      </c>
      <c r="R100" s="146">
        <f t="shared" si="2"/>
        <v>0</v>
      </c>
      <c r="S100" s="146">
        <v>0</v>
      </c>
      <c r="T100" s="147">
        <f t="shared" si="3"/>
        <v>0</v>
      </c>
      <c r="AR100" s="148" t="s">
        <v>849</v>
      </c>
      <c r="AT100" s="148" t="s">
        <v>356</v>
      </c>
      <c r="AU100" s="148" t="s">
        <v>87</v>
      </c>
      <c r="AY100" s="18" t="s">
        <v>354</v>
      </c>
      <c r="BE100" s="149">
        <f t="shared" si="4"/>
        <v>0</v>
      </c>
      <c r="BF100" s="149">
        <f t="shared" si="5"/>
        <v>0</v>
      </c>
      <c r="BG100" s="149">
        <f t="shared" si="6"/>
        <v>0</v>
      </c>
      <c r="BH100" s="149">
        <f t="shared" si="7"/>
        <v>0</v>
      </c>
      <c r="BI100" s="149">
        <f t="shared" si="8"/>
        <v>0</v>
      </c>
      <c r="BJ100" s="18" t="s">
        <v>87</v>
      </c>
      <c r="BK100" s="149">
        <f t="shared" si="9"/>
        <v>0</v>
      </c>
      <c r="BL100" s="18" t="s">
        <v>849</v>
      </c>
      <c r="BM100" s="148" t="s">
        <v>280</v>
      </c>
    </row>
    <row r="101" spans="2:65" s="1" customFormat="1" ht="33" customHeight="1">
      <c r="B101" s="34"/>
      <c r="C101" s="179" t="s">
        <v>264</v>
      </c>
      <c r="D101" s="179" t="s">
        <v>517</v>
      </c>
      <c r="E101" s="180" t="s">
        <v>2294</v>
      </c>
      <c r="F101" s="181" t="s">
        <v>2295</v>
      </c>
      <c r="G101" s="182" t="s">
        <v>2285</v>
      </c>
      <c r="H101" s="183">
        <v>40</v>
      </c>
      <c r="I101" s="184"/>
      <c r="J101" s="185">
        <f t="shared" si="0"/>
        <v>0</v>
      </c>
      <c r="K101" s="181" t="s">
        <v>32</v>
      </c>
      <c r="L101" s="186"/>
      <c r="M101" s="187" t="s">
        <v>32</v>
      </c>
      <c r="N101" s="188" t="s">
        <v>51</v>
      </c>
      <c r="P101" s="146">
        <f t="shared" si="1"/>
        <v>0</v>
      </c>
      <c r="Q101" s="146">
        <v>0</v>
      </c>
      <c r="R101" s="146">
        <f t="shared" si="2"/>
        <v>0</v>
      </c>
      <c r="S101" s="146">
        <v>0</v>
      </c>
      <c r="T101" s="147">
        <f t="shared" si="3"/>
        <v>0</v>
      </c>
      <c r="AR101" s="148" t="s">
        <v>163</v>
      </c>
      <c r="AT101" s="148" t="s">
        <v>517</v>
      </c>
      <c r="AU101" s="148" t="s">
        <v>87</v>
      </c>
      <c r="AY101" s="18" t="s">
        <v>354</v>
      </c>
      <c r="BE101" s="149">
        <f t="shared" si="4"/>
        <v>0</v>
      </c>
      <c r="BF101" s="149">
        <f t="shared" si="5"/>
        <v>0</v>
      </c>
      <c r="BG101" s="149">
        <f t="shared" si="6"/>
        <v>0</v>
      </c>
      <c r="BH101" s="149">
        <f t="shared" si="7"/>
        <v>0</v>
      </c>
      <c r="BI101" s="149">
        <f t="shared" si="8"/>
        <v>0</v>
      </c>
      <c r="BJ101" s="18" t="s">
        <v>87</v>
      </c>
      <c r="BK101" s="149">
        <f t="shared" si="9"/>
        <v>0</v>
      </c>
      <c r="BL101" s="18" t="s">
        <v>163</v>
      </c>
      <c r="BM101" s="148" t="s">
        <v>2296</v>
      </c>
    </row>
    <row r="102" spans="2:65" s="1" customFormat="1" ht="24.2" customHeight="1">
      <c r="B102" s="34"/>
      <c r="C102" s="179" t="s">
        <v>411</v>
      </c>
      <c r="D102" s="179" t="s">
        <v>517</v>
      </c>
      <c r="E102" s="180" t="s">
        <v>2297</v>
      </c>
      <c r="F102" s="181" t="s">
        <v>2298</v>
      </c>
      <c r="G102" s="182" t="s">
        <v>2285</v>
      </c>
      <c r="H102" s="183">
        <v>1</v>
      </c>
      <c r="I102" s="184"/>
      <c r="J102" s="185">
        <f t="shared" si="0"/>
        <v>0</v>
      </c>
      <c r="K102" s="181" t="s">
        <v>32</v>
      </c>
      <c r="L102" s="186"/>
      <c r="M102" s="187" t="s">
        <v>32</v>
      </c>
      <c r="N102" s="188" t="s">
        <v>51</v>
      </c>
      <c r="P102" s="146">
        <f t="shared" si="1"/>
        <v>0</v>
      </c>
      <c r="Q102" s="146">
        <v>0</v>
      </c>
      <c r="R102" s="146">
        <f t="shared" si="2"/>
        <v>0</v>
      </c>
      <c r="S102" s="146">
        <v>0</v>
      </c>
      <c r="T102" s="147">
        <f t="shared" si="3"/>
        <v>0</v>
      </c>
      <c r="AR102" s="148" t="s">
        <v>163</v>
      </c>
      <c r="AT102" s="148" t="s">
        <v>517</v>
      </c>
      <c r="AU102" s="148" t="s">
        <v>87</v>
      </c>
      <c r="AY102" s="18" t="s">
        <v>354</v>
      </c>
      <c r="BE102" s="149">
        <f t="shared" si="4"/>
        <v>0</v>
      </c>
      <c r="BF102" s="149">
        <f t="shared" si="5"/>
        <v>0</v>
      </c>
      <c r="BG102" s="149">
        <f t="shared" si="6"/>
        <v>0</v>
      </c>
      <c r="BH102" s="149">
        <f t="shared" si="7"/>
        <v>0</v>
      </c>
      <c r="BI102" s="149">
        <f t="shared" si="8"/>
        <v>0</v>
      </c>
      <c r="BJ102" s="18" t="s">
        <v>87</v>
      </c>
      <c r="BK102" s="149">
        <f t="shared" si="9"/>
        <v>0</v>
      </c>
      <c r="BL102" s="18" t="s">
        <v>163</v>
      </c>
      <c r="BM102" s="148" t="s">
        <v>2299</v>
      </c>
    </row>
    <row r="103" spans="2:65" s="1" customFormat="1" ht="24.2" customHeight="1">
      <c r="B103" s="34"/>
      <c r="C103" s="179" t="s">
        <v>417</v>
      </c>
      <c r="D103" s="179" t="s">
        <v>517</v>
      </c>
      <c r="E103" s="180" t="s">
        <v>2300</v>
      </c>
      <c r="F103" s="181" t="s">
        <v>2301</v>
      </c>
      <c r="G103" s="182" t="s">
        <v>2285</v>
      </c>
      <c r="H103" s="183">
        <v>6</v>
      </c>
      <c r="I103" s="184"/>
      <c r="J103" s="185">
        <f t="shared" si="0"/>
        <v>0</v>
      </c>
      <c r="K103" s="181" t="s">
        <v>32</v>
      </c>
      <c r="L103" s="186"/>
      <c r="M103" s="187" t="s">
        <v>32</v>
      </c>
      <c r="N103" s="188" t="s">
        <v>51</v>
      </c>
      <c r="P103" s="146">
        <f t="shared" si="1"/>
        <v>0</v>
      </c>
      <c r="Q103" s="146">
        <v>0</v>
      </c>
      <c r="R103" s="146">
        <f t="shared" si="2"/>
        <v>0</v>
      </c>
      <c r="S103" s="146">
        <v>0</v>
      </c>
      <c r="T103" s="147">
        <f t="shared" si="3"/>
        <v>0</v>
      </c>
      <c r="AR103" s="148" t="s">
        <v>163</v>
      </c>
      <c r="AT103" s="148" t="s">
        <v>517</v>
      </c>
      <c r="AU103" s="148" t="s">
        <v>87</v>
      </c>
      <c r="AY103" s="18" t="s">
        <v>354</v>
      </c>
      <c r="BE103" s="149">
        <f t="shared" si="4"/>
        <v>0</v>
      </c>
      <c r="BF103" s="149">
        <f t="shared" si="5"/>
        <v>0</v>
      </c>
      <c r="BG103" s="149">
        <f t="shared" si="6"/>
        <v>0</v>
      </c>
      <c r="BH103" s="149">
        <f t="shared" si="7"/>
        <v>0</v>
      </c>
      <c r="BI103" s="149">
        <f t="shared" si="8"/>
        <v>0</v>
      </c>
      <c r="BJ103" s="18" t="s">
        <v>87</v>
      </c>
      <c r="BK103" s="149">
        <f t="shared" si="9"/>
        <v>0</v>
      </c>
      <c r="BL103" s="18" t="s">
        <v>163</v>
      </c>
      <c r="BM103" s="148" t="s">
        <v>2302</v>
      </c>
    </row>
    <row r="104" spans="2:65" s="1" customFormat="1" ht="24.2" customHeight="1">
      <c r="B104" s="34"/>
      <c r="C104" s="179" t="s">
        <v>422</v>
      </c>
      <c r="D104" s="179" t="s">
        <v>517</v>
      </c>
      <c r="E104" s="180" t="s">
        <v>2303</v>
      </c>
      <c r="F104" s="181" t="s">
        <v>2304</v>
      </c>
      <c r="G104" s="182" t="s">
        <v>2285</v>
      </c>
      <c r="H104" s="183">
        <v>3</v>
      </c>
      <c r="I104" s="184"/>
      <c r="J104" s="185">
        <f t="shared" si="0"/>
        <v>0</v>
      </c>
      <c r="K104" s="181" t="s">
        <v>32</v>
      </c>
      <c r="L104" s="186"/>
      <c r="M104" s="187" t="s">
        <v>32</v>
      </c>
      <c r="N104" s="188" t="s">
        <v>51</v>
      </c>
      <c r="P104" s="146">
        <f t="shared" si="1"/>
        <v>0</v>
      </c>
      <c r="Q104" s="146">
        <v>0</v>
      </c>
      <c r="R104" s="146">
        <f t="shared" si="2"/>
        <v>0</v>
      </c>
      <c r="S104" s="146">
        <v>0</v>
      </c>
      <c r="T104" s="147">
        <f t="shared" si="3"/>
        <v>0</v>
      </c>
      <c r="AR104" s="148" t="s">
        <v>163</v>
      </c>
      <c r="AT104" s="148" t="s">
        <v>517</v>
      </c>
      <c r="AU104" s="148" t="s">
        <v>87</v>
      </c>
      <c r="AY104" s="18" t="s">
        <v>354</v>
      </c>
      <c r="BE104" s="149">
        <f t="shared" si="4"/>
        <v>0</v>
      </c>
      <c r="BF104" s="149">
        <f t="shared" si="5"/>
        <v>0</v>
      </c>
      <c r="BG104" s="149">
        <f t="shared" si="6"/>
        <v>0</v>
      </c>
      <c r="BH104" s="149">
        <f t="shared" si="7"/>
        <v>0</v>
      </c>
      <c r="BI104" s="149">
        <f t="shared" si="8"/>
        <v>0</v>
      </c>
      <c r="BJ104" s="18" t="s">
        <v>87</v>
      </c>
      <c r="BK104" s="149">
        <f t="shared" si="9"/>
        <v>0</v>
      </c>
      <c r="BL104" s="18" t="s">
        <v>163</v>
      </c>
      <c r="BM104" s="148" t="s">
        <v>2305</v>
      </c>
    </row>
    <row r="105" spans="2:65" s="1" customFormat="1" ht="24.2" customHeight="1">
      <c r="B105" s="34"/>
      <c r="C105" s="179" t="s">
        <v>280</v>
      </c>
      <c r="D105" s="179" t="s">
        <v>517</v>
      </c>
      <c r="E105" s="180" t="s">
        <v>2306</v>
      </c>
      <c r="F105" s="181" t="s">
        <v>2307</v>
      </c>
      <c r="G105" s="182" t="s">
        <v>2285</v>
      </c>
      <c r="H105" s="183">
        <v>2</v>
      </c>
      <c r="I105" s="184"/>
      <c r="J105" s="185">
        <f t="shared" si="0"/>
        <v>0</v>
      </c>
      <c r="K105" s="181" t="s">
        <v>32</v>
      </c>
      <c r="L105" s="186"/>
      <c r="M105" s="187" t="s">
        <v>32</v>
      </c>
      <c r="N105" s="188" t="s">
        <v>51</v>
      </c>
      <c r="P105" s="146">
        <f t="shared" si="1"/>
        <v>0</v>
      </c>
      <c r="Q105" s="146">
        <v>0</v>
      </c>
      <c r="R105" s="146">
        <f t="shared" si="2"/>
        <v>0</v>
      </c>
      <c r="S105" s="146">
        <v>0</v>
      </c>
      <c r="T105" s="147">
        <f t="shared" si="3"/>
        <v>0</v>
      </c>
      <c r="AR105" s="148" t="s">
        <v>163</v>
      </c>
      <c r="AT105" s="148" t="s">
        <v>517</v>
      </c>
      <c r="AU105" s="148" t="s">
        <v>87</v>
      </c>
      <c r="AY105" s="18" t="s">
        <v>354</v>
      </c>
      <c r="BE105" s="149">
        <f t="shared" si="4"/>
        <v>0</v>
      </c>
      <c r="BF105" s="149">
        <f t="shared" si="5"/>
        <v>0</v>
      </c>
      <c r="BG105" s="149">
        <f t="shared" si="6"/>
        <v>0</v>
      </c>
      <c r="BH105" s="149">
        <f t="shared" si="7"/>
        <v>0</v>
      </c>
      <c r="BI105" s="149">
        <f t="shared" si="8"/>
        <v>0</v>
      </c>
      <c r="BJ105" s="18" t="s">
        <v>87</v>
      </c>
      <c r="BK105" s="149">
        <f t="shared" si="9"/>
        <v>0</v>
      </c>
      <c r="BL105" s="18" t="s">
        <v>163</v>
      </c>
      <c r="BM105" s="148" t="s">
        <v>2308</v>
      </c>
    </row>
    <row r="106" spans="2:65" s="1" customFormat="1" ht="208.9" customHeight="1">
      <c r="B106" s="34"/>
      <c r="C106" s="179" t="s">
        <v>444</v>
      </c>
      <c r="D106" s="179" t="s">
        <v>517</v>
      </c>
      <c r="E106" s="180" t="s">
        <v>2309</v>
      </c>
      <c r="F106" s="181" t="s">
        <v>2310</v>
      </c>
      <c r="G106" s="182" t="s">
        <v>1521</v>
      </c>
      <c r="H106" s="183">
        <v>1</v>
      </c>
      <c r="I106" s="184"/>
      <c r="J106" s="185">
        <f t="shared" si="0"/>
        <v>0</v>
      </c>
      <c r="K106" s="181" t="s">
        <v>32</v>
      </c>
      <c r="L106" s="186"/>
      <c r="M106" s="187" t="s">
        <v>32</v>
      </c>
      <c r="N106" s="188" t="s">
        <v>51</v>
      </c>
      <c r="P106" s="146">
        <f t="shared" si="1"/>
        <v>0</v>
      </c>
      <c r="Q106" s="146">
        <v>0</v>
      </c>
      <c r="R106" s="146">
        <f t="shared" si="2"/>
        <v>0</v>
      </c>
      <c r="S106" s="146">
        <v>0</v>
      </c>
      <c r="T106" s="147">
        <f t="shared" si="3"/>
        <v>0</v>
      </c>
      <c r="AR106" s="148" t="s">
        <v>163</v>
      </c>
      <c r="AT106" s="148" t="s">
        <v>517</v>
      </c>
      <c r="AU106" s="148" t="s">
        <v>87</v>
      </c>
      <c r="AY106" s="18" t="s">
        <v>354</v>
      </c>
      <c r="BE106" s="149">
        <f t="shared" si="4"/>
        <v>0</v>
      </c>
      <c r="BF106" s="149">
        <f t="shared" si="5"/>
        <v>0</v>
      </c>
      <c r="BG106" s="149">
        <f t="shared" si="6"/>
        <v>0</v>
      </c>
      <c r="BH106" s="149">
        <f t="shared" si="7"/>
        <v>0</v>
      </c>
      <c r="BI106" s="149">
        <f t="shared" si="8"/>
        <v>0</v>
      </c>
      <c r="BJ106" s="18" t="s">
        <v>87</v>
      </c>
      <c r="BK106" s="149">
        <f t="shared" si="9"/>
        <v>0</v>
      </c>
      <c r="BL106" s="18" t="s">
        <v>163</v>
      </c>
      <c r="BM106" s="148" t="s">
        <v>2311</v>
      </c>
    </row>
    <row r="107" spans="2:65" s="11" customFormat="1" ht="25.9" customHeight="1">
      <c r="B107" s="125"/>
      <c r="D107" s="126" t="s">
        <v>79</v>
      </c>
      <c r="E107" s="127" t="s">
        <v>2312</v>
      </c>
      <c r="F107" s="127" t="s">
        <v>2313</v>
      </c>
      <c r="I107" s="128"/>
      <c r="J107" s="129">
        <f>BK107</f>
        <v>0</v>
      </c>
      <c r="L107" s="125"/>
      <c r="M107" s="130"/>
      <c r="P107" s="131">
        <f>SUM(P108:P121)</f>
        <v>0</v>
      </c>
      <c r="R107" s="131">
        <f>SUM(R108:R121)</f>
        <v>0</v>
      </c>
      <c r="T107" s="132">
        <f>SUM(T108:T121)</f>
        <v>0</v>
      </c>
      <c r="AR107" s="126" t="s">
        <v>87</v>
      </c>
      <c r="AT107" s="133" t="s">
        <v>79</v>
      </c>
      <c r="AU107" s="133" t="s">
        <v>80</v>
      </c>
      <c r="AY107" s="126" t="s">
        <v>354</v>
      </c>
      <c r="BK107" s="134">
        <f>SUM(BK108:BK121)</f>
        <v>0</v>
      </c>
    </row>
    <row r="108" spans="2:65" s="1" customFormat="1" ht="16.5" customHeight="1">
      <c r="B108" s="34"/>
      <c r="C108" s="137" t="s">
        <v>8</v>
      </c>
      <c r="D108" s="137" t="s">
        <v>356</v>
      </c>
      <c r="E108" s="138" t="s">
        <v>2314</v>
      </c>
      <c r="F108" s="139" t="s">
        <v>2315</v>
      </c>
      <c r="G108" s="140" t="s">
        <v>2285</v>
      </c>
      <c r="H108" s="141">
        <v>4</v>
      </c>
      <c r="I108" s="142"/>
      <c r="J108" s="143">
        <f t="shared" ref="J108:J121" si="10">ROUND(I108*H108,2)</f>
        <v>0</v>
      </c>
      <c r="K108" s="139" t="s">
        <v>32</v>
      </c>
      <c r="L108" s="34"/>
      <c r="M108" s="144" t="s">
        <v>32</v>
      </c>
      <c r="N108" s="145" t="s">
        <v>51</v>
      </c>
      <c r="P108" s="146">
        <f t="shared" ref="P108:P121" si="11">O108*H108</f>
        <v>0</v>
      </c>
      <c r="Q108" s="146">
        <v>0</v>
      </c>
      <c r="R108" s="146">
        <f t="shared" ref="R108:R121" si="12">Q108*H108</f>
        <v>0</v>
      </c>
      <c r="S108" s="146">
        <v>0</v>
      </c>
      <c r="T108" s="147">
        <f t="shared" ref="T108:T121" si="13">S108*H108</f>
        <v>0</v>
      </c>
      <c r="AR108" s="148" t="s">
        <v>849</v>
      </c>
      <c r="AT108" s="148" t="s">
        <v>356</v>
      </c>
      <c r="AU108" s="148" t="s">
        <v>87</v>
      </c>
      <c r="AY108" s="18" t="s">
        <v>354</v>
      </c>
      <c r="BE108" s="149">
        <f t="shared" ref="BE108:BE121" si="14">IF(N108="základní",J108,0)</f>
        <v>0</v>
      </c>
      <c r="BF108" s="149">
        <f t="shared" ref="BF108:BF121" si="15">IF(N108="snížená",J108,0)</f>
        <v>0</v>
      </c>
      <c r="BG108" s="149">
        <f t="shared" ref="BG108:BG121" si="16">IF(N108="zákl. přenesená",J108,0)</f>
        <v>0</v>
      </c>
      <c r="BH108" s="149">
        <f t="shared" ref="BH108:BH121" si="17">IF(N108="sníž. přenesená",J108,0)</f>
        <v>0</v>
      </c>
      <c r="BI108" s="149">
        <f t="shared" ref="BI108:BI121" si="18">IF(N108="nulová",J108,0)</f>
        <v>0</v>
      </c>
      <c r="BJ108" s="18" t="s">
        <v>87</v>
      </c>
      <c r="BK108" s="149">
        <f t="shared" ref="BK108:BK121" si="19">ROUND(I108*H108,2)</f>
        <v>0</v>
      </c>
      <c r="BL108" s="18" t="s">
        <v>849</v>
      </c>
      <c r="BM108" s="148" t="s">
        <v>8</v>
      </c>
    </row>
    <row r="109" spans="2:65" s="1" customFormat="1" ht="24.2" customHeight="1">
      <c r="B109" s="34"/>
      <c r="C109" s="137" t="s">
        <v>473</v>
      </c>
      <c r="D109" s="137" t="s">
        <v>356</v>
      </c>
      <c r="E109" s="138" t="s">
        <v>2316</v>
      </c>
      <c r="F109" s="139" t="s">
        <v>2317</v>
      </c>
      <c r="G109" s="140" t="s">
        <v>2285</v>
      </c>
      <c r="H109" s="141">
        <v>99</v>
      </c>
      <c r="I109" s="142"/>
      <c r="J109" s="143">
        <f t="shared" si="10"/>
        <v>0</v>
      </c>
      <c r="K109" s="139" t="s">
        <v>32</v>
      </c>
      <c r="L109" s="34"/>
      <c r="M109" s="144" t="s">
        <v>32</v>
      </c>
      <c r="N109" s="145" t="s">
        <v>51</v>
      </c>
      <c r="P109" s="146">
        <f t="shared" si="11"/>
        <v>0</v>
      </c>
      <c r="Q109" s="146">
        <v>0</v>
      </c>
      <c r="R109" s="146">
        <f t="shared" si="12"/>
        <v>0</v>
      </c>
      <c r="S109" s="146">
        <v>0</v>
      </c>
      <c r="T109" s="147">
        <f t="shared" si="13"/>
        <v>0</v>
      </c>
      <c r="AR109" s="148" t="s">
        <v>849</v>
      </c>
      <c r="AT109" s="148" t="s">
        <v>356</v>
      </c>
      <c r="AU109" s="148" t="s">
        <v>87</v>
      </c>
      <c r="AY109" s="18" t="s">
        <v>354</v>
      </c>
      <c r="BE109" s="149">
        <f t="shared" si="14"/>
        <v>0</v>
      </c>
      <c r="BF109" s="149">
        <f t="shared" si="15"/>
        <v>0</v>
      </c>
      <c r="BG109" s="149">
        <f t="shared" si="16"/>
        <v>0</v>
      </c>
      <c r="BH109" s="149">
        <f t="shared" si="17"/>
        <v>0</v>
      </c>
      <c r="BI109" s="149">
        <f t="shared" si="18"/>
        <v>0</v>
      </c>
      <c r="BJ109" s="18" t="s">
        <v>87</v>
      </c>
      <c r="BK109" s="149">
        <f t="shared" si="19"/>
        <v>0</v>
      </c>
      <c r="BL109" s="18" t="s">
        <v>849</v>
      </c>
      <c r="BM109" s="148" t="s">
        <v>484</v>
      </c>
    </row>
    <row r="110" spans="2:65" s="1" customFormat="1" ht="24.2" customHeight="1">
      <c r="B110" s="34"/>
      <c r="C110" s="137" t="s">
        <v>484</v>
      </c>
      <c r="D110" s="137" t="s">
        <v>356</v>
      </c>
      <c r="E110" s="138" t="s">
        <v>2318</v>
      </c>
      <c r="F110" s="139" t="s">
        <v>2319</v>
      </c>
      <c r="G110" s="140" t="s">
        <v>2285</v>
      </c>
      <c r="H110" s="141">
        <v>4</v>
      </c>
      <c r="I110" s="142"/>
      <c r="J110" s="143">
        <f t="shared" si="10"/>
        <v>0</v>
      </c>
      <c r="K110" s="139" t="s">
        <v>32</v>
      </c>
      <c r="L110" s="34"/>
      <c r="M110" s="144" t="s">
        <v>32</v>
      </c>
      <c r="N110" s="145" t="s">
        <v>51</v>
      </c>
      <c r="P110" s="146">
        <f t="shared" si="11"/>
        <v>0</v>
      </c>
      <c r="Q110" s="146">
        <v>0</v>
      </c>
      <c r="R110" s="146">
        <f t="shared" si="12"/>
        <v>0</v>
      </c>
      <c r="S110" s="146">
        <v>0</v>
      </c>
      <c r="T110" s="147">
        <f t="shared" si="13"/>
        <v>0</v>
      </c>
      <c r="AR110" s="148" t="s">
        <v>849</v>
      </c>
      <c r="AT110" s="148" t="s">
        <v>356</v>
      </c>
      <c r="AU110" s="148" t="s">
        <v>87</v>
      </c>
      <c r="AY110" s="18" t="s">
        <v>354</v>
      </c>
      <c r="BE110" s="149">
        <f t="shared" si="14"/>
        <v>0</v>
      </c>
      <c r="BF110" s="149">
        <f t="shared" si="15"/>
        <v>0</v>
      </c>
      <c r="BG110" s="149">
        <f t="shared" si="16"/>
        <v>0</v>
      </c>
      <c r="BH110" s="149">
        <f t="shared" si="17"/>
        <v>0</v>
      </c>
      <c r="BI110" s="149">
        <f t="shared" si="18"/>
        <v>0</v>
      </c>
      <c r="BJ110" s="18" t="s">
        <v>87</v>
      </c>
      <c r="BK110" s="149">
        <f t="shared" si="19"/>
        <v>0</v>
      </c>
      <c r="BL110" s="18" t="s">
        <v>849</v>
      </c>
      <c r="BM110" s="148" t="s">
        <v>504</v>
      </c>
    </row>
    <row r="111" spans="2:65" s="1" customFormat="1" ht="24.2" customHeight="1">
      <c r="B111" s="34"/>
      <c r="C111" s="137" t="s">
        <v>499</v>
      </c>
      <c r="D111" s="137" t="s">
        <v>356</v>
      </c>
      <c r="E111" s="138" t="s">
        <v>2320</v>
      </c>
      <c r="F111" s="139" t="s">
        <v>2321</v>
      </c>
      <c r="G111" s="140" t="s">
        <v>2285</v>
      </c>
      <c r="H111" s="141">
        <v>1</v>
      </c>
      <c r="I111" s="142"/>
      <c r="J111" s="143">
        <f t="shared" si="10"/>
        <v>0</v>
      </c>
      <c r="K111" s="139" t="s">
        <v>32</v>
      </c>
      <c r="L111" s="34"/>
      <c r="M111" s="144" t="s">
        <v>32</v>
      </c>
      <c r="N111" s="145" t="s">
        <v>51</v>
      </c>
      <c r="P111" s="146">
        <f t="shared" si="11"/>
        <v>0</v>
      </c>
      <c r="Q111" s="146">
        <v>0</v>
      </c>
      <c r="R111" s="146">
        <f t="shared" si="12"/>
        <v>0</v>
      </c>
      <c r="S111" s="146">
        <v>0</v>
      </c>
      <c r="T111" s="147">
        <f t="shared" si="13"/>
        <v>0</v>
      </c>
      <c r="AR111" s="148" t="s">
        <v>849</v>
      </c>
      <c r="AT111" s="148" t="s">
        <v>356</v>
      </c>
      <c r="AU111" s="148" t="s">
        <v>87</v>
      </c>
      <c r="AY111" s="18" t="s">
        <v>354</v>
      </c>
      <c r="BE111" s="149">
        <f t="shared" si="14"/>
        <v>0</v>
      </c>
      <c r="BF111" s="149">
        <f t="shared" si="15"/>
        <v>0</v>
      </c>
      <c r="BG111" s="149">
        <f t="shared" si="16"/>
        <v>0</v>
      </c>
      <c r="BH111" s="149">
        <f t="shared" si="17"/>
        <v>0</v>
      </c>
      <c r="BI111" s="149">
        <f t="shared" si="18"/>
        <v>0</v>
      </c>
      <c r="BJ111" s="18" t="s">
        <v>87</v>
      </c>
      <c r="BK111" s="149">
        <f t="shared" si="19"/>
        <v>0</v>
      </c>
      <c r="BL111" s="18" t="s">
        <v>849</v>
      </c>
      <c r="BM111" s="148" t="s">
        <v>516</v>
      </c>
    </row>
    <row r="112" spans="2:65" s="1" customFormat="1" ht="16.5" customHeight="1">
      <c r="B112" s="34"/>
      <c r="C112" s="137" t="s">
        <v>504</v>
      </c>
      <c r="D112" s="137" t="s">
        <v>356</v>
      </c>
      <c r="E112" s="138" t="s">
        <v>2322</v>
      </c>
      <c r="F112" s="139" t="s">
        <v>2323</v>
      </c>
      <c r="G112" s="140" t="s">
        <v>2285</v>
      </c>
      <c r="H112" s="141">
        <v>2</v>
      </c>
      <c r="I112" s="142"/>
      <c r="J112" s="143">
        <f t="shared" si="10"/>
        <v>0</v>
      </c>
      <c r="K112" s="139" t="s">
        <v>32</v>
      </c>
      <c r="L112" s="34"/>
      <c r="M112" s="144" t="s">
        <v>32</v>
      </c>
      <c r="N112" s="145" t="s">
        <v>51</v>
      </c>
      <c r="P112" s="146">
        <f t="shared" si="11"/>
        <v>0</v>
      </c>
      <c r="Q112" s="146">
        <v>0</v>
      </c>
      <c r="R112" s="146">
        <f t="shared" si="12"/>
        <v>0</v>
      </c>
      <c r="S112" s="146">
        <v>0</v>
      </c>
      <c r="T112" s="147">
        <f t="shared" si="13"/>
        <v>0</v>
      </c>
      <c r="AR112" s="148" t="s">
        <v>849</v>
      </c>
      <c r="AT112" s="148" t="s">
        <v>356</v>
      </c>
      <c r="AU112" s="148" t="s">
        <v>87</v>
      </c>
      <c r="AY112" s="18" t="s">
        <v>354</v>
      </c>
      <c r="BE112" s="149">
        <f t="shared" si="14"/>
        <v>0</v>
      </c>
      <c r="BF112" s="149">
        <f t="shared" si="15"/>
        <v>0</v>
      </c>
      <c r="BG112" s="149">
        <f t="shared" si="16"/>
        <v>0</v>
      </c>
      <c r="BH112" s="149">
        <f t="shared" si="17"/>
        <v>0</v>
      </c>
      <c r="BI112" s="149">
        <f t="shared" si="18"/>
        <v>0</v>
      </c>
      <c r="BJ112" s="18" t="s">
        <v>87</v>
      </c>
      <c r="BK112" s="149">
        <f t="shared" si="19"/>
        <v>0</v>
      </c>
      <c r="BL112" s="18" t="s">
        <v>849</v>
      </c>
      <c r="BM112" s="148" t="s">
        <v>532</v>
      </c>
    </row>
    <row r="113" spans="2:65" s="1" customFormat="1" ht="16.5" customHeight="1">
      <c r="B113" s="34"/>
      <c r="C113" s="137" t="s">
        <v>509</v>
      </c>
      <c r="D113" s="137" t="s">
        <v>356</v>
      </c>
      <c r="E113" s="138" t="s">
        <v>2322</v>
      </c>
      <c r="F113" s="139" t="s">
        <v>2323</v>
      </c>
      <c r="G113" s="140" t="s">
        <v>2285</v>
      </c>
      <c r="H113" s="141">
        <v>2</v>
      </c>
      <c r="I113" s="142"/>
      <c r="J113" s="143">
        <f t="shared" si="10"/>
        <v>0</v>
      </c>
      <c r="K113" s="139" t="s">
        <v>32</v>
      </c>
      <c r="L113" s="34"/>
      <c r="M113" s="144" t="s">
        <v>32</v>
      </c>
      <c r="N113" s="145" t="s">
        <v>51</v>
      </c>
      <c r="P113" s="146">
        <f t="shared" si="11"/>
        <v>0</v>
      </c>
      <c r="Q113" s="146">
        <v>0</v>
      </c>
      <c r="R113" s="146">
        <f t="shared" si="12"/>
        <v>0</v>
      </c>
      <c r="S113" s="146">
        <v>0</v>
      </c>
      <c r="T113" s="147">
        <f t="shared" si="13"/>
        <v>0</v>
      </c>
      <c r="AR113" s="148" t="s">
        <v>849</v>
      </c>
      <c r="AT113" s="148" t="s">
        <v>356</v>
      </c>
      <c r="AU113" s="148" t="s">
        <v>87</v>
      </c>
      <c r="AY113" s="18" t="s">
        <v>354</v>
      </c>
      <c r="BE113" s="149">
        <f t="shared" si="14"/>
        <v>0</v>
      </c>
      <c r="BF113" s="149">
        <f t="shared" si="15"/>
        <v>0</v>
      </c>
      <c r="BG113" s="149">
        <f t="shared" si="16"/>
        <v>0</v>
      </c>
      <c r="BH113" s="149">
        <f t="shared" si="17"/>
        <v>0</v>
      </c>
      <c r="BI113" s="149">
        <f t="shared" si="18"/>
        <v>0</v>
      </c>
      <c r="BJ113" s="18" t="s">
        <v>87</v>
      </c>
      <c r="BK113" s="149">
        <f t="shared" si="19"/>
        <v>0</v>
      </c>
      <c r="BL113" s="18" t="s">
        <v>849</v>
      </c>
      <c r="BM113" s="148" t="s">
        <v>542</v>
      </c>
    </row>
    <row r="114" spans="2:65" s="1" customFormat="1" ht="16.5" customHeight="1">
      <c r="B114" s="34"/>
      <c r="C114" s="137" t="s">
        <v>516</v>
      </c>
      <c r="D114" s="137" t="s">
        <v>356</v>
      </c>
      <c r="E114" s="138" t="s">
        <v>2324</v>
      </c>
      <c r="F114" s="139" t="s">
        <v>2325</v>
      </c>
      <c r="G114" s="140" t="s">
        <v>2285</v>
      </c>
      <c r="H114" s="141">
        <v>1</v>
      </c>
      <c r="I114" s="142"/>
      <c r="J114" s="143">
        <f t="shared" si="10"/>
        <v>0</v>
      </c>
      <c r="K114" s="139" t="s">
        <v>32</v>
      </c>
      <c r="L114" s="34"/>
      <c r="M114" s="144" t="s">
        <v>32</v>
      </c>
      <c r="N114" s="145" t="s">
        <v>51</v>
      </c>
      <c r="P114" s="146">
        <f t="shared" si="11"/>
        <v>0</v>
      </c>
      <c r="Q114" s="146">
        <v>0</v>
      </c>
      <c r="R114" s="146">
        <f t="shared" si="12"/>
        <v>0</v>
      </c>
      <c r="S114" s="146">
        <v>0</v>
      </c>
      <c r="T114" s="147">
        <f t="shared" si="13"/>
        <v>0</v>
      </c>
      <c r="AR114" s="148" t="s">
        <v>849</v>
      </c>
      <c r="AT114" s="148" t="s">
        <v>356</v>
      </c>
      <c r="AU114" s="148" t="s">
        <v>87</v>
      </c>
      <c r="AY114" s="18" t="s">
        <v>354</v>
      </c>
      <c r="BE114" s="149">
        <f t="shared" si="14"/>
        <v>0</v>
      </c>
      <c r="BF114" s="149">
        <f t="shared" si="15"/>
        <v>0</v>
      </c>
      <c r="BG114" s="149">
        <f t="shared" si="16"/>
        <v>0</v>
      </c>
      <c r="BH114" s="149">
        <f t="shared" si="17"/>
        <v>0</v>
      </c>
      <c r="BI114" s="149">
        <f t="shared" si="18"/>
        <v>0</v>
      </c>
      <c r="BJ114" s="18" t="s">
        <v>87</v>
      </c>
      <c r="BK114" s="149">
        <f t="shared" si="19"/>
        <v>0</v>
      </c>
      <c r="BL114" s="18" t="s">
        <v>849</v>
      </c>
      <c r="BM114" s="148" t="s">
        <v>552</v>
      </c>
    </row>
    <row r="115" spans="2:65" s="1" customFormat="1" ht="16.5" customHeight="1">
      <c r="B115" s="34"/>
      <c r="C115" s="179" t="s">
        <v>522</v>
      </c>
      <c r="D115" s="179" t="s">
        <v>517</v>
      </c>
      <c r="E115" s="180" t="s">
        <v>2326</v>
      </c>
      <c r="F115" s="181" t="s">
        <v>2315</v>
      </c>
      <c r="G115" s="182" t="s">
        <v>2285</v>
      </c>
      <c r="H115" s="183">
        <v>4</v>
      </c>
      <c r="I115" s="184"/>
      <c r="J115" s="185">
        <f t="shared" si="10"/>
        <v>0</v>
      </c>
      <c r="K115" s="181" t="s">
        <v>32</v>
      </c>
      <c r="L115" s="186"/>
      <c r="M115" s="187" t="s">
        <v>32</v>
      </c>
      <c r="N115" s="188" t="s">
        <v>51</v>
      </c>
      <c r="P115" s="146">
        <f t="shared" si="11"/>
        <v>0</v>
      </c>
      <c r="Q115" s="146">
        <v>0</v>
      </c>
      <c r="R115" s="146">
        <f t="shared" si="12"/>
        <v>0</v>
      </c>
      <c r="S115" s="146">
        <v>0</v>
      </c>
      <c r="T115" s="147">
        <f t="shared" si="13"/>
        <v>0</v>
      </c>
      <c r="AR115" s="148" t="s">
        <v>163</v>
      </c>
      <c r="AT115" s="148" t="s">
        <v>517</v>
      </c>
      <c r="AU115" s="148" t="s">
        <v>87</v>
      </c>
      <c r="AY115" s="18" t="s">
        <v>354</v>
      </c>
      <c r="BE115" s="149">
        <f t="shared" si="14"/>
        <v>0</v>
      </c>
      <c r="BF115" s="149">
        <f t="shared" si="15"/>
        <v>0</v>
      </c>
      <c r="BG115" s="149">
        <f t="shared" si="16"/>
        <v>0</v>
      </c>
      <c r="BH115" s="149">
        <f t="shared" si="17"/>
        <v>0</v>
      </c>
      <c r="BI115" s="149">
        <f t="shared" si="18"/>
        <v>0</v>
      </c>
      <c r="BJ115" s="18" t="s">
        <v>87</v>
      </c>
      <c r="BK115" s="149">
        <f t="shared" si="19"/>
        <v>0</v>
      </c>
      <c r="BL115" s="18" t="s">
        <v>163</v>
      </c>
      <c r="BM115" s="148" t="s">
        <v>2327</v>
      </c>
    </row>
    <row r="116" spans="2:65" s="1" customFormat="1" ht="24.2" customHeight="1">
      <c r="B116" s="34"/>
      <c r="C116" s="179" t="s">
        <v>532</v>
      </c>
      <c r="D116" s="179" t="s">
        <v>517</v>
      </c>
      <c r="E116" s="180" t="s">
        <v>2328</v>
      </c>
      <c r="F116" s="181" t="s">
        <v>2317</v>
      </c>
      <c r="G116" s="182" t="s">
        <v>2285</v>
      </c>
      <c r="H116" s="183">
        <v>99</v>
      </c>
      <c r="I116" s="184"/>
      <c r="J116" s="185">
        <f t="shared" si="10"/>
        <v>0</v>
      </c>
      <c r="K116" s="181" t="s">
        <v>32</v>
      </c>
      <c r="L116" s="186"/>
      <c r="M116" s="187" t="s">
        <v>32</v>
      </c>
      <c r="N116" s="188" t="s">
        <v>51</v>
      </c>
      <c r="P116" s="146">
        <f t="shared" si="11"/>
        <v>0</v>
      </c>
      <c r="Q116" s="146">
        <v>0</v>
      </c>
      <c r="R116" s="146">
        <f t="shared" si="12"/>
        <v>0</v>
      </c>
      <c r="S116" s="146">
        <v>0</v>
      </c>
      <c r="T116" s="147">
        <f t="shared" si="13"/>
        <v>0</v>
      </c>
      <c r="AR116" s="148" t="s">
        <v>163</v>
      </c>
      <c r="AT116" s="148" t="s">
        <v>517</v>
      </c>
      <c r="AU116" s="148" t="s">
        <v>87</v>
      </c>
      <c r="AY116" s="18" t="s">
        <v>354</v>
      </c>
      <c r="BE116" s="149">
        <f t="shared" si="14"/>
        <v>0</v>
      </c>
      <c r="BF116" s="149">
        <f t="shared" si="15"/>
        <v>0</v>
      </c>
      <c r="BG116" s="149">
        <f t="shared" si="16"/>
        <v>0</v>
      </c>
      <c r="BH116" s="149">
        <f t="shared" si="17"/>
        <v>0</v>
      </c>
      <c r="BI116" s="149">
        <f t="shared" si="18"/>
        <v>0</v>
      </c>
      <c r="BJ116" s="18" t="s">
        <v>87</v>
      </c>
      <c r="BK116" s="149">
        <f t="shared" si="19"/>
        <v>0</v>
      </c>
      <c r="BL116" s="18" t="s">
        <v>163</v>
      </c>
      <c r="BM116" s="148" t="s">
        <v>2329</v>
      </c>
    </row>
    <row r="117" spans="2:65" s="1" customFormat="1" ht="24.2" customHeight="1">
      <c r="B117" s="34"/>
      <c r="C117" s="179" t="s">
        <v>7</v>
      </c>
      <c r="D117" s="179" t="s">
        <v>517</v>
      </c>
      <c r="E117" s="180" t="s">
        <v>2330</v>
      </c>
      <c r="F117" s="181" t="s">
        <v>2319</v>
      </c>
      <c r="G117" s="182" t="s">
        <v>2285</v>
      </c>
      <c r="H117" s="183">
        <v>4</v>
      </c>
      <c r="I117" s="184"/>
      <c r="J117" s="185">
        <f t="shared" si="10"/>
        <v>0</v>
      </c>
      <c r="K117" s="181" t="s">
        <v>32</v>
      </c>
      <c r="L117" s="186"/>
      <c r="M117" s="187" t="s">
        <v>32</v>
      </c>
      <c r="N117" s="188" t="s">
        <v>51</v>
      </c>
      <c r="P117" s="146">
        <f t="shared" si="11"/>
        <v>0</v>
      </c>
      <c r="Q117" s="146">
        <v>0</v>
      </c>
      <c r="R117" s="146">
        <f t="shared" si="12"/>
        <v>0</v>
      </c>
      <c r="S117" s="146">
        <v>0</v>
      </c>
      <c r="T117" s="147">
        <f t="shared" si="13"/>
        <v>0</v>
      </c>
      <c r="AR117" s="148" t="s">
        <v>163</v>
      </c>
      <c r="AT117" s="148" t="s">
        <v>517</v>
      </c>
      <c r="AU117" s="148" t="s">
        <v>87</v>
      </c>
      <c r="AY117" s="18" t="s">
        <v>354</v>
      </c>
      <c r="BE117" s="149">
        <f t="shared" si="14"/>
        <v>0</v>
      </c>
      <c r="BF117" s="149">
        <f t="shared" si="15"/>
        <v>0</v>
      </c>
      <c r="BG117" s="149">
        <f t="shared" si="16"/>
        <v>0</v>
      </c>
      <c r="BH117" s="149">
        <f t="shared" si="17"/>
        <v>0</v>
      </c>
      <c r="BI117" s="149">
        <f t="shared" si="18"/>
        <v>0</v>
      </c>
      <c r="BJ117" s="18" t="s">
        <v>87</v>
      </c>
      <c r="BK117" s="149">
        <f t="shared" si="19"/>
        <v>0</v>
      </c>
      <c r="BL117" s="18" t="s">
        <v>163</v>
      </c>
      <c r="BM117" s="148" t="s">
        <v>2331</v>
      </c>
    </row>
    <row r="118" spans="2:65" s="1" customFormat="1" ht="24.2" customHeight="1">
      <c r="B118" s="34"/>
      <c r="C118" s="179" t="s">
        <v>542</v>
      </c>
      <c r="D118" s="179" t="s">
        <v>517</v>
      </c>
      <c r="E118" s="180" t="s">
        <v>2332</v>
      </c>
      <c r="F118" s="181" t="s">
        <v>2321</v>
      </c>
      <c r="G118" s="182" t="s">
        <v>2285</v>
      </c>
      <c r="H118" s="183">
        <v>1</v>
      </c>
      <c r="I118" s="184"/>
      <c r="J118" s="185">
        <f t="shared" si="10"/>
        <v>0</v>
      </c>
      <c r="K118" s="181" t="s">
        <v>32</v>
      </c>
      <c r="L118" s="186"/>
      <c r="M118" s="187" t="s">
        <v>32</v>
      </c>
      <c r="N118" s="188" t="s">
        <v>51</v>
      </c>
      <c r="P118" s="146">
        <f t="shared" si="11"/>
        <v>0</v>
      </c>
      <c r="Q118" s="146">
        <v>0</v>
      </c>
      <c r="R118" s="146">
        <f t="shared" si="12"/>
        <v>0</v>
      </c>
      <c r="S118" s="146">
        <v>0</v>
      </c>
      <c r="T118" s="147">
        <f t="shared" si="13"/>
        <v>0</v>
      </c>
      <c r="AR118" s="148" t="s">
        <v>163</v>
      </c>
      <c r="AT118" s="148" t="s">
        <v>517</v>
      </c>
      <c r="AU118" s="148" t="s">
        <v>87</v>
      </c>
      <c r="AY118" s="18" t="s">
        <v>354</v>
      </c>
      <c r="BE118" s="149">
        <f t="shared" si="14"/>
        <v>0</v>
      </c>
      <c r="BF118" s="149">
        <f t="shared" si="15"/>
        <v>0</v>
      </c>
      <c r="BG118" s="149">
        <f t="shared" si="16"/>
        <v>0</v>
      </c>
      <c r="BH118" s="149">
        <f t="shared" si="17"/>
        <v>0</v>
      </c>
      <c r="BI118" s="149">
        <f t="shared" si="18"/>
        <v>0</v>
      </c>
      <c r="BJ118" s="18" t="s">
        <v>87</v>
      </c>
      <c r="BK118" s="149">
        <f t="shared" si="19"/>
        <v>0</v>
      </c>
      <c r="BL118" s="18" t="s">
        <v>163</v>
      </c>
      <c r="BM118" s="148" t="s">
        <v>2333</v>
      </c>
    </row>
    <row r="119" spans="2:65" s="1" customFormat="1" ht="16.5" customHeight="1">
      <c r="B119" s="34"/>
      <c r="C119" s="179" t="s">
        <v>547</v>
      </c>
      <c r="D119" s="179" t="s">
        <v>517</v>
      </c>
      <c r="E119" s="180" t="s">
        <v>2334</v>
      </c>
      <c r="F119" s="181" t="s">
        <v>2323</v>
      </c>
      <c r="G119" s="182" t="s">
        <v>2285</v>
      </c>
      <c r="H119" s="183">
        <v>2</v>
      </c>
      <c r="I119" s="184"/>
      <c r="J119" s="185">
        <f t="shared" si="10"/>
        <v>0</v>
      </c>
      <c r="K119" s="181" t="s">
        <v>32</v>
      </c>
      <c r="L119" s="186"/>
      <c r="M119" s="187" t="s">
        <v>32</v>
      </c>
      <c r="N119" s="188" t="s">
        <v>51</v>
      </c>
      <c r="P119" s="146">
        <f t="shared" si="11"/>
        <v>0</v>
      </c>
      <c r="Q119" s="146">
        <v>0</v>
      </c>
      <c r="R119" s="146">
        <f t="shared" si="12"/>
        <v>0</v>
      </c>
      <c r="S119" s="146">
        <v>0</v>
      </c>
      <c r="T119" s="147">
        <f t="shared" si="13"/>
        <v>0</v>
      </c>
      <c r="AR119" s="148" t="s">
        <v>163</v>
      </c>
      <c r="AT119" s="148" t="s">
        <v>517</v>
      </c>
      <c r="AU119" s="148" t="s">
        <v>87</v>
      </c>
      <c r="AY119" s="18" t="s">
        <v>354</v>
      </c>
      <c r="BE119" s="149">
        <f t="shared" si="14"/>
        <v>0</v>
      </c>
      <c r="BF119" s="149">
        <f t="shared" si="15"/>
        <v>0</v>
      </c>
      <c r="BG119" s="149">
        <f t="shared" si="16"/>
        <v>0</v>
      </c>
      <c r="BH119" s="149">
        <f t="shared" si="17"/>
        <v>0</v>
      </c>
      <c r="BI119" s="149">
        <f t="shared" si="18"/>
        <v>0</v>
      </c>
      <c r="BJ119" s="18" t="s">
        <v>87</v>
      </c>
      <c r="BK119" s="149">
        <f t="shared" si="19"/>
        <v>0</v>
      </c>
      <c r="BL119" s="18" t="s">
        <v>163</v>
      </c>
      <c r="BM119" s="148" t="s">
        <v>2335</v>
      </c>
    </row>
    <row r="120" spans="2:65" s="1" customFormat="1" ht="16.5" customHeight="1">
      <c r="B120" s="34"/>
      <c r="C120" s="179" t="s">
        <v>552</v>
      </c>
      <c r="D120" s="179" t="s">
        <v>517</v>
      </c>
      <c r="E120" s="180" t="s">
        <v>2334</v>
      </c>
      <c r="F120" s="181" t="s">
        <v>2323</v>
      </c>
      <c r="G120" s="182" t="s">
        <v>2285</v>
      </c>
      <c r="H120" s="183">
        <v>2</v>
      </c>
      <c r="I120" s="184"/>
      <c r="J120" s="185">
        <f t="shared" si="10"/>
        <v>0</v>
      </c>
      <c r="K120" s="181" t="s">
        <v>32</v>
      </c>
      <c r="L120" s="186"/>
      <c r="M120" s="187" t="s">
        <v>32</v>
      </c>
      <c r="N120" s="188" t="s">
        <v>51</v>
      </c>
      <c r="P120" s="146">
        <f t="shared" si="11"/>
        <v>0</v>
      </c>
      <c r="Q120" s="146">
        <v>0</v>
      </c>
      <c r="R120" s="146">
        <f t="shared" si="12"/>
        <v>0</v>
      </c>
      <c r="S120" s="146">
        <v>0</v>
      </c>
      <c r="T120" s="147">
        <f t="shared" si="13"/>
        <v>0</v>
      </c>
      <c r="AR120" s="148" t="s">
        <v>163</v>
      </c>
      <c r="AT120" s="148" t="s">
        <v>517</v>
      </c>
      <c r="AU120" s="148" t="s">
        <v>87</v>
      </c>
      <c r="AY120" s="18" t="s">
        <v>354</v>
      </c>
      <c r="BE120" s="149">
        <f t="shared" si="14"/>
        <v>0</v>
      </c>
      <c r="BF120" s="149">
        <f t="shared" si="15"/>
        <v>0</v>
      </c>
      <c r="BG120" s="149">
        <f t="shared" si="16"/>
        <v>0</v>
      </c>
      <c r="BH120" s="149">
        <f t="shared" si="17"/>
        <v>0</v>
      </c>
      <c r="BI120" s="149">
        <f t="shared" si="18"/>
        <v>0</v>
      </c>
      <c r="BJ120" s="18" t="s">
        <v>87</v>
      </c>
      <c r="BK120" s="149">
        <f t="shared" si="19"/>
        <v>0</v>
      </c>
      <c r="BL120" s="18" t="s">
        <v>163</v>
      </c>
      <c r="BM120" s="148" t="s">
        <v>2336</v>
      </c>
    </row>
    <row r="121" spans="2:65" s="1" customFormat="1" ht="16.5" customHeight="1">
      <c r="B121" s="34"/>
      <c r="C121" s="179" t="s">
        <v>557</v>
      </c>
      <c r="D121" s="179" t="s">
        <v>517</v>
      </c>
      <c r="E121" s="180" t="s">
        <v>2337</v>
      </c>
      <c r="F121" s="181" t="s">
        <v>2325</v>
      </c>
      <c r="G121" s="182" t="s">
        <v>2285</v>
      </c>
      <c r="H121" s="183">
        <v>1</v>
      </c>
      <c r="I121" s="184"/>
      <c r="J121" s="185">
        <f t="shared" si="10"/>
        <v>0</v>
      </c>
      <c r="K121" s="181" t="s">
        <v>32</v>
      </c>
      <c r="L121" s="186"/>
      <c r="M121" s="187" t="s">
        <v>32</v>
      </c>
      <c r="N121" s="188" t="s">
        <v>51</v>
      </c>
      <c r="P121" s="146">
        <f t="shared" si="11"/>
        <v>0</v>
      </c>
      <c r="Q121" s="146">
        <v>0</v>
      </c>
      <c r="R121" s="146">
        <f t="shared" si="12"/>
        <v>0</v>
      </c>
      <c r="S121" s="146">
        <v>0</v>
      </c>
      <c r="T121" s="147">
        <f t="shared" si="13"/>
        <v>0</v>
      </c>
      <c r="AR121" s="148" t="s">
        <v>163</v>
      </c>
      <c r="AT121" s="148" t="s">
        <v>517</v>
      </c>
      <c r="AU121" s="148" t="s">
        <v>87</v>
      </c>
      <c r="AY121" s="18" t="s">
        <v>354</v>
      </c>
      <c r="BE121" s="149">
        <f t="shared" si="14"/>
        <v>0</v>
      </c>
      <c r="BF121" s="149">
        <f t="shared" si="15"/>
        <v>0</v>
      </c>
      <c r="BG121" s="149">
        <f t="shared" si="16"/>
        <v>0</v>
      </c>
      <c r="BH121" s="149">
        <f t="shared" si="17"/>
        <v>0</v>
      </c>
      <c r="BI121" s="149">
        <f t="shared" si="18"/>
        <v>0</v>
      </c>
      <c r="BJ121" s="18" t="s">
        <v>87</v>
      </c>
      <c r="BK121" s="149">
        <f t="shared" si="19"/>
        <v>0</v>
      </c>
      <c r="BL121" s="18" t="s">
        <v>163</v>
      </c>
      <c r="BM121" s="148" t="s">
        <v>2338</v>
      </c>
    </row>
    <row r="122" spans="2:65" s="11" customFormat="1" ht="25.9" customHeight="1">
      <c r="B122" s="125"/>
      <c r="D122" s="126" t="s">
        <v>79</v>
      </c>
      <c r="E122" s="127" t="s">
        <v>2339</v>
      </c>
      <c r="F122" s="127" t="s">
        <v>2340</v>
      </c>
      <c r="I122" s="128"/>
      <c r="J122" s="129">
        <f>BK122</f>
        <v>0</v>
      </c>
      <c r="L122" s="125"/>
      <c r="M122" s="130"/>
      <c r="P122" s="131">
        <f>SUM(P123:P138)</f>
        <v>0</v>
      </c>
      <c r="R122" s="131">
        <f>SUM(R123:R138)</f>
        <v>0</v>
      </c>
      <c r="T122" s="132">
        <f>SUM(T123:T138)</f>
        <v>0</v>
      </c>
      <c r="AR122" s="126" t="s">
        <v>87</v>
      </c>
      <c r="AT122" s="133" t="s">
        <v>79</v>
      </c>
      <c r="AU122" s="133" t="s">
        <v>80</v>
      </c>
      <c r="AY122" s="126" t="s">
        <v>354</v>
      </c>
      <c r="BK122" s="134">
        <f>SUM(BK123:BK138)</f>
        <v>0</v>
      </c>
    </row>
    <row r="123" spans="2:65" s="1" customFormat="1" ht="16.5" customHeight="1">
      <c r="B123" s="34"/>
      <c r="C123" s="137" t="s">
        <v>563</v>
      </c>
      <c r="D123" s="137" t="s">
        <v>356</v>
      </c>
      <c r="E123" s="138" t="s">
        <v>2341</v>
      </c>
      <c r="F123" s="139" t="s">
        <v>2342</v>
      </c>
      <c r="G123" s="140" t="s">
        <v>476</v>
      </c>
      <c r="H123" s="141">
        <v>150</v>
      </c>
      <c r="I123" s="142"/>
      <c r="J123" s="143">
        <f t="shared" ref="J123:J138" si="20">ROUND(I123*H123,2)</f>
        <v>0</v>
      </c>
      <c r="K123" s="139" t="s">
        <v>32</v>
      </c>
      <c r="L123" s="34"/>
      <c r="M123" s="144" t="s">
        <v>32</v>
      </c>
      <c r="N123" s="145" t="s">
        <v>51</v>
      </c>
      <c r="P123" s="146">
        <f t="shared" ref="P123:P138" si="21">O123*H123</f>
        <v>0</v>
      </c>
      <c r="Q123" s="146">
        <v>0</v>
      </c>
      <c r="R123" s="146">
        <f t="shared" ref="R123:R138" si="22">Q123*H123</f>
        <v>0</v>
      </c>
      <c r="S123" s="146">
        <v>0</v>
      </c>
      <c r="T123" s="147">
        <f t="shared" ref="T123:T138" si="23">S123*H123</f>
        <v>0</v>
      </c>
      <c r="AR123" s="148" t="s">
        <v>849</v>
      </c>
      <c r="AT123" s="148" t="s">
        <v>356</v>
      </c>
      <c r="AU123" s="148" t="s">
        <v>87</v>
      </c>
      <c r="AY123" s="18" t="s">
        <v>354</v>
      </c>
      <c r="BE123" s="149">
        <f t="shared" ref="BE123:BE138" si="24">IF(N123="základní",J123,0)</f>
        <v>0</v>
      </c>
      <c r="BF123" s="149">
        <f t="shared" ref="BF123:BF138" si="25">IF(N123="snížená",J123,0)</f>
        <v>0</v>
      </c>
      <c r="BG123" s="149">
        <f t="shared" ref="BG123:BG138" si="26">IF(N123="zákl. přenesená",J123,0)</f>
        <v>0</v>
      </c>
      <c r="BH123" s="149">
        <f t="shared" ref="BH123:BH138" si="27">IF(N123="sníž. přenesená",J123,0)</f>
        <v>0</v>
      </c>
      <c r="BI123" s="149">
        <f t="shared" ref="BI123:BI138" si="28">IF(N123="nulová",J123,0)</f>
        <v>0</v>
      </c>
      <c r="BJ123" s="18" t="s">
        <v>87</v>
      </c>
      <c r="BK123" s="149">
        <f t="shared" ref="BK123:BK138" si="29">ROUND(I123*H123,2)</f>
        <v>0</v>
      </c>
      <c r="BL123" s="18" t="s">
        <v>849</v>
      </c>
      <c r="BM123" s="148" t="s">
        <v>563</v>
      </c>
    </row>
    <row r="124" spans="2:65" s="1" customFormat="1" ht="16.5" customHeight="1">
      <c r="B124" s="34"/>
      <c r="C124" s="137" t="s">
        <v>568</v>
      </c>
      <c r="D124" s="137" t="s">
        <v>356</v>
      </c>
      <c r="E124" s="138" t="s">
        <v>2343</v>
      </c>
      <c r="F124" s="139" t="s">
        <v>2344</v>
      </c>
      <c r="G124" s="140" t="s">
        <v>476</v>
      </c>
      <c r="H124" s="141">
        <v>150</v>
      </c>
      <c r="I124" s="142"/>
      <c r="J124" s="143">
        <f t="shared" si="20"/>
        <v>0</v>
      </c>
      <c r="K124" s="139" t="s">
        <v>32</v>
      </c>
      <c r="L124" s="34"/>
      <c r="M124" s="144" t="s">
        <v>32</v>
      </c>
      <c r="N124" s="145" t="s">
        <v>51</v>
      </c>
      <c r="P124" s="146">
        <f t="shared" si="21"/>
        <v>0</v>
      </c>
      <c r="Q124" s="146">
        <v>0</v>
      </c>
      <c r="R124" s="146">
        <f t="shared" si="22"/>
        <v>0</v>
      </c>
      <c r="S124" s="146">
        <v>0</v>
      </c>
      <c r="T124" s="147">
        <f t="shared" si="23"/>
        <v>0</v>
      </c>
      <c r="AR124" s="148" t="s">
        <v>849</v>
      </c>
      <c r="AT124" s="148" t="s">
        <v>356</v>
      </c>
      <c r="AU124" s="148" t="s">
        <v>87</v>
      </c>
      <c r="AY124" s="18" t="s">
        <v>354</v>
      </c>
      <c r="BE124" s="149">
        <f t="shared" si="24"/>
        <v>0</v>
      </c>
      <c r="BF124" s="149">
        <f t="shared" si="25"/>
        <v>0</v>
      </c>
      <c r="BG124" s="149">
        <f t="shared" si="26"/>
        <v>0</v>
      </c>
      <c r="BH124" s="149">
        <f t="shared" si="27"/>
        <v>0</v>
      </c>
      <c r="BI124" s="149">
        <f t="shared" si="28"/>
        <v>0</v>
      </c>
      <c r="BJ124" s="18" t="s">
        <v>87</v>
      </c>
      <c r="BK124" s="149">
        <f t="shared" si="29"/>
        <v>0</v>
      </c>
      <c r="BL124" s="18" t="s">
        <v>849</v>
      </c>
      <c r="BM124" s="148" t="s">
        <v>573</v>
      </c>
    </row>
    <row r="125" spans="2:65" s="1" customFormat="1" ht="21.75" customHeight="1">
      <c r="B125" s="34"/>
      <c r="C125" s="137" t="s">
        <v>573</v>
      </c>
      <c r="D125" s="137" t="s">
        <v>356</v>
      </c>
      <c r="E125" s="138" t="s">
        <v>2345</v>
      </c>
      <c r="F125" s="139" t="s">
        <v>2346</v>
      </c>
      <c r="G125" s="140" t="s">
        <v>476</v>
      </c>
      <c r="H125" s="141">
        <v>3960</v>
      </c>
      <c r="I125" s="142"/>
      <c r="J125" s="143">
        <f t="shared" si="20"/>
        <v>0</v>
      </c>
      <c r="K125" s="139" t="s">
        <v>32</v>
      </c>
      <c r="L125" s="34"/>
      <c r="M125" s="144" t="s">
        <v>32</v>
      </c>
      <c r="N125" s="145" t="s">
        <v>51</v>
      </c>
      <c r="P125" s="146">
        <f t="shared" si="21"/>
        <v>0</v>
      </c>
      <c r="Q125" s="146">
        <v>0</v>
      </c>
      <c r="R125" s="146">
        <f t="shared" si="22"/>
        <v>0</v>
      </c>
      <c r="S125" s="146">
        <v>0</v>
      </c>
      <c r="T125" s="147">
        <f t="shared" si="23"/>
        <v>0</v>
      </c>
      <c r="AR125" s="148" t="s">
        <v>849</v>
      </c>
      <c r="AT125" s="148" t="s">
        <v>356</v>
      </c>
      <c r="AU125" s="148" t="s">
        <v>87</v>
      </c>
      <c r="AY125" s="18" t="s">
        <v>354</v>
      </c>
      <c r="BE125" s="149">
        <f t="shared" si="24"/>
        <v>0</v>
      </c>
      <c r="BF125" s="149">
        <f t="shared" si="25"/>
        <v>0</v>
      </c>
      <c r="BG125" s="149">
        <f t="shared" si="26"/>
        <v>0</v>
      </c>
      <c r="BH125" s="149">
        <f t="shared" si="27"/>
        <v>0</v>
      </c>
      <c r="BI125" s="149">
        <f t="shared" si="28"/>
        <v>0</v>
      </c>
      <c r="BJ125" s="18" t="s">
        <v>87</v>
      </c>
      <c r="BK125" s="149">
        <f t="shared" si="29"/>
        <v>0</v>
      </c>
      <c r="BL125" s="18" t="s">
        <v>849</v>
      </c>
      <c r="BM125" s="148" t="s">
        <v>583</v>
      </c>
    </row>
    <row r="126" spans="2:65" s="1" customFormat="1" ht="24.2" customHeight="1">
      <c r="B126" s="34"/>
      <c r="C126" s="137" t="s">
        <v>578</v>
      </c>
      <c r="D126" s="137" t="s">
        <v>356</v>
      </c>
      <c r="E126" s="138" t="s">
        <v>2347</v>
      </c>
      <c r="F126" s="139" t="s">
        <v>2348</v>
      </c>
      <c r="G126" s="140" t="s">
        <v>476</v>
      </c>
      <c r="H126" s="141">
        <v>295</v>
      </c>
      <c r="I126" s="142"/>
      <c r="J126" s="143">
        <f t="shared" si="20"/>
        <v>0</v>
      </c>
      <c r="K126" s="139" t="s">
        <v>32</v>
      </c>
      <c r="L126" s="34"/>
      <c r="M126" s="144" t="s">
        <v>32</v>
      </c>
      <c r="N126" s="145" t="s">
        <v>51</v>
      </c>
      <c r="P126" s="146">
        <f t="shared" si="21"/>
        <v>0</v>
      </c>
      <c r="Q126" s="146">
        <v>0</v>
      </c>
      <c r="R126" s="146">
        <f t="shared" si="22"/>
        <v>0</v>
      </c>
      <c r="S126" s="146">
        <v>0</v>
      </c>
      <c r="T126" s="147">
        <f t="shared" si="23"/>
        <v>0</v>
      </c>
      <c r="AR126" s="148" t="s">
        <v>849</v>
      </c>
      <c r="AT126" s="148" t="s">
        <v>356</v>
      </c>
      <c r="AU126" s="148" t="s">
        <v>87</v>
      </c>
      <c r="AY126" s="18" t="s">
        <v>354</v>
      </c>
      <c r="BE126" s="149">
        <f t="shared" si="24"/>
        <v>0</v>
      </c>
      <c r="BF126" s="149">
        <f t="shared" si="25"/>
        <v>0</v>
      </c>
      <c r="BG126" s="149">
        <f t="shared" si="26"/>
        <v>0</v>
      </c>
      <c r="BH126" s="149">
        <f t="shared" si="27"/>
        <v>0</v>
      </c>
      <c r="BI126" s="149">
        <f t="shared" si="28"/>
        <v>0</v>
      </c>
      <c r="BJ126" s="18" t="s">
        <v>87</v>
      </c>
      <c r="BK126" s="149">
        <f t="shared" si="29"/>
        <v>0</v>
      </c>
      <c r="BL126" s="18" t="s">
        <v>849</v>
      </c>
      <c r="BM126" s="148" t="s">
        <v>594</v>
      </c>
    </row>
    <row r="127" spans="2:65" s="1" customFormat="1" ht="24.2" customHeight="1">
      <c r="B127" s="34"/>
      <c r="C127" s="137" t="s">
        <v>583</v>
      </c>
      <c r="D127" s="137" t="s">
        <v>356</v>
      </c>
      <c r="E127" s="138" t="s">
        <v>2349</v>
      </c>
      <c r="F127" s="139" t="s">
        <v>2350</v>
      </c>
      <c r="G127" s="140" t="s">
        <v>476</v>
      </c>
      <c r="H127" s="141">
        <v>520</v>
      </c>
      <c r="I127" s="142"/>
      <c r="J127" s="143">
        <f t="shared" si="20"/>
        <v>0</v>
      </c>
      <c r="K127" s="139" t="s">
        <v>32</v>
      </c>
      <c r="L127" s="34"/>
      <c r="M127" s="144" t="s">
        <v>32</v>
      </c>
      <c r="N127" s="145" t="s">
        <v>51</v>
      </c>
      <c r="P127" s="146">
        <f t="shared" si="21"/>
        <v>0</v>
      </c>
      <c r="Q127" s="146">
        <v>0</v>
      </c>
      <c r="R127" s="146">
        <f t="shared" si="22"/>
        <v>0</v>
      </c>
      <c r="S127" s="146">
        <v>0</v>
      </c>
      <c r="T127" s="147">
        <f t="shared" si="23"/>
        <v>0</v>
      </c>
      <c r="AR127" s="148" t="s">
        <v>849</v>
      </c>
      <c r="AT127" s="148" t="s">
        <v>356</v>
      </c>
      <c r="AU127" s="148" t="s">
        <v>87</v>
      </c>
      <c r="AY127" s="18" t="s">
        <v>354</v>
      </c>
      <c r="BE127" s="149">
        <f t="shared" si="24"/>
        <v>0</v>
      </c>
      <c r="BF127" s="149">
        <f t="shared" si="25"/>
        <v>0</v>
      </c>
      <c r="BG127" s="149">
        <f t="shared" si="26"/>
        <v>0</v>
      </c>
      <c r="BH127" s="149">
        <f t="shared" si="27"/>
        <v>0</v>
      </c>
      <c r="BI127" s="149">
        <f t="shared" si="28"/>
        <v>0</v>
      </c>
      <c r="BJ127" s="18" t="s">
        <v>87</v>
      </c>
      <c r="BK127" s="149">
        <f t="shared" si="29"/>
        <v>0</v>
      </c>
      <c r="BL127" s="18" t="s">
        <v>849</v>
      </c>
      <c r="BM127" s="148" t="s">
        <v>607</v>
      </c>
    </row>
    <row r="128" spans="2:65" s="1" customFormat="1" ht="21.75" customHeight="1">
      <c r="B128" s="34"/>
      <c r="C128" s="137" t="s">
        <v>588</v>
      </c>
      <c r="D128" s="137" t="s">
        <v>356</v>
      </c>
      <c r="E128" s="138" t="s">
        <v>2351</v>
      </c>
      <c r="F128" s="139" t="s">
        <v>2352</v>
      </c>
      <c r="G128" s="140" t="s">
        <v>476</v>
      </c>
      <c r="H128" s="141">
        <v>3960</v>
      </c>
      <c r="I128" s="142"/>
      <c r="J128" s="143">
        <f t="shared" si="20"/>
        <v>0</v>
      </c>
      <c r="K128" s="139" t="s">
        <v>32</v>
      </c>
      <c r="L128" s="34"/>
      <c r="M128" s="144" t="s">
        <v>32</v>
      </c>
      <c r="N128" s="145" t="s">
        <v>51</v>
      </c>
      <c r="P128" s="146">
        <f t="shared" si="21"/>
        <v>0</v>
      </c>
      <c r="Q128" s="146">
        <v>0</v>
      </c>
      <c r="R128" s="146">
        <f t="shared" si="22"/>
        <v>0</v>
      </c>
      <c r="S128" s="146">
        <v>0</v>
      </c>
      <c r="T128" s="147">
        <f t="shared" si="23"/>
        <v>0</v>
      </c>
      <c r="AR128" s="148" t="s">
        <v>849</v>
      </c>
      <c r="AT128" s="148" t="s">
        <v>356</v>
      </c>
      <c r="AU128" s="148" t="s">
        <v>87</v>
      </c>
      <c r="AY128" s="18" t="s">
        <v>354</v>
      </c>
      <c r="BE128" s="149">
        <f t="shared" si="24"/>
        <v>0</v>
      </c>
      <c r="BF128" s="149">
        <f t="shared" si="25"/>
        <v>0</v>
      </c>
      <c r="BG128" s="149">
        <f t="shared" si="26"/>
        <v>0</v>
      </c>
      <c r="BH128" s="149">
        <f t="shared" si="27"/>
        <v>0</v>
      </c>
      <c r="BI128" s="149">
        <f t="shared" si="28"/>
        <v>0</v>
      </c>
      <c r="BJ128" s="18" t="s">
        <v>87</v>
      </c>
      <c r="BK128" s="149">
        <f t="shared" si="29"/>
        <v>0</v>
      </c>
      <c r="BL128" s="18" t="s">
        <v>849</v>
      </c>
      <c r="BM128" s="148" t="s">
        <v>622</v>
      </c>
    </row>
    <row r="129" spans="2:65" s="1" customFormat="1" ht="21.75" customHeight="1">
      <c r="B129" s="34"/>
      <c r="C129" s="137" t="s">
        <v>594</v>
      </c>
      <c r="D129" s="137" t="s">
        <v>356</v>
      </c>
      <c r="E129" s="138" t="s">
        <v>2353</v>
      </c>
      <c r="F129" s="139" t="s">
        <v>2354</v>
      </c>
      <c r="G129" s="140" t="s">
        <v>476</v>
      </c>
      <c r="H129" s="141">
        <v>185</v>
      </c>
      <c r="I129" s="142"/>
      <c r="J129" s="143">
        <f t="shared" si="20"/>
        <v>0</v>
      </c>
      <c r="K129" s="139" t="s">
        <v>32</v>
      </c>
      <c r="L129" s="34"/>
      <c r="M129" s="144" t="s">
        <v>32</v>
      </c>
      <c r="N129" s="145" t="s">
        <v>51</v>
      </c>
      <c r="P129" s="146">
        <f t="shared" si="21"/>
        <v>0</v>
      </c>
      <c r="Q129" s="146">
        <v>0</v>
      </c>
      <c r="R129" s="146">
        <f t="shared" si="22"/>
        <v>0</v>
      </c>
      <c r="S129" s="146">
        <v>0</v>
      </c>
      <c r="T129" s="147">
        <f t="shared" si="23"/>
        <v>0</v>
      </c>
      <c r="AR129" s="148" t="s">
        <v>849</v>
      </c>
      <c r="AT129" s="148" t="s">
        <v>356</v>
      </c>
      <c r="AU129" s="148" t="s">
        <v>87</v>
      </c>
      <c r="AY129" s="18" t="s">
        <v>354</v>
      </c>
      <c r="BE129" s="149">
        <f t="shared" si="24"/>
        <v>0</v>
      </c>
      <c r="BF129" s="149">
        <f t="shared" si="25"/>
        <v>0</v>
      </c>
      <c r="BG129" s="149">
        <f t="shared" si="26"/>
        <v>0</v>
      </c>
      <c r="BH129" s="149">
        <f t="shared" si="27"/>
        <v>0</v>
      </c>
      <c r="BI129" s="149">
        <f t="shared" si="28"/>
        <v>0</v>
      </c>
      <c r="BJ129" s="18" t="s">
        <v>87</v>
      </c>
      <c r="BK129" s="149">
        <f t="shared" si="29"/>
        <v>0</v>
      </c>
      <c r="BL129" s="18" t="s">
        <v>849</v>
      </c>
      <c r="BM129" s="148" t="s">
        <v>634</v>
      </c>
    </row>
    <row r="130" spans="2:65" s="1" customFormat="1" ht="16.5" customHeight="1">
      <c r="B130" s="34"/>
      <c r="C130" s="137" t="s">
        <v>600</v>
      </c>
      <c r="D130" s="137" t="s">
        <v>356</v>
      </c>
      <c r="E130" s="138" t="s">
        <v>2355</v>
      </c>
      <c r="F130" s="139" t="s">
        <v>2356</v>
      </c>
      <c r="G130" s="140" t="s">
        <v>476</v>
      </c>
      <c r="H130" s="141">
        <v>150</v>
      </c>
      <c r="I130" s="142"/>
      <c r="J130" s="143">
        <f t="shared" si="20"/>
        <v>0</v>
      </c>
      <c r="K130" s="139" t="s">
        <v>32</v>
      </c>
      <c r="L130" s="34"/>
      <c r="M130" s="144" t="s">
        <v>32</v>
      </c>
      <c r="N130" s="145" t="s">
        <v>51</v>
      </c>
      <c r="P130" s="146">
        <f t="shared" si="21"/>
        <v>0</v>
      </c>
      <c r="Q130" s="146">
        <v>0</v>
      </c>
      <c r="R130" s="146">
        <f t="shared" si="22"/>
        <v>0</v>
      </c>
      <c r="S130" s="146">
        <v>0</v>
      </c>
      <c r="T130" s="147">
        <f t="shared" si="23"/>
        <v>0</v>
      </c>
      <c r="AR130" s="148" t="s">
        <v>849</v>
      </c>
      <c r="AT130" s="148" t="s">
        <v>356</v>
      </c>
      <c r="AU130" s="148" t="s">
        <v>87</v>
      </c>
      <c r="AY130" s="18" t="s">
        <v>354</v>
      </c>
      <c r="BE130" s="149">
        <f t="shared" si="24"/>
        <v>0</v>
      </c>
      <c r="BF130" s="149">
        <f t="shared" si="25"/>
        <v>0</v>
      </c>
      <c r="BG130" s="149">
        <f t="shared" si="26"/>
        <v>0</v>
      </c>
      <c r="BH130" s="149">
        <f t="shared" si="27"/>
        <v>0</v>
      </c>
      <c r="BI130" s="149">
        <f t="shared" si="28"/>
        <v>0</v>
      </c>
      <c r="BJ130" s="18" t="s">
        <v>87</v>
      </c>
      <c r="BK130" s="149">
        <f t="shared" si="29"/>
        <v>0</v>
      </c>
      <c r="BL130" s="18" t="s">
        <v>849</v>
      </c>
      <c r="BM130" s="148" t="s">
        <v>648</v>
      </c>
    </row>
    <row r="131" spans="2:65" s="1" customFormat="1" ht="16.5" customHeight="1">
      <c r="B131" s="34"/>
      <c r="C131" s="179" t="s">
        <v>607</v>
      </c>
      <c r="D131" s="179" t="s">
        <v>517</v>
      </c>
      <c r="E131" s="180" t="s">
        <v>2357</v>
      </c>
      <c r="F131" s="181" t="s">
        <v>2358</v>
      </c>
      <c r="G131" s="182" t="s">
        <v>476</v>
      </c>
      <c r="H131" s="183">
        <v>150</v>
      </c>
      <c r="I131" s="184"/>
      <c r="J131" s="185">
        <f t="shared" si="20"/>
        <v>0</v>
      </c>
      <c r="K131" s="181" t="s">
        <v>32</v>
      </c>
      <c r="L131" s="186"/>
      <c r="M131" s="187" t="s">
        <v>32</v>
      </c>
      <c r="N131" s="188" t="s">
        <v>51</v>
      </c>
      <c r="P131" s="146">
        <f t="shared" si="21"/>
        <v>0</v>
      </c>
      <c r="Q131" s="146">
        <v>0</v>
      </c>
      <c r="R131" s="146">
        <f t="shared" si="22"/>
        <v>0</v>
      </c>
      <c r="S131" s="146">
        <v>0</v>
      </c>
      <c r="T131" s="147">
        <f t="shared" si="23"/>
        <v>0</v>
      </c>
      <c r="AR131" s="148" t="s">
        <v>163</v>
      </c>
      <c r="AT131" s="148" t="s">
        <v>517</v>
      </c>
      <c r="AU131" s="148" t="s">
        <v>87</v>
      </c>
      <c r="AY131" s="18" t="s">
        <v>354</v>
      </c>
      <c r="BE131" s="149">
        <f t="shared" si="24"/>
        <v>0</v>
      </c>
      <c r="BF131" s="149">
        <f t="shared" si="25"/>
        <v>0</v>
      </c>
      <c r="BG131" s="149">
        <f t="shared" si="26"/>
        <v>0</v>
      </c>
      <c r="BH131" s="149">
        <f t="shared" si="27"/>
        <v>0</v>
      </c>
      <c r="BI131" s="149">
        <f t="shared" si="28"/>
        <v>0</v>
      </c>
      <c r="BJ131" s="18" t="s">
        <v>87</v>
      </c>
      <c r="BK131" s="149">
        <f t="shared" si="29"/>
        <v>0</v>
      </c>
      <c r="BL131" s="18" t="s">
        <v>163</v>
      </c>
      <c r="BM131" s="148" t="s">
        <v>2359</v>
      </c>
    </row>
    <row r="132" spans="2:65" s="1" customFormat="1" ht="16.5" customHeight="1">
      <c r="B132" s="34"/>
      <c r="C132" s="179" t="s">
        <v>612</v>
      </c>
      <c r="D132" s="179" t="s">
        <v>517</v>
      </c>
      <c r="E132" s="180" t="s">
        <v>2360</v>
      </c>
      <c r="F132" s="181" t="s">
        <v>2344</v>
      </c>
      <c r="G132" s="182" t="s">
        <v>476</v>
      </c>
      <c r="H132" s="183">
        <v>150</v>
      </c>
      <c r="I132" s="184"/>
      <c r="J132" s="185">
        <f t="shared" si="20"/>
        <v>0</v>
      </c>
      <c r="K132" s="181" t="s">
        <v>32</v>
      </c>
      <c r="L132" s="186"/>
      <c r="M132" s="187" t="s">
        <v>32</v>
      </c>
      <c r="N132" s="188" t="s">
        <v>51</v>
      </c>
      <c r="P132" s="146">
        <f t="shared" si="21"/>
        <v>0</v>
      </c>
      <c r="Q132" s="146">
        <v>0</v>
      </c>
      <c r="R132" s="146">
        <f t="shared" si="22"/>
        <v>0</v>
      </c>
      <c r="S132" s="146">
        <v>0</v>
      </c>
      <c r="T132" s="147">
        <f t="shared" si="23"/>
        <v>0</v>
      </c>
      <c r="AR132" s="148" t="s">
        <v>163</v>
      </c>
      <c r="AT132" s="148" t="s">
        <v>517</v>
      </c>
      <c r="AU132" s="148" t="s">
        <v>87</v>
      </c>
      <c r="AY132" s="18" t="s">
        <v>354</v>
      </c>
      <c r="BE132" s="149">
        <f t="shared" si="24"/>
        <v>0</v>
      </c>
      <c r="BF132" s="149">
        <f t="shared" si="25"/>
        <v>0</v>
      </c>
      <c r="BG132" s="149">
        <f t="shared" si="26"/>
        <v>0</v>
      </c>
      <c r="BH132" s="149">
        <f t="shared" si="27"/>
        <v>0</v>
      </c>
      <c r="BI132" s="149">
        <f t="shared" si="28"/>
        <v>0</v>
      </c>
      <c r="BJ132" s="18" t="s">
        <v>87</v>
      </c>
      <c r="BK132" s="149">
        <f t="shared" si="29"/>
        <v>0</v>
      </c>
      <c r="BL132" s="18" t="s">
        <v>163</v>
      </c>
      <c r="BM132" s="148" t="s">
        <v>2361</v>
      </c>
    </row>
    <row r="133" spans="2:65" s="1" customFormat="1" ht="24.2" customHeight="1">
      <c r="B133" s="34"/>
      <c r="C133" s="179" t="s">
        <v>622</v>
      </c>
      <c r="D133" s="179" t="s">
        <v>517</v>
      </c>
      <c r="E133" s="180" t="s">
        <v>2362</v>
      </c>
      <c r="F133" s="181" t="s">
        <v>2363</v>
      </c>
      <c r="G133" s="182" t="s">
        <v>476</v>
      </c>
      <c r="H133" s="183">
        <v>3960</v>
      </c>
      <c r="I133" s="184"/>
      <c r="J133" s="185">
        <f t="shared" si="20"/>
        <v>0</v>
      </c>
      <c r="K133" s="181" t="s">
        <v>32</v>
      </c>
      <c r="L133" s="186"/>
      <c r="M133" s="187" t="s">
        <v>32</v>
      </c>
      <c r="N133" s="188" t="s">
        <v>51</v>
      </c>
      <c r="P133" s="146">
        <f t="shared" si="21"/>
        <v>0</v>
      </c>
      <c r="Q133" s="146">
        <v>0</v>
      </c>
      <c r="R133" s="146">
        <f t="shared" si="22"/>
        <v>0</v>
      </c>
      <c r="S133" s="146">
        <v>0</v>
      </c>
      <c r="T133" s="147">
        <f t="shared" si="23"/>
        <v>0</v>
      </c>
      <c r="AR133" s="148" t="s">
        <v>163</v>
      </c>
      <c r="AT133" s="148" t="s">
        <v>517</v>
      </c>
      <c r="AU133" s="148" t="s">
        <v>87</v>
      </c>
      <c r="AY133" s="18" t="s">
        <v>354</v>
      </c>
      <c r="BE133" s="149">
        <f t="shared" si="24"/>
        <v>0</v>
      </c>
      <c r="BF133" s="149">
        <f t="shared" si="25"/>
        <v>0</v>
      </c>
      <c r="BG133" s="149">
        <f t="shared" si="26"/>
        <v>0</v>
      </c>
      <c r="BH133" s="149">
        <f t="shared" si="27"/>
        <v>0</v>
      </c>
      <c r="BI133" s="149">
        <f t="shared" si="28"/>
        <v>0</v>
      </c>
      <c r="BJ133" s="18" t="s">
        <v>87</v>
      </c>
      <c r="BK133" s="149">
        <f t="shared" si="29"/>
        <v>0</v>
      </c>
      <c r="BL133" s="18" t="s">
        <v>163</v>
      </c>
      <c r="BM133" s="148" t="s">
        <v>2364</v>
      </c>
    </row>
    <row r="134" spans="2:65" s="1" customFormat="1" ht="24.2" customHeight="1">
      <c r="B134" s="34"/>
      <c r="C134" s="179" t="s">
        <v>627</v>
      </c>
      <c r="D134" s="179" t="s">
        <v>517</v>
      </c>
      <c r="E134" s="180" t="s">
        <v>2365</v>
      </c>
      <c r="F134" s="181" t="s">
        <v>2366</v>
      </c>
      <c r="G134" s="182" t="s">
        <v>476</v>
      </c>
      <c r="H134" s="183">
        <v>295</v>
      </c>
      <c r="I134" s="184"/>
      <c r="J134" s="185">
        <f t="shared" si="20"/>
        <v>0</v>
      </c>
      <c r="K134" s="181" t="s">
        <v>32</v>
      </c>
      <c r="L134" s="186"/>
      <c r="M134" s="187" t="s">
        <v>32</v>
      </c>
      <c r="N134" s="188" t="s">
        <v>51</v>
      </c>
      <c r="P134" s="146">
        <f t="shared" si="21"/>
        <v>0</v>
      </c>
      <c r="Q134" s="146">
        <v>0</v>
      </c>
      <c r="R134" s="146">
        <f t="shared" si="22"/>
        <v>0</v>
      </c>
      <c r="S134" s="146">
        <v>0</v>
      </c>
      <c r="T134" s="147">
        <f t="shared" si="23"/>
        <v>0</v>
      </c>
      <c r="AR134" s="148" t="s">
        <v>163</v>
      </c>
      <c r="AT134" s="148" t="s">
        <v>517</v>
      </c>
      <c r="AU134" s="148" t="s">
        <v>87</v>
      </c>
      <c r="AY134" s="18" t="s">
        <v>354</v>
      </c>
      <c r="BE134" s="149">
        <f t="shared" si="24"/>
        <v>0</v>
      </c>
      <c r="BF134" s="149">
        <f t="shared" si="25"/>
        <v>0</v>
      </c>
      <c r="BG134" s="149">
        <f t="shared" si="26"/>
        <v>0</v>
      </c>
      <c r="BH134" s="149">
        <f t="shared" si="27"/>
        <v>0</v>
      </c>
      <c r="BI134" s="149">
        <f t="shared" si="28"/>
        <v>0</v>
      </c>
      <c r="BJ134" s="18" t="s">
        <v>87</v>
      </c>
      <c r="BK134" s="149">
        <f t="shared" si="29"/>
        <v>0</v>
      </c>
      <c r="BL134" s="18" t="s">
        <v>163</v>
      </c>
      <c r="BM134" s="148" t="s">
        <v>2367</v>
      </c>
    </row>
    <row r="135" spans="2:65" s="1" customFormat="1" ht="24.2" customHeight="1">
      <c r="B135" s="34"/>
      <c r="C135" s="179" t="s">
        <v>634</v>
      </c>
      <c r="D135" s="179" t="s">
        <v>517</v>
      </c>
      <c r="E135" s="180" t="s">
        <v>2368</v>
      </c>
      <c r="F135" s="181" t="s">
        <v>2369</v>
      </c>
      <c r="G135" s="182" t="s">
        <v>476</v>
      </c>
      <c r="H135" s="183">
        <v>520</v>
      </c>
      <c r="I135" s="184"/>
      <c r="J135" s="185">
        <f t="shared" si="20"/>
        <v>0</v>
      </c>
      <c r="K135" s="181" t="s">
        <v>32</v>
      </c>
      <c r="L135" s="186"/>
      <c r="M135" s="187" t="s">
        <v>32</v>
      </c>
      <c r="N135" s="188" t="s">
        <v>51</v>
      </c>
      <c r="P135" s="146">
        <f t="shared" si="21"/>
        <v>0</v>
      </c>
      <c r="Q135" s="146">
        <v>0</v>
      </c>
      <c r="R135" s="146">
        <f t="shared" si="22"/>
        <v>0</v>
      </c>
      <c r="S135" s="146">
        <v>0</v>
      </c>
      <c r="T135" s="147">
        <f t="shared" si="23"/>
        <v>0</v>
      </c>
      <c r="AR135" s="148" t="s">
        <v>163</v>
      </c>
      <c r="AT135" s="148" t="s">
        <v>517</v>
      </c>
      <c r="AU135" s="148" t="s">
        <v>87</v>
      </c>
      <c r="AY135" s="18" t="s">
        <v>354</v>
      </c>
      <c r="BE135" s="149">
        <f t="shared" si="24"/>
        <v>0</v>
      </c>
      <c r="BF135" s="149">
        <f t="shared" si="25"/>
        <v>0</v>
      </c>
      <c r="BG135" s="149">
        <f t="shared" si="26"/>
        <v>0</v>
      </c>
      <c r="BH135" s="149">
        <f t="shared" si="27"/>
        <v>0</v>
      </c>
      <c r="BI135" s="149">
        <f t="shared" si="28"/>
        <v>0</v>
      </c>
      <c r="BJ135" s="18" t="s">
        <v>87</v>
      </c>
      <c r="BK135" s="149">
        <f t="shared" si="29"/>
        <v>0</v>
      </c>
      <c r="BL135" s="18" t="s">
        <v>163</v>
      </c>
      <c r="BM135" s="148" t="s">
        <v>2370</v>
      </c>
    </row>
    <row r="136" spans="2:65" s="1" customFormat="1" ht="24.2" customHeight="1">
      <c r="B136" s="34"/>
      <c r="C136" s="179" t="s">
        <v>642</v>
      </c>
      <c r="D136" s="179" t="s">
        <v>517</v>
      </c>
      <c r="E136" s="180" t="s">
        <v>2371</v>
      </c>
      <c r="F136" s="181" t="s">
        <v>2372</v>
      </c>
      <c r="G136" s="182" t="s">
        <v>476</v>
      </c>
      <c r="H136" s="183">
        <v>3960</v>
      </c>
      <c r="I136" s="184"/>
      <c r="J136" s="185">
        <f t="shared" si="20"/>
        <v>0</v>
      </c>
      <c r="K136" s="181" t="s">
        <v>32</v>
      </c>
      <c r="L136" s="186"/>
      <c r="M136" s="187" t="s">
        <v>32</v>
      </c>
      <c r="N136" s="188" t="s">
        <v>51</v>
      </c>
      <c r="P136" s="146">
        <f t="shared" si="21"/>
        <v>0</v>
      </c>
      <c r="Q136" s="146">
        <v>0</v>
      </c>
      <c r="R136" s="146">
        <f t="shared" si="22"/>
        <v>0</v>
      </c>
      <c r="S136" s="146">
        <v>0</v>
      </c>
      <c r="T136" s="147">
        <f t="shared" si="23"/>
        <v>0</v>
      </c>
      <c r="AR136" s="148" t="s">
        <v>163</v>
      </c>
      <c r="AT136" s="148" t="s">
        <v>517</v>
      </c>
      <c r="AU136" s="148" t="s">
        <v>87</v>
      </c>
      <c r="AY136" s="18" t="s">
        <v>354</v>
      </c>
      <c r="BE136" s="149">
        <f t="shared" si="24"/>
        <v>0</v>
      </c>
      <c r="BF136" s="149">
        <f t="shared" si="25"/>
        <v>0</v>
      </c>
      <c r="BG136" s="149">
        <f t="shared" si="26"/>
        <v>0</v>
      </c>
      <c r="BH136" s="149">
        <f t="shared" si="27"/>
        <v>0</v>
      </c>
      <c r="BI136" s="149">
        <f t="shared" si="28"/>
        <v>0</v>
      </c>
      <c r="BJ136" s="18" t="s">
        <v>87</v>
      </c>
      <c r="BK136" s="149">
        <f t="shared" si="29"/>
        <v>0</v>
      </c>
      <c r="BL136" s="18" t="s">
        <v>163</v>
      </c>
      <c r="BM136" s="148" t="s">
        <v>2373</v>
      </c>
    </row>
    <row r="137" spans="2:65" s="1" customFormat="1" ht="24.2" customHeight="1">
      <c r="B137" s="34"/>
      <c r="C137" s="179" t="s">
        <v>648</v>
      </c>
      <c r="D137" s="179" t="s">
        <v>517</v>
      </c>
      <c r="E137" s="180" t="s">
        <v>2374</v>
      </c>
      <c r="F137" s="181" t="s">
        <v>2375</v>
      </c>
      <c r="G137" s="182" t="s">
        <v>476</v>
      </c>
      <c r="H137" s="183">
        <v>185</v>
      </c>
      <c r="I137" s="184"/>
      <c r="J137" s="185">
        <f t="shared" si="20"/>
        <v>0</v>
      </c>
      <c r="K137" s="181" t="s">
        <v>32</v>
      </c>
      <c r="L137" s="186"/>
      <c r="M137" s="187" t="s">
        <v>32</v>
      </c>
      <c r="N137" s="188" t="s">
        <v>51</v>
      </c>
      <c r="P137" s="146">
        <f t="shared" si="21"/>
        <v>0</v>
      </c>
      <c r="Q137" s="146">
        <v>0</v>
      </c>
      <c r="R137" s="146">
        <f t="shared" si="22"/>
        <v>0</v>
      </c>
      <c r="S137" s="146">
        <v>0</v>
      </c>
      <c r="T137" s="147">
        <f t="shared" si="23"/>
        <v>0</v>
      </c>
      <c r="AR137" s="148" t="s">
        <v>163</v>
      </c>
      <c r="AT137" s="148" t="s">
        <v>517</v>
      </c>
      <c r="AU137" s="148" t="s">
        <v>87</v>
      </c>
      <c r="AY137" s="18" t="s">
        <v>354</v>
      </c>
      <c r="BE137" s="149">
        <f t="shared" si="24"/>
        <v>0</v>
      </c>
      <c r="BF137" s="149">
        <f t="shared" si="25"/>
        <v>0</v>
      </c>
      <c r="BG137" s="149">
        <f t="shared" si="26"/>
        <v>0</v>
      </c>
      <c r="BH137" s="149">
        <f t="shared" si="27"/>
        <v>0</v>
      </c>
      <c r="BI137" s="149">
        <f t="shared" si="28"/>
        <v>0</v>
      </c>
      <c r="BJ137" s="18" t="s">
        <v>87</v>
      </c>
      <c r="BK137" s="149">
        <f t="shared" si="29"/>
        <v>0</v>
      </c>
      <c r="BL137" s="18" t="s">
        <v>163</v>
      </c>
      <c r="BM137" s="148" t="s">
        <v>2376</v>
      </c>
    </row>
    <row r="138" spans="2:65" s="1" customFormat="1" ht="16.5" customHeight="1">
      <c r="B138" s="34"/>
      <c r="C138" s="179" t="s">
        <v>655</v>
      </c>
      <c r="D138" s="179" t="s">
        <v>517</v>
      </c>
      <c r="E138" s="180" t="s">
        <v>2377</v>
      </c>
      <c r="F138" s="181" t="s">
        <v>2356</v>
      </c>
      <c r="G138" s="182" t="s">
        <v>476</v>
      </c>
      <c r="H138" s="183">
        <v>150</v>
      </c>
      <c r="I138" s="184"/>
      <c r="J138" s="185">
        <f t="shared" si="20"/>
        <v>0</v>
      </c>
      <c r="K138" s="181" t="s">
        <v>32</v>
      </c>
      <c r="L138" s="186"/>
      <c r="M138" s="187" t="s">
        <v>32</v>
      </c>
      <c r="N138" s="188" t="s">
        <v>51</v>
      </c>
      <c r="P138" s="146">
        <f t="shared" si="21"/>
        <v>0</v>
      </c>
      <c r="Q138" s="146">
        <v>0</v>
      </c>
      <c r="R138" s="146">
        <f t="shared" si="22"/>
        <v>0</v>
      </c>
      <c r="S138" s="146">
        <v>0</v>
      </c>
      <c r="T138" s="147">
        <f t="shared" si="23"/>
        <v>0</v>
      </c>
      <c r="AR138" s="148" t="s">
        <v>163</v>
      </c>
      <c r="AT138" s="148" t="s">
        <v>517</v>
      </c>
      <c r="AU138" s="148" t="s">
        <v>87</v>
      </c>
      <c r="AY138" s="18" t="s">
        <v>354</v>
      </c>
      <c r="BE138" s="149">
        <f t="shared" si="24"/>
        <v>0</v>
      </c>
      <c r="BF138" s="149">
        <f t="shared" si="25"/>
        <v>0</v>
      </c>
      <c r="BG138" s="149">
        <f t="shared" si="26"/>
        <v>0</v>
      </c>
      <c r="BH138" s="149">
        <f t="shared" si="27"/>
        <v>0</v>
      </c>
      <c r="BI138" s="149">
        <f t="shared" si="28"/>
        <v>0</v>
      </c>
      <c r="BJ138" s="18" t="s">
        <v>87</v>
      </c>
      <c r="BK138" s="149">
        <f t="shared" si="29"/>
        <v>0</v>
      </c>
      <c r="BL138" s="18" t="s">
        <v>163</v>
      </c>
      <c r="BM138" s="148" t="s">
        <v>2378</v>
      </c>
    </row>
    <row r="139" spans="2:65" s="11" customFormat="1" ht="25.9" customHeight="1">
      <c r="B139" s="125"/>
      <c r="D139" s="126" t="s">
        <v>79</v>
      </c>
      <c r="E139" s="127" t="s">
        <v>2379</v>
      </c>
      <c r="F139" s="127" t="s">
        <v>2380</v>
      </c>
      <c r="I139" s="128"/>
      <c r="J139" s="129">
        <f>BK139</f>
        <v>0</v>
      </c>
      <c r="L139" s="125"/>
      <c r="M139" s="130"/>
      <c r="P139" s="131">
        <f>SUM(P140:P142)</f>
        <v>0</v>
      </c>
      <c r="R139" s="131">
        <f>SUM(R140:R142)</f>
        <v>0</v>
      </c>
      <c r="T139" s="132">
        <f>SUM(T140:T142)</f>
        <v>0</v>
      </c>
      <c r="AR139" s="126" t="s">
        <v>87</v>
      </c>
      <c r="AT139" s="133" t="s">
        <v>79</v>
      </c>
      <c r="AU139" s="133" t="s">
        <v>80</v>
      </c>
      <c r="AY139" s="126" t="s">
        <v>354</v>
      </c>
      <c r="BK139" s="134">
        <f>SUM(BK140:BK142)</f>
        <v>0</v>
      </c>
    </row>
    <row r="140" spans="2:65" s="1" customFormat="1" ht="24.2" customHeight="1">
      <c r="B140" s="34"/>
      <c r="C140" s="137" t="s">
        <v>662</v>
      </c>
      <c r="D140" s="137" t="s">
        <v>356</v>
      </c>
      <c r="E140" s="138" t="s">
        <v>2381</v>
      </c>
      <c r="F140" s="139" t="s">
        <v>2382</v>
      </c>
      <c r="G140" s="140" t="s">
        <v>1521</v>
      </c>
      <c r="H140" s="141">
        <v>1</v>
      </c>
      <c r="I140" s="142"/>
      <c r="J140" s="143">
        <f>ROUND(I140*H140,2)</f>
        <v>0</v>
      </c>
      <c r="K140" s="139" t="s">
        <v>32</v>
      </c>
      <c r="L140" s="34"/>
      <c r="M140" s="144" t="s">
        <v>32</v>
      </c>
      <c r="N140" s="145" t="s">
        <v>51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849</v>
      </c>
      <c r="AT140" s="148" t="s">
        <v>356</v>
      </c>
      <c r="AU140" s="148" t="s">
        <v>87</v>
      </c>
      <c r="AY140" s="18" t="s">
        <v>354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8" t="s">
        <v>87</v>
      </c>
      <c r="BK140" s="149">
        <f>ROUND(I140*H140,2)</f>
        <v>0</v>
      </c>
      <c r="BL140" s="18" t="s">
        <v>849</v>
      </c>
      <c r="BM140" s="148" t="s">
        <v>662</v>
      </c>
    </row>
    <row r="141" spans="2:65" s="1" customFormat="1" ht="29.25">
      <c r="B141" s="34"/>
      <c r="D141" s="155" t="s">
        <v>2383</v>
      </c>
      <c r="F141" s="209" t="s">
        <v>2384</v>
      </c>
      <c r="I141" s="152"/>
      <c r="L141" s="34"/>
      <c r="M141" s="153"/>
      <c r="T141" s="55"/>
      <c r="AT141" s="18" t="s">
        <v>2383</v>
      </c>
      <c r="AU141" s="18" t="s">
        <v>87</v>
      </c>
    </row>
    <row r="142" spans="2:65" s="1" customFormat="1" ht="24.2" customHeight="1">
      <c r="B142" s="34"/>
      <c r="C142" s="179" t="s">
        <v>673</v>
      </c>
      <c r="D142" s="179" t="s">
        <v>517</v>
      </c>
      <c r="E142" s="180" t="s">
        <v>2385</v>
      </c>
      <c r="F142" s="181" t="s">
        <v>2382</v>
      </c>
      <c r="G142" s="182" t="s">
        <v>1521</v>
      </c>
      <c r="H142" s="183">
        <v>1</v>
      </c>
      <c r="I142" s="184"/>
      <c r="J142" s="185">
        <f>ROUND(I142*H142,2)</f>
        <v>0</v>
      </c>
      <c r="K142" s="181" t="s">
        <v>32</v>
      </c>
      <c r="L142" s="186"/>
      <c r="M142" s="187" t="s">
        <v>32</v>
      </c>
      <c r="N142" s="188" t="s">
        <v>51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163</v>
      </c>
      <c r="AT142" s="148" t="s">
        <v>517</v>
      </c>
      <c r="AU142" s="148" t="s">
        <v>87</v>
      </c>
      <c r="AY142" s="18" t="s">
        <v>354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8" t="s">
        <v>87</v>
      </c>
      <c r="BK142" s="149">
        <f>ROUND(I142*H142,2)</f>
        <v>0</v>
      </c>
      <c r="BL142" s="18" t="s">
        <v>163</v>
      </c>
      <c r="BM142" s="148" t="s">
        <v>2386</v>
      </c>
    </row>
    <row r="143" spans="2:65" s="11" customFormat="1" ht="25.9" customHeight="1">
      <c r="B143" s="125"/>
      <c r="D143" s="126" t="s">
        <v>79</v>
      </c>
      <c r="E143" s="127" t="s">
        <v>2387</v>
      </c>
      <c r="F143" s="127" t="s">
        <v>2388</v>
      </c>
      <c r="I143" s="128"/>
      <c r="J143" s="129">
        <f>BK143</f>
        <v>0</v>
      </c>
      <c r="L143" s="125"/>
      <c r="M143" s="130"/>
      <c r="P143" s="131">
        <f>SUM(P144:P145)</f>
        <v>0</v>
      </c>
      <c r="R143" s="131">
        <f>SUM(R144:R145)</f>
        <v>0</v>
      </c>
      <c r="T143" s="132">
        <f>SUM(T144:T145)</f>
        <v>0</v>
      </c>
      <c r="AR143" s="126" t="s">
        <v>87</v>
      </c>
      <c r="AT143" s="133" t="s">
        <v>79</v>
      </c>
      <c r="AU143" s="133" t="s">
        <v>80</v>
      </c>
      <c r="AY143" s="126" t="s">
        <v>354</v>
      </c>
      <c r="BK143" s="134">
        <f>SUM(BK144:BK145)</f>
        <v>0</v>
      </c>
    </row>
    <row r="144" spans="2:65" s="1" customFormat="1" ht="24.2" customHeight="1">
      <c r="B144" s="34"/>
      <c r="C144" s="137" t="s">
        <v>684</v>
      </c>
      <c r="D144" s="137" t="s">
        <v>356</v>
      </c>
      <c r="E144" s="138" t="s">
        <v>2389</v>
      </c>
      <c r="F144" s="139" t="s">
        <v>2390</v>
      </c>
      <c r="G144" s="140" t="s">
        <v>32</v>
      </c>
      <c r="H144" s="141">
        <v>1</v>
      </c>
      <c r="I144" s="142"/>
      <c r="J144" s="143">
        <f>ROUND(I144*H144,2)</f>
        <v>0</v>
      </c>
      <c r="K144" s="139" t="s">
        <v>32</v>
      </c>
      <c r="L144" s="34"/>
      <c r="M144" s="144" t="s">
        <v>32</v>
      </c>
      <c r="N144" s="145" t="s">
        <v>51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849</v>
      </c>
      <c r="AT144" s="148" t="s">
        <v>356</v>
      </c>
      <c r="AU144" s="148" t="s">
        <v>87</v>
      </c>
      <c r="AY144" s="18" t="s">
        <v>354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8" t="s">
        <v>87</v>
      </c>
      <c r="BK144" s="149">
        <f>ROUND(I144*H144,2)</f>
        <v>0</v>
      </c>
      <c r="BL144" s="18" t="s">
        <v>849</v>
      </c>
      <c r="BM144" s="148" t="s">
        <v>684</v>
      </c>
    </row>
    <row r="145" spans="2:65" s="1" customFormat="1" ht="24.2" customHeight="1">
      <c r="B145" s="34"/>
      <c r="C145" s="179" t="s">
        <v>694</v>
      </c>
      <c r="D145" s="179" t="s">
        <v>517</v>
      </c>
      <c r="E145" s="180" t="s">
        <v>2391</v>
      </c>
      <c r="F145" s="181" t="s">
        <v>2390</v>
      </c>
      <c r="G145" s="182" t="s">
        <v>32</v>
      </c>
      <c r="H145" s="183">
        <v>1</v>
      </c>
      <c r="I145" s="184"/>
      <c r="J145" s="185">
        <f>ROUND(I145*H145,2)</f>
        <v>0</v>
      </c>
      <c r="K145" s="181" t="s">
        <v>32</v>
      </c>
      <c r="L145" s="186"/>
      <c r="M145" s="187" t="s">
        <v>32</v>
      </c>
      <c r="N145" s="188" t="s">
        <v>51</v>
      </c>
      <c r="P145" s="146">
        <f>O145*H145</f>
        <v>0</v>
      </c>
      <c r="Q145" s="146">
        <v>0</v>
      </c>
      <c r="R145" s="146">
        <f>Q145*H145</f>
        <v>0</v>
      </c>
      <c r="S145" s="146">
        <v>0</v>
      </c>
      <c r="T145" s="147">
        <f>S145*H145</f>
        <v>0</v>
      </c>
      <c r="AR145" s="148" t="s">
        <v>163</v>
      </c>
      <c r="AT145" s="148" t="s">
        <v>517</v>
      </c>
      <c r="AU145" s="148" t="s">
        <v>87</v>
      </c>
      <c r="AY145" s="18" t="s">
        <v>354</v>
      </c>
      <c r="BE145" s="149">
        <f>IF(N145="základní",J145,0)</f>
        <v>0</v>
      </c>
      <c r="BF145" s="149">
        <f>IF(N145="snížená",J145,0)</f>
        <v>0</v>
      </c>
      <c r="BG145" s="149">
        <f>IF(N145="zákl. přenesená",J145,0)</f>
        <v>0</v>
      </c>
      <c r="BH145" s="149">
        <f>IF(N145="sníž. přenesená",J145,0)</f>
        <v>0</v>
      </c>
      <c r="BI145" s="149">
        <f>IF(N145="nulová",J145,0)</f>
        <v>0</v>
      </c>
      <c r="BJ145" s="18" t="s">
        <v>87</v>
      </c>
      <c r="BK145" s="149">
        <f>ROUND(I145*H145,2)</f>
        <v>0</v>
      </c>
      <c r="BL145" s="18" t="s">
        <v>163</v>
      </c>
      <c r="BM145" s="148" t="s">
        <v>2392</v>
      </c>
    </row>
    <row r="146" spans="2:65" s="11" customFormat="1" ht="25.9" customHeight="1">
      <c r="B146" s="125"/>
      <c r="D146" s="126" t="s">
        <v>79</v>
      </c>
      <c r="E146" s="127" t="s">
        <v>2393</v>
      </c>
      <c r="F146" s="127" t="s">
        <v>2394</v>
      </c>
      <c r="I146" s="128"/>
      <c r="J146" s="129">
        <f>BK146</f>
        <v>0</v>
      </c>
      <c r="L146" s="125"/>
      <c r="M146" s="130"/>
      <c r="P146" s="131">
        <f>SUM(P147:P150)</f>
        <v>0</v>
      </c>
      <c r="R146" s="131">
        <f>SUM(R147:R150)</f>
        <v>0</v>
      </c>
      <c r="T146" s="132">
        <f>SUM(T147:T150)</f>
        <v>0</v>
      </c>
      <c r="AR146" s="126" t="s">
        <v>87</v>
      </c>
      <c r="AT146" s="133" t="s">
        <v>79</v>
      </c>
      <c r="AU146" s="133" t="s">
        <v>80</v>
      </c>
      <c r="AY146" s="126" t="s">
        <v>354</v>
      </c>
      <c r="BK146" s="134">
        <f>SUM(BK147:BK150)</f>
        <v>0</v>
      </c>
    </row>
    <row r="147" spans="2:65" s="1" customFormat="1" ht="44.25" customHeight="1">
      <c r="B147" s="34"/>
      <c r="C147" s="137" t="s">
        <v>699</v>
      </c>
      <c r="D147" s="137" t="s">
        <v>356</v>
      </c>
      <c r="E147" s="138" t="s">
        <v>2395</v>
      </c>
      <c r="F147" s="139" t="s">
        <v>2396</v>
      </c>
      <c r="G147" s="140" t="s">
        <v>1521</v>
      </c>
      <c r="H147" s="141">
        <v>1</v>
      </c>
      <c r="I147" s="142"/>
      <c r="J147" s="143">
        <f>ROUND(I147*H147,2)</f>
        <v>0</v>
      </c>
      <c r="K147" s="139" t="s">
        <v>32</v>
      </c>
      <c r="L147" s="34"/>
      <c r="M147" s="144" t="s">
        <v>32</v>
      </c>
      <c r="N147" s="145" t="s">
        <v>51</v>
      </c>
      <c r="P147" s="146">
        <f>O147*H147</f>
        <v>0</v>
      </c>
      <c r="Q147" s="146">
        <v>0</v>
      </c>
      <c r="R147" s="146">
        <f>Q147*H147</f>
        <v>0</v>
      </c>
      <c r="S147" s="146">
        <v>0</v>
      </c>
      <c r="T147" s="147">
        <f>S147*H147</f>
        <v>0</v>
      </c>
      <c r="AR147" s="148" t="s">
        <v>849</v>
      </c>
      <c r="AT147" s="148" t="s">
        <v>356</v>
      </c>
      <c r="AU147" s="148" t="s">
        <v>87</v>
      </c>
      <c r="AY147" s="18" t="s">
        <v>354</v>
      </c>
      <c r="BE147" s="149">
        <f>IF(N147="základní",J147,0)</f>
        <v>0</v>
      </c>
      <c r="BF147" s="149">
        <f>IF(N147="snížená",J147,0)</f>
        <v>0</v>
      </c>
      <c r="BG147" s="149">
        <f>IF(N147="zákl. přenesená",J147,0)</f>
        <v>0</v>
      </c>
      <c r="BH147" s="149">
        <f>IF(N147="sníž. přenesená",J147,0)</f>
        <v>0</v>
      </c>
      <c r="BI147" s="149">
        <f>IF(N147="nulová",J147,0)</f>
        <v>0</v>
      </c>
      <c r="BJ147" s="18" t="s">
        <v>87</v>
      </c>
      <c r="BK147" s="149">
        <f>ROUND(I147*H147,2)</f>
        <v>0</v>
      </c>
      <c r="BL147" s="18" t="s">
        <v>849</v>
      </c>
      <c r="BM147" s="148" t="s">
        <v>699</v>
      </c>
    </row>
    <row r="148" spans="2:65" s="1" customFormat="1" ht="62.65" customHeight="1">
      <c r="B148" s="34"/>
      <c r="C148" s="137" t="s">
        <v>705</v>
      </c>
      <c r="D148" s="137" t="s">
        <v>356</v>
      </c>
      <c r="E148" s="138" t="s">
        <v>2397</v>
      </c>
      <c r="F148" s="139" t="s">
        <v>2398</v>
      </c>
      <c r="G148" s="140" t="s">
        <v>1521</v>
      </c>
      <c r="H148" s="141">
        <v>1</v>
      </c>
      <c r="I148" s="142"/>
      <c r="J148" s="143">
        <f>ROUND(I148*H148,2)</f>
        <v>0</v>
      </c>
      <c r="K148" s="139" t="s">
        <v>32</v>
      </c>
      <c r="L148" s="34"/>
      <c r="M148" s="144" t="s">
        <v>32</v>
      </c>
      <c r="N148" s="145" t="s">
        <v>51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849</v>
      </c>
      <c r="AT148" s="148" t="s">
        <v>356</v>
      </c>
      <c r="AU148" s="148" t="s">
        <v>87</v>
      </c>
      <c r="AY148" s="18" t="s">
        <v>354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8" t="s">
        <v>87</v>
      </c>
      <c r="BK148" s="149">
        <f>ROUND(I148*H148,2)</f>
        <v>0</v>
      </c>
      <c r="BL148" s="18" t="s">
        <v>849</v>
      </c>
      <c r="BM148" s="148" t="s">
        <v>712</v>
      </c>
    </row>
    <row r="149" spans="2:65" s="1" customFormat="1" ht="44.25" customHeight="1">
      <c r="B149" s="34"/>
      <c r="C149" s="179" t="s">
        <v>712</v>
      </c>
      <c r="D149" s="179" t="s">
        <v>517</v>
      </c>
      <c r="E149" s="180" t="s">
        <v>2399</v>
      </c>
      <c r="F149" s="181" t="s">
        <v>2400</v>
      </c>
      <c r="G149" s="182" t="s">
        <v>1521</v>
      </c>
      <c r="H149" s="183">
        <v>1</v>
      </c>
      <c r="I149" s="184"/>
      <c r="J149" s="185">
        <f>ROUND(I149*H149,2)</f>
        <v>0</v>
      </c>
      <c r="K149" s="181" t="s">
        <v>32</v>
      </c>
      <c r="L149" s="186"/>
      <c r="M149" s="187" t="s">
        <v>32</v>
      </c>
      <c r="N149" s="188" t="s">
        <v>51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163</v>
      </c>
      <c r="AT149" s="148" t="s">
        <v>517</v>
      </c>
      <c r="AU149" s="148" t="s">
        <v>87</v>
      </c>
      <c r="AY149" s="18" t="s">
        <v>354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8" t="s">
        <v>87</v>
      </c>
      <c r="BK149" s="149">
        <f>ROUND(I149*H149,2)</f>
        <v>0</v>
      </c>
      <c r="BL149" s="18" t="s">
        <v>163</v>
      </c>
      <c r="BM149" s="148" t="s">
        <v>2401</v>
      </c>
    </row>
    <row r="150" spans="2:65" s="1" customFormat="1" ht="62.65" customHeight="1">
      <c r="B150" s="34"/>
      <c r="C150" s="179" t="s">
        <v>718</v>
      </c>
      <c r="D150" s="179" t="s">
        <v>517</v>
      </c>
      <c r="E150" s="180" t="s">
        <v>2402</v>
      </c>
      <c r="F150" s="181" t="s">
        <v>2398</v>
      </c>
      <c r="G150" s="182" t="s">
        <v>1521</v>
      </c>
      <c r="H150" s="183">
        <v>1</v>
      </c>
      <c r="I150" s="184"/>
      <c r="J150" s="185">
        <f>ROUND(I150*H150,2)</f>
        <v>0</v>
      </c>
      <c r="K150" s="181" t="s">
        <v>32</v>
      </c>
      <c r="L150" s="186"/>
      <c r="M150" s="187" t="s">
        <v>32</v>
      </c>
      <c r="N150" s="188" t="s">
        <v>51</v>
      </c>
      <c r="P150" s="146">
        <f>O150*H150</f>
        <v>0</v>
      </c>
      <c r="Q150" s="146">
        <v>0</v>
      </c>
      <c r="R150" s="146">
        <f>Q150*H150</f>
        <v>0</v>
      </c>
      <c r="S150" s="146">
        <v>0</v>
      </c>
      <c r="T150" s="147">
        <f>S150*H150</f>
        <v>0</v>
      </c>
      <c r="AR150" s="148" t="s">
        <v>163</v>
      </c>
      <c r="AT150" s="148" t="s">
        <v>517</v>
      </c>
      <c r="AU150" s="148" t="s">
        <v>87</v>
      </c>
      <c r="AY150" s="18" t="s">
        <v>354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8" t="s">
        <v>87</v>
      </c>
      <c r="BK150" s="149">
        <f>ROUND(I150*H150,2)</f>
        <v>0</v>
      </c>
      <c r="BL150" s="18" t="s">
        <v>163</v>
      </c>
      <c r="BM150" s="148" t="s">
        <v>2403</v>
      </c>
    </row>
    <row r="151" spans="2:65" s="11" customFormat="1" ht="25.9" customHeight="1">
      <c r="B151" s="125"/>
      <c r="D151" s="126" t="s">
        <v>79</v>
      </c>
      <c r="E151" s="127" t="s">
        <v>2404</v>
      </c>
      <c r="F151" s="127" t="s">
        <v>1508</v>
      </c>
      <c r="I151" s="128"/>
      <c r="J151" s="129">
        <f>BK151</f>
        <v>0</v>
      </c>
      <c r="L151" s="125"/>
      <c r="M151" s="130"/>
      <c r="P151" s="131">
        <f>P152</f>
        <v>0</v>
      </c>
      <c r="R151" s="131">
        <f>R152</f>
        <v>0</v>
      </c>
      <c r="T151" s="132">
        <f>T152</f>
        <v>0</v>
      </c>
      <c r="AR151" s="126" t="s">
        <v>87</v>
      </c>
      <c r="AT151" s="133" t="s">
        <v>79</v>
      </c>
      <c r="AU151" s="133" t="s">
        <v>80</v>
      </c>
      <c r="AY151" s="126" t="s">
        <v>354</v>
      </c>
      <c r="BK151" s="134">
        <f>BK152</f>
        <v>0</v>
      </c>
    </row>
    <row r="152" spans="2:65" s="1" customFormat="1" ht="16.5" customHeight="1">
      <c r="B152" s="34"/>
      <c r="C152" s="137" t="s">
        <v>723</v>
      </c>
      <c r="D152" s="137" t="s">
        <v>356</v>
      </c>
      <c r="E152" s="138" t="s">
        <v>2405</v>
      </c>
      <c r="F152" s="139" t="s">
        <v>2406</v>
      </c>
      <c r="G152" s="140" t="s">
        <v>1521</v>
      </c>
      <c r="H152" s="141">
        <v>1</v>
      </c>
      <c r="I152" s="142"/>
      <c r="J152" s="143">
        <f>ROUND(I152*H152,2)</f>
        <v>0</v>
      </c>
      <c r="K152" s="139" t="s">
        <v>32</v>
      </c>
      <c r="L152" s="34"/>
      <c r="M152" s="144" t="s">
        <v>32</v>
      </c>
      <c r="N152" s="145" t="s">
        <v>51</v>
      </c>
      <c r="P152" s="146">
        <f>O152*H152</f>
        <v>0</v>
      </c>
      <c r="Q152" s="146">
        <v>0</v>
      </c>
      <c r="R152" s="146">
        <f>Q152*H152</f>
        <v>0</v>
      </c>
      <c r="S152" s="146">
        <v>0</v>
      </c>
      <c r="T152" s="147">
        <f>S152*H152</f>
        <v>0</v>
      </c>
      <c r="AR152" s="148" t="s">
        <v>849</v>
      </c>
      <c r="AT152" s="148" t="s">
        <v>356</v>
      </c>
      <c r="AU152" s="148" t="s">
        <v>87</v>
      </c>
      <c r="AY152" s="18" t="s">
        <v>354</v>
      </c>
      <c r="BE152" s="149">
        <f>IF(N152="základní",J152,0)</f>
        <v>0</v>
      </c>
      <c r="BF152" s="149">
        <f>IF(N152="snížená",J152,0)</f>
        <v>0</v>
      </c>
      <c r="BG152" s="149">
        <f>IF(N152="zákl. přenesená",J152,0)</f>
        <v>0</v>
      </c>
      <c r="BH152" s="149">
        <f>IF(N152="sníž. přenesená",J152,0)</f>
        <v>0</v>
      </c>
      <c r="BI152" s="149">
        <f>IF(N152="nulová",J152,0)</f>
        <v>0</v>
      </c>
      <c r="BJ152" s="18" t="s">
        <v>87</v>
      </c>
      <c r="BK152" s="149">
        <f>ROUND(I152*H152,2)</f>
        <v>0</v>
      </c>
      <c r="BL152" s="18" t="s">
        <v>849</v>
      </c>
      <c r="BM152" s="148" t="s">
        <v>723</v>
      </c>
    </row>
    <row r="153" spans="2:65" s="11" customFormat="1" ht="25.9" customHeight="1">
      <c r="B153" s="125"/>
      <c r="D153" s="126" t="s">
        <v>79</v>
      </c>
      <c r="E153" s="127" t="s">
        <v>2407</v>
      </c>
      <c r="F153" s="127" t="s">
        <v>2408</v>
      </c>
      <c r="I153" s="128"/>
      <c r="J153" s="129">
        <f>BK153</f>
        <v>0</v>
      </c>
      <c r="L153" s="125"/>
      <c r="M153" s="130"/>
      <c r="P153" s="131">
        <f>P154</f>
        <v>0</v>
      </c>
      <c r="R153" s="131">
        <f>R154</f>
        <v>0</v>
      </c>
      <c r="T153" s="132">
        <f>T154</f>
        <v>0</v>
      </c>
      <c r="AR153" s="126" t="s">
        <v>87</v>
      </c>
      <c r="AT153" s="133" t="s">
        <v>79</v>
      </c>
      <c r="AU153" s="133" t="s">
        <v>80</v>
      </c>
      <c r="AY153" s="126" t="s">
        <v>354</v>
      </c>
      <c r="BK153" s="134">
        <f>BK154</f>
        <v>0</v>
      </c>
    </row>
    <row r="154" spans="2:65" s="1" customFormat="1" ht="16.5" customHeight="1">
      <c r="B154" s="34"/>
      <c r="C154" s="137" t="s">
        <v>729</v>
      </c>
      <c r="D154" s="137" t="s">
        <v>356</v>
      </c>
      <c r="E154" s="138" t="s">
        <v>2409</v>
      </c>
      <c r="F154" s="139" t="s">
        <v>2410</v>
      </c>
      <c r="G154" s="140" t="s">
        <v>1521</v>
      </c>
      <c r="H154" s="141">
        <v>1</v>
      </c>
      <c r="I154" s="142"/>
      <c r="J154" s="143">
        <f>ROUND(I154*H154,2)</f>
        <v>0</v>
      </c>
      <c r="K154" s="139" t="s">
        <v>32</v>
      </c>
      <c r="L154" s="34"/>
      <c r="M154" s="144" t="s">
        <v>32</v>
      </c>
      <c r="N154" s="145" t="s">
        <v>51</v>
      </c>
      <c r="P154" s="146">
        <f>O154*H154</f>
        <v>0</v>
      </c>
      <c r="Q154" s="146">
        <v>0</v>
      </c>
      <c r="R154" s="146">
        <f>Q154*H154</f>
        <v>0</v>
      </c>
      <c r="S154" s="146">
        <v>0</v>
      </c>
      <c r="T154" s="147">
        <f>S154*H154</f>
        <v>0</v>
      </c>
      <c r="AR154" s="148" t="s">
        <v>849</v>
      </c>
      <c r="AT154" s="148" t="s">
        <v>356</v>
      </c>
      <c r="AU154" s="148" t="s">
        <v>87</v>
      </c>
      <c r="AY154" s="18" t="s">
        <v>354</v>
      </c>
      <c r="BE154" s="149">
        <f>IF(N154="základní",J154,0)</f>
        <v>0</v>
      </c>
      <c r="BF154" s="149">
        <f>IF(N154="snížená",J154,0)</f>
        <v>0</v>
      </c>
      <c r="BG154" s="149">
        <f>IF(N154="zákl. přenesená",J154,0)</f>
        <v>0</v>
      </c>
      <c r="BH154" s="149">
        <f>IF(N154="sníž. přenesená",J154,0)</f>
        <v>0</v>
      </c>
      <c r="BI154" s="149">
        <f>IF(N154="nulová",J154,0)</f>
        <v>0</v>
      </c>
      <c r="BJ154" s="18" t="s">
        <v>87</v>
      </c>
      <c r="BK154" s="149">
        <f>ROUND(I154*H154,2)</f>
        <v>0</v>
      </c>
      <c r="BL154" s="18" t="s">
        <v>849</v>
      </c>
      <c r="BM154" s="148" t="s">
        <v>740</v>
      </c>
    </row>
    <row r="155" spans="2:65" s="11" customFormat="1" ht="25.9" customHeight="1">
      <c r="B155" s="125"/>
      <c r="D155" s="126" t="s">
        <v>79</v>
      </c>
      <c r="E155" s="127" t="s">
        <v>2411</v>
      </c>
      <c r="F155" s="127" t="s">
        <v>1508</v>
      </c>
      <c r="I155" s="128"/>
      <c r="J155" s="129">
        <f>BK155</f>
        <v>0</v>
      </c>
      <c r="L155" s="125"/>
      <c r="M155" s="130"/>
      <c r="P155" s="131">
        <f>SUM(P156:P168)</f>
        <v>0</v>
      </c>
      <c r="R155" s="131">
        <f>SUM(R156:R168)</f>
        <v>0</v>
      </c>
      <c r="T155" s="132">
        <f>SUM(T156:T168)</f>
        <v>0</v>
      </c>
      <c r="AR155" s="126" t="s">
        <v>87</v>
      </c>
      <c r="AT155" s="133" t="s">
        <v>79</v>
      </c>
      <c r="AU155" s="133" t="s">
        <v>80</v>
      </c>
      <c r="AY155" s="126" t="s">
        <v>354</v>
      </c>
      <c r="BK155" s="134">
        <f>SUM(BK156:BK168)</f>
        <v>0</v>
      </c>
    </row>
    <row r="156" spans="2:65" s="1" customFormat="1" ht="24.2" customHeight="1">
      <c r="B156" s="34"/>
      <c r="C156" s="137" t="s">
        <v>740</v>
      </c>
      <c r="D156" s="137" t="s">
        <v>356</v>
      </c>
      <c r="E156" s="138" t="s">
        <v>2412</v>
      </c>
      <c r="F156" s="139" t="s">
        <v>2413</v>
      </c>
      <c r="G156" s="140" t="s">
        <v>2285</v>
      </c>
      <c r="H156" s="141">
        <v>1</v>
      </c>
      <c r="I156" s="142"/>
      <c r="J156" s="143">
        <f t="shared" ref="J156:J168" si="30">ROUND(I156*H156,2)</f>
        <v>0</v>
      </c>
      <c r="K156" s="139" t="s">
        <v>32</v>
      </c>
      <c r="L156" s="34"/>
      <c r="M156" s="144" t="s">
        <v>32</v>
      </c>
      <c r="N156" s="145" t="s">
        <v>51</v>
      </c>
      <c r="P156" s="146">
        <f t="shared" ref="P156:P168" si="31">O156*H156</f>
        <v>0</v>
      </c>
      <c r="Q156" s="146">
        <v>0</v>
      </c>
      <c r="R156" s="146">
        <f t="shared" ref="R156:R168" si="32">Q156*H156</f>
        <v>0</v>
      </c>
      <c r="S156" s="146">
        <v>0</v>
      </c>
      <c r="T156" s="147">
        <f t="shared" ref="T156:T168" si="33">S156*H156</f>
        <v>0</v>
      </c>
      <c r="AR156" s="148" t="s">
        <v>849</v>
      </c>
      <c r="AT156" s="148" t="s">
        <v>356</v>
      </c>
      <c r="AU156" s="148" t="s">
        <v>87</v>
      </c>
      <c r="AY156" s="18" t="s">
        <v>354</v>
      </c>
      <c r="BE156" s="149">
        <f t="shared" ref="BE156:BE168" si="34">IF(N156="základní",J156,0)</f>
        <v>0</v>
      </c>
      <c r="BF156" s="149">
        <f t="shared" ref="BF156:BF168" si="35">IF(N156="snížená",J156,0)</f>
        <v>0</v>
      </c>
      <c r="BG156" s="149">
        <f t="shared" ref="BG156:BG168" si="36">IF(N156="zákl. přenesená",J156,0)</f>
        <v>0</v>
      </c>
      <c r="BH156" s="149">
        <f t="shared" ref="BH156:BH168" si="37">IF(N156="sníž. přenesená",J156,0)</f>
        <v>0</v>
      </c>
      <c r="BI156" s="149">
        <f t="shared" ref="BI156:BI168" si="38">IF(N156="nulová",J156,0)</f>
        <v>0</v>
      </c>
      <c r="BJ156" s="18" t="s">
        <v>87</v>
      </c>
      <c r="BK156" s="149">
        <f t="shared" ref="BK156:BK168" si="39">ROUND(I156*H156,2)</f>
        <v>0</v>
      </c>
      <c r="BL156" s="18" t="s">
        <v>849</v>
      </c>
      <c r="BM156" s="148" t="s">
        <v>760</v>
      </c>
    </row>
    <row r="157" spans="2:65" s="1" customFormat="1" ht="16.5" customHeight="1">
      <c r="B157" s="34"/>
      <c r="C157" s="137" t="s">
        <v>751</v>
      </c>
      <c r="D157" s="137" t="s">
        <v>356</v>
      </c>
      <c r="E157" s="138" t="s">
        <v>2414</v>
      </c>
      <c r="F157" s="139" t="s">
        <v>2415</v>
      </c>
      <c r="G157" s="140" t="s">
        <v>1521</v>
      </c>
      <c r="H157" s="141">
        <v>1</v>
      </c>
      <c r="I157" s="142"/>
      <c r="J157" s="143">
        <f t="shared" si="30"/>
        <v>0</v>
      </c>
      <c r="K157" s="139" t="s">
        <v>32</v>
      </c>
      <c r="L157" s="34"/>
      <c r="M157" s="144" t="s">
        <v>32</v>
      </c>
      <c r="N157" s="145" t="s">
        <v>51</v>
      </c>
      <c r="P157" s="146">
        <f t="shared" si="31"/>
        <v>0</v>
      </c>
      <c r="Q157" s="146">
        <v>0</v>
      </c>
      <c r="R157" s="146">
        <f t="shared" si="32"/>
        <v>0</v>
      </c>
      <c r="S157" s="146">
        <v>0</v>
      </c>
      <c r="T157" s="147">
        <f t="shared" si="33"/>
        <v>0</v>
      </c>
      <c r="AR157" s="148" t="s">
        <v>849</v>
      </c>
      <c r="AT157" s="148" t="s">
        <v>356</v>
      </c>
      <c r="AU157" s="148" t="s">
        <v>87</v>
      </c>
      <c r="AY157" s="18" t="s">
        <v>354</v>
      </c>
      <c r="BE157" s="149">
        <f t="shared" si="34"/>
        <v>0</v>
      </c>
      <c r="BF157" s="149">
        <f t="shared" si="35"/>
        <v>0</v>
      </c>
      <c r="BG157" s="149">
        <f t="shared" si="36"/>
        <v>0</v>
      </c>
      <c r="BH157" s="149">
        <f t="shared" si="37"/>
        <v>0</v>
      </c>
      <c r="BI157" s="149">
        <f t="shared" si="38"/>
        <v>0</v>
      </c>
      <c r="BJ157" s="18" t="s">
        <v>87</v>
      </c>
      <c r="BK157" s="149">
        <f t="shared" si="39"/>
        <v>0</v>
      </c>
      <c r="BL157" s="18" t="s">
        <v>849</v>
      </c>
      <c r="BM157" s="148" t="s">
        <v>786</v>
      </c>
    </row>
    <row r="158" spans="2:65" s="1" customFormat="1" ht="16.5" customHeight="1">
      <c r="B158" s="34"/>
      <c r="C158" s="137" t="s">
        <v>760</v>
      </c>
      <c r="D158" s="137" t="s">
        <v>356</v>
      </c>
      <c r="E158" s="138" t="s">
        <v>2416</v>
      </c>
      <c r="F158" s="139" t="s">
        <v>2417</v>
      </c>
      <c r="G158" s="140" t="s">
        <v>1521</v>
      </c>
      <c r="H158" s="141">
        <v>1</v>
      </c>
      <c r="I158" s="142"/>
      <c r="J158" s="143">
        <f t="shared" si="30"/>
        <v>0</v>
      </c>
      <c r="K158" s="139" t="s">
        <v>32</v>
      </c>
      <c r="L158" s="34"/>
      <c r="M158" s="144" t="s">
        <v>32</v>
      </c>
      <c r="N158" s="145" t="s">
        <v>51</v>
      </c>
      <c r="P158" s="146">
        <f t="shared" si="31"/>
        <v>0</v>
      </c>
      <c r="Q158" s="146">
        <v>0</v>
      </c>
      <c r="R158" s="146">
        <f t="shared" si="32"/>
        <v>0</v>
      </c>
      <c r="S158" s="146">
        <v>0</v>
      </c>
      <c r="T158" s="147">
        <f t="shared" si="33"/>
        <v>0</v>
      </c>
      <c r="AR158" s="148" t="s">
        <v>849</v>
      </c>
      <c r="AT158" s="148" t="s">
        <v>356</v>
      </c>
      <c r="AU158" s="148" t="s">
        <v>87</v>
      </c>
      <c r="AY158" s="18" t="s">
        <v>354</v>
      </c>
      <c r="BE158" s="149">
        <f t="shared" si="34"/>
        <v>0</v>
      </c>
      <c r="BF158" s="149">
        <f t="shared" si="35"/>
        <v>0</v>
      </c>
      <c r="BG158" s="149">
        <f t="shared" si="36"/>
        <v>0</v>
      </c>
      <c r="BH158" s="149">
        <f t="shared" si="37"/>
        <v>0</v>
      </c>
      <c r="BI158" s="149">
        <f t="shared" si="38"/>
        <v>0</v>
      </c>
      <c r="BJ158" s="18" t="s">
        <v>87</v>
      </c>
      <c r="BK158" s="149">
        <f t="shared" si="39"/>
        <v>0</v>
      </c>
      <c r="BL158" s="18" t="s">
        <v>849</v>
      </c>
      <c r="BM158" s="148" t="s">
        <v>807</v>
      </c>
    </row>
    <row r="159" spans="2:65" s="1" customFormat="1" ht="24.2" customHeight="1">
      <c r="B159" s="34"/>
      <c r="C159" s="137" t="s">
        <v>771</v>
      </c>
      <c r="D159" s="137" t="s">
        <v>356</v>
      </c>
      <c r="E159" s="138" t="s">
        <v>2418</v>
      </c>
      <c r="F159" s="139" t="s">
        <v>2419</v>
      </c>
      <c r="G159" s="140" t="s">
        <v>1521</v>
      </c>
      <c r="H159" s="141">
        <v>1</v>
      </c>
      <c r="I159" s="142"/>
      <c r="J159" s="143">
        <f t="shared" si="30"/>
        <v>0</v>
      </c>
      <c r="K159" s="139" t="s">
        <v>32</v>
      </c>
      <c r="L159" s="34"/>
      <c r="M159" s="144" t="s">
        <v>32</v>
      </c>
      <c r="N159" s="145" t="s">
        <v>51</v>
      </c>
      <c r="P159" s="146">
        <f t="shared" si="31"/>
        <v>0</v>
      </c>
      <c r="Q159" s="146">
        <v>0</v>
      </c>
      <c r="R159" s="146">
        <f t="shared" si="32"/>
        <v>0</v>
      </c>
      <c r="S159" s="146">
        <v>0</v>
      </c>
      <c r="T159" s="147">
        <f t="shared" si="33"/>
        <v>0</v>
      </c>
      <c r="AR159" s="148" t="s">
        <v>849</v>
      </c>
      <c r="AT159" s="148" t="s">
        <v>356</v>
      </c>
      <c r="AU159" s="148" t="s">
        <v>87</v>
      </c>
      <c r="AY159" s="18" t="s">
        <v>354</v>
      </c>
      <c r="BE159" s="149">
        <f t="shared" si="34"/>
        <v>0</v>
      </c>
      <c r="BF159" s="149">
        <f t="shared" si="35"/>
        <v>0</v>
      </c>
      <c r="BG159" s="149">
        <f t="shared" si="36"/>
        <v>0</v>
      </c>
      <c r="BH159" s="149">
        <f t="shared" si="37"/>
        <v>0</v>
      </c>
      <c r="BI159" s="149">
        <f t="shared" si="38"/>
        <v>0</v>
      </c>
      <c r="BJ159" s="18" t="s">
        <v>87</v>
      </c>
      <c r="BK159" s="149">
        <f t="shared" si="39"/>
        <v>0</v>
      </c>
      <c r="BL159" s="18" t="s">
        <v>849</v>
      </c>
      <c r="BM159" s="148" t="s">
        <v>823</v>
      </c>
    </row>
    <row r="160" spans="2:65" s="1" customFormat="1" ht="16.5" customHeight="1">
      <c r="B160" s="34"/>
      <c r="C160" s="137" t="s">
        <v>786</v>
      </c>
      <c r="D160" s="137" t="s">
        <v>356</v>
      </c>
      <c r="E160" s="138" t="s">
        <v>2420</v>
      </c>
      <c r="F160" s="139" t="s">
        <v>2421</v>
      </c>
      <c r="G160" s="140" t="s">
        <v>1521</v>
      </c>
      <c r="H160" s="141">
        <v>1</v>
      </c>
      <c r="I160" s="142"/>
      <c r="J160" s="143">
        <f t="shared" si="30"/>
        <v>0</v>
      </c>
      <c r="K160" s="139" t="s">
        <v>32</v>
      </c>
      <c r="L160" s="34"/>
      <c r="M160" s="144" t="s">
        <v>32</v>
      </c>
      <c r="N160" s="145" t="s">
        <v>51</v>
      </c>
      <c r="P160" s="146">
        <f t="shared" si="31"/>
        <v>0</v>
      </c>
      <c r="Q160" s="146">
        <v>0</v>
      </c>
      <c r="R160" s="146">
        <f t="shared" si="32"/>
        <v>0</v>
      </c>
      <c r="S160" s="146">
        <v>0</v>
      </c>
      <c r="T160" s="147">
        <f t="shared" si="33"/>
        <v>0</v>
      </c>
      <c r="AR160" s="148" t="s">
        <v>849</v>
      </c>
      <c r="AT160" s="148" t="s">
        <v>356</v>
      </c>
      <c r="AU160" s="148" t="s">
        <v>87</v>
      </c>
      <c r="AY160" s="18" t="s">
        <v>354</v>
      </c>
      <c r="BE160" s="149">
        <f t="shared" si="34"/>
        <v>0</v>
      </c>
      <c r="BF160" s="149">
        <f t="shared" si="35"/>
        <v>0</v>
      </c>
      <c r="BG160" s="149">
        <f t="shared" si="36"/>
        <v>0</v>
      </c>
      <c r="BH160" s="149">
        <f t="shared" si="37"/>
        <v>0</v>
      </c>
      <c r="BI160" s="149">
        <f t="shared" si="38"/>
        <v>0</v>
      </c>
      <c r="BJ160" s="18" t="s">
        <v>87</v>
      </c>
      <c r="BK160" s="149">
        <f t="shared" si="39"/>
        <v>0</v>
      </c>
      <c r="BL160" s="18" t="s">
        <v>849</v>
      </c>
      <c r="BM160" s="148" t="s">
        <v>838</v>
      </c>
    </row>
    <row r="161" spans="2:65" s="1" customFormat="1" ht="24.2" customHeight="1">
      <c r="B161" s="34"/>
      <c r="C161" s="137" t="s">
        <v>795</v>
      </c>
      <c r="D161" s="137" t="s">
        <v>356</v>
      </c>
      <c r="E161" s="138" t="s">
        <v>2422</v>
      </c>
      <c r="F161" s="139" t="s">
        <v>2423</v>
      </c>
      <c r="G161" s="140" t="s">
        <v>1521</v>
      </c>
      <c r="H161" s="141">
        <v>1</v>
      </c>
      <c r="I161" s="142"/>
      <c r="J161" s="143">
        <f t="shared" si="30"/>
        <v>0</v>
      </c>
      <c r="K161" s="139" t="s">
        <v>32</v>
      </c>
      <c r="L161" s="34"/>
      <c r="M161" s="144" t="s">
        <v>32</v>
      </c>
      <c r="N161" s="145" t="s">
        <v>51</v>
      </c>
      <c r="P161" s="146">
        <f t="shared" si="31"/>
        <v>0</v>
      </c>
      <c r="Q161" s="146">
        <v>0</v>
      </c>
      <c r="R161" s="146">
        <f t="shared" si="32"/>
        <v>0</v>
      </c>
      <c r="S161" s="146">
        <v>0</v>
      </c>
      <c r="T161" s="147">
        <f t="shared" si="33"/>
        <v>0</v>
      </c>
      <c r="AR161" s="148" t="s">
        <v>849</v>
      </c>
      <c r="AT161" s="148" t="s">
        <v>356</v>
      </c>
      <c r="AU161" s="148" t="s">
        <v>87</v>
      </c>
      <c r="AY161" s="18" t="s">
        <v>354</v>
      </c>
      <c r="BE161" s="149">
        <f t="shared" si="34"/>
        <v>0</v>
      </c>
      <c r="BF161" s="149">
        <f t="shared" si="35"/>
        <v>0</v>
      </c>
      <c r="BG161" s="149">
        <f t="shared" si="36"/>
        <v>0</v>
      </c>
      <c r="BH161" s="149">
        <f t="shared" si="37"/>
        <v>0</v>
      </c>
      <c r="BI161" s="149">
        <f t="shared" si="38"/>
        <v>0</v>
      </c>
      <c r="BJ161" s="18" t="s">
        <v>87</v>
      </c>
      <c r="BK161" s="149">
        <f t="shared" si="39"/>
        <v>0</v>
      </c>
      <c r="BL161" s="18" t="s">
        <v>849</v>
      </c>
      <c r="BM161" s="148" t="s">
        <v>849</v>
      </c>
    </row>
    <row r="162" spans="2:65" s="1" customFormat="1" ht="16.5" customHeight="1">
      <c r="B162" s="34"/>
      <c r="C162" s="137" t="s">
        <v>807</v>
      </c>
      <c r="D162" s="137" t="s">
        <v>356</v>
      </c>
      <c r="E162" s="138" t="s">
        <v>2424</v>
      </c>
      <c r="F162" s="139" t="s">
        <v>2425</v>
      </c>
      <c r="G162" s="140" t="s">
        <v>1521</v>
      </c>
      <c r="H162" s="141">
        <v>1</v>
      </c>
      <c r="I162" s="142"/>
      <c r="J162" s="143">
        <f t="shared" si="30"/>
        <v>0</v>
      </c>
      <c r="K162" s="139" t="s">
        <v>32</v>
      </c>
      <c r="L162" s="34"/>
      <c r="M162" s="144" t="s">
        <v>32</v>
      </c>
      <c r="N162" s="145" t="s">
        <v>51</v>
      </c>
      <c r="P162" s="146">
        <f t="shared" si="31"/>
        <v>0</v>
      </c>
      <c r="Q162" s="146">
        <v>0</v>
      </c>
      <c r="R162" s="146">
        <f t="shared" si="32"/>
        <v>0</v>
      </c>
      <c r="S162" s="146">
        <v>0</v>
      </c>
      <c r="T162" s="147">
        <f t="shared" si="33"/>
        <v>0</v>
      </c>
      <c r="AR162" s="148" t="s">
        <v>849</v>
      </c>
      <c r="AT162" s="148" t="s">
        <v>356</v>
      </c>
      <c r="AU162" s="148" t="s">
        <v>87</v>
      </c>
      <c r="AY162" s="18" t="s">
        <v>354</v>
      </c>
      <c r="BE162" s="149">
        <f t="shared" si="34"/>
        <v>0</v>
      </c>
      <c r="BF162" s="149">
        <f t="shared" si="35"/>
        <v>0</v>
      </c>
      <c r="BG162" s="149">
        <f t="shared" si="36"/>
        <v>0</v>
      </c>
      <c r="BH162" s="149">
        <f t="shared" si="37"/>
        <v>0</v>
      </c>
      <c r="BI162" s="149">
        <f t="shared" si="38"/>
        <v>0</v>
      </c>
      <c r="BJ162" s="18" t="s">
        <v>87</v>
      </c>
      <c r="BK162" s="149">
        <f t="shared" si="39"/>
        <v>0</v>
      </c>
      <c r="BL162" s="18" t="s">
        <v>849</v>
      </c>
      <c r="BM162" s="148" t="s">
        <v>866</v>
      </c>
    </row>
    <row r="163" spans="2:65" s="1" customFormat="1" ht="16.5" customHeight="1">
      <c r="B163" s="34"/>
      <c r="C163" s="179" t="s">
        <v>814</v>
      </c>
      <c r="D163" s="179" t="s">
        <v>517</v>
      </c>
      <c r="E163" s="180" t="s">
        <v>2426</v>
      </c>
      <c r="F163" s="181" t="s">
        <v>2427</v>
      </c>
      <c r="G163" s="182" t="s">
        <v>1521</v>
      </c>
      <c r="H163" s="183">
        <v>1</v>
      </c>
      <c r="I163" s="184"/>
      <c r="J163" s="185">
        <f t="shared" si="30"/>
        <v>0</v>
      </c>
      <c r="K163" s="181" t="s">
        <v>32</v>
      </c>
      <c r="L163" s="186"/>
      <c r="M163" s="187" t="s">
        <v>32</v>
      </c>
      <c r="N163" s="188" t="s">
        <v>51</v>
      </c>
      <c r="P163" s="146">
        <f t="shared" si="31"/>
        <v>0</v>
      </c>
      <c r="Q163" s="146">
        <v>0</v>
      </c>
      <c r="R163" s="146">
        <f t="shared" si="32"/>
        <v>0</v>
      </c>
      <c r="S163" s="146">
        <v>0</v>
      </c>
      <c r="T163" s="147">
        <f t="shared" si="33"/>
        <v>0</v>
      </c>
      <c r="AR163" s="148" t="s">
        <v>163</v>
      </c>
      <c r="AT163" s="148" t="s">
        <v>517</v>
      </c>
      <c r="AU163" s="148" t="s">
        <v>87</v>
      </c>
      <c r="AY163" s="18" t="s">
        <v>354</v>
      </c>
      <c r="BE163" s="149">
        <f t="shared" si="34"/>
        <v>0</v>
      </c>
      <c r="BF163" s="149">
        <f t="shared" si="35"/>
        <v>0</v>
      </c>
      <c r="BG163" s="149">
        <f t="shared" si="36"/>
        <v>0</v>
      </c>
      <c r="BH163" s="149">
        <f t="shared" si="37"/>
        <v>0</v>
      </c>
      <c r="BI163" s="149">
        <f t="shared" si="38"/>
        <v>0</v>
      </c>
      <c r="BJ163" s="18" t="s">
        <v>87</v>
      </c>
      <c r="BK163" s="149">
        <f t="shared" si="39"/>
        <v>0</v>
      </c>
      <c r="BL163" s="18" t="s">
        <v>163</v>
      </c>
      <c r="BM163" s="148" t="s">
        <v>2428</v>
      </c>
    </row>
    <row r="164" spans="2:65" s="1" customFormat="1" ht="37.9" customHeight="1">
      <c r="B164" s="34"/>
      <c r="C164" s="179" t="s">
        <v>823</v>
      </c>
      <c r="D164" s="179" t="s">
        <v>517</v>
      </c>
      <c r="E164" s="180" t="s">
        <v>2429</v>
      </c>
      <c r="F164" s="181" t="s">
        <v>2430</v>
      </c>
      <c r="G164" s="182" t="s">
        <v>1521</v>
      </c>
      <c r="H164" s="183">
        <v>1</v>
      </c>
      <c r="I164" s="184"/>
      <c r="J164" s="185">
        <f t="shared" si="30"/>
        <v>0</v>
      </c>
      <c r="K164" s="181" t="s">
        <v>32</v>
      </c>
      <c r="L164" s="186"/>
      <c r="M164" s="187" t="s">
        <v>32</v>
      </c>
      <c r="N164" s="188" t="s">
        <v>51</v>
      </c>
      <c r="P164" s="146">
        <f t="shared" si="31"/>
        <v>0</v>
      </c>
      <c r="Q164" s="146">
        <v>0</v>
      </c>
      <c r="R164" s="146">
        <f t="shared" si="32"/>
        <v>0</v>
      </c>
      <c r="S164" s="146">
        <v>0</v>
      </c>
      <c r="T164" s="147">
        <f t="shared" si="33"/>
        <v>0</v>
      </c>
      <c r="AR164" s="148" t="s">
        <v>163</v>
      </c>
      <c r="AT164" s="148" t="s">
        <v>517</v>
      </c>
      <c r="AU164" s="148" t="s">
        <v>87</v>
      </c>
      <c r="AY164" s="18" t="s">
        <v>354</v>
      </c>
      <c r="BE164" s="149">
        <f t="shared" si="34"/>
        <v>0</v>
      </c>
      <c r="BF164" s="149">
        <f t="shared" si="35"/>
        <v>0</v>
      </c>
      <c r="BG164" s="149">
        <f t="shared" si="36"/>
        <v>0</v>
      </c>
      <c r="BH164" s="149">
        <f t="shared" si="37"/>
        <v>0</v>
      </c>
      <c r="BI164" s="149">
        <f t="shared" si="38"/>
        <v>0</v>
      </c>
      <c r="BJ164" s="18" t="s">
        <v>87</v>
      </c>
      <c r="BK164" s="149">
        <f t="shared" si="39"/>
        <v>0</v>
      </c>
      <c r="BL164" s="18" t="s">
        <v>163</v>
      </c>
      <c r="BM164" s="148" t="s">
        <v>2431</v>
      </c>
    </row>
    <row r="165" spans="2:65" s="1" customFormat="1" ht="37.9" customHeight="1">
      <c r="B165" s="34"/>
      <c r="C165" s="137" t="s">
        <v>830</v>
      </c>
      <c r="D165" s="137" t="s">
        <v>356</v>
      </c>
      <c r="E165" s="138" t="s">
        <v>2432</v>
      </c>
      <c r="F165" s="139" t="s">
        <v>2430</v>
      </c>
      <c r="G165" s="140" t="s">
        <v>1521</v>
      </c>
      <c r="H165" s="141">
        <v>1</v>
      </c>
      <c r="I165" s="142"/>
      <c r="J165" s="143">
        <f t="shared" si="30"/>
        <v>0</v>
      </c>
      <c r="K165" s="139" t="s">
        <v>32</v>
      </c>
      <c r="L165" s="34"/>
      <c r="M165" s="144" t="s">
        <v>32</v>
      </c>
      <c r="N165" s="145" t="s">
        <v>51</v>
      </c>
      <c r="P165" s="146">
        <f t="shared" si="31"/>
        <v>0</v>
      </c>
      <c r="Q165" s="146">
        <v>0</v>
      </c>
      <c r="R165" s="146">
        <f t="shared" si="32"/>
        <v>0</v>
      </c>
      <c r="S165" s="146">
        <v>0</v>
      </c>
      <c r="T165" s="147">
        <f t="shared" si="33"/>
        <v>0</v>
      </c>
      <c r="AR165" s="148" t="s">
        <v>849</v>
      </c>
      <c r="AT165" s="148" t="s">
        <v>356</v>
      </c>
      <c r="AU165" s="148" t="s">
        <v>87</v>
      </c>
      <c r="AY165" s="18" t="s">
        <v>354</v>
      </c>
      <c r="BE165" s="149">
        <f t="shared" si="34"/>
        <v>0</v>
      </c>
      <c r="BF165" s="149">
        <f t="shared" si="35"/>
        <v>0</v>
      </c>
      <c r="BG165" s="149">
        <f t="shared" si="36"/>
        <v>0</v>
      </c>
      <c r="BH165" s="149">
        <f t="shared" si="37"/>
        <v>0</v>
      </c>
      <c r="BI165" s="149">
        <f t="shared" si="38"/>
        <v>0</v>
      </c>
      <c r="BJ165" s="18" t="s">
        <v>87</v>
      </c>
      <c r="BK165" s="149">
        <f t="shared" si="39"/>
        <v>0</v>
      </c>
      <c r="BL165" s="18" t="s">
        <v>849</v>
      </c>
      <c r="BM165" s="148" t="s">
        <v>880</v>
      </c>
    </row>
    <row r="166" spans="2:65" s="1" customFormat="1" ht="16.5" customHeight="1">
      <c r="B166" s="34"/>
      <c r="C166" s="137" t="s">
        <v>838</v>
      </c>
      <c r="D166" s="137" t="s">
        <v>356</v>
      </c>
      <c r="E166" s="138" t="s">
        <v>2433</v>
      </c>
      <c r="F166" s="139" t="s">
        <v>2434</v>
      </c>
      <c r="G166" s="140" t="s">
        <v>1521</v>
      </c>
      <c r="H166" s="141">
        <v>1</v>
      </c>
      <c r="I166" s="142"/>
      <c r="J166" s="143">
        <f t="shared" si="30"/>
        <v>0</v>
      </c>
      <c r="K166" s="139" t="s">
        <v>32</v>
      </c>
      <c r="L166" s="34"/>
      <c r="M166" s="144" t="s">
        <v>32</v>
      </c>
      <c r="N166" s="145" t="s">
        <v>51</v>
      </c>
      <c r="P166" s="146">
        <f t="shared" si="31"/>
        <v>0</v>
      </c>
      <c r="Q166" s="146">
        <v>0</v>
      </c>
      <c r="R166" s="146">
        <f t="shared" si="32"/>
        <v>0</v>
      </c>
      <c r="S166" s="146">
        <v>0</v>
      </c>
      <c r="T166" s="147">
        <f t="shared" si="33"/>
        <v>0</v>
      </c>
      <c r="AR166" s="148" t="s">
        <v>849</v>
      </c>
      <c r="AT166" s="148" t="s">
        <v>356</v>
      </c>
      <c r="AU166" s="148" t="s">
        <v>87</v>
      </c>
      <c r="AY166" s="18" t="s">
        <v>354</v>
      </c>
      <c r="BE166" s="149">
        <f t="shared" si="34"/>
        <v>0</v>
      </c>
      <c r="BF166" s="149">
        <f t="shared" si="35"/>
        <v>0</v>
      </c>
      <c r="BG166" s="149">
        <f t="shared" si="36"/>
        <v>0</v>
      </c>
      <c r="BH166" s="149">
        <f t="shared" si="37"/>
        <v>0</v>
      </c>
      <c r="BI166" s="149">
        <f t="shared" si="38"/>
        <v>0</v>
      </c>
      <c r="BJ166" s="18" t="s">
        <v>87</v>
      </c>
      <c r="BK166" s="149">
        <f t="shared" si="39"/>
        <v>0</v>
      </c>
      <c r="BL166" s="18" t="s">
        <v>849</v>
      </c>
      <c r="BM166" s="148" t="s">
        <v>897</v>
      </c>
    </row>
    <row r="167" spans="2:65" s="1" customFormat="1" ht="16.5" customHeight="1">
      <c r="B167" s="34"/>
      <c r="C167" s="137" t="s">
        <v>843</v>
      </c>
      <c r="D167" s="137" t="s">
        <v>356</v>
      </c>
      <c r="E167" s="138" t="s">
        <v>2435</v>
      </c>
      <c r="F167" s="139" t="s">
        <v>2436</v>
      </c>
      <c r="G167" s="140" t="s">
        <v>1521</v>
      </c>
      <c r="H167" s="141">
        <v>1</v>
      </c>
      <c r="I167" s="142"/>
      <c r="J167" s="143">
        <f t="shared" si="30"/>
        <v>0</v>
      </c>
      <c r="K167" s="139" t="s">
        <v>32</v>
      </c>
      <c r="L167" s="34"/>
      <c r="M167" s="144" t="s">
        <v>32</v>
      </c>
      <c r="N167" s="145" t="s">
        <v>51</v>
      </c>
      <c r="P167" s="146">
        <f t="shared" si="31"/>
        <v>0</v>
      </c>
      <c r="Q167" s="146">
        <v>0</v>
      </c>
      <c r="R167" s="146">
        <f t="shared" si="32"/>
        <v>0</v>
      </c>
      <c r="S167" s="146">
        <v>0</v>
      </c>
      <c r="T167" s="147">
        <f t="shared" si="33"/>
        <v>0</v>
      </c>
      <c r="AR167" s="148" t="s">
        <v>849</v>
      </c>
      <c r="AT167" s="148" t="s">
        <v>356</v>
      </c>
      <c r="AU167" s="148" t="s">
        <v>87</v>
      </c>
      <c r="AY167" s="18" t="s">
        <v>354</v>
      </c>
      <c r="BE167" s="149">
        <f t="shared" si="34"/>
        <v>0</v>
      </c>
      <c r="BF167" s="149">
        <f t="shared" si="35"/>
        <v>0</v>
      </c>
      <c r="BG167" s="149">
        <f t="shared" si="36"/>
        <v>0</v>
      </c>
      <c r="BH167" s="149">
        <f t="shared" si="37"/>
        <v>0</v>
      </c>
      <c r="BI167" s="149">
        <f t="shared" si="38"/>
        <v>0</v>
      </c>
      <c r="BJ167" s="18" t="s">
        <v>87</v>
      </c>
      <c r="BK167" s="149">
        <f t="shared" si="39"/>
        <v>0</v>
      </c>
      <c r="BL167" s="18" t="s">
        <v>849</v>
      </c>
      <c r="BM167" s="148" t="s">
        <v>908</v>
      </c>
    </row>
    <row r="168" spans="2:65" s="1" customFormat="1" ht="16.5" customHeight="1">
      <c r="B168" s="34"/>
      <c r="C168" s="137" t="s">
        <v>849</v>
      </c>
      <c r="D168" s="137" t="s">
        <v>356</v>
      </c>
      <c r="E168" s="138" t="s">
        <v>2437</v>
      </c>
      <c r="F168" s="139" t="s">
        <v>2438</v>
      </c>
      <c r="G168" s="140" t="s">
        <v>1521</v>
      </c>
      <c r="H168" s="141">
        <v>1</v>
      </c>
      <c r="I168" s="142"/>
      <c r="J168" s="143">
        <f t="shared" si="30"/>
        <v>0</v>
      </c>
      <c r="K168" s="139" t="s">
        <v>32</v>
      </c>
      <c r="L168" s="34"/>
      <c r="M168" s="190" t="s">
        <v>32</v>
      </c>
      <c r="N168" s="191" t="s">
        <v>51</v>
      </c>
      <c r="O168" s="192"/>
      <c r="P168" s="193">
        <f t="shared" si="31"/>
        <v>0</v>
      </c>
      <c r="Q168" s="193">
        <v>0</v>
      </c>
      <c r="R168" s="193">
        <f t="shared" si="32"/>
        <v>0</v>
      </c>
      <c r="S168" s="193">
        <v>0</v>
      </c>
      <c r="T168" s="194">
        <f t="shared" si="33"/>
        <v>0</v>
      </c>
      <c r="AR168" s="148" t="s">
        <v>849</v>
      </c>
      <c r="AT168" s="148" t="s">
        <v>356</v>
      </c>
      <c r="AU168" s="148" t="s">
        <v>87</v>
      </c>
      <c r="AY168" s="18" t="s">
        <v>354</v>
      </c>
      <c r="BE168" s="149">
        <f t="shared" si="34"/>
        <v>0</v>
      </c>
      <c r="BF168" s="149">
        <f t="shared" si="35"/>
        <v>0</v>
      </c>
      <c r="BG168" s="149">
        <f t="shared" si="36"/>
        <v>0</v>
      </c>
      <c r="BH168" s="149">
        <f t="shared" si="37"/>
        <v>0</v>
      </c>
      <c r="BI168" s="149">
        <f t="shared" si="38"/>
        <v>0</v>
      </c>
      <c r="BJ168" s="18" t="s">
        <v>87</v>
      </c>
      <c r="BK168" s="149">
        <f t="shared" si="39"/>
        <v>0</v>
      </c>
      <c r="BL168" s="18" t="s">
        <v>849</v>
      </c>
      <c r="BM168" s="148" t="s">
        <v>924</v>
      </c>
    </row>
    <row r="169" spans="2:65" s="1" customFormat="1" ht="6.95" customHeight="1">
      <c r="B169" s="43"/>
      <c r="C169" s="44"/>
      <c r="D169" s="44"/>
      <c r="E169" s="44"/>
      <c r="F169" s="44"/>
      <c r="G169" s="44"/>
      <c r="H169" s="44"/>
      <c r="I169" s="44"/>
      <c r="J169" s="44"/>
      <c r="K169" s="44"/>
      <c r="L169" s="34"/>
    </row>
  </sheetData>
  <sheetProtection algorithmName="SHA-512" hashValue="w2Y5H2jzdJBPdOWn5zj4QlxhHY96M0cuTn/PZiOgHSXU/is11xU0ulrLcjS/kSHq3LrnCYwGmYLGqjwbHDpx5A==" saltValue="oWyNsb1RmXLstXnl5E0NncQvsodKDxorBlK3zLZwPi4k7ohyrudWi/GB5X2wtvIy5Kn4uVz/qVFQrq/qh7gzNg==" spinCount="100000" sheet="1" objects="1" scenarios="1" formatColumns="0" formatRows="0" autoFilter="0"/>
  <autoFilter ref="C93:K168" xr:uid="{00000000-0009-0000-0000-000004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334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AT2" s="18" t="s">
        <v>106</v>
      </c>
    </row>
    <row r="3" spans="2:46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89</v>
      </c>
    </row>
    <row r="4" spans="2:46" ht="24.95" customHeight="1">
      <c r="B4" s="21"/>
      <c r="D4" s="22" t="s">
        <v>113</v>
      </c>
      <c r="L4" s="21"/>
      <c r="M4" s="93" t="s">
        <v>10</v>
      </c>
      <c r="AT4" s="18" t="s">
        <v>4</v>
      </c>
    </row>
    <row r="5" spans="2:46" ht="6.95" customHeight="1">
      <c r="B5" s="21"/>
      <c r="L5" s="21"/>
    </row>
    <row r="6" spans="2:46" ht="12" customHeight="1">
      <c r="B6" s="21"/>
      <c r="D6" s="28" t="s">
        <v>16</v>
      </c>
      <c r="L6" s="21"/>
    </row>
    <row r="7" spans="2:46" ht="16.5" customHeight="1">
      <c r="B7" s="21"/>
      <c r="E7" s="360" t="str">
        <f>'Rekapitulace stavby'!K6</f>
        <v>VŠE - Posluchárna JM 104</v>
      </c>
      <c r="F7" s="361"/>
      <c r="G7" s="361"/>
      <c r="H7" s="361"/>
      <c r="L7" s="21"/>
    </row>
    <row r="8" spans="2:46" ht="12" customHeight="1">
      <c r="B8" s="21"/>
      <c r="D8" s="28" t="s">
        <v>126</v>
      </c>
      <c r="L8" s="21"/>
    </row>
    <row r="9" spans="2:46" s="1" customFormat="1" ht="16.5" customHeight="1">
      <c r="B9" s="34"/>
      <c r="E9" s="360" t="s">
        <v>130</v>
      </c>
      <c r="F9" s="359"/>
      <c r="G9" s="359"/>
      <c r="H9" s="359"/>
      <c r="L9" s="34"/>
    </row>
    <row r="10" spans="2:46" s="1" customFormat="1" ht="12" customHeight="1">
      <c r="B10" s="34"/>
      <c r="D10" s="28" t="s">
        <v>134</v>
      </c>
      <c r="L10" s="34"/>
    </row>
    <row r="11" spans="2:46" s="1" customFormat="1" ht="16.5" customHeight="1">
      <c r="B11" s="34"/>
      <c r="E11" s="317" t="s">
        <v>2439</v>
      </c>
      <c r="F11" s="359"/>
      <c r="G11" s="359"/>
      <c r="H11" s="359"/>
      <c r="L11" s="34"/>
    </row>
    <row r="12" spans="2:46" s="1" customFormat="1">
      <c r="B12" s="34"/>
      <c r="L12" s="34"/>
    </row>
    <row r="13" spans="2:46" s="1" customFormat="1" ht="12" customHeight="1">
      <c r="B13" s="34"/>
      <c r="D13" s="28" t="s">
        <v>18</v>
      </c>
      <c r="F13" s="26" t="s">
        <v>32</v>
      </c>
      <c r="I13" s="28" t="s">
        <v>20</v>
      </c>
      <c r="J13" s="26" t="s">
        <v>32</v>
      </c>
      <c r="L13" s="34"/>
    </row>
    <row r="14" spans="2:46" s="1" customFormat="1" ht="12" customHeight="1">
      <c r="B14" s="34"/>
      <c r="D14" s="28" t="s">
        <v>22</v>
      </c>
      <c r="F14" s="26" t="s">
        <v>23</v>
      </c>
      <c r="I14" s="28" t="s">
        <v>24</v>
      </c>
      <c r="J14" s="51" t="str">
        <f>'Rekapitulace stavby'!AN8</f>
        <v>13. 11. 2024</v>
      </c>
      <c r="L14" s="34"/>
    </row>
    <row r="15" spans="2:46" s="1" customFormat="1" ht="10.9" customHeight="1">
      <c r="B15" s="34"/>
      <c r="L15" s="34"/>
    </row>
    <row r="16" spans="2:46" s="1" customFormat="1" ht="12" customHeight="1">
      <c r="B16" s="34"/>
      <c r="D16" s="28" t="s">
        <v>30</v>
      </c>
      <c r="I16" s="28" t="s">
        <v>31</v>
      </c>
      <c r="J16" s="26" t="s">
        <v>32</v>
      </c>
      <c r="L16" s="34"/>
    </row>
    <row r="17" spans="2:12" s="1" customFormat="1" ht="18" customHeight="1">
      <c r="B17" s="34"/>
      <c r="E17" s="26" t="s">
        <v>33</v>
      </c>
      <c r="I17" s="28" t="s">
        <v>34</v>
      </c>
      <c r="J17" s="26" t="s">
        <v>32</v>
      </c>
      <c r="L17" s="34"/>
    </row>
    <row r="18" spans="2:12" s="1" customFormat="1" ht="6.95" customHeight="1">
      <c r="B18" s="34"/>
      <c r="L18" s="34"/>
    </row>
    <row r="19" spans="2:12" s="1" customFormat="1" ht="12" customHeight="1">
      <c r="B19" s="34"/>
      <c r="D19" s="28" t="s">
        <v>35</v>
      </c>
      <c r="I19" s="28" t="s">
        <v>31</v>
      </c>
      <c r="J19" s="29" t="str">
        <f>'Rekapitulace stavby'!AN13</f>
        <v>Vyplň údaj</v>
      </c>
      <c r="L19" s="34"/>
    </row>
    <row r="20" spans="2:12" s="1" customFormat="1" ht="18" customHeight="1">
      <c r="B20" s="34"/>
      <c r="E20" s="362" t="str">
        <f>'Rekapitulace stavby'!E14</f>
        <v>Vyplň údaj</v>
      </c>
      <c r="F20" s="351"/>
      <c r="G20" s="351"/>
      <c r="H20" s="351"/>
      <c r="I20" s="28" t="s">
        <v>34</v>
      </c>
      <c r="J20" s="29" t="str">
        <f>'Rekapitulace stavby'!AN14</f>
        <v>Vyplň údaj</v>
      </c>
      <c r="L20" s="34"/>
    </row>
    <row r="21" spans="2:12" s="1" customFormat="1" ht="6.95" customHeight="1">
      <c r="B21" s="34"/>
      <c r="L21" s="34"/>
    </row>
    <row r="22" spans="2:12" s="1" customFormat="1" ht="12" customHeight="1">
      <c r="B22" s="34"/>
      <c r="D22" s="28" t="s">
        <v>37</v>
      </c>
      <c r="I22" s="28" t="s">
        <v>31</v>
      </c>
      <c r="J22" s="26" t="s">
        <v>38</v>
      </c>
      <c r="L22" s="34"/>
    </row>
    <row r="23" spans="2:12" s="1" customFormat="1" ht="18" customHeight="1">
      <c r="B23" s="34"/>
      <c r="E23" s="26" t="s">
        <v>39</v>
      </c>
      <c r="I23" s="28" t="s">
        <v>34</v>
      </c>
      <c r="J23" s="26" t="s">
        <v>32</v>
      </c>
      <c r="L23" s="34"/>
    </row>
    <row r="24" spans="2:12" s="1" customFormat="1" ht="6.95" customHeight="1">
      <c r="B24" s="34"/>
      <c r="L24" s="34"/>
    </row>
    <row r="25" spans="2:12" s="1" customFormat="1" ht="12" customHeight="1">
      <c r="B25" s="34"/>
      <c r="D25" s="28" t="s">
        <v>41</v>
      </c>
      <c r="I25" s="28" t="s">
        <v>31</v>
      </c>
      <c r="J25" s="26" t="s">
        <v>32</v>
      </c>
      <c r="L25" s="34"/>
    </row>
    <row r="26" spans="2:12" s="1" customFormat="1" ht="18" customHeight="1">
      <c r="B26" s="34"/>
      <c r="E26" s="26" t="s">
        <v>42</v>
      </c>
      <c r="I26" s="28" t="s">
        <v>34</v>
      </c>
      <c r="J26" s="26" t="s">
        <v>32</v>
      </c>
      <c r="L26" s="34"/>
    </row>
    <row r="27" spans="2:12" s="1" customFormat="1" ht="6.95" customHeight="1">
      <c r="B27" s="34"/>
      <c r="L27" s="34"/>
    </row>
    <row r="28" spans="2:12" s="1" customFormat="1" ht="12" customHeight="1">
      <c r="B28" s="34"/>
      <c r="D28" s="28" t="s">
        <v>43</v>
      </c>
      <c r="L28" s="34"/>
    </row>
    <row r="29" spans="2:12" s="7" customFormat="1" ht="71.25" customHeight="1">
      <c r="B29" s="94"/>
      <c r="E29" s="355" t="s">
        <v>44</v>
      </c>
      <c r="F29" s="355"/>
      <c r="G29" s="355"/>
      <c r="H29" s="355"/>
      <c r="L29" s="94"/>
    </row>
    <row r="30" spans="2:12" s="1" customFormat="1" ht="6.95" customHeight="1">
      <c r="B30" s="34"/>
      <c r="L30" s="34"/>
    </row>
    <row r="31" spans="2:12" s="1" customFormat="1" ht="6.95" customHeight="1">
      <c r="B31" s="34"/>
      <c r="D31" s="52"/>
      <c r="E31" s="52"/>
      <c r="F31" s="52"/>
      <c r="G31" s="52"/>
      <c r="H31" s="52"/>
      <c r="I31" s="52"/>
      <c r="J31" s="52"/>
      <c r="K31" s="52"/>
      <c r="L31" s="34"/>
    </row>
    <row r="32" spans="2:12" s="1" customFormat="1" ht="25.35" customHeight="1">
      <c r="B32" s="34"/>
      <c r="D32" s="96" t="s">
        <v>46</v>
      </c>
      <c r="J32" s="65">
        <f>ROUND(J115, 2)</f>
        <v>0</v>
      </c>
      <c r="L32" s="34"/>
    </row>
    <row r="33" spans="2:12" s="1" customFormat="1" ht="6.95" customHeight="1">
      <c r="B33" s="34"/>
      <c r="D33" s="52"/>
      <c r="E33" s="52"/>
      <c r="F33" s="52"/>
      <c r="G33" s="52"/>
      <c r="H33" s="52"/>
      <c r="I33" s="52"/>
      <c r="J33" s="52"/>
      <c r="K33" s="52"/>
      <c r="L33" s="34"/>
    </row>
    <row r="34" spans="2:12" s="1" customFormat="1" ht="14.45" customHeight="1">
      <c r="B34" s="34"/>
      <c r="F34" s="37" t="s">
        <v>48</v>
      </c>
      <c r="I34" s="37" t="s">
        <v>47</v>
      </c>
      <c r="J34" s="37" t="s">
        <v>49</v>
      </c>
      <c r="L34" s="34"/>
    </row>
    <row r="35" spans="2:12" s="1" customFormat="1" ht="14.45" customHeight="1">
      <c r="B35" s="34"/>
      <c r="D35" s="54" t="s">
        <v>50</v>
      </c>
      <c r="E35" s="28" t="s">
        <v>51</v>
      </c>
      <c r="F35" s="85">
        <f>ROUND((SUM(BE115:BE333)),  2)</f>
        <v>0</v>
      </c>
      <c r="I35" s="97">
        <v>0.21</v>
      </c>
      <c r="J35" s="85">
        <f>ROUND(((SUM(BE115:BE333))*I35),  2)</f>
        <v>0</v>
      </c>
      <c r="L35" s="34"/>
    </row>
    <row r="36" spans="2:12" s="1" customFormat="1" ht="14.45" customHeight="1">
      <c r="B36" s="34"/>
      <c r="E36" s="28" t="s">
        <v>52</v>
      </c>
      <c r="F36" s="85">
        <f>ROUND((SUM(BF115:BF333)),  2)</f>
        <v>0</v>
      </c>
      <c r="I36" s="97">
        <v>0.12</v>
      </c>
      <c r="J36" s="85">
        <f>ROUND(((SUM(BF115:BF333))*I36),  2)</f>
        <v>0</v>
      </c>
      <c r="L36" s="34"/>
    </row>
    <row r="37" spans="2:12" s="1" customFormat="1" ht="14.45" hidden="1" customHeight="1">
      <c r="B37" s="34"/>
      <c r="E37" s="28" t="s">
        <v>53</v>
      </c>
      <c r="F37" s="85">
        <f>ROUND((SUM(BG115:BG333)),  2)</f>
        <v>0</v>
      </c>
      <c r="I37" s="97">
        <v>0.21</v>
      </c>
      <c r="J37" s="85">
        <f>0</f>
        <v>0</v>
      </c>
      <c r="L37" s="34"/>
    </row>
    <row r="38" spans="2:12" s="1" customFormat="1" ht="14.45" hidden="1" customHeight="1">
      <c r="B38" s="34"/>
      <c r="E38" s="28" t="s">
        <v>54</v>
      </c>
      <c r="F38" s="85">
        <f>ROUND((SUM(BH115:BH333)),  2)</f>
        <v>0</v>
      </c>
      <c r="I38" s="97">
        <v>0.12</v>
      </c>
      <c r="J38" s="85">
        <f>0</f>
        <v>0</v>
      </c>
      <c r="L38" s="34"/>
    </row>
    <row r="39" spans="2:12" s="1" customFormat="1" ht="14.45" hidden="1" customHeight="1">
      <c r="B39" s="34"/>
      <c r="E39" s="28" t="s">
        <v>55</v>
      </c>
      <c r="F39" s="85">
        <f>ROUND((SUM(BI115:BI333)),  2)</f>
        <v>0</v>
      </c>
      <c r="I39" s="97">
        <v>0</v>
      </c>
      <c r="J39" s="85">
        <f>0</f>
        <v>0</v>
      </c>
      <c r="L39" s="34"/>
    </row>
    <row r="40" spans="2:12" s="1" customFormat="1" ht="6.95" customHeight="1">
      <c r="B40" s="34"/>
      <c r="L40" s="34"/>
    </row>
    <row r="41" spans="2:12" s="1" customFormat="1" ht="25.35" customHeight="1">
      <c r="B41" s="34"/>
      <c r="C41" s="98"/>
      <c r="D41" s="99" t="s">
        <v>56</v>
      </c>
      <c r="E41" s="56"/>
      <c r="F41" s="56"/>
      <c r="G41" s="100" t="s">
        <v>57</v>
      </c>
      <c r="H41" s="101" t="s">
        <v>58</v>
      </c>
      <c r="I41" s="56"/>
      <c r="J41" s="102">
        <f>SUM(J32:J39)</f>
        <v>0</v>
      </c>
      <c r="K41" s="103"/>
      <c r="L41" s="34"/>
    </row>
    <row r="42" spans="2:12" s="1" customFormat="1" ht="14.45" customHeight="1">
      <c r="B42" s="43"/>
      <c r="C42" s="44"/>
      <c r="D42" s="44"/>
      <c r="E42" s="44"/>
      <c r="F42" s="44"/>
      <c r="G42" s="44"/>
      <c r="H42" s="44"/>
      <c r="I42" s="44"/>
      <c r="J42" s="44"/>
      <c r="K42" s="44"/>
      <c r="L42" s="34"/>
    </row>
    <row r="46" spans="2:12" s="1" customFormat="1" ht="6.95" customHeight="1">
      <c r="B46" s="45"/>
      <c r="C46" s="46"/>
      <c r="D46" s="46"/>
      <c r="E46" s="46"/>
      <c r="F46" s="46"/>
      <c r="G46" s="46"/>
      <c r="H46" s="46"/>
      <c r="I46" s="46"/>
      <c r="J46" s="46"/>
      <c r="K46" s="46"/>
      <c r="L46" s="34"/>
    </row>
    <row r="47" spans="2:12" s="1" customFormat="1" ht="24.95" customHeight="1">
      <c r="B47" s="34"/>
      <c r="C47" s="22" t="s">
        <v>241</v>
      </c>
      <c r="L47" s="34"/>
    </row>
    <row r="48" spans="2:12" s="1" customFormat="1" ht="6.95" customHeight="1">
      <c r="B48" s="34"/>
      <c r="L48" s="34"/>
    </row>
    <row r="49" spans="2:47" s="1" customFormat="1" ht="12" customHeight="1">
      <c r="B49" s="34"/>
      <c r="C49" s="28" t="s">
        <v>16</v>
      </c>
      <c r="L49" s="34"/>
    </row>
    <row r="50" spans="2:47" s="1" customFormat="1" ht="16.5" customHeight="1">
      <c r="B50" s="34"/>
      <c r="E50" s="360" t="str">
        <f>E7</f>
        <v>VŠE - Posluchárna JM 104</v>
      </c>
      <c r="F50" s="361"/>
      <c r="G50" s="361"/>
      <c r="H50" s="361"/>
      <c r="L50" s="34"/>
    </row>
    <row r="51" spans="2:47" ht="12" customHeight="1">
      <c r="B51" s="21"/>
      <c r="C51" s="28" t="s">
        <v>126</v>
      </c>
      <c r="L51" s="21"/>
    </row>
    <row r="52" spans="2:47" s="1" customFormat="1" ht="16.5" customHeight="1">
      <c r="B52" s="34"/>
      <c r="E52" s="360" t="s">
        <v>130</v>
      </c>
      <c r="F52" s="359"/>
      <c r="G52" s="359"/>
      <c r="H52" s="359"/>
      <c r="L52" s="34"/>
    </row>
    <row r="53" spans="2:47" s="1" customFormat="1" ht="12" customHeight="1">
      <c r="B53" s="34"/>
      <c r="C53" s="28" t="s">
        <v>134</v>
      </c>
      <c r="L53" s="34"/>
    </row>
    <row r="54" spans="2:47" s="1" customFormat="1" ht="16.5" customHeight="1">
      <c r="B54" s="34"/>
      <c r="E54" s="317" t="str">
        <f>E11</f>
        <v>D.1.6 - elektroinstalace SLP</v>
      </c>
      <c r="F54" s="359"/>
      <c r="G54" s="359"/>
      <c r="H54" s="359"/>
      <c r="L54" s="34"/>
    </row>
    <row r="55" spans="2:47" s="1" customFormat="1" ht="6.95" customHeight="1">
      <c r="B55" s="34"/>
      <c r="L55" s="34"/>
    </row>
    <row r="56" spans="2:47" s="1" customFormat="1" ht="12" customHeight="1">
      <c r="B56" s="34"/>
      <c r="C56" s="28" t="s">
        <v>22</v>
      </c>
      <c r="F56" s="26" t="str">
        <f>F14</f>
        <v>Praha - Jižní město</v>
      </c>
      <c r="I56" s="28" t="s">
        <v>24</v>
      </c>
      <c r="J56" s="51" t="str">
        <f>IF(J14="","",J14)</f>
        <v>13. 11. 2024</v>
      </c>
      <c r="L56" s="34"/>
    </row>
    <row r="57" spans="2:47" s="1" customFormat="1" ht="6.95" customHeight="1">
      <c r="B57" s="34"/>
      <c r="L57" s="34"/>
    </row>
    <row r="58" spans="2:47" s="1" customFormat="1" ht="40.15" customHeight="1">
      <c r="B58" s="34"/>
      <c r="C58" s="28" t="s">
        <v>30</v>
      </c>
      <c r="F58" s="26" t="str">
        <f>E17</f>
        <v>Vysoká škola ekonomická v Praze</v>
      </c>
      <c r="I58" s="28" t="s">
        <v>37</v>
      </c>
      <c r="J58" s="32" t="str">
        <f>E23</f>
        <v>Ing. Petra Krejzová - pozem. stavby a architektura</v>
      </c>
      <c r="L58" s="34"/>
    </row>
    <row r="59" spans="2:47" s="1" customFormat="1" ht="15.2" customHeight="1">
      <c r="B59" s="34"/>
      <c r="C59" s="28" t="s">
        <v>35</v>
      </c>
      <c r="F59" s="26" t="str">
        <f>IF(E20="","",E20)</f>
        <v>Vyplň údaj</v>
      </c>
      <c r="I59" s="28" t="s">
        <v>41</v>
      </c>
      <c r="J59" s="32" t="str">
        <f>E26</f>
        <v>Luděk Štuller</v>
      </c>
      <c r="L59" s="34"/>
    </row>
    <row r="60" spans="2:47" s="1" customFormat="1" ht="10.35" customHeight="1">
      <c r="B60" s="34"/>
      <c r="L60" s="34"/>
    </row>
    <row r="61" spans="2:47" s="1" customFormat="1" ht="29.25" customHeight="1">
      <c r="B61" s="34"/>
      <c r="C61" s="104" t="s">
        <v>276</v>
      </c>
      <c r="D61" s="98"/>
      <c r="E61" s="98"/>
      <c r="F61" s="98"/>
      <c r="G61" s="98"/>
      <c r="H61" s="98"/>
      <c r="I61" s="98"/>
      <c r="J61" s="105" t="s">
        <v>277</v>
      </c>
      <c r="K61" s="98"/>
      <c r="L61" s="34"/>
    </row>
    <row r="62" spans="2:47" s="1" customFormat="1" ht="10.35" customHeight="1">
      <c r="B62" s="34"/>
      <c r="L62" s="34"/>
    </row>
    <row r="63" spans="2:47" s="1" customFormat="1" ht="22.9" customHeight="1">
      <c r="B63" s="34"/>
      <c r="C63" s="106" t="s">
        <v>78</v>
      </c>
      <c r="J63" s="65">
        <f>J115</f>
        <v>0</v>
      </c>
      <c r="L63" s="34"/>
      <c r="AU63" s="18" t="s">
        <v>284</v>
      </c>
    </row>
    <row r="64" spans="2:47" s="8" customFormat="1" ht="24.95" customHeight="1">
      <c r="B64" s="107"/>
      <c r="D64" s="108" t="s">
        <v>2440</v>
      </c>
      <c r="E64" s="109"/>
      <c r="F64" s="109"/>
      <c r="G64" s="109"/>
      <c r="H64" s="109"/>
      <c r="I64" s="109"/>
      <c r="J64" s="110">
        <f>J116</f>
        <v>0</v>
      </c>
      <c r="L64" s="107"/>
    </row>
    <row r="65" spans="2:12" s="9" customFormat="1" ht="19.899999999999999" customHeight="1">
      <c r="B65" s="112"/>
      <c r="D65" s="113" t="s">
        <v>2441</v>
      </c>
      <c r="E65" s="114"/>
      <c r="F65" s="114"/>
      <c r="G65" s="114"/>
      <c r="H65" s="114"/>
      <c r="I65" s="114"/>
      <c r="J65" s="115">
        <f>J117</f>
        <v>0</v>
      </c>
      <c r="L65" s="112"/>
    </row>
    <row r="66" spans="2:12" s="9" customFormat="1" ht="19.899999999999999" customHeight="1">
      <c r="B66" s="112"/>
      <c r="D66" s="113" t="s">
        <v>2442</v>
      </c>
      <c r="E66" s="114"/>
      <c r="F66" s="114"/>
      <c r="G66" s="114"/>
      <c r="H66" s="114"/>
      <c r="I66" s="114"/>
      <c r="J66" s="115">
        <f>J134</f>
        <v>0</v>
      </c>
      <c r="L66" s="112"/>
    </row>
    <row r="67" spans="2:12" s="9" customFormat="1" ht="19.899999999999999" customHeight="1">
      <c r="B67" s="112"/>
      <c r="D67" s="113" t="s">
        <v>2443</v>
      </c>
      <c r="E67" s="114"/>
      <c r="F67" s="114"/>
      <c r="G67" s="114"/>
      <c r="H67" s="114"/>
      <c r="I67" s="114"/>
      <c r="J67" s="115">
        <f>J147</f>
        <v>0</v>
      </c>
      <c r="L67" s="112"/>
    </row>
    <row r="68" spans="2:12" s="9" customFormat="1" ht="19.899999999999999" customHeight="1">
      <c r="B68" s="112"/>
      <c r="D68" s="113" t="s">
        <v>2444</v>
      </c>
      <c r="E68" s="114"/>
      <c r="F68" s="114"/>
      <c r="G68" s="114"/>
      <c r="H68" s="114"/>
      <c r="I68" s="114"/>
      <c r="J68" s="115">
        <f>J150</f>
        <v>0</v>
      </c>
      <c r="L68" s="112"/>
    </row>
    <row r="69" spans="2:12" s="8" customFormat="1" ht="24.95" customHeight="1">
      <c r="B69" s="107"/>
      <c r="D69" s="108" t="s">
        <v>2445</v>
      </c>
      <c r="E69" s="109"/>
      <c r="F69" s="109"/>
      <c r="G69" s="109"/>
      <c r="H69" s="109"/>
      <c r="I69" s="109"/>
      <c r="J69" s="110">
        <f>J157</f>
        <v>0</v>
      </c>
      <c r="L69" s="107"/>
    </row>
    <row r="70" spans="2:12" s="9" customFormat="1" ht="19.899999999999999" customHeight="1">
      <c r="B70" s="112"/>
      <c r="D70" s="113" t="s">
        <v>2446</v>
      </c>
      <c r="E70" s="114"/>
      <c r="F70" s="114"/>
      <c r="G70" s="114"/>
      <c r="H70" s="114"/>
      <c r="I70" s="114"/>
      <c r="J70" s="115">
        <f>J158</f>
        <v>0</v>
      </c>
      <c r="L70" s="112"/>
    </row>
    <row r="71" spans="2:12" s="9" customFormat="1" ht="19.899999999999999" customHeight="1">
      <c r="B71" s="112"/>
      <c r="D71" s="113" t="s">
        <v>2447</v>
      </c>
      <c r="E71" s="114"/>
      <c r="F71" s="114"/>
      <c r="G71" s="114"/>
      <c r="H71" s="114"/>
      <c r="I71" s="114"/>
      <c r="J71" s="115">
        <f>J169</f>
        <v>0</v>
      </c>
      <c r="L71" s="112"/>
    </row>
    <row r="72" spans="2:12" s="9" customFormat="1" ht="19.899999999999999" customHeight="1">
      <c r="B72" s="112"/>
      <c r="D72" s="113" t="s">
        <v>2443</v>
      </c>
      <c r="E72" s="114"/>
      <c r="F72" s="114"/>
      <c r="G72" s="114"/>
      <c r="H72" s="114"/>
      <c r="I72" s="114"/>
      <c r="J72" s="115">
        <f>J200</f>
        <v>0</v>
      </c>
      <c r="L72" s="112"/>
    </row>
    <row r="73" spans="2:12" s="8" customFormat="1" ht="24.95" customHeight="1">
      <c r="B73" s="107"/>
      <c r="D73" s="108" t="s">
        <v>2448</v>
      </c>
      <c r="E73" s="109"/>
      <c r="F73" s="109"/>
      <c r="G73" s="109"/>
      <c r="H73" s="109"/>
      <c r="I73" s="109"/>
      <c r="J73" s="110">
        <f>J205</f>
        <v>0</v>
      </c>
      <c r="L73" s="107"/>
    </row>
    <row r="74" spans="2:12" s="9" customFormat="1" ht="19.899999999999999" customHeight="1">
      <c r="B74" s="112"/>
      <c r="D74" s="113" t="s">
        <v>2449</v>
      </c>
      <c r="E74" s="114"/>
      <c r="F74" s="114"/>
      <c r="G74" s="114"/>
      <c r="H74" s="114"/>
      <c r="I74" s="114"/>
      <c r="J74" s="115">
        <f>J206</f>
        <v>0</v>
      </c>
      <c r="L74" s="112"/>
    </row>
    <row r="75" spans="2:12" s="9" customFormat="1" ht="19.899999999999999" customHeight="1">
      <c r="B75" s="112"/>
      <c r="D75" s="113" t="s">
        <v>2443</v>
      </c>
      <c r="E75" s="114"/>
      <c r="F75" s="114"/>
      <c r="G75" s="114"/>
      <c r="H75" s="114"/>
      <c r="I75" s="114"/>
      <c r="J75" s="115">
        <f>J219</f>
        <v>0</v>
      </c>
      <c r="L75" s="112"/>
    </row>
    <row r="76" spans="2:12" s="8" customFormat="1" ht="24.95" customHeight="1">
      <c r="B76" s="107"/>
      <c r="D76" s="108" t="s">
        <v>2450</v>
      </c>
      <c r="E76" s="109"/>
      <c r="F76" s="109"/>
      <c r="G76" s="109"/>
      <c r="H76" s="109"/>
      <c r="I76" s="109"/>
      <c r="J76" s="110">
        <f>J224</f>
        <v>0</v>
      </c>
      <c r="L76" s="107"/>
    </row>
    <row r="77" spans="2:12" s="9" customFormat="1" ht="19.899999999999999" customHeight="1">
      <c r="B77" s="112"/>
      <c r="D77" s="113" t="s">
        <v>2451</v>
      </c>
      <c r="E77" s="114"/>
      <c r="F77" s="114"/>
      <c r="G77" s="114"/>
      <c r="H77" s="114"/>
      <c r="I77" s="114"/>
      <c r="J77" s="115">
        <f>J225</f>
        <v>0</v>
      </c>
      <c r="L77" s="112"/>
    </row>
    <row r="78" spans="2:12" s="9" customFormat="1" ht="19.899999999999999" customHeight="1">
      <c r="B78" s="112"/>
      <c r="D78" s="113" t="s">
        <v>2443</v>
      </c>
      <c r="E78" s="114"/>
      <c r="F78" s="114"/>
      <c r="G78" s="114"/>
      <c r="H78" s="114"/>
      <c r="I78" s="114"/>
      <c r="J78" s="115">
        <f>J230</f>
        <v>0</v>
      </c>
      <c r="L78" s="112"/>
    </row>
    <row r="79" spans="2:12" s="8" customFormat="1" ht="24.95" customHeight="1">
      <c r="B79" s="107"/>
      <c r="D79" s="108" t="s">
        <v>2452</v>
      </c>
      <c r="E79" s="109"/>
      <c r="F79" s="109"/>
      <c r="G79" s="109"/>
      <c r="H79" s="109"/>
      <c r="I79" s="109"/>
      <c r="J79" s="110">
        <f>J241</f>
        <v>0</v>
      </c>
      <c r="L79" s="107"/>
    </row>
    <row r="80" spans="2:12" s="9" customFormat="1" ht="19.899999999999999" customHeight="1">
      <c r="B80" s="112"/>
      <c r="D80" s="113" t="s">
        <v>2443</v>
      </c>
      <c r="E80" s="114"/>
      <c r="F80" s="114"/>
      <c r="G80" s="114"/>
      <c r="H80" s="114"/>
      <c r="I80" s="114"/>
      <c r="J80" s="115">
        <f>J242</f>
        <v>0</v>
      </c>
      <c r="L80" s="112"/>
    </row>
    <row r="81" spans="2:12" s="9" customFormat="1" ht="19.899999999999999" customHeight="1">
      <c r="B81" s="112"/>
      <c r="D81" s="113" t="s">
        <v>2444</v>
      </c>
      <c r="E81" s="114"/>
      <c r="F81" s="114"/>
      <c r="G81" s="114"/>
      <c r="H81" s="114"/>
      <c r="I81" s="114"/>
      <c r="J81" s="115">
        <f>J245</f>
        <v>0</v>
      </c>
      <c r="L81" s="112"/>
    </row>
    <row r="82" spans="2:12" s="8" customFormat="1" ht="24.95" customHeight="1">
      <c r="B82" s="107"/>
      <c r="D82" s="108" t="s">
        <v>2453</v>
      </c>
      <c r="E82" s="109"/>
      <c r="F82" s="109"/>
      <c r="G82" s="109"/>
      <c r="H82" s="109"/>
      <c r="I82" s="109"/>
      <c r="J82" s="110">
        <f>J251</f>
        <v>0</v>
      </c>
      <c r="L82" s="107"/>
    </row>
    <row r="83" spans="2:12" s="9" customFormat="1" ht="19.899999999999999" customHeight="1">
      <c r="B83" s="112"/>
      <c r="D83" s="113" t="s">
        <v>2454</v>
      </c>
      <c r="E83" s="114"/>
      <c r="F83" s="114"/>
      <c r="G83" s="114"/>
      <c r="H83" s="114"/>
      <c r="I83" s="114"/>
      <c r="J83" s="115">
        <f>J252</f>
        <v>0</v>
      </c>
      <c r="L83" s="112"/>
    </row>
    <row r="84" spans="2:12" s="9" customFormat="1" ht="19.899999999999999" customHeight="1">
      <c r="B84" s="112"/>
      <c r="D84" s="113" t="s">
        <v>2443</v>
      </c>
      <c r="E84" s="114"/>
      <c r="F84" s="114"/>
      <c r="G84" s="114"/>
      <c r="H84" s="114"/>
      <c r="I84" s="114"/>
      <c r="J84" s="115">
        <f>J263</f>
        <v>0</v>
      </c>
      <c r="L84" s="112"/>
    </row>
    <row r="85" spans="2:12" s="9" customFormat="1" ht="19.899999999999999" customHeight="1">
      <c r="B85" s="112"/>
      <c r="D85" s="113" t="s">
        <v>2444</v>
      </c>
      <c r="E85" s="114"/>
      <c r="F85" s="114"/>
      <c r="G85" s="114"/>
      <c r="H85" s="114"/>
      <c r="I85" s="114"/>
      <c r="J85" s="115">
        <f>J270</f>
        <v>0</v>
      </c>
      <c r="L85" s="112"/>
    </row>
    <row r="86" spans="2:12" s="8" customFormat="1" ht="24.95" customHeight="1">
      <c r="B86" s="107"/>
      <c r="D86" s="108" t="s">
        <v>2455</v>
      </c>
      <c r="E86" s="109"/>
      <c r="F86" s="109"/>
      <c r="G86" s="109"/>
      <c r="H86" s="109"/>
      <c r="I86" s="109"/>
      <c r="J86" s="110">
        <f>J277</f>
        <v>0</v>
      </c>
      <c r="L86" s="107"/>
    </row>
    <row r="87" spans="2:12" s="9" customFormat="1" ht="19.899999999999999" customHeight="1">
      <c r="B87" s="112"/>
      <c r="D87" s="113" t="s">
        <v>2456</v>
      </c>
      <c r="E87" s="114"/>
      <c r="F87" s="114"/>
      <c r="G87" s="114"/>
      <c r="H87" s="114"/>
      <c r="I87" s="114"/>
      <c r="J87" s="115">
        <f>J278</f>
        <v>0</v>
      </c>
      <c r="L87" s="112"/>
    </row>
    <row r="88" spans="2:12" s="9" customFormat="1" ht="19.899999999999999" customHeight="1">
      <c r="B88" s="112"/>
      <c r="D88" s="113" t="s">
        <v>2443</v>
      </c>
      <c r="E88" s="114"/>
      <c r="F88" s="114"/>
      <c r="G88" s="114"/>
      <c r="H88" s="114"/>
      <c r="I88" s="114"/>
      <c r="J88" s="115">
        <f>J291</f>
        <v>0</v>
      </c>
      <c r="L88" s="112"/>
    </row>
    <row r="89" spans="2:12" s="9" customFormat="1" ht="19.899999999999999" customHeight="1">
      <c r="B89" s="112"/>
      <c r="D89" s="113" t="s">
        <v>2444</v>
      </c>
      <c r="E89" s="114"/>
      <c r="F89" s="114"/>
      <c r="G89" s="114"/>
      <c r="H89" s="114"/>
      <c r="I89" s="114"/>
      <c r="J89" s="115">
        <f>J298</f>
        <v>0</v>
      </c>
      <c r="L89" s="112"/>
    </row>
    <row r="90" spans="2:12" s="8" customFormat="1" ht="24.95" customHeight="1">
      <c r="B90" s="107"/>
      <c r="D90" s="108" t="s">
        <v>2457</v>
      </c>
      <c r="E90" s="109"/>
      <c r="F90" s="109"/>
      <c r="G90" s="109"/>
      <c r="H90" s="109"/>
      <c r="I90" s="109"/>
      <c r="J90" s="110">
        <f>J308</f>
        <v>0</v>
      </c>
      <c r="L90" s="107"/>
    </row>
    <row r="91" spans="2:12" s="9" customFormat="1" ht="19.899999999999999" customHeight="1">
      <c r="B91" s="112"/>
      <c r="D91" s="113" t="s">
        <v>2458</v>
      </c>
      <c r="E91" s="114"/>
      <c r="F91" s="114"/>
      <c r="G91" s="114"/>
      <c r="H91" s="114"/>
      <c r="I91" s="114"/>
      <c r="J91" s="115">
        <f>J309</f>
        <v>0</v>
      </c>
      <c r="L91" s="112"/>
    </row>
    <row r="92" spans="2:12" s="9" customFormat="1" ht="19.899999999999999" customHeight="1">
      <c r="B92" s="112"/>
      <c r="D92" s="113" t="s">
        <v>2459</v>
      </c>
      <c r="E92" s="114"/>
      <c r="F92" s="114"/>
      <c r="G92" s="114"/>
      <c r="H92" s="114"/>
      <c r="I92" s="114"/>
      <c r="J92" s="115">
        <f>J318</f>
        <v>0</v>
      </c>
      <c r="L92" s="112"/>
    </row>
    <row r="93" spans="2:12" s="9" customFormat="1" ht="19.899999999999999" customHeight="1">
      <c r="B93" s="112"/>
      <c r="D93" s="113" t="s">
        <v>2444</v>
      </c>
      <c r="E93" s="114"/>
      <c r="F93" s="114"/>
      <c r="G93" s="114"/>
      <c r="H93" s="114"/>
      <c r="I93" s="114"/>
      <c r="J93" s="115">
        <f>J323</f>
        <v>0</v>
      </c>
      <c r="L93" s="112"/>
    </row>
    <row r="94" spans="2:12" s="1" customFormat="1" ht="21.75" customHeight="1">
      <c r="B94" s="34"/>
      <c r="L94" s="34"/>
    </row>
    <row r="95" spans="2:12" s="1" customFormat="1" ht="6.95" customHeight="1">
      <c r="B95" s="43"/>
      <c r="C95" s="44"/>
      <c r="D95" s="44"/>
      <c r="E95" s="44"/>
      <c r="F95" s="44"/>
      <c r="G95" s="44"/>
      <c r="H95" s="44"/>
      <c r="I95" s="44"/>
      <c r="J95" s="44"/>
      <c r="K95" s="44"/>
      <c r="L95" s="34"/>
    </row>
    <row r="99" spans="2:12" s="1" customFormat="1" ht="6.95" customHeight="1"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34"/>
    </row>
    <row r="100" spans="2:12" s="1" customFormat="1" ht="24.95" customHeight="1">
      <c r="B100" s="34"/>
      <c r="C100" s="22" t="s">
        <v>339</v>
      </c>
      <c r="L100" s="34"/>
    </row>
    <row r="101" spans="2:12" s="1" customFormat="1" ht="6.95" customHeight="1">
      <c r="B101" s="34"/>
      <c r="L101" s="34"/>
    </row>
    <row r="102" spans="2:12" s="1" customFormat="1" ht="12" customHeight="1">
      <c r="B102" s="34"/>
      <c r="C102" s="28" t="s">
        <v>16</v>
      </c>
      <c r="L102" s="34"/>
    </row>
    <row r="103" spans="2:12" s="1" customFormat="1" ht="16.5" customHeight="1">
      <c r="B103" s="34"/>
      <c r="E103" s="360" t="str">
        <f>E7</f>
        <v>VŠE - Posluchárna JM 104</v>
      </c>
      <c r="F103" s="361"/>
      <c r="G103" s="361"/>
      <c r="H103" s="361"/>
      <c r="L103" s="34"/>
    </row>
    <row r="104" spans="2:12" ht="12" customHeight="1">
      <c r="B104" s="21"/>
      <c r="C104" s="28" t="s">
        <v>126</v>
      </c>
      <c r="L104" s="21"/>
    </row>
    <row r="105" spans="2:12" s="1" customFormat="1" ht="16.5" customHeight="1">
      <c r="B105" s="34"/>
      <c r="E105" s="360" t="s">
        <v>130</v>
      </c>
      <c r="F105" s="359"/>
      <c r="G105" s="359"/>
      <c r="H105" s="359"/>
      <c r="L105" s="34"/>
    </row>
    <row r="106" spans="2:12" s="1" customFormat="1" ht="12" customHeight="1">
      <c r="B106" s="34"/>
      <c r="C106" s="28" t="s">
        <v>134</v>
      </c>
      <c r="L106" s="34"/>
    </row>
    <row r="107" spans="2:12" s="1" customFormat="1" ht="16.5" customHeight="1">
      <c r="B107" s="34"/>
      <c r="E107" s="317" t="str">
        <f>E11</f>
        <v>D.1.6 - elektroinstalace SLP</v>
      </c>
      <c r="F107" s="359"/>
      <c r="G107" s="359"/>
      <c r="H107" s="359"/>
      <c r="L107" s="34"/>
    </row>
    <row r="108" spans="2:12" s="1" customFormat="1" ht="6.95" customHeight="1">
      <c r="B108" s="34"/>
      <c r="L108" s="34"/>
    </row>
    <row r="109" spans="2:12" s="1" customFormat="1" ht="12" customHeight="1">
      <c r="B109" s="34"/>
      <c r="C109" s="28" t="s">
        <v>22</v>
      </c>
      <c r="F109" s="26" t="str">
        <f>F14</f>
        <v>Praha - Jižní město</v>
      </c>
      <c r="I109" s="28" t="s">
        <v>24</v>
      </c>
      <c r="J109" s="51" t="str">
        <f>IF(J14="","",J14)</f>
        <v>13. 11. 2024</v>
      </c>
      <c r="L109" s="34"/>
    </row>
    <row r="110" spans="2:12" s="1" customFormat="1" ht="6.95" customHeight="1">
      <c r="B110" s="34"/>
      <c r="L110" s="34"/>
    </row>
    <row r="111" spans="2:12" s="1" customFormat="1" ht="40.15" customHeight="1">
      <c r="B111" s="34"/>
      <c r="C111" s="28" t="s">
        <v>30</v>
      </c>
      <c r="F111" s="26" t="str">
        <f>E17</f>
        <v>Vysoká škola ekonomická v Praze</v>
      </c>
      <c r="I111" s="28" t="s">
        <v>37</v>
      </c>
      <c r="J111" s="32" t="str">
        <f>E23</f>
        <v>Ing. Petra Krejzová - pozem. stavby a architektura</v>
      </c>
      <c r="L111" s="34"/>
    </row>
    <row r="112" spans="2:12" s="1" customFormat="1" ht="15.2" customHeight="1">
      <c r="B112" s="34"/>
      <c r="C112" s="28" t="s">
        <v>35</v>
      </c>
      <c r="F112" s="26" t="str">
        <f>IF(E20="","",E20)</f>
        <v>Vyplň údaj</v>
      </c>
      <c r="I112" s="28" t="s">
        <v>41</v>
      </c>
      <c r="J112" s="32" t="str">
        <f>E26</f>
        <v>Luděk Štuller</v>
      </c>
      <c r="L112" s="34"/>
    </row>
    <row r="113" spans="2:65" s="1" customFormat="1" ht="10.35" customHeight="1">
      <c r="B113" s="34"/>
      <c r="L113" s="34"/>
    </row>
    <row r="114" spans="2:65" s="10" customFormat="1" ht="29.25" customHeight="1">
      <c r="B114" s="117"/>
      <c r="C114" s="118" t="s">
        <v>340</v>
      </c>
      <c r="D114" s="119" t="s">
        <v>65</v>
      </c>
      <c r="E114" s="119" t="s">
        <v>61</v>
      </c>
      <c r="F114" s="119" t="s">
        <v>62</v>
      </c>
      <c r="G114" s="119" t="s">
        <v>341</v>
      </c>
      <c r="H114" s="119" t="s">
        <v>342</v>
      </c>
      <c r="I114" s="119" t="s">
        <v>343</v>
      </c>
      <c r="J114" s="119" t="s">
        <v>277</v>
      </c>
      <c r="K114" s="120" t="s">
        <v>344</v>
      </c>
      <c r="L114" s="117"/>
      <c r="M114" s="58" t="s">
        <v>32</v>
      </c>
      <c r="N114" s="59" t="s">
        <v>50</v>
      </c>
      <c r="O114" s="59" t="s">
        <v>345</v>
      </c>
      <c r="P114" s="59" t="s">
        <v>346</v>
      </c>
      <c r="Q114" s="59" t="s">
        <v>347</v>
      </c>
      <c r="R114" s="59" t="s">
        <v>348</v>
      </c>
      <c r="S114" s="59" t="s">
        <v>349</v>
      </c>
      <c r="T114" s="60" t="s">
        <v>350</v>
      </c>
    </row>
    <row r="115" spans="2:65" s="1" customFormat="1" ht="22.9" customHeight="1">
      <c r="B115" s="34"/>
      <c r="C115" s="63" t="s">
        <v>351</v>
      </c>
      <c r="J115" s="121">
        <f>BK115</f>
        <v>0</v>
      </c>
      <c r="L115" s="34"/>
      <c r="M115" s="61"/>
      <c r="N115" s="52"/>
      <c r="O115" s="52"/>
      <c r="P115" s="122">
        <f>P116+P157+P205+P224+P241+P251+P277+P308</f>
        <v>0</v>
      </c>
      <c r="Q115" s="52"/>
      <c r="R115" s="122">
        <f>R116+R157+R205+R224+R241+R251+R277+R308</f>
        <v>0</v>
      </c>
      <c r="S115" s="52"/>
      <c r="T115" s="123">
        <f>T116+T157+T205+T224+T241+T251+T277+T308</f>
        <v>0</v>
      </c>
      <c r="AT115" s="18" t="s">
        <v>79</v>
      </c>
      <c r="AU115" s="18" t="s">
        <v>284</v>
      </c>
      <c r="BK115" s="124">
        <f>BK116+BK157+BK205+BK224+BK241+BK251+BK277+BK308</f>
        <v>0</v>
      </c>
    </row>
    <row r="116" spans="2:65" s="11" customFormat="1" ht="25.9" customHeight="1">
      <c r="B116" s="125"/>
      <c r="D116" s="126" t="s">
        <v>79</v>
      </c>
      <c r="E116" s="127" t="s">
        <v>2281</v>
      </c>
      <c r="F116" s="127" t="s">
        <v>2460</v>
      </c>
      <c r="I116" s="128"/>
      <c r="J116" s="129">
        <f>BK116</f>
        <v>0</v>
      </c>
      <c r="L116" s="125"/>
      <c r="M116" s="130"/>
      <c r="P116" s="131">
        <f>P117+P134+P147+P150</f>
        <v>0</v>
      </c>
      <c r="R116" s="131">
        <f>R117+R134+R147+R150</f>
        <v>0</v>
      </c>
      <c r="T116" s="132">
        <f>T117+T134+T147+T150</f>
        <v>0</v>
      </c>
      <c r="AR116" s="126" t="s">
        <v>110</v>
      </c>
      <c r="AT116" s="133" t="s">
        <v>79</v>
      </c>
      <c r="AU116" s="133" t="s">
        <v>80</v>
      </c>
      <c r="AY116" s="126" t="s">
        <v>354</v>
      </c>
      <c r="BK116" s="134">
        <f>BK117+BK134+BK147+BK150</f>
        <v>0</v>
      </c>
    </row>
    <row r="117" spans="2:65" s="11" customFormat="1" ht="22.9" customHeight="1">
      <c r="B117" s="125"/>
      <c r="D117" s="126" t="s">
        <v>79</v>
      </c>
      <c r="E117" s="135" t="s">
        <v>2312</v>
      </c>
      <c r="F117" s="135" t="s">
        <v>2461</v>
      </c>
      <c r="I117" s="128"/>
      <c r="J117" s="136">
        <f>BK117</f>
        <v>0</v>
      </c>
      <c r="L117" s="125"/>
      <c r="M117" s="130"/>
      <c r="P117" s="131">
        <f>SUM(P118:P133)</f>
        <v>0</v>
      </c>
      <c r="R117" s="131">
        <f>SUM(R118:R133)</f>
        <v>0</v>
      </c>
      <c r="T117" s="132">
        <f>SUM(T118:T133)</f>
        <v>0</v>
      </c>
      <c r="AR117" s="126" t="s">
        <v>110</v>
      </c>
      <c r="AT117" s="133" t="s">
        <v>79</v>
      </c>
      <c r="AU117" s="133" t="s">
        <v>87</v>
      </c>
      <c r="AY117" s="126" t="s">
        <v>354</v>
      </c>
      <c r="BK117" s="134">
        <f>SUM(BK118:BK133)</f>
        <v>0</v>
      </c>
    </row>
    <row r="118" spans="2:65" s="1" customFormat="1" ht="24.2" customHeight="1">
      <c r="B118" s="34"/>
      <c r="C118" s="137" t="s">
        <v>87</v>
      </c>
      <c r="D118" s="137" t="s">
        <v>356</v>
      </c>
      <c r="E118" s="138" t="s">
        <v>2462</v>
      </c>
      <c r="F118" s="139" t="s">
        <v>2463</v>
      </c>
      <c r="G118" s="140" t="s">
        <v>2285</v>
      </c>
      <c r="H118" s="141">
        <v>1</v>
      </c>
      <c r="I118" s="142"/>
      <c r="J118" s="143">
        <f t="shared" ref="J118:J133" si="0">ROUND(I118*H118,2)</f>
        <v>0</v>
      </c>
      <c r="K118" s="139" t="s">
        <v>32</v>
      </c>
      <c r="L118" s="34"/>
      <c r="M118" s="144" t="s">
        <v>32</v>
      </c>
      <c r="N118" s="145" t="s">
        <v>51</v>
      </c>
      <c r="P118" s="146">
        <f t="shared" ref="P118:P133" si="1">O118*H118</f>
        <v>0</v>
      </c>
      <c r="Q118" s="146">
        <v>0</v>
      </c>
      <c r="R118" s="146">
        <f t="shared" ref="R118:R133" si="2">Q118*H118</f>
        <v>0</v>
      </c>
      <c r="S118" s="146">
        <v>0</v>
      </c>
      <c r="T118" s="147">
        <f t="shared" ref="T118:T133" si="3">S118*H118</f>
        <v>0</v>
      </c>
      <c r="AR118" s="148" t="s">
        <v>849</v>
      </c>
      <c r="AT118" s="148" t="s">
        <v>356</v>
      </c>
      <c r="AU118" s="148" t="s">
        <v>89</v>
      </c>
      <c r="AY118" s="18" t="s">
        <v>354</v>
      </c>
      <c r="BE118" s="149">
        <f t="shared" ref="BE118:BE133" si="4">IF(N118="základní",J118,0)</f>
        <v>0</v>
      </c>
      <c r="BF118" s="149">
        <f t="shared" ref="BF118:BF133" si="5">IF(N118="snížená",J118,0)</f>
        <v>0</v>
      </c>
      <c r="BG118" s="149">
        <f t="shared" ref="BG118:BG133" si="6">IF(N118="zákl. přenesená",J118,0)</f>
        <v>0</v>
      </c>
      <c r="BH118" s="149">
        <f t="shared" ref="BH118:BH133" si="7">IF(N118="sníž. přenesená",J118,0)</f>
        <v>0</v>
      </c>
      <c r="BI118" s="149">
        <f t="shared" ref="BI118:BI133" si="8">IF(N118="nulová",J118,0)</f>
        <v>0</v>
      </c>
      <c r="BJ118" s="18" t="s">
        <v>87</v>
      </c>
      <c r="BK118" s="149">
        <f t="shared" ref="BK118:BK133" si="9">ROUND(I118*H118,2)</f>
        <v>0</v>
      </c>
      <c r="BL118" s="18" t="s">
        <v>849</v>
      </c>
      <c r="BM118" s="148" t="s">
        <v>252</v>
      </c>
    </row>
    <row r="119" spans="2:65" s="1" customFormat="1" ht="24.2" customHeight="1">
      <c r="B119" s="34"/>
      <c r="C119" s="137" t="s">
        <v>89</v>
      </c>
      <c r="D119" s="137" t="s">
        <v>356</v>
      </c>
      <c r="E119" s="138" t="s">
        <v>2464</v>
      </c>
      <c r="F119" s="139" t="s">
        <v>2465</v>
      </c>
      <c r="G119" s="140" t="s">
        <v>2285</v>
      </c>
      <c r="H119" s="141">
        <v>1</v>
      </c>
      <c r="I119" s="142"/>
      <c r="J119" s="143">
        <f t="shared" si="0"/>
        <v>0</v>
      </c>
      <c r="K119" s="139" t="s">
        <v>32</v>
      </c>
      <c r="L119" s="34"/>
      <c r="M119" s="144" t="s">
        <v>32</v>
      </c>
      <c r="N119" s="145" t="s">
        <v>51</v>
      </c>
      <c r="P119" s="146">
        <f t="shared" si="1"/>
        <v>0</v>
      </c>
      <c r="Q119" s="146">
        <v>0</v>
      </c>
      <c r="R119" s="146">
        <f t="shared" si="2"/>
        <v>0</v>
      </c>
      <c r="S119" s="146">
        <v>0</v>
      </c>
      <c r="T119" s="147">
        <f t="shared" si="3"/>
        <v>0</v>
      </c>
      <c r="AR119" s="148" t="s">
        <v>849</v>
      </c>
      <c r="AT119" s="148" t="s">
        <v>356</v>
      </c>
      <c r="AU119" s="148" t="s">
        <v>89</v>
      </c>
      <c r="AY119" s="18" t="s">
        <v>354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18" t="s">
        <v>87</v>
      </c>
      <c r="BK119" s="149">
        <f t="shared" si="9"/>
        <v>0</v>
      </c>
      <c r="BL119" s="18" t="s">
        <v>849</v>
      </c>
      <c r="BM119" s="148" t="s">
        <v>264</v>
      </c>
    </row>
    <row r="120" spans="2:65" s="1" customFormat="1" ht="24.2" customHeight="1">
      <c r="B120" s="34"/>
      <c r="C120" s="137" t="s">
        <v>110</v>
      </c>
      <c r="D120" s="137" t="s">
        <v>356</v>
      </c>
      <c r="E120" s="138" t="s">
        <v>2466</v>
      </c>
      <c r="F120" s="139" t="s">
        <v>2467</v>
      </c>
      <c r="G120" s="140" t="s">
        <v>2285</v>
      </c>
      <c r="H120" s="141">
        <v>1</v>
      </c>
      <c r="I120" s="142"/>
      <c r="J120" s="143">
        <f t="shared" si="0"/>
        <v>0</v>
      </c>
      <c r="K120" s="139" t="s">
        <v>32</v>
      </c>
      <c r="L120" s="34"/>
      <c r="M120" s="144" t="s">
        <v>32</v>
      </c>
      <c r="N120" s="145" t="s">
        <v>51</v>
      </c>
      <c r="P120" s="146">
        <f t="shared" si="1"/>
        <v>0</v>
      </c>
      <c r="Q120" s="146">
        <v>0</v>
      </c>
      <c r="R120" s="146">
        <f t="shared" si="2"/>
        <v>0</v>
      </c>
      <c r="S120" s="146">
        <v>0</v>
      </c>
      <c r="T120" s="147">
        <f t="shared" si="3"/>
        <v>0</v>
      </c>
      <c r="AR120" s="148" t="s">
        <v>849</v>
      </c>
      <c r="AT120" s="148" t="s">
        <v>356</v>
      </c>
      <c r="AU120" s="148" t="s">
        <v>89</v>
      </c>
      <c r="AY120" s="18" t="s">
        <v>354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18" t="s">
        <v>87</v>
      </c>
      <c r="BK120" s="149">
        <f t="shared" si="9"/>
        <v>0</v>
      </c>
      <c r="BL120" s="18" t="s">
        <v>849</v>
      </c>
      <c r="BM120" s="148" t="s">
        <v>417</v>
      </c>
    </row>
    <row r="121" spans="2:65" s="1" customFormat="1" ht="16.5" customHeight="1">
      <c r="B121" s="34"/>
      <c r="C121" s="137" t="s">
        <v>252</v>
      </c>
      <c r="D121" s="137" t="s">
        <v>356</v>
      </c>
      <c r="E121" s="138" t="s">
        <v>2468</v>
      </c>
      <c r="F121" s="139" t="s">
        <v>2469</v>
      </c>
      <c r="G121" s="140" t="s">
        <v>2285</v>
      </c>
      <c r="H121" s="141">
        <v>1</v>
      </c>
      <c r="I121" s="142"/>
      <c r="J121" s="143">
        <f t="shared" si="0"/>
        <v>0</v>
      </c>
      <c r="K121" s="139" t="s">
        <v>32</v>
      </c>
      <c r="L121" s="34"/>
      <c r="M121" s="144" t="s">
        <v>32</v>
      </c>
      <c r="N121" s="145" t="s">
        <v>51</v>
      </c>
      <c r="P121" s="146">
        <f t="shared" si="1"/>
        <v>0</v>
      </c>
      <c r="Q121" s="146">
        <v>0</v>
      </c>
      <c r="R121" s="146">
        <f t="shared" si="2"/>
        <v>0</v>
      </c>
      <c r="S121" s="146">
        <v>0</v>
      </c>
      <c r="T121" s="147">
        <f t="shared" si="3"/>
        <v>0</v>
      </c>
      <c r="AR121" s="148" t="s">
        <v>849</v>
      </c>
      <c r="AT121" s="148" t="s">
        <v>356</v>
      </c>
      <c r="AU121" s="148" t="s">
        <v>89</v>
      </c>
      <c r="AY121" s="18" t="s">
        <v>354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18" t="s">
        <v>87</v>
      </c>
      <c r="BK121" s="149">
        <f t="shared" si="9"/>
        <v>0</v>
      </c>
      <c r="BL121" s="18" t="s">
        <v>849</v>
      </c>
      <c r="BM121" s="148" t="s">
        <v>280</v>
      </c>
    </row>
    <row r="122" spans="2:65" s="1" customFormat="1" ht="16.5" customHeight="1">
      <c r="B122" s="34"/>
      <c r="C122" s="137" t="s">
        <v>389</v>
      </c>
      <c r="D122" s="137" t="s">
        <v>356</v>
      </c>
      <c r="E122" s="138" t="s">
        <v>2470</v>
      </c>
      <c r="F122" s="139" t="s">
        <v>2471</v>
      </c>
      <c r="G122" s="140" t="s">
        <v>2285</v>
      </c>
      <c r="H122" s="141">
        <v>1</v>
      </c>
      <c r="I122" s="142"/>
      <c r="J122" s="143">
        <f t="shared" si="0"/>
        <v>0</v>
      </c>
      <c r="K122" s="139" t="s">
        <v>32</v>
      </c>
      <c r="L122" s="34"/>
      <c r="M122" s="144" t="s">
        <v>32</v>
      </c>
      <c r="N122" s="145" t="s">
        <v>51</v>
      </c>
      <c r="P122" s="146">
        <f t="shared" si="1"/>
        <v>0</v>
      </c>
      <c r="Q122" s="146">
        <v>0</v>
      </c>
      <c r="R122" s="146">
        <f t="shared" si="2"/>
        <v>0</v>
      </c>
      <c r="S122" s="146">
        <v>0</v>
      </c>
      <c r="T122" s="147">
        <f t="shared" si="3"/>
        <v>0</v>
      </c>
      <c r="AR122" s="148" t="s">
        <v>849</v>
      </c>
      <c r="AT122" s="148" t="s">
        <v>356</v>
      </c>
      <c r="AU122" s="148" t="s">
        <v>89</v>
      </c>
      <c r="AY122" s="18" t="s">
        <v>354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18" t="s">
        <v>87</v>
      </c>
      <c r="BK122" s="149">
        <f t="shared" si="9"/>
        <v>0</v>
      </c>
      <c r="BL122" s="18" t="s">
        <v>849</v>
      </c>
      <c r="BM122" s="148" t="s">
        <v>8</v>
      </c>
    </row>
    <row r="123" spans="2:65" s="1" customFormat="1" ht="16.5" customHeight="1">
      <c r="B123" s="34"/>
      <c r="C123" s="137" t="s">
        <v>264</v>
      </c>
      <c r="D123" s="137" t="s">
        <v>356</v>
      </c>
      <c r="E123" s="138" t="s">
        <v>2472</v>
      </c>
      <c r="F123" s="139" t="s">
        <v>2473</v>
      </c>
      <c r="G123" s="140" t="s">
        <v>2285</v>
      </c>
      <c r="H123" s="141">
        <v>2</v>
      </c>
      <c r="I123" s="142"/>
      <c r="J123" s="143">
        <f t="shared" si="0"/>
        <v>0</v>
      </c>
      <c r="K123" s="139" t="s">
        <v>32</v>
      </c>
      <c r="L123" s="34"/>
      <c r="M123" s="144" t="s">
        <v>32</v>
      </c>
      <c r="N123" s="145" t="s">
        <v>51</v>
      </c>
      <c r="P123" s="146">
        <f t="shared" si="1"/>
        <v>0</v>
      </c>
      <c r="Q123" s="146">
        <v>0</v>
      </c>
      <c r="R123" s="146">
        <f t="shared" si="2"/>
        <v>0</v>
      </c>
      <c r="S123" s="146">
        <v>0</v>
      </c>
      <c r="T123" s="147">
        <f t="shared" si="3"/>
        <v>0</v>
      </c>
      <c r="AR123" s="148" t="s">
        <v>849</v>
      </c>
      <c r="AT123" s="148" t="s">
        <v>356</v>
      </c>
      <c r="AU123" s="148" t="s">
        <v>89</v>
      </c>
      <c r="AY123" s="18" t="s">
        <v>354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18" t="s">
        <v>87</v>
      </c>
      <c r="BK123" s="149">
        <f t="shared" si="9"/>
        <v>0</v>
      </c>
      <c r="BL123" s="18" t="s">
        <v>849</v>
      </c>
      <c r="BM123" s="148" t="s">
        <v>484</v>
      </c>
    </row>
    <row r="124" spans="2:65" s="1" customFormat="1" ht="21.75" customHeight="1">
      <c r="B124" s="34"/>
      <c r="C124" s="137" t="s">
        <v>411</v>
      </c>
      <c r="D124" s="137" t="s">
        <v>356</v>
      </c>
      <c r="E124" s="138" t="s">
        <v>2474</v>
      </c>
      <c r="F124" s="139" t="s">
        <v>2475</v>
      </c>
      <c r="G124" s="140" t="s">
        <v>2285</v>
      </c>
      <c r="H124" s="141">
        <v>2</v>
      </c>
      <c r="I124" s="142"/>
      <c r="J124" s="143">
        <f t="shared" si="0"/>
        <v>0</v>
      </c>
      <c r="K124" s="139" t="s">
        <v>32</v>
      </c>
      <c r="L124" s="34"/>
      <c r="M124" s="144" t="s">
        <v>32</v>
      </c>
      <c r="N124" s="145" t="s">
        <v>51</v>
      </c>
      <c r="P124" s="146">
        <f t="shared" si="1"/>
        <v>0</v>
      </c>
      <c r="Q124" s="146">
        <v>0</v>
      </c>
      <c r="R124" s="146">
        <f t="shared" si="2"/>
        <v>0</v>
      </c>
      <c r="S124" s="146">
        <v>0</v>
      </c>
      <c r="T124" s="147">
        <f t="shared" si="3"/>
        <v>0</v>
      </c>
      <c r="AR124" s="148" t="s">
        <v>849</v>
      </c>
      <c r="AT124" s="148" t="s">
        <v>356</v>
      </c>
      <c r="AU124" s="148" t="s">
        <v>89</v>
      </c>
      <c r="AY124" s="18" t="s">
        <v>354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18" t="s">
        <v>87</v>
      </c>
      <c r="BK124" s="149">
        <f t="shared" si="9"/>
        <v>0</v>
      </c>
      <c r="BL124" s="18" t="s">
        <v>849</v>
      </c>
      <c r="BM124" s="148" t="s">
        <v>504</v>
      </c>
    </row>
    <row r="125" spans="2:65" s="1" customFormat="1" ht="21.75" customHeight="1">
      <c r="B125" s="34"/>
      <c r="C125" s="137" t="s">
        <v>417</v>
      </c>
      <c r="D125" s="137" t="s">
        <v>356</v>
      </c>
      <c r="E125" s="138" t="s">
        <v>2476</v>
      </c>
      <c r="F125" s="139" t="s">
        <v>2477</v>
      </c>
      <c r="G125" s="140" t="s">
        <v>2285</v>
      </c>
      <c r="H125" s="141">
        <v>1</v>
      </c>
      <c r="I125" s="142"/>
      <c r="J125" s="143">
        <f t="shared" si="0"/>
        <v>0</v>
      </c>
      <c r="K125" s="139" t="s">
        <v>32</v>
      </c>
      <c r="L125" s="34"/>
      <c r="M125" s="144" t="s">
        <v>32</v>
      </c>
      <c r="N125" s="145" t="s">
        <v>51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AR125" s="148" t="s">
        <v>849</v>
      </c>
      <c r="AT125" s="148" t="s">
        <v>356</v>
      </c>
      <c r="AU125" s="148" t="s">
        <v>89</v>
      </c>
      <c r="AY125" s="18" t="s">
        <v>354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8" t="s">
        <v>87</v>
      </c>
      <c r="BK125" s="149">
        <f t="shared" si="9"/>
        <v>0</v>
      </c>
      <c r="BL125" s="18" t="s">
        <v>849</v>
      </c>
      <c r="BM125" s="148" t="s">
        <v>516</v>
      </c>
    </row>
    <row r="126" spans="2:65" s="1" customFormat="1" ht="24.2" customHeight="1">
      <c r="B126" s="34"/>
      <c r="C126" s="179" t="s">
        <v>422</v>
      </c>
      <c r="D126" s="179" t="s">
        <v>517</v>
      </c>
      <c r="E126" s="180" t="s">
        <v>2478</v>
      </c>
      <c r="F126" s="181" t="s">
        <v>2479</v>
      </c>
      <c r="G126" s="182" t="s">
        <v>2285</v>
      </c>
      <c r="H126" s="183">
        <v>1</v>
      </c>
      <c r="I126" s="184"/>
      <c r="J126" s="185">
        <f t="shared" si="0"/>
        <v>0</v>
      </c>
      <c r="K126" s="181" t="s">
        <v>32</v>
      </c>
      <c r="L126" s="186"/>
      <c r="M126" s="187" t="s">
        <v>32</v>
      </c>
      <c r="N126" s="188" t="s">
        <v>51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AR126" s="148" t="s">
        <v>163</v>
      </c>
      <c r="AT126" s="148" t="s">
        <v>517</v>
      </c>
      <c r="AU126" s="148" t="s">
        <v>89</v>
      </c>
      <c r="AY126" s="18" t="s">
        <v>354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8" t="s">
        <v>87</v>
      </c>
      <c r="BK126" s="149">
        <f t="shared" si="9"/>
        <v>0</v>
      </c>
      <c r="BL126" s="18" t="s">
        <v>163</v>
      </c>
      <c r="BM126" s="148" t="s">
        <v>2480</v>
      </c>
    </row>
    <row r="127" spans="2:65" s="1" customFormat="1" ht="24.2" customHeight="1">
      <c r="B127" s="34"/>
      <c r="C127" s="179" t="s">
        <v>280</v>
      </c>
      <c r="D127" s="179" t="s">
        <v>517</v>
      </c>
      <c r="E127" s="180" t="s">
        <v>2481</v>
      </c>
      <c r="F127" s="181" t="s">
        <v>2465</v>
      </c>
      <c r="G127" s="182" t="s">
        <v>2285</v>
      </c>
      <c r="H127" s="183">
        <v>1</v>
      </c>
      <c r="I127" s="184"/>
      <c r="J127" s="185">
        <f t="shared" si="0"/>
        <v>0</v>
      </c>
      <c r="K127" s="181" t="s">
        <v>32</v>
      </c>
      <c r="L127" s="186"/>
      <c r="M127" s="187" t="s">
        <v>32</v>
      </c>
      <c r="N127" s="188" t="s">
        <v>51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AR127" s="148" t="s">
        <v>163</v>
      </c>
      <c r="AT127" s="148" t="s">
        <v>517</v>
      </c>
      <c r="AU127" s="148" t="s">
        <v>89</v>
      </c>
      <c r="AY127" s="18" t="s">
        <v>354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8" t="s">
        <v>87</v>
      </c>
      <c r="BK127" s="149">
        <f t="shared" si="9"/>
        <v>0</v>
      </c>
      <c r="BL127" s="18" t="s">
        <v>163</v>
      </c>
      <c r="BM127" s="148" t="s">
        <v>2482</v>
      </c>
    </row>
    <row r="128" spans="2:65" s="1" customFormat="1" ht="24.2" customHeight="1">
      <c r="B128" s="34"/>
      <c r="C128" s="179" t="s">
        <v>444</v>
      </c>
      <c r="D128" s="179" t="s">
        <v>517</v>
      </c>
      <c r="E128" s="180" t="s">
        <v>2483</v>
      </c>
      <c r="F128" s="181" t="s">
        <v>2467</v>
      </c>
      <c r="G128" s="182" t="s">
        <v>2285</v>
      </c>
      <c r="H128" s="183">
        <v>1</v>
      </c>
      <c r="I128" s="184"/>
      <c r="J128" s="185">
        <f t="shared" si="0"/>
        <v>0</v>
      </c>
      <c r="K128" s="181" t="s">
        <v>32</v>
      </c>
      <c r="L128" s="186"/>
      <c r="M128" s="187" t="s">
        <v>32</v>
      </c>
      <c r="N128" s="188" t="s">
        <v>51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AR128" s="148" t="s">
        <v>163</v>
      </c>
      <c r="AT128" s="148" t="s">
        <v>517</v>
      </c>
      <c r="AU128" s="148" t="s">
        <v>89</v>
      </c>
      <c r="AY128" s="18" t="s">
        <v>354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8" t="s">
        <v>87</v>
      </c>
      <c r="BK128" s="149">
        <f t="shared" si="9"/>
        <v>0</v>
      </c>
      <c r="BL128" s="18" t="s">
        <v>163</v>
      </c>
      <c r="BM128" s="148" t="s">
        <v>2484</v>
      </c>
    </row>
    <row r="129" spans="2:65" s="1" customFormat="1" ht="16.5" customHeight="1">
      <c r="B129" s="34"/>
      <c r="C129" s="179" t="s">
        <v>8</v>
      </c>
      <c r="D129" s="179" t="s">
        <v>517</v>
      </c>
      <c r="E129" s="180" t="s">
        <v>2485</v>
      </c>
      <c r="F129" s="181" t="s">
        <v>2469</v>
      </c>
      <c r="G129" s="182" t="s">
        <v>2285</v>
      </c>
      <c r="H129" s="183">
        <v>1</v>
      </c>
      <c r="I129" s="184"/>
      <c r="J129" s="185">
        <f t="shared" si="0"/>
        <v>0</v>
      </c>
      <c r="K129" s="181" t="s">
        <v>32</v>
      </c>
      <c r="L129" s="186"/>
      <c r="M129" s="187" t="s">
        <v>32</v>
      </c>
      <c r="N129" s="188" t="s">
        <v>51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AR129" s="148" t="s">
        <v>163</v>
      </c>
      <c r="AT129" s="148" t="s">
        <v>517</v>
      </c>
      <c r="AU129" s="148" t="s">
        <v>89</v>
      </c>
      <c r="AY129" s="18" t="s">
        <v>354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8" t="s">
        <v>87</v>
      </c>
      <c r="BK129" s="149">
        <f t="shared" si="9"/>
        <v>0</v>
      </c>
      <c r="BL129" s="18" t="s">
        <v>163</v>
      </c>
      <c r="BM129" s="148" t="s">
        <v>2486</v>
      </c>
    </row>
    <row r="130" spans="2:65" s="1" customFormat="1" ht="16.5" customHeight="1">
      <c r="B130" s="34"/>
      <c r="C130" s="179" t="s">
        <v>473</v>
      </c>
      <c r="D130" s="179" t="s">
        <v>517</v>
      </c>
      <c r="E130" s="180" t="s">
        <v>2487</v>
      </c>
      <c r="F130" s="181" t="s">
        <v>2471</v>
      </c>
      <c r="G130" s="182" t="s">
        <v>2285</v>
      </c>
      <c r="H130" s="183">
        <v>1</v>
      </c>
      <c r="I130" s="184"/>
      <c r="J130" s="185">
        <f t="shared" si="0"/>
        <v>0</v>
      </c>
      <c r="K130" s="181" t="s">
        <v>32</v>
      </c>
      <c r="L130" s="186"/>
      <c r="M130" s="187" t="s">
        <v>32</v>
      </c>
      <c r="N130" s="188" t="s">
        <v>51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AR130" s="148" t="s">
        <v>163</v>
      </c>
      <c r="AT130" s="148" t="s">
        <v>517</v>
      </c>
      <c r="AU130" s="148" t="s">
        <v>89</v>
      </c>
      <c r="AY130" s="18" t="s">
        <v>354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8" t="s">
        <v>87</v>
      </c>
      <c r="BK130" s="149">
        <f t="shared" si="9"/>
        <v>0</v>
      </c>
      <c r="BL130" s="18" t="s">
        <v>163</v>
      </c>
      <c r="BM130" s="148" t="s">
        <v>2488</v>
      </c>
    </row>
    <row r="131" spans="2:65" s="1" customFormat="1" ht="16.5" customHeight="1">
      <c r="B131" s="34"/>
      <c r="C131" s="179" t="s">
        <v>484</v>
      </c>
      <c r="D131" s="179" t="s">
        <v>517</v>
      </c>
      <c r="E131" s="180" t="s">
        <v>2489</v>
      </c>
      <c r="F131" s="181" t="s">
        <v>2473</v>
      </c>
      <c r="G131" s="182" t="s">
        <v>2285</v>
      </c>
      <c r="H131" s="183">
        <v>2</v>
      </c>
      <c r="I131" s="184"/>
      <c r="J131" s="185">
        <f t="shared" si="0"/>
        <v>0</v>
      </c>
      <c r="K131" s="181" t="s">
        <v>32</v>
      </c>
      <c r="L131" s="186"/>
      <c r="M131" s="187" t="s">
        <v>32</v>
      </c>
      <c r="N131" s="188" t="s">
        <v>51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AR131" s="148" t="s">
        <v>163</v>
      </c>
      <c r="AT131" s="148" t="s">
        <v>517</v>
      </c>
      <c r="AU131" s="148" t="s">
        <v>89</v>
      </c>
      <c r="AY131" s="18" t="s">
        <v>354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8" t="s">
        <v>87</v>
      </c>
      <c r="BK131" s="149">
        <f t="shared" si="9"/>
        <v>0</v>
      </c>
      <c r="BL131" s="18" t="s">
        <v>163</v>
      </c>
      <c r="BM131" s="148" t="s">
        <v>2490</v>
      </c>
    </row>
    <row r="132" spans="2:65" s="1" customFormat="1" ht="21.75" customHeight="1">
      <c r="B132" s="34"/>
      <c r="C132" s="179" t="s">
        <v>499</v>
      </c>
      <c r="D132" s="179" t="s">
        <v>517</v>
      </c>
      <c r="E132" s="180" t="s">
        <v>2491</v>
      </c>
      <c r="F132" s="181" t="s">
        <v>2492</v>
      </c>
      <c r="G132" s="182" t="s">
        <v>2285</v>
      </c>
      <c r="H132" s="183">
        <v>2</v>
      </c>
      <c r="I132" s="184"/>
      <c r="J132" s="185">
        <f t="shared" si="0"/>
        <v>0</v>
      </c>
      <c r="K132" s="181" t="s">
        <v>32</v>
      </c>
      <c r="L132" s="186"/>
      <c r="M132" s="187" t="s">
        <v>32</v>
      </c>
      <c r="N132" s="188" t="s">
        <v>51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AR132" s="148" t="s">
        <v>163</v>
      </c>
      <c r="AT132" s="148" t="s">
        <v>517</v>
      </c>
      <c r="AU132" s="148" t="s">
        <v>89</v>
      </c>
      <c r="AY132" s="18" t="s">
        <v>354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8" t="s">
        <v>87</v>
      </c>
      <c r="BK132" s="149">
        <f t="shared" si="9"/>
        <v>0</v>
      </c>
      <c r="BL132" s="18" t="s">
        <v>163</v>
      </c>
      <c r="BM132" s="148" t="s">
        <v>2493</v>
      </c>
    </row>
    <row r="133" spans="2:65" s="1" customFormat="1" ht="21.75" customHeight="1">
      <c r="B133" s="34"/>
      <c r="C133" s="179" t="s">
        <v>504</v>
      </c>
      <c r="D133" s="179" t="s">
        <v>517</v>
      </c>
      <c r="E133" s="180" t="s">
        <v>2494</v>
      </c>
      <c r="F133" s="181" t="s">
        <v>2477</v>
      </c>
      <c r="G133" s="182" t="s">
        <v>2285</v>
      </c>
      <c r="H133" s="183">
        <v>1</v>
      </c>
      <c r="I133" s="184"/>
      <c r="J133" s="185">
        <f t="shared" si="0"/>
        <v>0</v>
      </c>
      <c r="K133" s="181" t="s">
        <v>32</v>
      </c>
      <c r="L133" s="186"/>
      <c r="M133" s="187" t="s">
        <v>32</v>
      </c>
      <c r="N133" s="188" t="s">
        <v>51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AR133" s="148" t="s">
        <v>163</v>
      </c>
      <c r="AT133" s="148" t="s">
        <v>517</v>
      </c>
      <c r="AU133" s="148" t="s">
        <v>89</v>
      </c>
      <c r="AY133" s="18" t="s">
        <v>354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8" t="s">
        <v>87</v>
      </c>
      <c r="BK133" s="149">
        <f t="shared" si="9"/>
        <v>0</v>
      </c>
      <c r="BL133" s="18" t="s">
        <v>163</v>
      </c>
      <c r="BM133" s="148" t="s">
        <v>2495</v>
      </c>
    </row>
    <row r="134" spans="2:65" s="11" customFormat="1" ht="22.9" customHeight="1">
      <c r="B134" s="125"/>
      <c r="D134" s="126" t="s">
        <v>79</v>
      </c>
      <c r="E134" s="135" t="s">
        <v>2339</v>
      </c>
      <c r="F134" s="135" t="s">
        <v>2496</v>
      </c>
      <c r="I134" s="128"/>
      <c r="J134" s="136">
        <f>BK134</f>
        <v>0</v>
      </c>
      <c r="L134" s="125"/>
      <c r="M134" s="130"/>
      <c r="P134" s="131">
        <f>SUM(P135:P146)</f>
        <v>0</v>
      </c>
      <c r="R134" s="131">
        <f>SUM(R135:R146)</f>
        <v>0</v>
      </c>
      <c r="T134" s="132">
        <f>SUM(T135:T146)</f>
        <v>0</v>
      </c>
      <c r="AR134" s="126" t="s">
        <v>110</v>
      </c>
      <c r="AT134" s="133" t="s">
        <v>79</v>
      </c>
      <c r="AU134" s="133" t="s">
        <v>87</v>
      </c>
      <c r="AY134" s="126" t="s">
        <v>354</v>
      </c>
      <c r="BK134" s="134">
        <f>SUM(BK135:BK146)</f>
        <v>0</v>
      </c>
    </row>
    <row r="135" spans="2:65" s="1" customFormat="1" ht="24.2" customHeight="1">
      <c r="B135" s="34"/>
      <c r="C135" s="137" t="s">
        <v>509</v>
      </c>
      <c r="D135" s="137" t="s">
        <v>356</v>
      </c>
      <c r="E135" s="138" t="s">
        <v>2497</v>
      </c>
      <c r="F135" s="139" t="s">
        <v>2498</v>
      </c>
      <c r="G135" s="140" t="s">
        <v>2285</v>
      </c>
      <c r="H135" s="141">
        <v>12</v>
      </c>
      <c r="I135" s="142"/>
      <c r="J135" s="143">
        <f t="shared" ref="J135:J146" si="10">ROUND(I135*H135,2)</f>
        <v>0</v>
      </c>
      <c r="K135" s="139" t="s">
        <v>32</v>
      </c>
      <c r="L135" s="34"/>
      <c r="M135" s="144" t="s">
        <v>32</v>
      </c>
      <c r="N135" s="145" t="s">
        <v>51</v>
      </c>
      <c r="P135" s="146">
        <f t="shared" ref="P135:P146" si="11">O135*H135</f>
        <v>0</v>
      </c>
      <c r="Q135" s="146">
        <v>0</v>
      </c>
      <c r="R135" s="146">
        <f t="shared" ref="R135:R146" si="12">Q135*H135</f>
        <v>0</v>
      </c>
      <c r="S135" s="146">
        <v>0</v>
      </c>
      <c r="T135" s="147">
        <f t="shared" ref="T135:T146" si="13">S135*H135</f>
        <v>0</v>
      </c>
      <c r="AR135" s="148" t="s">
        <v>849</v>
      </c>
      <c r="AT135" s="148" t="s">
        <v>356</v>
      </c>
      <c r="AU135" s="148" t="s">
        <v>89</v>
      </c>
      <c r="AY135" s="18" t="s">
        <v>354</v>
      </c>
      <c r="BE135" s="149">
        <f t="shared" ref="BE135:BE146" si="14">IF(N135="základní",J135,0)</f>
        <v>0</v>
      </c>
      <c r="BF135" s="149">
        <f t="shared" ref="BF135:BF146" si="15">IF(N135="snížená",J135,0)</f>
        <v>0</v>
      </c>
      <c r="BG135" s="149">
        <f t="shared" ref="BG135:BG146" si="16">IF(N135="zákl. přenesená",J135,0)</f>
        <v>0</v>
      </c>
      <c r="BH135" s="149">
        <f t="shared" ref="BH135:BH146" si="17">IF(N135="sníž. přenesená",J135,0)</f>
        <v>0</v>
      </c>
      <c r="BI135" s="149">
        <f t="shared" ref="BI135:BI146" si="18">IF(N135="nulová",J135,0)</f>
        <v>0</v>
      </c>
      <c r="BJ135" s="18" t="s">
        <v>87</v>
      </c>
      <c r="BK135" s="149">
        <f t="shared" ref="BK135:BK146" si="19">ROUND(I135*H135,2)</f>
        <v>0</v>
      </c>
      <c r="BL135" s="18" t="s">
        <v>849</v>
      </c>
      <c r="BM135" s="148" t="s">
        <v>532</v>
      </c>
    </row>
    <row r="136" spans="2:65" s="1" customFormat="1" ht="24.2" customHeight="1">
      <c r="B136" s="34"/>
      <c r="C136" s="137" t="s">
        <v>516</v>
      </c>
      <c r="D136" s="137" t="s">
        <v>356</v>
      </c>
      <c r="E136" s="138" t="s">
        <v>2499</v>
      </c>
      <c r="F136" s="139" t="s">
        <v>2500</v>
      </c>
      <c r="G136" s="140" t="s">
        <v>2285</v>
      </c>
      <c r="H136" s="141">
        <v>3</v>
      </c>
      <c r="I136" s="142"/>
      <c r="J136" s="143">
        <f t="shared" si="10"/>
        <v>0</v>
      </c>
      <c r="K136" s="139" t="s">
        <v>32</v>
      </c>
      <c r="L136" s="34"/>
      <c r="M136" s="144" t="s">
        <v>32</v>
      </c>
      <c r="N136" s="145" t="s">
        <v>51</v>
      </c>
      <c r="P136" s="146">
        <f t="shared" si="11"/>
        <v>0</v>
      </c>
      <c r="Q136" s="146">
        <v>0</v>
      </c>
      <c r="R136" s="146">
        <f t="shared" si="12"/>
        <v>0</v>
      </c>
      <c r="S136" s="146">
        <v>0</v>
      </c>
      <c r="T136" s="147">
        <f t="shared" si="13"/>
        <v>0</v>
      </c>
      <c r="AR136" s="148" t="s">
        <v>849</v>
      </c>
      <c r="AT136" s="148" t="s">
        <v>356</v>
      </c>
      <c r="AU136" s="148" t="s">
        <v>89</v>
      </c>
      <c r="AY136" s="18" t="s">
        <v>354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18" t="s">
        <v>87</v>
      </c>
      <c r="BK136" s="149">
        <f t="shared" si="19"/>
        <v>0</v>
      </c>
      <c r="BL136" s="18" t="s">
        <v>849</v>
      </c>
      <c r="BM136" s="148" t="s">
        <v>542</v>
      </c>
    </row>
    <row r="137" spans="2:65" s="1" customFormat="1" ht="24.2" customHeight="1">
      <c r="B137" s="34"/>
      <c r="C137" s="137" t="s">
        <v>522</v>
      </c>
      <c r="D137" s="137" t="s">
        <v>356</v>
      </c>
      <c r="E137" s="138" t="s">
        <v>2501</v>
      </c>
      <c r="F137" s="139" t="s">
        <v>2502</v>
      </c>
      <c r="G137" s="140" t="s">
        <v>2285</v>
      </c>
      <c r="H137" s="141">
        <v>2</v>
      </c>
      <c r="I137" s="142"/>
      <c r="J137" s="143">
        <f t="shared" si="10"/>
        <v>0</v>
      </c>
      <c r="K137" s="139" t="s">
        <v>32</v>
      </c>
      <c r="L137" s="34"/>
      <c r="M137" s="144" t="s">
        <v>32</v>
      </c>
      <c r="N137" s="145" t="s">
        <v>51</v>
      </c>
      <c r="P137" s="146">
        <f t="shared" si="11"/>
        <v>0</v>
      </c>
      <c r="Q137" s="146">
        <v>0</v>
      </c>
      <c r="R137" s="146">
        <f t="shared" si="12"/>
        <v>0</v>
      </c>
      <c r="S137" s="146">
        <v>0</v>
      </c>
      <c r="T137" s="147">
        <f t="shared" si="13"/>
        <v>0</v>
      </c>
      <c r="AR137" s="148" t="s">
        <v>849</v>
      </c>
      <c r="AT137" s="148" t="s">
        <v>356</v>
      </c>
      <c r="AU137" s="148" t="s">
        <v>89</v>
      </c>
      <c r="AY137" s="18" t="s">
        <v>354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18" t="s">
        <v>87</v>
      </c>
      <c r="BK137" s="149">
        <f t="shared" si="19"/>
        <v>0</v>
      </c>
      <c r="BL137" s="18" t="s">
        <v>849</v>
      </c>
      <c r="BM137" s="148" t="s">
        <v>552</v>
      </c>
    </row>
    <row r="138" spans="2:65" s="1" customFormat="1" ht="24.2" customHeight="1">
      <c r="B138" s="34"/>
      <c r="C138" s="137" t="s">
        <v>532</v>
      </c>
      <c r="D138" s="137" t="s">
        <v>356</v>
      </c>
      <c r="E138" s="138" t="s">
        <v>2503</v>
      </c>
      <c r="F138" s="139" t="s">
        <v>2504</v>
      </c>
      <c r="G138" s="140" t="s">
        <v>2285</v>
      </c>
      <c r="H138" s="141">
        <v>2</v>
      </c>
      <c r="I138" s="142"/>
      <c r="J138" s="143">
        <f t="shared" si="10"/>
        <v>0</v>
      </c>
      <c r="K138" s="139" t="s">
        <v>32</v>
      </c>
      <c r="L138" s="34"/>
      <c r="M138" s="144" t="s">
        <v>32</v>
      </c>
      <c r="N138" s="145" t="s">
        <v>51</v>
      </c>
      <c r="P138" s="146">
        <f t="shared" si="11"/>
        <v>0</v>
      </c>
      <c r="Q138" s="146">
        <v>0</v>
      </c>
      <c r="R138" s="146">
        <f t="shared" si="12"/>
        <v>0</v>
      </c>
      <c r="S138" s="146">
        <v>0</v>
      </c>
      <c r="T138" s="147">
        <f t="shared" si="13"/>
        <v>0</v>
      </c>
      <c r="AR138" s="148" t="s">
        <v>849</v>
      </c>
      <c r="AT138" s="148" t="s">
        <v>356</v>
      </c>
      <c r="AU138" s="148" t="s">
        <v>89</v>
      </c>
      <c r="AY138" s="18" t="s">
        <v>354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18" t="s">
        <v>87</v>
      </c>
      <c r="BK138" s="149">
        <f t="shared" si="19"/>
        <v>0</v>
      </c>
      <c r="BL138" s="18" t="s">
        <v>849</v>
      </c>
      <c r="BM138" s="148" t="s">
        <v>563</v>
      </c>
    </row>
    <row r="139" spans="2:65" s="1" customFormat="1" ht="33" customHeight="1">
      <c r="B139" s="34"/>
      <c r="C139" s="137" t="s">
        <v>7</v>
      </c>
      <c r="D139" s="137" t="s">
        <v>356</v>
      </c>
      <c r="E139" s="138" t="s">
        <v>2505</v>
      </c>
      <c r="F139" s="139" t="s">
        <v>2506</v>
      </c>
      <c r="G139" s="140" t="s">
        <v>2285</v>
      </c>
      <c r="H139" s="141">
        <v>3</v>
      </c>
      <c r="I139" s="142"/>
      <c r="J139" s="143">
        <f t="shared" si="10"/>
        <v>0</v>
      </c>
      <c r="K139" s="139" t="s">
        <v>32</v>
      </c>
      <c r="L139" s="34"/>
      <c r="M139" s="144" t="s">
        <v>32</v>
      </c>
      <c r="N139" s="145" t="s">
        <v>51</v>
      </c>
      <c r="P139" s="146">
        <f t="shared" si="11"/>
        <v>0</v>
      </c>
      <c r="Q139" s="146">
        <v>0</v>
      </c>
      <c r="R139" s="146">
        <f t="shared" si="12"/>
        <v>0</v>
      </c>
      <c r="S139" s="146">
        <v>0</v>
      </c>
      <c r="T139" s="147">
        <f t="shared" si="13"/>
        <v>0</v>
      </c>
      <c r="AR139" s="148" t="s">
        <v>849</v>
      </c>
      <c r="AT139" s="148" t="s">
        <v>356</v>
      </c>
      <c r="AU139" s="148" t="s">
        <v>89</v>
      </c>
      <c r="AY139" s="18" t="s">
        <v>354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18" t="s">
        <v>87</v>
      </c>
      <c r="BK139" s="149">
        <f t="shared" si="19"/>
        <v>0</v>
      </c>
      <c r="BL139" s="18" t="s">
        <v>849</v>
      </c>
      <c r="BM139" s="148" t="s">
        <v>573</v>
      </c>
    </row>
    <row r="140" spans="2:65" s="1" customFormat="1" ht="16.5" customHeight="1">
      <c r="B140" s="34"/>
      <c r="C140" s="137" t="s">
        <v>542</v>
      </c>
      <c r="D140" s="137" t="s">
        <v>356</v>
      </c>
      <c r="E140" s="138" t="s">
        <v>2507</v>
      </c>
      <c r="F140" s="139" t="s">
        <v>2508</v>
      </c>
      <c r="G140" s="140" t="s">
        <v>2285</v>
      </c>
      <c r="H140" s="141">
        <v>30</v>
      </c>
      <c r="I140" s="142"/>
      <c r="J140" s="143">
        <f t="shared" si="10"/>
        <v>0</v>
      </c>
      <c r="K140" s="139" t="s">
        <v>32</v>
      </c>
      <c r="L140" s="34"/>
      <c r="M140" s="144" t="s">
        <v>32</v>
      </c>
      <c r="N140" s="145" t="s">
        <v>51</v>
      </c>
      <c r="P140" s="146">
        <f t="shared" si="11"/>
        <v>0</v>
      </c>
      <c r="Q140" s="146">
        <v>0</v>
      </c>
      <c r="R140" s="146">
        <f t="shared" si="12"/>
        <v>0</v>
      </c>
      <c r="S140" s="146">
        <v>0</v>
      </c>
      <c r="T140" s="147">
        <f t="shared" si="13"/>
        <v>0</v>
      </c>
      <c r="AR140" s="148" t="s">
        <v>849</v>
      </c>
      <c r="AT140" s="148" t="s">
        <v>356</v>
      </c>
      <c r="AU140" s="148" t="s">
        <v>89</v>
      </c>
      <c r="AY140" s="18" t="s">
        <v>354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18" t="s">
        <v>87</v>
      </c>
      <c r="BK140" s="149">
        <f t="shared" si="19"/>
        <v>0</v>
      </c>
      <c r="BL140" s="18" t="s">
        <v>849</v>
      </c>
      <c r="BM140" s="148" t="s">
        <v>583</v>
      </c>
    </row>
    <row r="141" spans="2:65" s="1" customFormat="1" ht="24.2" customHeight="1">
      <c r="B141" s="34"/>
      <c r="C141" s="179" t="s">
        <v>547</v>
      </c>
      <c r="D141" s="179" t="s">
        <v>517</v>
      </c>
      <c r="E141" s="180" t="s">
        <v>2509</v>
      </c>
      <c r="F141" s="181" t="s">
        <v>2498</v>
      </c>
      <c r="G141" s="182" t="s">
        <v>2285</v>
      </c>
      <c r="H141" s="183">
        <v>12</v>
      </c>
      <c r="I141" s="184"/>
      <c r="J141" s="185">
        <f t="shared" si="10"/>
        <v>0</v>
      </c>
      <c r="K141" s="181" t="s">
        <v>32</v>
      </c>
      <c r="L141" s="186"/>
      <c r="M141" s="187" t="s">
        <v>32</v>
      </c>
      <c r="N141" s="188" t="s">
        <v>51</v>
      </c>
      <c r="P141" s="146">
        <f t="shared" si="11"/>
        <v>0</v>
      </c>
      <c r="Q141" s="146">
        <v>0</v>
      </c>
      <c r="R141" s="146">
        <f t="shared" si="12"/>
        <v>0</v>
      </c>
      <c r="S141" s="146">
        <v>0</v>
      </c>
      <c r="T141" s="147">
        <f t="shared" si="13"/>
        <v>0</v>
      </c>
      <c r="AR141" s="148" t="s">
        <v>163</v>
      </c>
      <c r="AT141" s="148" t="s">
        <v>517</v>
      </c>
      <c r="AU141" s="148" t="s">
        <v>89</v>
      </c>
      <c r="AY141" s="18" t="s">
        <v>354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18" t="s">
        <v>87</v>
      </c>
      <c r="BK141" s="149">
        <f t="shared" si="19"/>
        <v>0</v>
      </c>
      <c r="BL141" s="18" t="s">
        <v>163</v>
      </c>
      <c r="BM141" s="148" t="s">
        <v>2510</v>
      </c>
    </row>
    <row r="142" spans="2:65" s="1" customFormat="1" ht="24.2" customHeight="1">
      <c r="B142" s="34"/>
      <c r="C142" s="179" t="s">
        <v>552</v>
      </c>
      <c r="D142" s="179" t="s">
        <v>517</v>
      </c>
      <c r="E142" s="180" t="s">
        <v>2511</v>
      </c>
      <c r="F142" s="181" t="s">
        <v>2500</v>
      </c>
      <c r="G142" s="182" t="s">
        <v>2285</v>
      </c>
      <c r="H142" s="183">
        <v>3</v>
      </c>
      <c r="I142" s="184"/>
      <c r="J142" s="185">
        <f t="shared" si="10"/>
        <v>0</v>
      </c>
      <c r="K142" s="181" t="s">
        <v>32</v>
      </c>
      <c r="L142" s="186"/>
      <c r="M142" s="187" t="s">
        <v>32</v>
      </c>
      <c r="N142" s="188" t="s">
        <v>51</v>
      </c>
      <c r="P142" s="146">
        <f t="shared" si="11"/>
        <v>0</v>
      </c>
      <c r="Q142" s="146">
        <v>0</v>
      </c>
      <c r="R142" s="146">
        <f t="shared" si="12"/>
        <v>0</v>
      </c>
      <c r="S142" s="146">
        <v>0</v>
      </c>
      <c r="T142" s="147">
        <f t="shared" si="13"/>
        <v>0</v>
      </c>
      <c r="AR142" s="148" t="s">
        <v>163</v>
      </c>
      <c r="AT142" s="148" t="s">
        <v>517</v>
      </c>
      <c r="AU142" s="148" t="s">
        <v>89</v>
      </c>
      <c r="AY142" s="18" t="s">
        <v>354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18" t="s">
        <v>87</v>
      </c>
      <c r="BK142" s="149">
        <f t="shared" si="19"/>
        <v>0</v>
      </c>
      <c r="BL142" s="18" t="s">
        <v>163</v>
      </c>
      <c r="BM142" s="148" t="s">
        <v>2512</v>
      </c>
    </row>
    <row r="143" spans="2:65" s="1" customFormat="1" ht="24.2" customHeight="1">
      <c r="B143" s="34"/>
      <c r="C143" s="179" t="s">
        <v>557</v>
      </c>
      <c r="D143" s="179" t="s">
        <v>517</v>
      </c>
      <c r="E143" s="180" t="s">
        <v>2513</v>
      </c>
      <c r="F143" s="181" t="s">
        <v>2502</v>
      </c>
      <c r="G143" s="182" t="s">
        <v>2285</v>
      </c>
      <c r="H143" s="183">
        <v>2</v>
      </c>
      <c r="I143" s="184"/>
      <c r="J143" s="185">
        <f t="shared" si="10"/>
        <v>0</v>
      </c>
      <c r="K143" s="181" t="s">
        <v>32</v>
      </c>
      <c r="L143" s="186"/>
      <c r="M143" s="187" t="s">
        <v>32</v>
      </c>
      <c r="N143" s="188" t="s">
        <v>51</v>
      </c>
      <c r="P143" s="146">
        <f t="shared" si="11"/>
        <v>0</v>
      </c>
      <c r="Q143" s="146">
        <v>0</v>
      </c>
      <c r="R143" s="146">
        <f t="shared" si="12"/>
        <v>0</v>
      </c>
      <c r="S143" s="146">
        <v>0</v>
      </c>
      <c r="T143" s="147">
        <f t="shared" si="13"/>
        <v>0</v>
      </c>
      <c r="AR143" s="148" t="s">
        <v>163</v>
      </c>
      <c r="AT143" s="148" t="s">
        <v>517</v>
      </c>
      <c r="AU143" s="148" t="s">
        <v>89</v>
      </c>
      <c r="AY143" s="18" t="s">
        <v>354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18" t="s">
        <v>87</v>
      </c>
      <c r="BK143" s="149">
        <f t="shared" si="19"/>
        <v>0</v>
      </c>
      <c r="BL143" s="18" t="s">
        <v>163</v>
      </c>
      <c r="BM143" s="148" t="s">
        <v>2514</v>
      </c>
    </row>
    <row r="144" spans="2:65" s="1" customFormat="1" ht="24.2" customHeight="1">
      <c r="B144" s="34"/>
      <c r="C144" s="179" t="s">
        <v>563</v>
      </c>
      <c r="D144" s="179" t="s">
        <v>517</v>
      </c>
      <c r="E144" s="180" t="s">
        <v>2515</v>
      </c>
      <c r="F144" s="181" t="s">
        <v>2504</v>
      </c>
      <c r="G144" s="182" t="s">
        <v>2285</v>
      </c>
      <c r="H144" s="183">
        <v>2</v>
      </c>
      <c r="I144" s="184"/>
      <c r="J144" s="185">
        <f t="shared" si="10"/>
        <v>0</v>
      </c>
      <c r="K144" s="181" t="s">
        <v>32</v>
      </c>
      <c r="L144" s="186"/>
      <c r="M144" s="187" t="s">
        <v>32</v>
      </c>
      <c r="N144" s="188" t="s">
        <v>51</v>
      </c>
      <c r="P144" s="146">
        <f t="shared" si="11"/>
        <v>0</v>
      </c>
      <c r="Q144" s="146">
        <v>0</v>
      </c>
      <c r="R144" s="146">
        <f t="shared" si="12"/>
        <v>0</v>
      </c>
      <c r="S144" s="146">
        <v>0</v>
      </c>
      <c r="T144" s="147">
        <f t="shared" si="13"/>
        <v>0</v>
      </c>
      <c r="AR144" s="148" t="s">
        <v>163</v>
      </c>
      <c r="AT144" s="148" t="s">
        <v>517</v>
      </c>
      <c r="AU144" s="148" t="s">
        <v>89</v>
      </c>
      <c r="AY144" s="18" t="s">
        <v>354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18" t="s">
        <v>87</v>
      </c>
      <c r="BK144" s="149">
        <f t="shared" si="19"/>
        <v>0</v>
      </c>
      <c r="BL144" s="18" t="s">
        <v>163</v>
      </c>
      <c r="BM144" s="148" t="s">
        <v>2516</v>
      </c>
    </row>
    <row r="145" spans="2:65" s="1" customFormat="1" ht="33" customHeight="1">
      <c r="B145" s="34"/>
      <c r="C145" s="179" t="s">
        <v>568</v>
      </c>
      <c r="D145" s="179" t="s">
        <v>517</v>
      </c>
      <c r="E145" s="180" t="s">
        <v>2517</v>
      </c>
      <c r="F145" s="181" t="s">
        <v>2506</v>
      </c>
      <c r="G145" s="182" t="s">
        <v>2285</v>
      </c>
      <c r="H145" s="183">
        <v>3</v>
      </c>
      <c r="I145" s="184"/>
      <c r="J145" s="185">
        <f t="shared" si="10"/>
        <v>0</v>
      </c>
      <c r="K145" s="181" t="s">
        <v>32</v>
      </c>
      <c r="L145" s="186"/>
      <c r="M145" s="187" t="s">
        <v>32</v>
      </c>
      <c r="N145" s="188" t="s">
        <v>51</v>
      </c>
      <c r="P145" s="146">
        <f t="shared" si="11"/>
        <v>0</v>
      </c>
      <c r="Q145" s="146">
        <v>0</v>
      </c>
      <c r="R145" s="146">
        <f t="shared" si="12"/>
        <v>0</v>
      </c>
      <c r="S145" s="146">
        <v>0</v>
      </c>
      <c r="T145" s="147">
        <f t="shared" si="13"/>
        <v>0</v>
      </c>
      <c r="AR145" s="148" t="s">
        <v>163</v>
      </c>
      <c r="AT145" s="148" t="s">
        <v>517</v>
      </c>
      <c r="AU145" s="148" t="s">
        <v>89</v>
      </c>
      <c r="AY145" s="18" t="s">
        <v>354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18" t="s">
        <v>87</v>
      </c>
      <c r="BK145" s="149">
        <f t="shared" si="19"/>
        <v>0</v>
      </c>
      <c r="BL145" s="18" t="s">
        <v>163</v>
      </c>
      <c r="BM145" s="148" t="s">
        <v>2518</v>
      </c>
    </row>
    <row r="146" spans="2:65" s="1" customFormat="1" ht="16.5" customHeight="1">
      <c r="B146" s="34"/>
      <c r="C146" s="179" t="s">
        <v>573</v>
      </c>
      <c r="D146" s="179" t="s">
        <v>517</v>
      </c>
      <c r="E146" s="180" t="s">
        <v>2519</v>
      </c>
      <c r="F146" s="181" t="s">
        <v>2508</v>
      </c>
      <c r="G146" s="182" t="s">
        <v>2285</v>
      </c>
      <c r="H146" s="183">
        <v>30</v>
      </c>
      <c r="I146" s="184"/>
      <c r="J146" s="185">
        <f t="shared" si="10"/>
        <v>0</v>
      </c>
      <c r="K146" s="181" t="s">
        <v>32</v>
      </c>
      <c r="L146" s="186"/>
      <c r="M146" s="187" t="s">
        <v>32</v>
      </c>
      <c r="N146" s="188" t="s">
        <v>51</v>
      </c>
      <c r="P146" s="146">
        <f t="shared" si="11"/>
        <v>0</v>
      </c>
      <c r="Q146" s="146">
        <v>0</v>
      </c>
      <c r="R146" s="146">
        <f t="shared" si="12"/>
        <v>0</v>
      </c>
      <c r="S146" s="146">
        <v>0</v>
      </c>
      <c r="T146" s="147">
        <f t="shared" si="13"/>
        <v>0</v>
      </c>
      <c r="AR146" s="148" t="s">
        <v>163</v>
      </c>
      <c r="AT146" s="148" t="s">
        <v>517</v>
      </c>
      <c r="AU146" s="148" t="s">
        <v>89</v>
      </c>
      <c r="AY146" s="18" t="s">
        <v>354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18" t="s">
        <v>87</v>
      </c>
      <c r="BK146" s="149">
        <f t="shared" si="19"/>
        <v>0</v>
      </c>
      <c r="BL146" s="18" t="s">
        <v>163</v>
      </c>
      <c r="BM146" s="148" t="s">
        <v>2520</v>
      </c>
    </row>
    <row r="147" spans="2:65" s="11" customFormat="1" ht="22.9" customHeight="1">
      <c r="B147" s="125"/>
      <c r="D147" s="126" t="s">
        <v>79</v>
      </c>
      <c r="E147" s="135" t="s">
        <v>2379</v>
      </c>
      <c r="F147" s="135" t="s">
        <v>2521</v>
      </c>
      <c r="I147" s="128"/>
      <c r="J147" s="136">
        <f>BK147</f>
        <v>0</v>
      </c>
      <c r="L147" s="125"/>
      <c r="M147" s="130"/>
      <c r="P147" s="131">
        <f>SUM(P148:P149)</f>
        <v>0</v>
      </c>
      <c r="R147" s="131">
        <f>SUM(R148:R149)</f>
        <v>0</v>
      </c>
      <c r="T147" s="132">
        <f>SUM(T148:T149)</f>
        <v>0</v>
      </c>
      <c r="AR147" s="126" t="s">
        <v>110</v>
      </c>
      <c r="AT147" s="133" t="s">
        <v>79</v>
      </c>
      <c r="AU147" s="133" t="s">
        <v>87</v>
      </c>
      <c r="AY147" s="126" t="s">
        <v>354</v>
      </c>
      <c r="BK147" s="134">
        <f>SUM(BK148:BK149)</f>
        <v>0</v>
      </c>
    </row>
    <row r="148" spans="2:65" s="1" customFormat="1" ht="24.2" customHeight="1">
      <c r="B148" s="34"/>
      <c r="C148" s="137" t="s">
        <v>578</v>
      </c>
      <c r="D148" s="137" t="s">
        <v>356</v>
      </c>
      <c r="E148" s="138" t="s">
        <v>2522</v>
      </c>
      <c r="F148" s="139" t="s">
        <v>2523</v>
      </c>
      <c r="G148" s="140" t="s">
        <v>476</v>
      </c>
      <c r="H148" s="141">
        <v>1250</v>
      </c>
      <c r="I148" s="142"/>
      <c r="J148" s="143">
        <f>ROUND(I148*H148,2)</f>
        <v>0</v>
      </c>
      <c r="K148" s="139" t="s">
        <v>32</v>
      </c>
      <c r="L148" s="34"/>
      <c r="M148" s="144" t="s">
        <v>32</v>
      </c>
      <c r="N148" s="145" t="s">
        <v>51</v>
      </c>
      <c r="P148" s="146">
        <f>O148*H148</f>
        <v>0</v>
      </c>
      <c r="Q148" s="146">
        <v>0</v>
      </c>
      <c r="R148" s="146">
        <f>Q148*H148</f>
        <v>0</v>
      </c>
      <c r="S148" s="146">
        <v>0</v>
      </c>
      <c r="T148" s="147">
        <f>S148*H148</f>
        <v>0</v>
      </c>
      <c r="AR148" s="148" t="s">
        <v>849</v>
      </c>
      <c r="AT148" s="148" t="s">
        <v>356</v>
      </c>
      <c r="AU148" s="148" t="s">
        <v>89</v>
      </c>
      <c r="AY148" s="18" t="s">
        <v>354</v>
      </c>
      <c r="BE148" s="149">
        <f>IF(N148="základní",J148,0)</f>
        <v>0</v>
      </c>
      <c r="BF148" s="149">
        <f>IF(N148="snížená",J148,0)</f>
        <v>0</v>
      </c>
      <c r="BG148" s="149">
        <f>IF(N148="zákl. přenesená",J148,0)</f>
        <v>0</v>
      </c>
      <c r="BH148" s="149">
        <f>IF(N148="sníž. přenesená",J148,0)</f>
        <v>0</v>
      </c>
      <c r="BI148" s="149">
        <f>IF(N148="nulová",J148,0)</f>
        <v>0</v>
      </c>
      <c r="BJ148" s="18" t="s">
        <v>87</v>
      </c>
      <c r="BK148" s="149">
        <f>ROUND(I148*H148,2)</f>
        <v>0</v>
      </c>
      <c r="BL148" s="18" t="s">
        <v>849</v>
      </c>
      <c r="BM148" s="148" t="s">
        <v>594</v>
      </c>
    </row>
    <row r="149" spans="2:65" s="1" customFormat="1" ht="24.2" customHeight="1">
      <c r="B149" s="34"/>
      <c r="C149" s="179" t="s">
        <v>583</v>
      </c>
      <c r="D149" s="179" t="s">
        <v>517</v>
      </c>
      <c r="E149" s="180" t="s">
        <v>2524</v>
      </c>
      <c r="F149" s="181" t="s">
        <v>2525</v>
      </c>
      <c r="G149" s="182" t="s">
        <v>476</v>
      </c>
      <c r="H149" s="183">
        <v>1250</v>
      </c>
      <c r="I149" s="184"/>
      <c r="J149" s="185">
        <f>ROUND(I149*H149,2)</f>
        <v>0</v>
      </c>
      <c r="K149" s="181" t="s">
        <v>32</v>
      </c>
      <c r="L149" s="186"/>
      <c r="M149" s="187" t="s">
        <v>32</v>
      </c>
      <c r="N149" s="188" t="s">
        <v>51</v>
      </c>
      <c r="P149" s="146">
        <f>O149*H149</f>
        <v>0</v>
      </c>
      <c r="Q149" s="146">
        <v>0</v>
      </c>
      <c r="R149" s="146">
        <f>Q149*H149</f>
        <v>0</v>
      </c>
      <c r="S149" s="146">
        <v>0</v>
      </c>
      <c r="T149" s="147">
        <f>S149*H149</f>
        <v>0</v>
      </c>
      <c r="AR149" s="148" t="s">
        <v>163</v>
      </c>
      <c r="AT149" s="148" t="s">
        <v>517</v>
      </c>
      <c r="AU149" s="148" t="s">
        <v>89</v>
      </c>
      <c r="AY149" s="18" t="s">
        <v>354</v>
      </c>
      <c r="BE149" s="149">
        <f>IF(N149="základní",J149,0)</f>
        <v>0</v>
      </c>
      <c r="BF149" s="149">
        <f>IF(N149="snížená",J149,0)</f>
        <v>0</v>
      </c>
      <c r="BG149" s="149">
        <f>IF(N149="zákl. přenesená",J149,0)</f>
        <v>0</v>
      </c>
      <c r="BH149" s="149">
        <f>IF(N149="sníž. přenesená",J149,0)</f>
        <v>0</v>
      </c>
      <c r="BI149" s="149">
        <f>IF(N149="nulová",J149,0)</f>
        <v>0</v>
      </c>
      <c r="BJ149" s="18" t="s">
        <v>87</v>
      </c>
      <c r="BK149" s="149">
        <f>ROUND(I149*H149,2)</f>
        <v>0</v>
      </c>
      <c r="BL149" s="18" t="s">
        <v>163</v>
      </c>
      <c r="BM149" s="148" t="s">
        <v>2526</v>
      </c>
    </row>
    <row r="150" spans="2:65" s="11" customFormat="1" ht="22.9" customHeight="1">
      <c r="B150" s="125"/>
      <c r="D150" s="126" t="s">
        <v>79</v>
      </c>
      <c r="E150" s="135" t="s">
        <v>2387</v>
      </c>
      <c r="F150" s="135" t="s">
        <v>2527</v>
      </c>
      <c r="I150" s="128"/>
      <c r="J150" s="136">
        <f>BK150</f>
        <v>0</v>
      </c>
      <c r="L150" s="125"/>
      <c r="M150" s="130"/>
      <c r="P150" s="131">
        <f>SUM(P151:P156)</f>
        <v>0</v>
      </c>
      <c r="R150" s="131">
        <f>SUM(R151:R156)</f>
        <v>0</v>
      </c>
      <c r="T150" s="132">
        <f>SUM(T151:T156)</f>
        <v>0</v>
      </c>
      <c r="AR150" s="126" t="s">
        <v>110</v>
      </c>
      <c r="AT150" s="133" t="s">
        <v>79</v>
      </c>
      <c r="AU150" s="133" t="s">
        <v>87</v>
      </c>
      <c r="AY150" s="126" t="s">
        <v>354</v>
      </c>
      <c r="BK150" s="134">
        <f>SUM(BK151:BK156)</f>
        <v>0</v>
      </c>
    </row>
    <row r="151" spans="2:65" s="1" customFormat="1" ht="16.5" customHeight="1">
      <c r="B151" s="34"/>
      <c r="C151" s="137" t="s">
        <v>588</v>
      </c>
      <c r="D151" s="137" t="s">
        <v>356</v>
      </c>
      <c r="E151" s="138" t="s">
        <v>2528</v>
      </c>
      <c r="F151" s="139" t="s">
        <v>2529</v>
      </c>
      <c r="G151" s="140" t="s">
        <v>2530</v>
      </c>
      <c r="H151" s="141">
        <v>1</v>
      </c>
      <c r="I151" s="142"/>
      <c r="J151" s="143">
        <f t="shared" ref="J151:J156" si="20">ROUND(I151*H151,2)</f>
        <v>0</v>
      </c>
      <c r="K151" s="139" t="s">
        <v>32</v>
      </c>
      <c r="L151" s="34"/>
      <c r="M151" s="144" t="s">
        <v>32</v>
      </c>
      <c r="N151" s="145" t="s">
        <v>51</v>
      </c>
      <c r="P151" s="146">
        <f t="shared" ref="P151:P156" si="21">O151*H151</f>
        <v>0</v>
      </c>
      <c r="Q151" s="146">
        <v>0</v>
      </c>
      <c r="R151" s="146">
        <f t="shared" ref="R151:R156" si="22">Q151*H151</f>
        <v>0</v>
      </c>
      <c r="S151" s="146">
        <v>0</v>
      </c>
      <c r="T151" s="147">
        <f t="shared" ref="T151:T156" si="23">S151*H151</f>
        <v>0</v>
      </c>
      <c r="AR151" s="148" t="s">
        <v>849</v>
      </c>
      <c r="AT151" s="148" t="s">
        <v>356</v>
      </c>
      <c r="AU151" s="148" t="s">
        <v>89</v>
      </c>
      <c r="AY151" s="18" t="s">
        <v>354</v>
      </c>
      <c r="BE151" s="149">
        <f t="shared" ref="BE151:BE156" si="24">IF(N151="základní",J151,0)</f>
        <v>0</v>
      </c>
      <c r="BF151" s="149">
        <f t="shared" ref="BF151:BF156" si="25">IF(N151="snížená",J151,0)</f>
        <v>0</v>
      </c>
      <c r="BG151" s="149">
        <f t="shared" ref="BG151:BG156" si="26">IF(N151="zákl. přenesená",J151,0)</f>
        <v>0</v>
      </c>
      <c r="BH151" s="149">
        <f t="shared" ref="BH151:BH156" si="27">IF(N151="sníž. přenesená",J151,0)</f>
        <v>0</v>
      </c>
      <c r="BI151" s="149">
        <f t="shared" ref="BI151:BI156" si="28">IF(N151="nulová",J151,0)</f>
        <v>0</v>
      </c>
      <c r="BJ151" s="18" t="s">
        <v>87</v>
      </c>
      <c r="BK151" s="149">
        <f t="shared" ref="BK151:BK156" si="29">ROUND(I151*H151,2)</f>
        <v>0</v>
      </c>
      <c r="BL151" s="18" t="s">
        <v>849</v>
      </c>
      <c r="BM151" s="148" t="s">
        <v>607</v>
      </c>
    </row>
    <row r="152" spans="2:65" s="1" customFormat="1" ht="16.5" customHeight="1">
      <c r="B152" s="34"/>
      <c r="C152" s="137" t="s">
        <v>594</v>
      </c>
      <c r="D152" s="137" t="s">
        <v>356</v>
      </c>
      <c r="E152" s="138" t="s">
        <v>2531</v>
      </c>
      <c r="F152" s="139" t="s">
        <v>2532</v>
      </c>
      <c r="G152" s="140" t="s">
        <v>2530</v>
      </c>
      <c r="H152" s="141">
        <v>1</v>
      </c>
      <c r="I152" s="142"/>
      <c r="J152" s="143">
        <f t="shared" si="20"/>
        <v>0</v>
      </c>
      <c r="K152" s="139" t="s">
        <v>32</v>
      </c>
      <c r="L152" s="34"/>
      <c r="M152" s="144" t="s">
        <v>32</v>
      </c>
      <c r="N152" s="145" t="s">
        <v>51</v>
      </c>
      <c r="P152" s="146">
        <f t="shared" si="21"/>
        <v>0</v>
      </c>
      <c r="Q152" s="146">
        <v>0</v>
      </c>
      <c r="R152" s="146">
        <f t="shared" si="22"/>
        <v>0</v>
      </c>
      <c r="S152" s="146">
        <v>0</v>
      </c>
      <c r="T152" s="147">
        <f t="shared" si="23"/>
        <v>0</v>
      </c>
      <c r="AR152" s="148" t="s">
        <v>849</v>
      </c>
      <c r="AT152" s="148" t="s">
        <v>356</v>
      </c>
      <c r="AU152" s="148" t="s">
        <v>89</v>
      </c>
      <c r="AY152" s="18" t="s">
        <v>354</v>
      </c>
      <c r="BE152" s="149">
        <f t="shared" si="24"/>
        <v>0</v>
      </c>
      <c r="BF152" s="149">
        <f t="shared" si="25"/>
        <v>0</v>
      </c>
      <c r="BG152" s="149">
        <f t="shared" si="26"/>
        <v>0</v>
      </c>
      <c r="BH152" s="149">
        <f t="shared" si="27"/>
        <v>0</v>
      </c>
      <c r="BI152" s="149">
        <f t="shared" si="28"/>
        <v>0</v>
      </c>
      <c r="BJ152" s="18" t="s">
        <v>87</v>
      </c>
      <c r="BK152" s="149">
        <f t="shared" si="29"/>
        <v>0</v>
      </c>
      <c r="BL152" s="18" t="s">
        <v>849</v>
      </c>
      <c r="BM152" s="148" t="s">
        <v>622</v>
      </c>
    </row>
    <row r="153" spans="2:65" s="1" customFormat="1" ht="16.5" customHeight="1">
      <c r="B153" s="34"/>
      <c r="C153" s="137" t="s">
        <v>600</v>
      </c>
      <c r="D153" s="137" t="s">
        <v>356</v>
      </c>
      <c r="E153" s="138" t="s">
        <v>2533</v>
      </c>
      <c r="F153" s="139" t="s">
        <v>2534</v>
      </c>
      <c r="G153" s="140" t="s">
        <v>2535</v>
      </c>
      <c r="H153" s="141">
        <v>1</v>
      </c>
      <c r="I153" s="142"/>
      <c r="J153" s="143">
        <f t="shared" si="20"/>
        <v>0</v>
      </c>
      <c r="K153" s="139" t="s">
        <v>32</v>
      </c>
      <c r="L153" s="34"/>
      <c r="M153" s="144" t="s">
        <v>32</v>
      </c>
      <c r="N153" s="145" t="s">
        <v>51</v>
      </c>
      <c r="P153" s="146">
        <f t="shared" si="21"/>
        <v>0</v>
      </c>
      <c r="Q153" s="146">
        <v>0</v>
      </c>
      <c r="R153" s="146">
        <f t="shared" si="22"/>
        <v>0</v>
      </c>
      <c r="S153" s="146">
        <v>0</v>
      </c>
      <c r="T153" s="147">
        <f t="shared" si="23"/>
        <v>0</v>
      </c>
      <c r="AR153" s="148" t="s">
        <v>849</v>
      </c>
      <c r="AT153" s="148" t="s">
        <v>356</v>
      </c>
      <c r="AU153" s="148" t="s">
        <v>89</v>
      </c>
      <c r="AY153" s="18" t="s">
        <v>354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18" t="s">
        <v>87</v>
      </c>
      <c r="BK153" s="149">
        <f t="shared" si="29"/>
        <v>0</v>
      </c>
      <c r="BL153" s="18" t="s">
        <v>849</v>
      </c>
      <c r="BM153" s="148" t="s">
        <v>634</v>
      </c>
    </row>
    <row r="154" spans="2:65" s="1" customFormat="1" ht="16.5" customHeight="1">
      <c r="B154" s="34"/>
      <c r="C154" s="137" t="s">
        <v>607</v>
      </c>
      <c r="D154" s="137" t="s">
        <v>356</v>
      </c>
      <c r="E154" s="138" t="s">
        <v>2536</v>
      </c>
      <c r="F154" s="139" t="s">
        <v>2537</v>
      </c>
      <c r="G154" s="140" t="s">
        <v>2535</v>
      </c>
      <c r="H154" s="141">
        <v>1</v>
      </c>
      <c r="I154" s="142"/>
      <c r="J154" s="143">
        <f t="shared" si="20"/>
        <v>0</v>
      </c>
      <c r="K154" s="139" t="s">
        <v>32</v>
      </c>
      <c r="L154" s="34"/>
      <c r="M154" s="144" t="s">
        <v>32</v>
      </c>
      <c r="N154" s="145" t="s">
        <v>51</v>
      </c>
      <c r="P154" s="146">
        <f t="shared" si="21"/>
        <v>0</v>
      </c>
      <c r="Q154" s="146">
        <v>0</v>
      </c>
      <c r="R154" s="146">
        <f t="shared" si="22"/>
        <v>0</v>
      </c>
      <c r="S154" s="146">
        <v>0</v>
      </c>
      <c r="T154" s="147">
        <f t="shared" si="23"/>
        <v>0</v>
      </c>
      <c r="AR154" s="148" t="s">
        <v>849</v>
      </c>
      <c r="AT154" s="148" t="s">
        <v>356</v>
      </c>
      <c r="AU154" s="148" t="s">
        <v>89</v>
      </c>
      <c r="AY154" s="18" t="s">
        <v>354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18" t="s">
        <v>87</v>
      </c>
      <c r="BK154" s="149">
        <f t="shared" si="29"/>
        <v>0</v>
      </c>
      <c r="BL154" s="18" t="s">
        <v>849</v>
      </c>
      <c r="BM154" s="148" t="s">
        <v>648</v>
      </c>
    </row>
    <row r="155" spans="2:65" s="1" customFormat="1" ht="16.5" customHeight="1">
      <c r="B155" s="34"/>
      <c r="C155" s="137" t="s">
        <v>612</v>
      </c>
      <c r="D155" s="137" t="s">
        <v>356</v>
      </c>
      <c r="E155" s="138" t="s">
        <v>2538</v>
      </c>
      <c r="F155" s="139" t="s">
        <v>2539</v>
      </c>
      <c r="G155" s="140" t="s">
        <v>2535</v>
      </c>
      <c r="H155" s="141">
        <v>1</v>
      </c>
      <c r="I155" s="142"/>
      <c r="J155" s="143">
        <f t="shared" si="20"/>
        <v>0</v>
      </c>
      <c r="K155" s="139" t="s">
        <v>32</v>
      </c>
      <c r="L155" s="34"/>
      <c r="M155" s="144" t="s">
        <v>32</v>
      </c>
      <c r="N155" s="145" t="s">
        <v>51</v>
      </c>
      <c r="P155" s="146">
        <f t="shared" si="21"/>
        <v>0</v>
      </c>
      <c r="Q155" s="146">
        <v>0</v>
      </c>
      <c r="R155" s="146">
        <f t="shared" si="22"/>
        <v>0</v>
      </c>
      <c r="S155" s="146">
        <v>0</v>
      </c>
      <c r="T155" s="147">
        <f t="shared" si="23"/>
        <v>0</v>
      </c>
      <c r="AR155" s="148" t="s">
        <v>849</v>
      </c>
      <c r="AT155" s="148" t="s">
        <v>356</v>
      </c>
      <c r="AU155" s="148" t="s">
        <v>89</v>
      </c>
      <c r="AY155" s="18" t="s">
        <v>354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18" t="s">
        <v>87</v>
      </c>
      <c r="BK155" s="149">
        <f t="shared" si="29"/>
        <v>0</v>
      </c>
      <c r="BL155" s="18" t="s">
        <v>849</v>
      </c>
      <c r="BM155" s="148" t="s">
        <v>662</v>
      </c>
    </row>
    <row r="156" spans="2:65" s="1" customFormat="1" ht="16.5" customHeight="1">
      <c r="B156" s="34"/>
      <c r="C156" s="137" t="s">
        <v>622</v>
      </c>
      <c r="D156" s="137" t="s">
        <v>356</v>
      </c>
      <c r="E156" s="138" t="s">
        <v>2540</v>
      </c>
      <c r="F156" s="139" t="s">
        <v>2541</v>
      </c>
      <c r="G156" s="140" t="s">
        <v>2535</v>
      </c>
      <c r="H156" s="141">
        <v>1</v>
      </c>
      <c r="I156" s="142"/>
      <c r="J156" s="143">
        <f t="shared" si="20"/>
        <v>0</v>
      </c>
      <c r="K156" s="139" t="s">
        <v>32</v>
      </c>
      <c r="L156" s="34"/>
      <c r="M156" s="144" t="s">
        <v>32</v>
      </c>
      <c r="N156" s="145" t="s">
        <v>51</v>
      </c>
      <c r="P156" s="146">
        <f t="shared" si="21"/>
        <v>0</v>
      </c>
      <c r="Q156" s="146">
        <v>0</v>
      </c>
      <c r="R156" s="146">
        <f t="shared" si="22"/>
        <v>0</v>
      </c>
      <c r="S156" s="146">
        <v>0</v>
      </c>
      <c r="T156" s="147">
        <f t="shared" si="23"/>
        <v>0</v>
      </c>
      <c r="AR156" s="148" t="s">
        <v>849</v>
      </c>
      <c r="AT156" s="148" t="s">
        <v>356</v>
      </c>
      <c r="AU156" s="148" t="s">
        <v>89</v>
      </c>
      <c r="AY156" s="18" t="s">
        <v>354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18" t="s">
        <v>87</v>
      </c>
      <c r="BK156" s="149">
        <f t="shared" si="29"/>
        <v>0</v>
      </c>
      <c r="BL156" s="18" t="s">
        <v>849</v>
      </c>
      <c r="BM156" s="148" t="s">
        <v>684</v>
      </c>
    </row>
    <row r="157" spans="2:65" s="11" customFormat="1" ht="25.9" customHeight="1">
      <c r="B157" s="125"/>
      <c r="D157" s="126" t="s">
        <v>79</v>
      </c>
      <c r="E157" s="127" t="s">
        <v>2393</v>
      </c>
      <c r="F157" s="127" t="s">
        <v>2542</v>
      </c>
      <c r="I157" s="128"/>
      <c r="J157" s="129">
        <f>BK157</f>
        <v>0</v>
      </c>
      <c r="L157" s="125"/>
      <c r="M157" s="130"/>
      <c r="P157" s="131">
        <f>P158+P169+P200</f>
        <v>0</v>
      </c>
      <c r="R157" s="131">
        <f>R158+R169+R200</f>
        <v>0</v>
      </c>
      <c r="T157" s="132">
        <f>T158+T169+T200</f>
        <v>0</v>
      </c>
      <c r="AR157" s="126" t="s">
        <v>110</v>
      </c>
      <c r="AT157" s="133" t="s">
        <v>79</v>
      </c>
      <c r="AU157" s="133" t="s">
        <v>80</v>
      </c>
      <c r="AY157" s="126" t="s">
        <v>354</v>
      </c>
      <c r="BK157" s="134">
        <f>BK158+BK169+BK200</f>
        <v>0</v>
      </c>
    </row>
    <row r="158" spans="2:65" s="11" customFormat="1" ht="22.9" customHeight="1">
      <c r="B158" s="125"/>
      <c r="D158" s="126" t="s">
        <v>79</v>
      </c>
      <c r="E158" s="135" t="s">
        <v>2404</v>
      </c>
      <c r="F158" s="135" t="s">
        <v>2543</v>
      </c>
      <c r="I158" s="128"/>
      <c r="J158" s="136">
        <f>BK158</f>
        <v>0</v>
      </c>
      <c r="L158" s="125"/>
      <c r="M158" s="130"/>
      <c r="P158" s="131">
        <f>SUM(P159:P168)</f>
        <v>0</v>
      </c>
      <c r="R158" s="131">
        <f>SUM(R159:R168)</f>
        <v>0</v>
      </c>
      <c r="T158" s="132">
        <f>SUM(T159:T168)</f>
        <v>0</v>
      </c>
      <c r="AR158" s="126" t="s">
        <v>110</v>
      </c>
      <c r="AT158" s="133" t="s">
        <v>79</v>
      </c>
      <c r="AU158" s="133" t="s">
        <v>87</v>
      </c>
      <c r="AY158" s="126" t="s">
        <v>354</v>
      </c>
      <c r="BK158" s="134">
        <f>SUM(BK159:BK168)</f>
        <v>0</v>
      </c>
    </row>
    <row r="159" spans="2:65" s="1" customFormat="1" ht="114.95" customHeight="1">
      <c r="B159" s="34"/>
      <c r="C159" s="137" t="s">
        <v>627</v>
      </c>
      <c r="D159" s="137" t="s">
        <v>356</v>
      </c>
      <c r="E159" s="138" t="s">
        <v>2544</v>
      </c>
      <c r="F159" s="139" t="s">
        <v>2545</v>
      </c>
      <c r="G159" s="140" t="s">
        <v>1521</v>
      </c>
      <c r="H159" s="141">
        <v>4</v>
      </c>
      <c r="I159" s="142"/>
      <c r="J159" s="143">
        <f t="shared" ref="J159:J168" si="30">ROUND(I159*H159,2)</f>
        <v>0</v>
      </c>
      <c r="K159" s="139" t="s">
        <v>32</v>
      </c>
      <c r="L159" s="34"/>
      <c r="M159" s="144" t="s">
        <v>32</v>
      </c>
      <c r="N159" s="145" t="s">
        <v>51</v>
      </c>
      <c r="P159" s="146">
        <f t="shared" ref="P159:P168" si="31">O159*H159</f>
        <v>0</v>
      </c>
      <c r="Q159" s="146">
        <v>0</v>
      </c>
      <c r="R159" s="146">
        <f t="shared" ref="R159:R168" si="32">Q159*H159</f>
        <v>0</v>
      </c>
      <c r="S159" s="146">
        <v>0</v>
      </c>
      <c r="T159" s="147">
        <f t="shared" ref="T159:T168" si="33">S159*H159</f>
        <v>0</v>
      </c>
      <c r="AR159" s="148" t="s">
        <v>849</v>
      </c>
      <c r="AT159" s="148" t="s">
        <v>356</v>
      </c>
      <c r="AU159" s="148" t="s">
        <v>89</v>
      </c>
      <c r="AY159" s="18" t="s">
        <v>354</v>
      </c>
      <c r="BE159" s="149">
        <f t="shared" ref="BE159:BE168" si="34">IF(N159="základní",J159,0)</f>
        <v>0</v>
      </c>
      <c r="BF159" s="149">
        <f t="shared" ref="BF159:BF168" si="35">IF(N159="snížená",J159,0)</f>
        <v>0</v>
      </c>
      <c r="BG159" s="149">
        <f t="shared" ref="BG159:BG168" si="36">IF(N159="zákl. přenesená",J159,0)</f>
        <v>0</v>
      </c>
      <c r="BH159" s="149">
        <f t="shared" ref="BH159:BH168" si="37">IF(N159="sníž. přenesená",J159,0)</f>
        <v>0</v>
      </c>
      <c r="BI159" s="149">
        <f t="shared" ref="BI159:BI168" si="38">IF(N159="nulová",J159,0)</f>
        <v>0</v>
      </c>
      <c r="BJ159" s="18" t="s">
        <v>87</v>
      </c>
      <c r="BK159" s="149">
        <f t="shared" ref="BK159:BK168" si="39">ROUND(I159*H159,2)</f>
        <v>0</v>
      </c>
      <c r="BL159" s="18" t="s">
        <v>849</v>
      </c>
      <c r="BM159" s="148" t="s">
        <v>699</v>
      </c>
    </row>
    <row r="160" spans="2:65" s="1" customFormat="1" ht="24.2" customHeight="1">
      <c r="B160" s="34"/>
      <c r="C160" s="137" t="s">
        <v>634</v>
      </c>
      <c r="D160" s="137" t="s">
        <v>356</v>
      </c>
      <c r="E160" s="138" t="s">
        <v>2546</v>
      </c>
      <c r="F160" s="139" t="s">
        <v>2547</v>
      </c>
      <c r="G160" s="140" t="s">
        <v>1521</v>
      </c>
      <c r="H160" s="141">
        <v>4</v>
      </c>
      <c r="I160" s="142"/>
      <c r="J160" s="143">
        <f t="shared" si="30"/>
        <v>0</v>
      </c>
      <c r="K160" s="139" t="s">
        <v>32</v>
      </c>
      <c r="L160" s="34"/>
      <c r="M160" s="144" t="s">
        <v>32</v>
      </c>
      <c r="N160" s="145" t="s">
        <v>51</v>
      </c>
      <c r="P160" s="146">
        <f t="shared" si="31"/>
        <v>0</v>
      </c>
      <c r="Q160" s="146">
        <v>0</v>
      </c>
      <c r="R160" s="146">
        <f t="shared" si="32"/>
        <v>0</v>
      </c>
      <c r="S160" s="146">
        <v>0</v>
      </c>
      <c r="T160" s="147">
        <f t="shared" si="33"/>
        <v>0</v>
      </c>
      <c r="AR160" s="148" t="s">
        <v>849</v>
      </c>
      <c r="AT160" s="148" t="s">
        <v>356</v>
      </c>
      <c r="AU160" s="148" t="s">
        <v>89</v>
      </c>
      <c r="AY160" s="18" t="s">
        <v>354</v>
      </c>
      <c r="BE160" s="149">
        <f t="shared" si="34"/>
        <v>0</v>
      </c>
      <c r="BF160" s="149">
        <f t="shared" si="35"/>
        <v>0</v>
      </c>
      <c r="BG160" s="149">
        <f t="shared" si="36"/>
        <v>0</v>
      </c>
      <c r="BH160" s="149">
        <f t="shared" si="37"/>
        <v>0</v>
      </c>
      <c r="BI160" s="149">
        <f t="shared" si="38"/>
        <v>0</v>
      </c>
      <c r="BJ160" s="18" t="s">
        <v>87</v>
      </c>
      <c r="BK160" s="149">
        <f t="shared" si="39"/>
        <v>0</v>
      </c>
      <c r="BL160" s="18" t="s">
        <v>849</v>
      </c>
      <c r="BM160" s="148" t="s">
        <v>712</v>
      </c>
    </row>
    <row r="161" spans="2:65" s="1" customFormat="1" ht="24.2" customHeight="1">
      <c r="B161" s="34"/>
      <c r="C161" s="137" t="s">
        <v>642</v>
      </c>
      <c r="D161" s="137" t="s">
        <v>356</v>
      </c>
      <c r="E161" s="138" t="s">
        <v>2548</v>
      </c>
      <c r="F161" s="139" t="s">
        <v>2549</v>
      </c>
      <c r="G161" s="140" t="s">
        <v>1521</v>
      </c>
      <c r="H161" s="141">
        <v>2</v>
      </c>
      <c r="I161" s="142"/>
      <c r="J161" s="143">
        <f t="shared" si="30"/>
        <v>0</v>
      </c>
      <c r="K161" s="139" t="s">
        <v>32</v>
      </c>
      <c r="L161" s="34"/>
      <c r="M161" s="144" t="s">
        <v>32</v>
      </c>
      <c r="N161" s="145" t="s">
        <v>51</v>
      </c>
      <c r="P161" s="146">
        <f t="shared" si="31"/>
        <v>0</v>
      </c>
      <c r="Q161" s="146">
        <v>0</v>
      </c>
      <c r="R161" s="146">
        <f t="shared" si="32"/>
        <v>0</v>
      </c>
      <c r="S161" s="146">
        <v>0</v>
      </c>
      <c r="T161" s="147">
        <f t="shared" si="33"/>
        <v>0</v>
      </c>
      <c r="AR161" s="148" t="s">
        <v>849</v>
      </c>
      <c r="AT161" s="148" t="s">
        <v>356</v>
      </c>
      <c r="AU161" s="148" t="s">
        <v>89</v>
      </c>
      <c r="AY161" s="18" t="s">
        <v>354</v>
      </c>
      <c r="BE161" s="149">
        <f t="shared" si="34"/>
        <v>0</v>
      </c>
      <c r="BF161" s="149">
        <f t="shared" si="35"/>
        <v>0</v>
      </c>
      <c r="BG161" s="149">
        <f t="shared" si="36"/>
        <v>0</v>
      </c>
      <c r="BH161" s="149">
        <f t="shared" si="37"/>
        <v>0</v>
      </c>
      <c r="BI161" s="149">
        <f t="shared" si="38"/>
        <v>0</v>
      </c>
      <c r="BJ161" s="18" t="s">
        <v>87</v>
      </c>
      <c r="BK161" s="149">
        <f t="shared" si="39"/>
        <v>0</v>
      </c>
      <c r="BL161" s="18" t="s">
        <v>849</v>
      </c>
      <c r="BM161" s="148" t="s">
        <v>723</v>
      </c>
    </row>
    <row r="162" spans="2:65" s="1" customFormat="1" ht="16.5" customHeight="1">
      <c r="B162" s="34"/>
      <c r="C162" s="137" t="s">
        <v>648</v>
      </c>
      <c r="D162" s="137" t="s">
        <v>356</v>
      </c>
      <c r="E162" s="138" t="s">
        <v>2550</v>
      </c>
      <c r="F162" s="139" t="s">
        <v>2551</v>
      </c>
      <c r="G162" s="140" t="s">
        <v>1521</v>
      </c>
      <c r="H162" s="141">
        <v>2</v>
      </c>
      <c r="I162" s="142"/>
      <c r="J162" s="143">
        <f t="shared" si="30"/>
        <v>0</v>
      </c>
      <c r="K162" s="139" t="s">
        <v>32</v>
      </c>
      <c r="L162" s="34"/>
      <c r="M162" s="144" t="s">
        <v>32</v>
      </c>
      <c r="N162" s="145" t="s">
        <v>51</v>
      </c>
      <c r="P162" s="146">
        <f t="shared" si="31"/>
        <v>0</v>
      </c>
      <c r="Q162" s="146">
        <v>0</v>
      </c>
      <c r="R162" s="146">
        <f t="shared" si="32"/>
        <v>0</v>
      </c>
      <c r="S162" s="146">
        <v>0</v>
      </c>
      <c r="T162" s="147">
        <f t="shared" si="33"/>
        <v>0</v>
      </c>
      <c r="AR162" s="148" t="s">
        <v>849</v>
      </c>
      <c r="AT162" s="148" t="s">
        <v>356</v>
      </c>
      <c r="AU162" s="148" t="s">
        <v>89</v>
      </c>
      <c r="AY162" s="18" t="s">
        <v>354</v>
      </c>
      <c r="BE162" s="149">
        <f t="shared" si="34"/>
        <v>0</v>
      </c>
      <c r="BF162" s="149">
        <f t="shared" si="35"/>
        <v>0</v>
      </c>
      <c r="BG162" s="149">
        <f t="shared" si="36"/>
        <v>0</v>
      </c>
      <c r="BH162" s="149">
        <f t="shared" si="37"/>
        <v>0</v>
      </c>
      <c r="BI162" s="149">
        <f t="shared" si="38"/>
        <v>0</v>
      </c>
      <c r="BJ162" s="18" t="s">
        <v>87</v>
      </c>
      <c r="BK162" s="149">
        <f t="shared" si="39"/>
        <v>0</v>
      </c>
      <c r="BL162" s="18" t="s">
        <v>849</v>
      </c>
      <c r="BM162" s="148" t="s">
        <v>740</v>
      </c>
    </row>
    <row r="163" spans="2:65" s="1" customFormat="1" ht="76.349999999999994" customHeight="1">
      <c r="B163" s="34"/>
      <c r="C163" s="137" t="s">
        <v>655</v>
      </c>
      <c r="D163" s="137" t="s">
        <v>356</v>
      </c>
      <c r="E163" s="138" t="s">
        <v>2552</v>
      </c>
      <c r="F163" s="139" t="s">
        <v>2553</v>
      </c>
      <c r="G163" s="140" t="s">
        <v>1521</v>
      </c>
      <c r="H163" s="141">
        <v>2</v>
      </c>
      <c r="I163" s="142"/>
      <c r="J163" s="143">
        <f t="shared" si="30"/>
        <v>0</v>
      </c>
      <c r="K163" s="139" t="s">
        <v>32</v>
      </c>
      <c r="L163" s="34"/>
      <c r="M163" s="144" t="s">
        <v>32</v>
      </c>
      <c r="N163" s="145" t="s">
        <v>51</v>
      </c>
      <c r="P163" s="146">
        <f t="shared" si="31"/>
        <v>0</v>
      </c>
      <c r="Q163" s="146">
        <v>0</v>
      </c>
      <c r="R163" s="146">
        <f t="shared" si="32"/>
        <v>0</v>
      </c>
      <c r="S163" s="146">
        <v>0</v>
      </c>
      <c r="T163" s="147">
        <f t="shared" si="33"/>
        <v>0</v>
      </c>
      <c r="AR163" s="148" t="s">
        <v>849</v>
      </c>
      <c r="AT163" s="148" t="s">
        <v>356</v>
      </c>
      <c r="AU163" s="148" t="s">
        <v>89</v>
      </c>
      <c r="AY163" s="18" t="s">
        <v>354</v>
      </c>
      <c r="BE163" s="149">
        <f t="shared" si="34"/>
        <v>0</v>
      </c>
      <c r="BF163" s="149">
        <f t="shared" si="35"/>
        <v>0</v>
      </c>
      <c r="BG163" s="149">
        <f t="shared" si="36"/>
        <v>0</v>
      </c>
      <c r="BH163" s="149">
        <f t="shared" si="37"/>
        <v>0</v>
      </c>
      <c r="BI163" s="149">
        <f t="shared" si="38"/>
        <v>0</v>
      </c>
      <c r="BJ163" s="18" t="s">
        <v>87</v>
      </c>
      <c r="BK163" s="149">
        <f t="shared" si="39"/>
        <v>0</v>
      </c>
      <c r="BL163" s="18" t="s">
        <v>849</v>
      </c>
      <c r="BM163" s="148" t="s">
        <v>760</v>
      </c>
    </row>
    <row r="164" spans="2:65" s="1" customFormat="1" ht="114.95" customHeight="1">
      <c r="B164" s="34"/>
      <c r="C164" s="179" t="s">
        <v>662</v>
      </c>
      <c r="D164" s="179" t="s">
        <v>517</v>
      </c>
      <c r="E164" s="180" t="s">
        <v>2544</v>
      </c>
      <c r="F164" s="181" t="s">
        <v>2545</v>
      </c>
      <c r="G164" s="182" t="s">
        <v>1521</v>
      </c>
      <c r="H164" s="183">
        <v>4</v>
      </c>
      <c r="I164" s="184"/>
      <c r="J164" s="185">
        <f t="shared" si="30"/>
        <v>0</v>
      </c>
      <c r="K164" s="181" t="s">
        <v>32</v>
      </c>
      <c r="L164" s="186"/>
      <c r="M164" s="187" t="s">
        <v>32</v>
      </c>
      <c r="N164" s="188" t="s">
        <v>51</v>
      </c>
      <c r="P164" s="146">
        <f t="shared" si="31"/>
        <v>0</v>
      </c>
      <c r="Q164" s="146">
        <v>0</v>
      </c>
      <c r="R164" s="146">
        <f t="shared" si="32"/>
        <v>0</v>
      </c>
      <c r="S164" s="146">
        <v>0</v>
      </c>
      <c r="T164" s="147">
        <f t="shared" si="33"/>
        <v>0</v>
      </c>
      <c r="AR164" s="148" t="s">
        <v>163</v>
      </c>
      <c r="AT164" s="148" t="s">
        <v>517</v>
      </c>
      <c r="AU164" s="148" t="s">
        <v>89</v>
      </c>
      <c r="AY164" s="18" t="s">
        <v>354</v>
      </c>
      <c r="BE164" s="149">
        <f t="shared" si="34"/>
        <v>0</v>
      </c>
      <c r="BF164" s="149">
        <f t="shared" si="35"/>
        <v>0</v>
      </c>
      <c r="BG164" s="149">
        <f t="shared" si="36"/>
        <v>0</v>
      </c>
      <c r="BH164" s="149">
        <f t="shared" si="37"/>
        <v>0</v>
      </c>
      <c r="BI164" s="149">
        <f t="shared" si="38"/>
        <v>0</v>
      </c>
      <c r="BJ164" s="18" t="s">
        <v>87</v>
      </c>
      <c r="BK164" s="149">
        <f t="shared" si="39"/>
        <v>0</v>
      </c>
      <c r="BL164" s="18" t="s">
        <v>163</v>
      </c>
      <c r="BM164" s="148" t="s">
        <v>2554</v>
      </c>
    </row>
    <row r="165" spans="2:65" s="1" customFormat="1" ht="24.2" customHeight="1">
      <c r="B165" s="34"/>
      <c r="C165" s="179" t="s">
        <v>673</v>
      </c>
      <c r="D165" s="179" t="s">
        <v>517</v>
      </c>
      <c r="E165" s="180" t="s">
        <v>2546</v>
      </c>
      <c r="F165" s="181" t="s">
        <v>2547</v>
      </c>
      <c r="G165" s="182" t="s">
        <v>1521</v>
      </c>
      <c r="H165" s="183">
        <v>4</v>
      </c>
      <c r="I165" s="184"/>
      <c r="J165" s="185">
        <f t="shared" si="30"/>
        <v>0</v>
      </c>
      <c r="K165" s="181" t="s">
        <v>32</v>
      </c>
      <c r="L165" s="186"/>
      <c r="M165" s="187" t="s">
        <v>32</v>
      </c>
      <c r="N165" s="188" t="s">
        <v>51</v>
      </c>
      <c r="P165" s="146">
        <f t="shared" si="31"/>
        <v>0</v>
      </c>
      <c r="Q165" s="146">
        <v>0</v>
      </c>
      <c r="R165" s="146">
        <f t="shared" si="32"/>
        <v>0</v>
      </c>
      <c r="S165" s="146">
        <v>0</v>
      </c>
      <c r="T165" s="147">
        <f t="shared" si="33"/>
        <v>0</v>
      </c>
      <c r="AR165" s="148" t="s">
        <v>163</v>
      </c>
      <c r="AT165" s="148" t="s">
        <v>517</v>
      </c>
      <c r="AU165" s="148" t="s">
        <v>89</v>
      </c>
      <c r="AY165" s="18" t="s">
        <v>354</v>
      </c>
      <c r="BE165" s="149">
        <f t="shared" si="34"/>
        <v>0</v>
      </c>
      <c r="BF165" s="149">
        <f t="shared" si="35"/>
        <v>0</v>
      </c>
      <c r="BG165" s="149">
        <f t="shared" si="36"/>
        <v>0</v>
      </c>
      <c r="BH165" s="149">
        <f t="shared" si="37"/>
        <v>0</v>
      </c>
      <c r="BI165" s="149">
        <f t="shared" si="38"/>
        <v>0</v>
      </c>
      <c r="BJ165" s="18" t="s">
        <v>87</v>
      </c>
      <c r="BK165" s="149">
        <f t="shared" si="39"/>
        <v>0</v>
      </c>
      <c r="BL165" s="18" t="s">
        <v>163</v>
      </c>
      <c r="BM165" s="148" t="s">
        <v>2555</v>
      </c>
    </row>
    <row r="166" spans="2:65" s="1" customFormat="1" ht="24.2" customHeight="1">
      <c r="B166" s="34"/>
      <c r="C166" s="179" t="s">
        <v>684</v>
      </c>
      <c r="D166" s="179" t="s">
        <v>517</v>
      </c>
      <c r="E166" s="180" t="s">
        <v>2548</v>
      </c>
      <c r="F166" s="181" t="s">
        <v>2549</v>
      </c>
      <c r="G166" s="182" t="s">
        <v>1521</v>
      </c>
      <c r="H166" s="183">
        <v>2</v>
      </c>
      <c r="I166" s="184"/>
      <c r="J166" s="185">
        <f t="shared" si="30"/>
        <v>0</v>
      </c>
      <c r="K166" s="181" t="s">
        <v>32</v>
      </c>
      <c r="L166" s="186"/>
      <c r="M166" s="187" t="s">
        <v>32</v>
      </c>
      <c r="N166" s="188" t="s">
        <v>51</v>
      </c>
      <c r="P166" s="146">
        <f t="shared" si="31"/>
        <v>0</v>
      </c>
      <c r="Q166" s="146">
        <v>0</v>
      </c>
      <c r="R166" s="146">
        <f t="shared" si="32"/>
        <v>0</v>
      </c>
      <c r="S166" s="146">
        <v>0</v>
      </c>
      <c r="T166" s="147">
        <f t="shared" si="33"/>
        <v>0</v>
      </c>
      <c r="AR166" s="148" t="s">
        <v>163</v>
      </c>
      <c r="AT166" s="148" t="s">
        <v>517</v>
      </c>
      <c r="AU166" s="148" t="s">
        <v>89</v>
      </c>
      <c r="AY166" s="18" t="s">
        <v>354</v>
      </c>
      <c r="BE166" s="149">
        <f t="shared" si="34"/>
        <v>0</v>
      </c>
      <c r="BF166" s="149">
        <f t="shared" si="35"/>
        <v>0</v>
      </c>
      <c r="BG166" s="149">
        <f t="shared" si="36"/>
        <v>0</v>
      </c>
      <c r="BH166" s="149">
        <f t="shared" si="37"/>
        <v>0</v>
      </c>
      <c r="BI166" s="149">
        <f t="shared" si="38"/>
        <v>0</v>
      </c>
      <c r="BJ166" s="18" t="s">
        <v>87</v>
      </c>
      <c r="BK166" s="149">
        <f t="shared" si="39"/>
        <v>0</v>
      </c>
      <c r="BL166" s="18" t="s">
        <v>163</v>
      </c>
      <c r="BM166" s="148" t="s">
        <v>2556</v>
      </c>
    </row>
    <row r="167" spans="2:65" s="1" customFormat="1" ht="16.5" customHeight="1">
      <c r="B167" s="34"/>
      <c r="C167" s="179" t="s">
        <v>694</v>
      </c>
      <c r="D167" s="179" t="s">
        <v>517</v>
      </c>
      <c r="E167" s="180" t="s">
        <v>2550</v>
      </c>
      <c r="F167" s="181" t="s">
        <v>2551</v>
      </c>
      <c r="G167" s="182" t="s">
        <v>1521</v>
      </c>
      <c r="H167" s="183">
        <v>2</v>
      </c>
      <c r="I167" s="184"/>
      <c r="J167" s="185">
        <f t="shared" si="30"/>
        <v>0</v>
      </c>
      <c r="K167" s="181" t="s">
        <v>32</v>
      </c>
      <c r="L167" s="186"/>
      <c r="M167" s="187" t="s">
        <v>32</v>
      </c>
      <c r="N167" s="188" t="s">
        <v>51</v>
      </c>
      <c r="P167" s="146">
        <f t="shared" si="31"/>
        <v>0</v>
      </c>
      <c r="Q167" s="146">
        <v>0</v>
      </c>
      <c r="R167" s="146">
        <f t="shared" si="32"/>
        <v>0</v>
      </c>
      <c r="S167" s="146">
        <v>0</v>
      </c>
      <c r="T167" s="147">
        <f t="shared" si="33"/>
        <v>0</v>
      </c>
      <c r="AR167" s="148" t="s">
        <v>163</v>
      </c>
      <c r="AT167" s="148" t="s">
        <v>517</v>
      </c>
      <c r="AU167" s="148" t="s">
        <v>89</v>
      </c>
      <c r="AY167" s="18" t="s">
        <v>354</v>
      </c>
      <c r="BE167" s="149">
        <f t="shared" si="34"/>
        <v>0</v>
      </c>
      <c r="BF167" s="149">
        <f t="shared" si="35"/>
        <v>0</v>
      </c>
      <c r="BG167" s="149">
        <f t="shared" si="36"/>
        <v>0</v>
      </c>
      <c r="BH167" s="149">
        <f t="shared" si="37"/>
        <v>0</v>
      </c>
      <c r="BI167" s="149">
        <f t="shared" si="38"/>
        <v>0</v>
      </c>
      <c r="BJ167" s="18" t="s">
        <v>87</v>
      </c>
      <c r="BK167" s="149">
        <f t="shared" si="39"/>
        <v>0</v>
      </c>
      <c r="BL167" s="18" t="s">
        <v>163</v>
      </c>
      <c r="BM167" s="148" t="s">
        <v>2557</v>
      </c>
    </row>
    <row r="168" spans="2:65" s="1" customFormat="1" ht="76.349999999999994" customHeight="1">
      <c r="B168" s="34"/>
      <c r="C168" s="179" t="s">
        <v>699</v>
      </c>
      <c r="D168" s="179" t="s">
        <v>517</v>
      </c>
      <c r="E168" s="180" t="s">
        <v>2552</v>
      </c>
      <c r="F168" s="181" t="s">
        <v>2553</v>
      </c>
      <c r="G168" s="182" t="s">
        <v>1521</v>
      </c>
      <c r="H168" s="183">
        <v>2</v>
      </c>
      <c r="I168" s="184"/>
      <c r="J168" s="185">
        <f t="shared" si="30"/>
        <v>0</v>
      </c>
      <c r="K168" s="181" t="s">
        <v>32</v>
      </c>
      <c r="L168" s="186"/>
      <c r="M168" s="187" t="s">
        <v>32</v>
      </c>
      <c r="N168" s="188" t="s">
        <v>51</v>
      </c>
      <c r="P168" s="146">
        <f t="shared" si="31"/>
        <v>0</v>
      </c>
      <c r="Q168" s="146">
        <v>0</v>
      </c>
      <c r="R168" s="146">
        <f t="shared" si="32"/>
        <v>0</v>
      </c>
      <c r="S168" s="146">
        <v>0</v>
      </c>
      <c r="T168" s="147">
        <f t="shared" si="33"/>
        <v>0</v>
      </c>
      <c r="AR168" s="148" t="s">
        <v>163</v>
      </c>
      <c r="AT168" s="148" t="s">
        <v>517</v>
      </c>
      <c r="AU168" s="148" t="s">
        <v>89</v>
      </c>
      <c r="AY168" s="18" t="s">
        <v>354</v>
      </c>
      <c r="BE168" s="149">
        <f t="shared" si="34"/>
        <v>0</v>
      </c>
      <c r="BF168" s="149">
        <f t="shared" si="35"/>
        <v>0</v>
      </c>
      <c r="BG168" s="149">
        <f t="shared" si="36"/>
        <v>0</v>
      </c>
      <c r="BH168" s="149">
        <f t="shared" si="37"/>
        <v>0</v>
      </c>
      <c r="BI168" s="149">
        <f t="shared" si="38"/>
        <v>0</v>
      </c>
      <c r="BJ168" s="18" t="s">
        <v>87</v>
      </c>
      <c r="BK168" s="149">
        <f t="shared" si="39"/>
        <v>0</v>
      </c>
      <c r="BL168" s="18" t="s">
        <v>163</v>
      </c>
      <c r="BM168" s="148" t="s">
        <v>2558</v>
      </c>
    </row>
    <row r="169" spans="2:65" s="11" customFormat="1" ht="22.9" customHeight="1">
      <c r="B169" s="125"/>
      <c r="D169" s="126" t="s">
        <v>79</v>
      </c>
      <c r="E169" s="135" t="s">
        <v>2411</v>
      </c>
      <c r="F169" s="135" t="s">
        <v>2559</v>
      </c>
      <c r="I169" s="128"/>
      <c r="J169" s="136">
        <f>BK169</f>
        <v>0</v>
      </c>
      <c r="L169" s="125"/>
      <c r="M169" s="130"/>
      <c r="P169" s="131">
        <f>SUM(P170:P199)</f>
        <v>0</v>
      </c>
      <c r="R169" s="131">
        <f>SUM(R170:R199)</f>
        <v>0</v>
      </c>
      <c r="T169" s="132">
        <f>SUM(T170:T199)</f>
        <v>0</v>
      </c>
      <c r="AR169" s="126" t="s">
        <v>110</v>
      </c>
      <c r="AT169" s="133" t="s">
        <v>79</v>
      </c>
      <c r="AU169" s="133" t="s">
        <v>87</v>
      </c>
      <c r="AY169" s="126" t="s">
        <v>354</v>
      </c>
      <c r="BK169" s="134">
        <f>SUM(BK170:BK199)</f>
        <v>0</v>
      </c>
    </row>
    <row r="170" spans="2:65" s="1" customFormat="1" ht="223.5" customHeight="1">
      <c r="B170" s="34"/>
      <c r="C170" s="137" t="s">
        <v>705</v>
      </c>
      <c r="D170" s="137" t="s">
        <v>356</v>
      </c>
      <c r="E170" s="138" t="s">
        <v>2560</v>
      </c>
      <c r="F170" s="139" t="s">
        <v>2561</v>
      </c>
      <c r="G170" s="140" t="s">
        <v>1521</v>
      </c>
      <c r="H170" s="141">
        <v>1</v>
      </c>
      <c r="I170" s="142"/>
      <c r="J170" s="143">
        <f t="shared" ref="J170:J199" si="40">ROUND(I170*H170,2)</f>
        <v>0</v>
      </c>
      <c r="K170" s="139" t="s">
        <v>32</v>
      </c>
      <c r="L170" s="34"/>
      <c r="M170" s="144" t="s">
        <v>32</v>
      </c>
      <c r="N170" s="145" t="s">
        <v>51</v>
      </c>
      <c r="P170" s="146">
        <f t="shared" ref="P170:P199" si="41">O170*H170</f>
        <v>0</v>
      </c>
      <c r="Q170" s="146">
        <v>0</v>
      </c>
      <c r="R170" s="146">
        <f t="shared" ref="R170:R199" si="42">Q170*H170</f>
        <v>0</v>
      </c>
      <c r="S170" s="146">
        <v>0</v>
      </c>
      <c r="T170" s="147">
        <f t="shared" ref="T170:T199" si="43">S170*H170</f>
        <v>0</v>
      </c>
      <c r="AR170" s="148" t="s">
        <v>849</v>
      </c>
      <c r="AT170" s="148" t="s">
        <v>356</v>
      </c>
      <c r="AU170" s="148" t="s">
        <v>89</v>
      </c>
      <c r="AY170" s="18" t="s">
        <v>354</v>
      </c>
      <c r="BE170" s="149">
        <f t="shared" ref="BE170:BE199" si="44">IF(N170="základní",J170,0)</f>
        <v>0</v>
      </c>
      <c r="BF170" s="149">
        <f t="shared" ref="BF170:BF199" si="45">IF(N170="snížená",J170,0)</f>
        <v>0</v>
      </c>
      <c r="BG170" s="149">
        <f t="shared" ref="BG170:BG199" si="46">IF(N170="zákl. přenesená",J170,0)</f>
        <v>0</v>
      </c>
      <c r="BH170" s="149">
        <f t="shared" ref="BH170:BH199" si="47">IF(N170="sníž. přenesená",J170,0)</f>
        <v>0</v>
      </c>
      <c r="BI170" s="149">
        <f t="shared" ref="BI170:BI199" si="48">IF(N170="nulová",J170,0)</f>
        <v>0</v>
      </c>
      <c r="BJ170" s="18" t="s">
        <v>87</v>
      </c>
      <c r="BK170" s="149">
        <f t="shared" ref="BK170:BK199" si="49">ROUND(I170*H170,2)</f>
        <v>0</v>
      </c>
      <c r="BL170" s="18" t="s">
        <v>849</v>
      </c>
      <c r="BM170" s="148" t="s">
        <v>786</v>
      </c>
    </row>
    <row r="171" spans="2:65" s="1" customFormat="1" ht="128.65" customHeight="1">
      <c r="B171" s="34"/>
      <c r="C171" s="137" t="s">
        <v>712</v>
      </c>
      <c r="D171" s="137" t="s">
        <v>356</v>
      </c>
      <c r="E171" s="138" t="s">
        <v>2562</v>
      </c>
      <c r="F171" s="139" t="s">
        <v>2563</v>
      </c>
      <c r="G171" s="140" t="s">
        <v>1521</v>
      </c>
      <c r="H171" s="141">
        <v>1</v>
      </c>
      <c r="I171" s="142"/>
      <c r="J171" s="143">
        <f t="shared" si="40"/>
        <v>0</v>
      </c>
      <c r="K171" s="139" t="s">
        <v>32</v>
      </c>
      <c r="L171" s="34"/>
      <c r="M171" s="144" t="s">
        <v>32</v>
      </c>
      <c r="N171" s="145" t="s">
        <v>51</v>
      </c>
      <c r="P171" s="146">
        <f t="shared" si="41"/>
        <v>0</v>
      </c>
      <c r="Q171" s="146">
        <v>0</v>
      </c>
      <c r="R171" s="146">
        <f t="shared" si="42"/>
        <v>0</v>
      </c>
      <c r="S171" s="146">
        <v>0</v>
      </c>
      <c r="T171" s="147">
        <f t="shared" si="43"/>
        <v>0</v>
      </c>
      <c r="AR171" s="148" t="s">
        <v>849</v>
      </c>
      <c r="AT171" s="148" t="s">
        <v>356</v>
      </c>
      <c r="AU171" s="148" t="s">
        <v>89</v>
      </c>
      <c r="AY171" s="18" t="s">
        <v>354</v>
      </c>
      <c r="BE171" s="149">
        <f t="shared" si="44"/>
        <v>0</v>
      </c>
      <c r="BF171" s="149">
        <f t="shared" si="45"/>
        <v>0</v>
      </c>
      <c r="BG171" s="149">
        <f t="shared" si="46"/>
        <v>0</v>
      </c>
      <c r="BH171" s="149">
        <f t="shared" si="47"/>
        <v>0</v>
      </c>
      <c r="BI171" s="149">
        <f t="shared" si="48"/>
        <v>0</v>
      </c>
      <c r="BJ171" s="18" t="s">
        <v>87</v>
      </c>
      <c r="BK171" s="149">
        <f t="shared" si="49"/>
        <v>0</v>
      </c>
      <c r="BL171" s="18" t="s">
        <v>849</v>
      </c>
      <c r="BM171" s="148" t="s">
        <v>807</v>
      </c>
    </row>
    <row r="172" spans="2:65" s="1" customFormat="1" ht="90" customHeight="1">
      <c r="B172" s="34"/>
      <c r="C172" s="137" t="s">
        <v>718</v>
      </c>
      <c r="D172" s="137" t="s">
        <v>356</v>
      </c>
      <c r="E172" s="138" t="s">
        <v>2564</v>
      </c>
      <c r="F172" s="139" t="s">
        <v>2565</v>
      </c>
      <c r="G172" s="140" t="s">
        <v>1521</v>
      </c>
      <c r="H172" s="141">
        <v>2</v>
      </c>
      <c r="I172" s="142"/>
      <c r="J172" s="143">
        <f t="shared" si="40"/>
        <v>0</v>
      </c>
      <c r="K172" s="139" t="s">
        <v>32</v>
      </c>
      <c r="L172" s="34"/>
      <c r="M172" s="144" t="s">
        <v>32</v>
      </c>
      <c r="N172" s="145" t="s">
        <v>51</v>
      </c>
      <c r="P172" s="146">
        <f t="shared" si="41"/>
        <v>0</v>
      </c>
      <c r="Q172" s="146">
        <v>0</v>
      </c>
      <c r="R172" s="146">
        <f t="shared" si="42"/>
        <v>0</v>
      </c>
      <c r="S172" s="146">
        <v>0</v>
      </c>
      <c r="T172" s="147">
        <f t="shared" si="43"/>
        <v>0</v>
      </c>
      <c r="AR172" s="148" t="s">
        <v>849</v>
      </c>
      <c r="AT172" s="148" t="s">
        <v>356</v>
      </c>
      <c r="AU172" s="148" t="s">
        <v>89</v>
      </c>
      <c r="AY172" s="18" t="s">
        <v>354</v>
      </c>
      <c r="BE172" s="149">
        <f t="shared" si="44"/>
        <v>0</v>
      </c>
      <c r="BF172" s="149">
        <f t="shared" si="45"/>
        <v>0</v>
      </c>
      <c r="BG172" s="149">
        <f t="shared" si="46"/>
        <v>0</v>
      </c>
      <c r="BH172" s="149">
        <f t="shared" si="47"/>
        <v>0</v>
      </c>
      <c r="BI172" s="149">
        <f t="shared" si="48"/>
        <v>0</v>
      </c>
      <c r="BJ172" s="18" t="s">
        <v>87</v>
      </c>
      <c r="BK172" s="149">
        <f t="shared" si="49"/>
        <v>0</v>
      </c>
      <c r="BL172" s="18" t="s">
        <v>849</v>
      </c>
      <c r="BM172" s="148" t="s">
        <v>823</v>
      </c>
    </row>
    <row r="173" spans="2:65" s="1" customFormat="1" ht="24.2" customHeight="1">
      <c r="B173" s="34"/>
      <c r="C173" s="137" t="s">
        <v>723</v>
      </c>
      <c r="D173" s="137" t="s">
        <v>356</v>
      </c>
      <c r="E173" s="138" t="s">
        <v>2566</v>
      </c>
      <c r="F173" s="139" t="s">
        <v>2567</v>
      </c>
      <c r="G173" s="140" t="s">
        <v>1521</v>
      </c>
      <c r="H173" s="141">
        <v>4</v>
      </c>
      <c r="I173" s="142"/>
      <c r="J173" s="143">
        <f t="shared" si="40"/>
        <v>0</v>
      </c>
      <c r="K173" s="139" t="s">
        <v>32</v>
      </c>
      <c r="L173" s="34"/>
      <c r="M173" s="144" t="s">
        <v>32</v>
      </c>
      <c r="N173" s="145" t="s">
        <v>51</v>
      </c>
      <c r="P173" s="146">
        <f t="shared" si="41"/>
        <v>0</v>
      </c>
      <c r="Q173" s="146">
        <v>0</v>
      </c>
      <c r="R173" s="146">
        <f t="shared" si="42"/>
        <v>0</v>
      </c>
      <c r="S173" s="146">
        <v>0</v>
      </c>
      <c r="T173" s="147">
        <f t="shared" si="43"/>
        <v>0</v>
      </c>
      <c r="AR173" s="148" t="s">
        <v>849</v>
      </c>
      <c r="AT173" s="148" t="s">
        <v>356</v>
      </c>
      <c r="AU173" s="148" t="s">
        <v>89</v>
      </c>
      <c r="AY173" s="18" t="s">
        <v>354</v>
      </c>
      <c r="BE173" s="149">
        <f t="shared" si="44"/>
        <v>0</v>
      </c>
      <c r="BF173" s="149">
        <f t="shared" si="45"/>
        <v>0</v>
      </c>
      <c r="BG173" s="149">
        <f t="shared" si="46"/>
        <v>0</v>
      </c>
      <c r="BH173" s="149">
        <f t="shared" si="47"/>
        <v>0</v>
      </c>
      <c r="BI173" s="149">
        <f t="shared" si="48"/>
        <v>0</v>
      </c>
      <c r="BJ173" s="18" t="s">
        <v>87</v>
      </c>
      <c r="BK173" s="149">
        <f t="shared" si="49"/>
        <v>0</v>
      </c>
      <c r="BL173" s="18" t="s">
        <v>849</v>
      </c>
      <c r="BM173" s="148" t="s">
        <v>838</v>
      </c>
    </row>
    <row r="174" spans="2:65" s="1" customFormat="1" ht="168" customHeight="1">
      <c r="B174" s="34"/>
      <c r="C174" s="137" t="s">
        <v>729</v>
      </c>
      <c r="D174" s="137" t="s">
        <v>356</v>
      </c>
      <c r="E174" s="138" t="s">
        <v>2568</v>
      </c>
      <c r="F174" s="139" t="s">
        <v>2569</v>
      </c>
      <c r="G174" s="140" t="s">
        <v>1521</v>
      </c>
      <c r="H174" s="141">
        <v>1</v>
      </c>
      <c r="I174" s="142"/>
      <c r="J174" s="143">
        <f t="shared" si="40"/>
        <v>0</v>
      </c>
      <c r="K174" s="139" t="s">
        <v>32</v>
      </c>
      <c r="L174" s="34"/>
      <c r="M174" s="144" t="s">
        <v>32</v>
      </c>
      <c r="N174" s="145" t="s">
        <v>51</v>
      </c>
      <c r="P174" s="146">
        <f t="shared" si="41"/>
        <v>0</v>
      </c>
      <c r="Q174" s="146">
        <v>0</v>
      </c>
      <c r="R174" s="146">
        <f t="shared" si="42"/>
        <v>0</v>
      </c>
      <c r="S174" s="146">
        <v>0</v>
      </c>
      <c r="T174" s="147">
        <f t="shared" si="43"/>
        <v>0</v>
      </c>
      <c r="AR174" s="148" t="s">
        <v>849</v>
      </c>
      <c r="AT174" s="148" t="s">
        <v>356</v>
      </c>
      <c r="AU174" s="148" t="s">
        <v>89</v>
      </c>
      <c r="AY174" s="18" t="s">
        <v>354</v>
      </c>
      <c r="BE174" s="149">
        <f t="shared" si="44"/>
        <v>0</v>
      </c>
      <c r="BF174" s="149">
        <f t="shared" si="45"/>
        <v>0</v>
      </c>
      <c r="BG174" s="149">
        <f t="shared" si="46"/>
        <v>0</v>
      </c>
      <c r="BH174" s="149">
        <f t="shared" si="47"/>
        <v>0</v>
      </c>
      <c r="BI174" s="149">
        <f t="shared" si="48"/>
        <v>0</v>
      </c>
      <c r="BJ174" s="18" t="s">
        <v>87</v>
      </c>
      <c r="BK174" s="149">
        <f t="shared" si="49"/>
        <v>0</v>
      </c>
      <c r="BL174" s="18" t="s">
        <v>849</v>
      </c>
      <c r="BM174" s="148" t="s">
        <v>849</v>
      </c>
    </row>
    <row r="175" spans="2:65" s="1" customFormat="1" ht="24.2" customHeight="1">
      <c r="B175" s="34"/>
      <c r="C175" s="137" t="s">
        <v>740</v>
      </c>
      <c r="D175" s="137" t="s">
        <v>356</v>
      </c>
      <c r="E175" s="138" t="s">
        <v>2570</v>
      </c>
      <c r="F175" s="139" t="s">
        <v>2571</v>
      </c>
      <c r="G175" s="140" t="s">
        <v>1521</v>
      </c>
      <c r="H175" s="141">
        <v>2</v>
      </c>
      <c r="I175" s="142"/>
      <c r="J175" s="143">
        <f t="shared" si="40"/>
        <v>0</v>
      </c>
      <c r="K175" s="139" t="s">
        <v>32</v>
      </c>
      <c r="L175" s="34"/>
      <c r="M175" s="144" t="s">
        <v>32</v>
      </c>
      <c r="N175" s="145" t="s">
        <v>51</v>
      </c>
      <c r="P175" s="146">
        <f t="shared" si="41"/>
        <v>0</v>
      </c>
      <c r="Q175" s="146">
        <v>0</v>
      </c>
      <c r="R175" s="146">
        <f t="shared" si="42"/>
        <v>0</v>
      </c>
      <c r="S175" s="146">
        <v>0</v>
      </c>
      <c r="T175" s="147">
        <f t="shared" si="43"/>
        <v>0</v>
      </c>
      <c r="AR175" s="148" t="s">
        <v>849</v>
      </c>
      <c r="AT175" s="148" t="s">
        <v>356</v>
      </c>
      <c r="AU175" s="148" t="s">
        <v>89</v>
      </c>
      <c r="AY175" s="18" t="s">
        <v>354</v>
      </c>
      <c r="BE175" s="149">
        <f t="shared" si="44"/>
        <v>0</v>
      </c>
      <c r="BF175" s="149">
        <f t="shared" si="45"/>
        <v>0</v>
      </c>
      <c r="BG175" s="149">
        <f t="shared" si="46"/>
        <v>0</v>
      </c>
      <c r="BH175" s="149">
        <f t="shared" si="47"/>
        <v>0</v>
      </c>
      <c r="BI175" s="149">
        <f t="shared" si="48"/>
        <v>0</v>
      </c>
      <c r="BJ175" s="18" t="s">
        <v>87</v>
      </c>
      <c r="BK175" s="149">
        <f t="shared" si="49"/>
        <v>0</v>
      </c>
      <c r="BL175" s="18" t="s">
        <v>849</v>
      </c>
      <c r="BM175" s="148" t="s">
        <v>866</v>
      </c>
    </row>
    <row r="176" spans="2:65" s="1" customFormat="1" ht="180.75" customHeight="1">
      <c r="B176" s="34"/>
      <c r="C176" s="137" t="s">
        <v>751</v>
      </c>
      <c r="D176" s="137" t="s">
        <v>356</v>
      </c>
      <c r="E176" s="138" t="s">
        <v>2572</v>
      </c>
      <c r="F176" s="139" t="s">
        <v>2573</v>
      </c>
      <c r="G176" s="140" t="s">
        <v>1521</v>
      </c>
      <c r="H176" s="141">
        <v>1</v>
      </c>
      <c r="I176" s="142"/>
      <c r="J176" s="143">
        <f t="shared" si="40"/>
        <v>0</v>
      </c>
      <c r="K176" s="139" t="s">
        <v>32</v>
      </c>
      <c r="L176" s="34"/>
      <c r="M176" s="144" t="s">
        <v>32</v>
      </c>
      <c r="N176" s="145" t="s">
        <v>51</v>
      </c>
      <c r="P176" s="146">
        <f t="shared" si="41"/>
        <v>0</v>
      </c>
      <c r="Q176" s="146">
        <v>0</v>
      </c>
      <c r="R176" s="146">
        <f t="shared" si="42"/>
        <v>0</v>
      </c>
      <c r="S176" s="146">
        <v>0</v>
      </c>
      <c r="T176" s="147">
        <f t="shared" si="43"/>
        <v>0</v>
      </c>
      <c r="AR176" s="148" t="s">
        <v>849</v>
      </c>
      <c r="AT176" s="148" t="s">
        <v>356</v>
      </c>
      <c r="AU176" s="148" t="s">
        <v>89</v>
      </c>
      <c r="AY176" s="18" t="s">
        <v>354</v>
      </c>
      <c r="BE176" s="149">
        <f t="shared" si="44"/>
        <v>0</v>
      </c>
      <c r="BF176" s="149">
        <f t="shared" si="45"/>
        <v>0</v>
      </c>
      <c r="BG176" s="149">
        <f t="shared" si="46"/>
        <v>0</v>
      </c>
      <c r="BH176" s="149">
        <f t="shared" si="47"/>
        <v>0</v>
      </c>
      <c r="BI176" s="149">
        <f t="shared" si="48"/>
        <v>0</v>
      </c>
      <c r="BJ176" s="18" t="s">
        <v>87</v>
      </c>
      <c r="BK176" s="149">
        <f t="shared" si="49"/>
        <v>0</v>
      </c>
      <c r="BL176" s="18" t="s">
        <v>849</v>
      </c>
      <c r="BM176" s="148" t="s">
        <v>880</v>
      </c>
    </row>
    <row r="177" spans="2:65" s="1" customFormat="1" ht="24.2" customHeight="1">
      <c r="B177" s="34"/>
      <c r="C177" s="137" t="s">
        <v>760</v>
      </c>
      <c r="D177" s="137" t="s">
        <v>356</v>
      </c>
      <c r="E177" s="138" t="s">
        <v>2574</v>
      </c>
      <c r="F177" s="139" t="s">
        <v>2575</v>
      </c>
      <c r="G177" s="140" t="s">
        <v>1521</v>
      </c>
      <c r="H177" s="141">
        <v>1</v>
      </c>
      <c r="I177" s="142"/>
      <c r="J177" s="143">
        <f t="shared" si="40"/>
        <v>0</v>
      </c>
      <c r="K177" s="139" t="s">
        <v>32</v>
      </c>
      <c r="L177" s="34"/>
      <c r="M177" s="144" t="s">
        <v>32</v>
      </c>
      <c r="N177" s="145" t="s">
        <v>51</v>
      </c>
      <c r="P177" s="146">
        <f t="shared" si="41"/>
        <v>0</v>
      </c>
      <c r="Q177" s="146">
        <v>0</v>
      </c>
      <c r="R177" s="146">
        <f t="shared" si="42"/>
        <v>0</v>
      </c>
      <c r="S177" s="146">
        <v>0</v>
      </c>
      <c r="T177" s="147">
        <f t="shared" si="43"/>
        <v>0</v>
      </c>
      <c r="AR177" s="148" t="s">
        <v>849</v>
      </c>
      <c r="AT177" s="148" t="s">
        <v>356</v>
      </c>
      <c r="AU177" s="148" t="s">
        <v>89</v>
      </c>
      <c r="AY177" s="18" t="s">
        <v>354</v>
      </c>
      <c r="BE177" s="149">
        <f t="shared" si="44"/>
        <v>0</v>
      </c>
      <c r="BF177" s="149">
        <f t="shared" si="45"/>
        <v>0</v>
      </c>
      <c r="BG177" s="149">
        <f t="shared" si="46"/>
        <v>0</v>
      </c>
      <c r="BH177" s="149">
        <f t="shared" si="47"/>
        <v>0</v>
      </c>
      <c r="BI177" s="149">
        <f t="shared" si="48"/>
        <v>0</v>
      </c>
      <c r="BJ177" s="18" t="s">
        <v>87</v>
      </c>
      <c r="BK177" s="149">
        <f t="shared" si="49"/>
        <v>0</v>
      </c>
      <c r="BL177" s="18" t="s">
        <v>849</v>
      </c>
      <c r="BM177" s="148" t="s">
        <v>897</v>
      </c>
    </row>
    <row r="178" spans="2:65" s="1" customFormat="1" ht="16.5" customHeight="1">
      <c r="B178" s="34"/>
      <c r="C178" s="137" t="s">
        <v>771</v>
      </c>
      <c r="D178" s="137" t="s">
        <v>356</v>
      </c>
      <c r="E178" s="138" t="s">
        <v>2576</v>
      </c>
      <c r="F178" s="139" t="s">
        <v>2577</v>
      </c>
      <c r="G178" s="140" t="s">
        <v>1521</v>
      </c>
      <c r="H178" s="141">
        <v>1</v>
      </c>
      <c r="I178" s="142"/>
      <c r="J178" s="143">
        <f t="shared" si="40"/>
        <v>0</v>
      </c>
      <c r="K178" s="139" t="s">
        <v>32</v>
      </c>
      <c r="L178" s="34"/>
      <c r="M178" s="144" t="s">
        <v>32</v>
      </c>
      <c r="N178" s="145" t="s">
        <v>51</v>
      </c>
      <c r="P178" s="146">
        <f t="shared" si="41"/>
        <v>0</v>
      </c>
      <c r="Q178" s="146">
        <v>0</v>
      </c>
      <c r="R178" s="146">
        <f t="shared" si="42"/>
        <v>0</v>
      </c>
      <c r="S178" s="146">
        <v>0</v>
      </c>
      <c r="T178" s="147">
        <f t="shared" si="43"/>
        <v>0</v>
      </c>
      <c r="AR178" s="148" t="s">
        <v>849</v>
      </c>
      <c r="AT178" s="148" t="s">
        <v>356</v>
      </c>
      <c r="AU178" s="148" t="s">
        <v>89</v>
      </c>
      <c r="AY178" s="18" t="s">
        <v>354</v>
      </c>
      <c r="BE178" s="149">
        <f t="shared" si="44"/>
        <v>0</v>
      </c>
      <c r="BF178" s="149">
        <f t="shared" si="45"/>
        <v>0</v>
      </c>
      <c r="BG178" s="149">
        <f t="shared" si="46"/>
        <v>0</v>
      </c>
      <c r="BH178" s="149">
        <f t="shared" si="47"/>
        <v>0</v>
      </c>
      <c r="BI178" s="149">
        <f t="shared" si="48"/>
        <v>0</v>
      </c>
      <c r="BJ178" s="18" t="s">
        <v>87</v>
      </c>
      <c r="BK178" s="149">
        <f t="shared" si="49"/>
        <v>0</v>
      </c>
      <c r="BL178" s="18" t="s">
        <v>849</v>
      </c>
      <c r="BM178" s="148" t="s">
        <v>908</v>
      </c>
    </row>
    <row r="179" spans="2:65" s="1" customFormat="1" ht="37.9" customHeight="1">
      <c r="B179" s="34"/>
      <c r="C179" s="137" t="s">
        <v>786</v>
      </c>
      <c r="D179" s="137" t="s">
        <v>356</v>
      </c>
      <c r="E179" s="138" t="s">
        <v>2578</v>
      </c>
      <c r="F179" s="139" t="s">
        <v>2579</v>
      </c>
      <c r="G179" s="140" t="s">
        <v>1521</v>
      </c>
      <c r="H179" s="141">
        <v>2</v>
      </c>
      <c r="I179" s="142"/>
      <c r="J179" s="143">
        <f t="shared" si="40"/>
        <v>0</v>
      </c>
      <c r="K179" s="139" t="s">
        <v>32</v>
      </c>
      <c r="L179" s="34"/>
      <c r="M179" s="144" t="s">
        <v>32</v>
      </c>
      <c r="N179" s="145" t="s">
        <v>51</v>
      </c>
      <c r="P179" s="146">
        <f t="shared" si="41"/>
        <v>0</v>
      </c>
      <c r="Q179" s="146">
        <v>0</v>
      </c>
      <c r="R179" s="146">
        <f t="shared" si="42"/>
        <v>0</v>
      </c>
      <c r="S179" s="146">
        <v>0</v>
      </c>
      <c r="T179" s="147">
        <f t="shared" si="43"/>
        <v>0</v>
      </c>
      <c r="AR179" s="148" t="s">
        <v>849</v>
      </c>
      <c r="AT179" s="148" t="s">
        <v>356</v>
      </c>
      <c r="AU179" s="148" t="s">
        <v>89</v>
      </c>
      <c r="AY179" s="18" t="s">
        <v>354</v>
      </c>
      <c r="BE179" s="149">
        <f t="shared" si="44"/>
        <v>0</v>
      </c>
      <c r="BF179" s="149">
        <f t="shared" si="45"/>
        <v>0</v>
      </c>
      <c r="BG179" s="149">
        <f t="shared" si="46"/>
        <v>0</v>
      </c>
      <c r="BH179" s="149">
        <f t="shared" si="47"/>
        <v>0</v>
      </c>
      <c r="BI179" s="149">
        <f t="shared" si="48"/>
        <v>0</v>
      </c>
      <c r="BJ179" s="18" t="s">
        <v>87</v>
      </c>
      <c r="BK179" s="149">
        <f t="shared" si="49"/>
        <v>0</v>
      </c>
      <c r="BL179" s="18" t="s">
        <v>849</v>
      </c>
      <c r="BM179" s="148" t="s">
        <v>924</v>
      </c>
    </row>
    <row r="180" spans="2:65" s="1" customFormat="1" ht="101.25" customHeight="1">
      <c r="B180" s="34"/>
      <c r="C180" s="137" t="s">
        <v>795</v>
      </c>
      <c r="D180" s="137" t="s">
        <v>356</v>
      </c>
      <c r="E180" s="138" t="s">
        <v>2580</v>
      </c>
      <c r="F180" s="139" t="s">
        <v>2581</v>
      </c>
      <c r="G180" s="140" t="s">
        <v>1521</v>
      </c>
      <c r="H180" s="141">
        <v>1</v>
      </c>
      <c r="I180" s="142"/>
      <c r="J180" s="143">
        <f t="shared" si="40"/>
        <v>0</v>
      </c>
      <c r="K180" s="139" t="s">
        <v>32</v>
      </c>
      <c r="L180" s="34"/>
      <c r="M180" s="144" t="s">
        <v>32</v>
      </c>
      <c r="N180" s="145" t="s">
        <v>51</v>
      </c>
      <c r="P180" s="146">
        <f t="shared" si="41"/>
        <v>0</v>
      </c>
      <c r="Q180" s="146">
        <v>0</v>
      </c>
      <c r="R180" s="146">
        <f t="shared" si="42"/>
        <v>0</v>
      </c>
      <c r="S180" s="146">
        <v>0</v>
      </c>
      <c r="T180" s="147">
        <f t="shared" si="43"/>
        <v>0</v>
      </c>
      <c r="AR180" s="148" t="s">
        <v>849</v>
      </c>
      <c r="AT180" s="148" t="s">
        <v>356</v>
      </c>
      <c r="AU180" s="148" t="s">
        <v>89</v>
      </c>
      <c r="AY180" s="18" t="s">
        <v>354</v>
      </c>
      <c r="BE180" s="149">
        <f t="shared" si="44"/>
        <v>0</v>
      </c>
      <c r="BF180" s="149">
        <f t="shared" si="45"/>
        <v>0</v>
      </c>
      <c r="BG180" s="149">
        <f t="shared" si="46"/>
        <v>0</v>
      </c>
      <c r="BH180" s="149">
        <f t="shared" si="47"/>
        <v>0</v>
      </c>
      <c r="BI180" s="149">
        <f t="shared" si="48"/>
        <v>0</v>
      </c>
      <c r="BJ180" s="18" t="s">
        <v>87</v>
      </c>
      <c r="BK180" s="149">
        <f t="shared" si="49"/>
        <v>0</v>
      </c>
      <c r="BL180" s="18" t="s">
        <v>849</v>
      </c>
      <c r="BM180" s="148" t="s">
        <v>934</v>
      </c>
    </row>
    <row r="181" spans="2:65" s="1" customFormat="1" ht="55.5" customHeight="1">
      <c r="B181" s="34"/>
      <c r="C181" s="137" t="s">
        <v>807</v>
      </c>
      <c r="D181" s="137" t="s">
        <v>356</v>
      </c>
      <c r="E181" s="138" t="s">
        <v>2582</v>
      </c>
      <c r="F181" s="139" t="s">
        <v>2583</v>
      </c>
      <c r="G181" s="140" t="s">
        <v>1521</v>
      </c>
      <c r="H181" s="141">
        <v>1</v>
      </c>
      <c r="I181" s="142"/>
      <c r="J181" s="143">
        <f t="shared" si="40"/>
        <v>0</v>
      </c>
      <c r="K181" s="139" t="s">
        <v>32</v>
      </c>
      <c r="L181" s="34"/>
      <c r="M181" s="144" t="s">
        <v>32</v>
      </c>
      <c r="N181" s="145" t="s">
        <v>51</v>
      </c>
      <c r="P181" s="146">
        <f t="shared" si="41"/>
        <v>0</v>
      </c>
      <c r="Q181" s="146">
        <v>0</v>
      </c>
      <c r="R181" s="146">
        <f t="shared" si="42"/>
        <v>0</v>
      </c>
      <c r="S181" s="146">
        <v>0</v>
      </c>
      <c r="T181" s="147">
        <f t="shared" si="43"/>
        <v>0</v>
      </c>
      <c r="AR181" s="148" t="s">
        <v>849</v>
      </c>
      <c r="AT181" s="148" t="s">
        <v>356</v>
      </c>
      <c r="AU181" s="148" t="s">
        <v>89</v>
      </c>
      <c r="AY181" s="18" t="s">
        <v>354</v>
      </c>
      <c r="BE181" s="149">
        <f t="shared" si="44"/>
        <v>0</v>
      </c>
      <c r="BF181" s="149">
        <f t="shared" si="45"/>
        <v>0</v>
      </c>
      <c r="BG181" s="149">
        <f t="shared" si="46"/>
        <v>0</v>
      </c>
      <c r="BH181" s="149">
        <f t="shared" si="47"/>
        <v>0</v>
      </c>
      <c r="BI181" s="149">
        <f t="shared" si="48"/>
        <v>0</v>
      </c>
      <c r="BJ181" s="18" t="s">
        <v>87</v>
      </c>
      <c r="BK181" s="149">
        <f t="shared" si="49"/>
        <v>0</v>
      </c>
      <c r="BL181" s="18" t="s">
        <v>849</v>
      </c>
      <c r="BM181" s="148" t="s">
        <v>948</v>
      </c>
    </row>
    <row r="182" spans="2:65" s="1" customFormat="1" ht="24.2" customHeight="1">
      <c r="B182" s="34"/>
      <c r="C182" s="137" t="s">
        <v>814</v>
      </c>
      <c r="D182" s="137" t="s">
        <v>356</v>
      </c>
      <c r="E182" s="138" t="s">
        <v>2584</v>
      </c>
      <c r="F182" s="139" t="s">
        <v>2585</v>
      </c>
      <c r="G182" s="140" t="s">
        <v>1521</v>
      </c>
      <c r="H182" s="141">
        <v>1</v>
      </c>
      <c r="I182" s="142"/>
      <c r="J182" s="143">
        <f t="shared" si="40"/>
        <v>0</v>
      </c>
      <c r="K182" s="139" t="s">
        <v>32</v>
      </c>
      <c r="L182" s="34"/>
      <c r="M182" s="144" t="s">
        <v>32</v>
      </c>
      <c r="N182" s="145" t="s">
        <v>51</v>
      </c>
      <c r="P182" s="146">
        <f t="shared" si="41"/>
        <v>0</v>
      </c>
      <c r="Q182" s="146">
        <v>0</v>
      </c>
      <c r="R182" s="146">
        <f t="shared" si="42"/>
        <v>0</v>
      </c>
      <c r="S182" s="146">
        <v>0</v>
      </c>
      <c r="T182" s="147">
        <f t="shared" si="43"/>
        <v>0</v>
      </c>
      <c r="AR182" s="148" t="s">
        <v>849</v>
      </c>
      <c r="AT182" s="148" t="s">
        <v>356</v>
      </c>
      <c r="AU182" s="148" t="s">
        <v>89</v>
      </c>
      <c r="AY182" s="18" t="s">
        <v>354</v>
      </c>
      <c r="BE182" s="149">
        <f t="shared" si="44"/>
        <v>0</v>
      </c>
      <c r="BF182" s="149">
        <f t="shared" si="45"/>
        <v>0</v>
      </c>
      <c r="BG182" s="149">
        <f t="shared" si="46"/>
        <v>0</v>
      </c>
      <c r="BH182" s="149">
        <f t="shared" si="47"/>
        <v>0</v>
      </c>
      <c r="BI182" s="149">
        <f t="shared" si="48"/>
        <v>0</v>
      </c>
      <c r="BJ182" s="18" t="s">
        <v>87</v>
      </c>
      <c r="BK182" s="149">
        <f t="shared" si="49"/>
        <v>0</v>
      </c>
      <c r="BL182" s="18" t="s">
        <v>849</v>
      </c>
      <c r="BM182" s="148" t="s">
        <v>329</v>
      </c>
    </row>
    <row r="183" spans="2:65" s="1" customFormat="1" ht="33" customHeight="1">
      <c r="B183" s="34"/>
      <c r="C183" s="137" t="s">
        <v>823</v>
      </c>
      <c r="D183" s="137" t="s">
        <v>356</v>
      </c>
      <c r="E183" s="138" t="s">
        <v>2586</v>
      </c>
      <c r="F183" s="139" t="s">
        <v>2587</v>
      </c>
      <c r="G183" s="140" t="s">
        <v>1521</v>
      </c>
      <c r="H183" s="141">
        <v>1</v>
      </c>
      <c r="I183" s="142"/>
      <c r="J183" s="143">
        <f t="shared" si="40"/>
        <v>0</v>
      </c>
      <c r="K183" s="139" t="s">
        <v>32</v>
      </c>
      <c r="L183" s="34"/>
      <c r="M183" s="144" t="s">
        <v>32</v>
      </c>
      <c r="N183" s="145" t="s">
        <v>51</v>
      </c>
      <c r="P183" s="146">
        <f t="shared" si="41"/>
        <v>0</v>
      </c>
      <c r="Q183" s="146">
        <v>0</v>
      </c>
      <c r="R183" s="146">
        <f t="shared" si="42"/>
        <v>0</v>
      </c>
      <c r="S183" s="146">
        <v>0</v>
      </c>
      <c r="T183" s="147">
        <f t="shared" si="43"/>
        <v>0</v>
      </c>
      <c r="AR183" s="148" t="s">
        <v>849</v>
      </c>
      <c r="AT183" s="148" t="s">
        <v>356</v>
      </c>
      <c r="AU183" s="148" t="s">
        <v>89</v>
      </c>
      <c r="AY183" s="18" t="s">
        <v>354</v>
      </c>
      <c r="BE183" s="149">
        <f t="shared" si="44"/>
        <v>0</v>
      </c>
      <c r="BF183" s="149">
        <f t="shared" si="45"/>
        <v>0</v>
      </c>
      <c r="BG183" s="149">
        <f t="shared" si="46"/>
        <v>0</v>
      </c>
      <c r="BH183" s="149">
        <f t="shared" si="47"/>
        <v>0</v>
      </c>
      <c r="BI183" s="149">
        <f t="shared" si="48"/>
        <v>0</v>
      </c>
      <c r="BJ183" s="18" t="s">
        <v>87</v>
      </c>
      <c r="BK183" s="149">
        <f t="shared" si="49"/>
        <v>0</v>
      </c>
      <c r="BL183" s="18" t="s">
        <v>849</v>
      </c>
      <c r="BM183" s="148" t="s">
        <v>969</v>
      </c>
    </row>
    <row r="184" spans="2:65" s="1" customFormat="1" ht="44.25" customHeight="1">
      <c r="B184" s="34"/>
      <c r="C184" s="137" t="s">
        <v>830</v>
      </c>
      <c r="D184" s="137" t="s">
        <v>356</v>
      </c>
      <c r="E184" s="138" t="s">
        <v>2588</v>
      </c>
      <c r="F184" s="139" t="s">
        <v>2589</v>
      </c>
      <c r="G184" s="140" t="s">
        <v>1521</v>
      </c>
      <c r="H184" s="141">
        <v>1</v>
      </c>
      <c r="I184" s="142"/>
      <c r="J184" s="143">
        <f t="shared" si="40"/>
        <v>0</v>
      </c>
      <c r="K184" s="139" t="s">
        <v>32</v>
      </c>
      <c r="L184" s="34"/>
      <c r="M184" s="144" t="s">
        <v>32</v>
      </c>
      <c r="N184" s="145" t="s">
        <v>51</v>
      </c>
      <c r="P184" s="146">
        <f t="shared" si="41"/>
        <v>0</v>
      </c>
      <c r="Q184" s="146">
        <v>0</v>
      </c>
      <c r="R184" s="146">
        <f t="shared" si="42"/>
        <v>0</v>
      </c>
      <c r="S184" s="146">
        <v>0</v>
      </c>
      <c r="T184" s="147">
        <f t="shared" si="43"/>
        <v>0</v>
      </c>
      <c r="AR184" s="148" t="s">
        <v>849</v>
      </c>
      <c r="AT184" s="148" t="s">
        <v>356</v>
      </c>
      <c r="AU184" s="148" t="s">
        <v>89</v>
      </c>
      <c r="AY184" s="18" t="s">
        <v>354</v>
      </c>
      <c r="BE184" s="149">
        <f t="shared" si="44"/>
        <v>0</v>
      </c>
      <c r="BF184" s="149">
        <f t="shared" si="45"/>
        <v>0</v>
      </c>
      <c r="BG184" s="149">
        <f t="shared" si="46"/>
        <v>0</v>
      </c>
      <c r="BH184" s="149">
        <f t="shared" si="47"/>
        <v>0</v>
      </c>
      <c r="BI184" s="149">
        <f t="shared" si="48"/>
        <v>0</v>
      </c>
      <c r="BJ184" s="18" t="s">
        <v>87</v>
      </c>
      <c r="BK184" s="149">
        <f t="shared" si="49"/>
        <v>0</v>
      </c>
      <c r="BL184" s="18" t="s">
        <v>849</v>
      </c>
      <c r="BM184" s="148" t="s">
        <v>978</v>
      </c>
    </row>
    <row r="185" spans="2:65" s="1" customFormat="1" ht="49.15" customHeight="1">
      <c r="B185" s="34"/>
      <c r="C185" s="137" t="s">
        <v>838</v>
      </c>
      <c r="D185" s="137" t="s">
        <v>356</v>
      </c>
      <c r="E185" s="138" t="s">
        <v>2590</v>
      </c>
      <c r="F185" s="139" t="s">
        <v>2591</v>
      </c>
      <c r="G185" s="140" t="s">
        <v>1521</v>
      </c>
      <c r="H185" s="141">
        <v>1</v>
      </c>
      <c r="I185" s="142"/>
      <c r="J185" s="143">
        <f t="shared" si="40"/>
        <v>0</v>
      </c>
      <c r="K185" s="139" t="s">
        <v>32</v>
      </c>
      <c r="L185" s="34"/>
      <c r="M185" s="144" t="s">
        <v>32</v>
      </c>
      <c r="N185" s="145" t="s">
        <v>51</v>
      </c>
      <c r="P185" s="146">
        <f t="shared" si="41"/>
        <v>0</v>
      </c>
      <c r="Q185" s="146">
        <v>0</v>
      </c>
      <c r="R185" s="146">
        <f t="shared" si="42"/>
        <v>0</v>
      </c>
      <c r="S185" s="146">
        <v>0</v>
      </c>
      <c r="T185" s="147">
        <f t="shared" si="43"/>
        <v>0</v>
      </c>
      <c r="AR185" s="148" t="s">
        <v>849</v>
      </c>
      <c r="AT185" s="148" t="s">
        <v>356</v>
      </c>
      <c r="AU185" s="148" t="s">
        <v>89</v>
      </c>
      <c r="AY185" s="18" t="s">
        <v>354</v>
      </c>
      <c r="BE185" s="149">
        <f t="shared" si="44"/>
        <v>0</v>
      </c>
      <c r="BF185" s="149">
        <f t="shared" si="45"/>
        <v>0</v>
      </c>
      <c r="BG185" s="149">
        <f t="shared" si="46"/>
        <v>0</v>
      </c>
      <c r="BH185" s="149">
        <f t="shared" si="47"/>
        <v>0</v>
      </c>
      <c r="BI185" s="149">
        <f t="shared" si="48"/>
        <v>0</v>
      </c>
      <c r="BJ185" s="18" t="s">
        <v>87</v>
      </c>
      <c r="BK185" s="149">
        <f t="shared" si="49"/>
        <v>0</v>
      </c>
      <c r="BL185" s="18" t="s">
        <v>849</v>
      </c>
      <c r="BM185" s="148" t="s">
        <v>989</v>
      </c>
    </row>
    <row r="186" spans="2:65" s="1" customFormat="1" ht="223.5" customHeight="1">
      <c r="B186" s="34"/>
      <c r="C186" s="179" t="s">
        <v>843</v>
      </c>
      <c r="D186" s="179" t="s">
        <v>517</v>
      </c>
      <c r="E186" s="180" t="s">
        <v>2560</v>
      </c>
      <c r="F186" s="181" t="s">
        <v>2561</v>
      </c>
      <c r="G186" s="182" t="s">
        <v>1521</v>
      </c>
      <c r="H186" s="183">
        <v>1</v>
      </c>
      <c r="I186" s="184"/>
      <c r="J186" s="185">
        <f t="shared" si="40"/>
        <v>0</v>
      </c>
      <c r="K186" s="181" t="s">
        <v>32</v>
      </c>
      <c r="L186" s="186"/>
      <c r="M186" s="187" t="s">
        <v>32</v>
      </c>
      <c r="N186" s="188" t="s">
        <v>51</v>
      </c>
      <c r="P186" s="146">
        <f t="shared" si="41"/>
        <v>0</v>
      </c>
      <c r="Q186" s="146">
        <v>0</v>
      </c>
      <c r="R186" s="146">
        <f t="shared" si="42"/>
        <v>0</v>
      </c>
      <c r="S186" s="146">
        <v>0</v>
      </c>
      <c r="T186" s="147">
        <f t="shared" si="43"/>
        <v>0</v>
      </c>
      <c r="AR186" s="148" t="s">
        <v>163</v>
      </c>
      <c r="AT186" s="148" t="s">
        <v>517</v>
      </c>
      <c r="AU186" s="148" t="s">
        <v>89</v>
      </c>
      <c r="AY186" s="18" t="s">
        <v>354</v>
      </c>
      <c r="BE186" s="149">
        <f t="shared" si="44"/>
        <v>0</v>
      </c>
      <c r="BF186" s="149">
        <f t="shared" si="45"/>
        <v>0</v>
      </c>
      <c r="BG186" s="149">
        <f t="shared" si="46"/>
        <v>0</v>
      </c>
      <c r="BH186" s="149">
        <f t="shared" si="47"/>
        <v>0</v>
      </c>
      <c r="BI186" s="149">
        <f t="shared" si="48"/>
        <v>0</v>
      </c>
      <c r="BJ186" s="18" t="s">
        <v>87</v>
      </c>
      <c r="BK186" s="149">
        <f t="shared" si="49"/>
        <v>0</v>
      </c>
      <c r="BL186" s="18" t="s">
        <v>163</v>
      </c>
      <c r="BM186" s="148" t="s">
        <v>2592</v>
      </c>
    </row>
    <row r="187" spans="2:65" s="1" customFormat="1" ht="128.65" customHeight="1">
      <c r="B187" s="34"/>
      <c r="C187" s="179" t="s">
        <v>849</v>
      </c>
      <c r="D187" s="179" t="s">
        <v>517</v>
      </c>
      <c r="E187" s="180" t="s">
        <v>2562</v>
      </c>
      <c r="F187" s="181" t="s">
        <v>2563</v>
      </c>
      <c r="G187" s="182" t="s">
        <v>1521</v>
      </c>
      <c r="H187" s="183">
        <v>1</v>
      </c>
      <c r="I187" s="184"/>
      <c r="J187" s="185">
        <f t="shared" si="40"/>
        <v>0</v>
      </c>
      <c r="K187" s="181" t="s">
        <v>32</v>
      </c>
      <c r="L187" s="186"/>
      <c r="M187" s="187" t="s">
        <v>32</v>
      </c>
      <c r="N187" s="188" t="s">
        <v>51</v>
      </c>
      <c r="P187" s="146">
        <f t="shared" si="41"/>
        <v>0</v>
      </c>
      <c r="Q187" s="146">
        <v>0</v>
      </c>
      <c r="R187" s="146">
        <f t="shared" si="42"/>
        <v>0</v>
      </c>
      <c r="S187" s="146">
        <v>0</v>
      </c>
      <c r="T187" s="147">
        <f t="shared" si="43"/>
        <v>0</v>
      </c>
      <c r="AR187" s="148" t="s">
        <v>163</v>
      </c>
      <c r="AT187" s="148" t="s">
        <v>517</v>
      </c>
      <c r="AU187" s="148" t="s">
        <v>89</v>
      </c>
      <c r="AY187" s="18" t="s">
        <v>354</v>
      </c>
      <c r="BE187" s="149">
        <f t="shared" si="44"/>
        <v>0</v>
      </c>
      <c r="BF187" s="149">
        <f t="shared" si="45"/>
        <v>0</v>
      </c>
      <c r="BG187" s="149">
        <f t="shared" si="46"/>
        <v>0</v>
      </c>
      <c r="BH187" s="149">
        <f t="shared" si="47"/>
        <v>0</v>
      </c>
      <c r="BI187" s="149">
        <f t="shared" si="48"/>
        <v>0</v>
      </c>
      <c r="BJ187" s="18" t="s">
        <v>87</v>
      </c>
      <c r="BK187" s="149">
        <f t="shared" si="49"/>
        <v>0</v>
      </c>
      <c r="BL187" s="18" t="s">
        <v>163</v>
      </c>
      <c r="BM187" s="148" t="s">
        <v>2593</v>
      </c>
    </row>
    <row r="188" spans="2:65" s="1" customFormat="1" ht="90" customHeight="1">
      <c r="B188" s="34"/>
      <c r="C188" s="179" t="s">
        <v>854</v>
      </c>
      <c r="D188" s="179" t="s">
        <v>517</v>
      </c>
      <c r="E188" s="180" t="s">
        <v>2564</v>
      </c>
      <c r="F188" s="181" t="s">
        <v>2565</v>
      </c>
      <c r="G188" s="182" t="s">
        <v>1521</v>
      </c>
      <c r="H188" s="183">
        <v>2</v>
      </c>
      <c r="I188" s="184"/>
      <c r="J188" s="185">
        <f t="shared" si="40"/>
        <v>0</v>
      </c>
      <c r="K188" s="181" t="s">
        <v>32</v>
      </c>
      <c r="L188" s="186"/>
      <c r="M188" s="187" t="s">
        <v>32</v>
      </c>
      <c r="N188" s="188" t="s">
        <v>51</v>
      </c>
      <c r="P188" s="146">
        <f t="shared" si="41"/>
        <v>0</v>
      </c>
      <c r="Q188" s="146">
        <v>0</v>
      </c>
      <c r="R188" s="146">
        <f t="shared" si="42"/>
        <v>0</v>
      </c>
      <c r="S188" s="146">
        <v>0</v>
      </c>
      <c r="T188" s="147">
        <f t="shared" si="43"/>
        <v>0</v>
      </c>
      <c r="AR188" s="148" t="s">
        <v>163</v>
      </c>
      <c r="AT188" s="148" t="s">
        <v>517</v>
      </c>
      <c r="AU188" s="148" t="s">
        <v>89</v>
      </c>
      <c r="AY188" s="18" t="s">
        <v>354</v>
      </c>
      <c r="BE188" s="149">
        <f t="shared" si="44"/>
        <v>0</v>
      </c>
      <c r="BF188" s="149">
        <f t="shared" si="45"/>
        <v>0</v>
      </c>
      <c r="BG188" s="149">
        <f t="shared" si="46"/>
        <v>0</v>
      </c>
      <c r="BH188" s="149">
        <f t="shared" si="47"/>
        <v>0</v>
      </c>
      <c r="BI188" s="149">
        <f t="shared" si="48"/>
        <v>0</v>
      </c>
      <c r="BJ188" s="18" t="s">
        <v>87</v>
      </c>
      <c r="BK188" s="149">
        <f t="shared" si="49"/>
        <v>0</v>
      </c>
      <c r="BL188" s="18" t="s">
        <v>163</v>
      </c>
      <c r="BM188" s="148" t="s">
        <v>2594</v>
      </c>
    </row>
    <row r="189" spans="2:65" s="1" customFormat="1" ht="24.2" customHeight="1">
      <c r="B189" s="34"/>
      <c r="C189" s="179" t="s">
        <v>866</v>
      </c>
      <c r="D189" s="179" t="s">
        <v>517</v>
      </c>
      <c r="E189" s="180" t="s">
        <v>2566</v>
      </c>
      <c r="F189" s="181" t="s">
        <v>2567</v>
      </c>
      <c r="G189" s="182" t="s">
        <v>1521</v>
      </c>
      <c r="H189" s="183">
        <v>4</v>
      </c>
      <c r="I189" s="184"/>
      <c r="J189" s="185">
        <f t="shared" si="40"/>
        <v>0</v>
      </c>
      <c r="K189" s="181" t="s">
        <v>32</v>
      </c>
      <c r="L189" s="186"/>
      <c r="M189" s="187" t="s">
        <v>32</v>
      </c>
      <c r="N189" s="188" t="s">
        <v>51</v>
      </c>
      <c r="P189" s="146">
        <f t="shared" si="41"/>
        <v>0</v>
      </c>
      <c r="Q189" s="146">
        <v>0</v>
      </c>
      <c r="R189" s="146">
        <f t="shared" si="42"/>
        <v>0</v>
      </c>
      <c r="S189" s="146">
        <v>0</v>
      </c>
      <c r="T189" s="147">
        <f t="shared" si="43"/>
        <v>0</v>
      </c>
      <c r="AR189" s="148" t="s">
        <v>163</v>
      </c>
      <c r="AT189" s="148" t="s">
        <v>517</v>
      </c>
      <c r="AU189" s="148" t="s">
        <v>89</v>
      </c>
      <c r="AY189" s="18" t="s">
        <v>354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18" t="s">
        <v>87</v>
      </c>
      <c r="BK189" s="149">
        <f t="shared" si="49"/>
        <v>0</v>
      </c>
      <c r="BL189" s="18" t="s">
        <v>163</v>
      </c>
      <c r="BM189" s="148" t="s">
        <v>2595</v>
      </c>
    </row>
    <row r="190" spans="2:65" s="1" customFormat="1" ht="168" customHeight="1">
      <c r="B190" s="34"/>
      <c r="C190" s="179" t="s">
        <v>875</v>
      </c>
      <c r="D190" s="179" t="s">
        <v>517</v>
      </c>
      <c r="E190" s="180" t="s">
        <v>2568</v>
      </c>
      <c r="F190" s="181" t="s">
        <v>2569</v>
      </c>
      <c r="G190" s="182" t="s">
        <v>1521</v>
      </c>
      <c r="H190" s="183">
        <v>1</v>
      </c>
      <c r="I190" s="184"/>
      <c r="J190" s="185">
        <f t="shared" si="40"/>
        <v>0</v>
      </c>
      <c r="K190" s="181" t="s">
        <v>32</v>
      </c>
      <c r="L190" s="186"/>
      <c r="M190" s="187" t="s">
        <v>32</v>
      </c>
      <c r="N190" s="188" t="s">
        <v>51</v>
      </c>
      <c r="P190" s="146">
        <f t="shared" si="41"/>
        <v>0</v>
      </c>
      <c r="Q190" s="146">
        <v>0</v>
      </c>
      <c r="R190" s="146">
        <f t="shared" si="42"/>
        <v>0</v>
      </c>
      <c r="S190" s="146">
        <v>0</v>
      </c>
      <c r="T190" s="147">
        <f t="shared" si="43"/>
        <v>0</v>
      </c>
      <c r="AR190" s="148" t="s">
        <v>163</v>
      </c>
      <c r="AT190" s="148" t="s">
        <v>517</v>
      </c>
      <c r="AU190" s="148" t="s">
        <v>89</v>
      </c>
      <c r="AY190" s="18" t="s">
        <v>354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18" t="s">
        <v>87</v>
      </c>
      <c r="BK190" s="149">
        <f t="shared" si="49"/>
        <v>0</v>
      </c>
      <c r="BL190" s="18" t="s">
        <v>163</v>
      </c>
      <c r="BM190" s="148" t="s">
        <v>2596</v>
      </c>
    </row>
    <row r="191" spans="2:65" s="1" customFormat="1" ht="24.2" customHeight="1">
      <c r="B191" s="34"/>
      <c r="C191" s="179" t="s">
        <v>880</v>
      </c>
      <c r="D191" s="179" t="s">
        <v>517</v>
      </c>
      <c r="E191" s="180" t="s">
        <v>2570</v>
      </c>
      <c r="F191" s="181" t="s">
        <v>2571</v>
      </c>
      <c r="G191" s="182" t="s">
        <v>1521</v>
      </c>
      <c r="H191" s="183">
        <v>2</v>
      </c>
      <c r="I191" s="184"/>
      <c r="J191" s="185">
        <f t="shared" si="40"/>
        <v>0</v>
      </c>
      <c r="K191" s="181" t="s">
        <v>32</v>
      </c>
      <c r="L191" s="186"/>
      <c r="M191" s="187" t="s">
        <v>32</v>
      </c>
      <c r="N191" s="188" t="s">
        <v>51</v>
      </c>
      <c r="P191" s="146">
        <f t="shared" si="41"/>
        <v>0</v>
      </c>
      <c r="Q191" s="146">
        <v>0</v>
      </c>
      <c r="R191" s="146">
        <f t="shared" si="42"/>
        <v>0</v>
      </c>
      <c r="S191" s="146">
        <v>0</v>
      </c>
      <c r="T191" s="147">
        <f t="shared" si="43"/>
        <v>0</v>
      </c>
      <c r="AR191" s="148" t="s">
        <v>163</v>
      </c>
      <c r="AT191" s="148" t="s">
        <v>517</v>
      </c>
      <c r="AU191" s="148" t="s">
        <v>89</v>
      </c>
      <c r="AY191" s="18" t="s">
        <v>354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18" t="s">
        <v>87</v>
      </c>
      <c r="BK191" s="149">
        <f t="shared" si="49"/>
        <v>0</v>
      </c>
      <c r="BL191" s="18" t="s">
        <v>163</v>
      </c>
      <c r="BM191" s="148" t="s">
        <v>2597</v>
      </c>
    </row>
    <row r="192" spans="2:65" s="1" customFormat="1" ht="180.75" customHeight="1">
      <c r="B192" s="34"/>
      <c r="C192" s="179" t="s">
        <v>892</v>
      </c>
      <c r="D192" s="179" t="s">
        <v>517</v>
      </c>
      <c r="E192" s="180" t="s">
        <v>2572</v>
      </c>
      <c r="F192" s="181" t="s">
        <v>2573</v>
      </c>
      <c r="G192" s="182" t="s">
        <v>1521</v>
      </c>
      <c r="H192" s="183">
        <v>1</v>
      </c>
      <c r="I192" s="184"/>
      <c r="J192" s="185">
        <f t="shared" si="40"/>
        <v>0</v>
      </c>
      <c r="K192" s="181" t="s">
        <v>32</v>
      </c>
      <c r="L192" s="186"/>
      <c r="M192" s="187" t="s">
        <v>32</v>
      </c>
      <c r="N192" s="188" t="s">
        <v>51</v>
      </c>
      <c r="P192" s="146">
        <f t="shared" si="41"/>
        <v>0</v>
      </c>
      <c r="Q192" s="146">
        <v>0</v>
      </c>
      <c r="R192" s="146">
        <f t="shared" si="42"/>
        <v>0</v>
      </c>
      <c r="S192" s="146">
        <v>0</v>
      </c>
      <c r="T192" s="147">
        <f t="shared" si="43"/>
        <v>0</v>
      </c>
      <c r="AR192" s="148" t="s">
        <v>163</v>
      </c>
      <c r="AT192" s="148" t="s">
        <v>517</v>
      </c>
      <c r="AU192" s="148" t="s">
        <v>89</v>
      </c>
      <c r="AY192" s="18" t="s">
        <v>354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18" t="s">
        <v>87</v>
      </c>
      <c r="BK192" s="149">
        <f t="shared" si="49"/>
        <v>0</v>
      </c>
      <c r="BL192" s="18" t="s">
        <v>163</v>
      </c>
      <c r="BM192" s="148" t="s">
        <v>2598</v>
      </c>
    </row>
    <row r="193" spans="2:65" s="1" customFormat="1" ht="24.2" customHeight="1">
      <c r="B193" s="34"/>
      <c r="C193" s="179" t="s">
        <v>897</v>
      </c>
      <c r="D193" s="179" t="s">
        <v>517</v>
      </c>
      <c r="E193" s="180" t="s">
        <v>2574</v>
      </c>
      <c r="F193" s="181" t="s">
        <v>2575</v>
      </c>
      <c r="G193" s="182" t="s">
        <v>1521</v>
      </c>
      <c r="H193" s="183">
        <v>1</v>
      </c>
      <c r="I193" s="184"/>
      <c r="J193" s="185">
        <f t="shared" si="40"/>
        <v>0</v>
      </c>
      <c r="K193" s="181" t="s">
        <v>32</v>
      </c>
      <c r="L193" s="186"/>
      <c r="M193" s="187" t="s">
        <v>32</v>
      </c>
      <c r="N193" s="188" t="s">
        <v>51</v>
      </c>
      <c r="P193" s="146">
        <f t="shared" si="41"/>
        <v>0</v>
      </c>
      <c r="Q193" s="146">
        <v>0</v>
      </c>
      <c r="R193" s="146">
        <f t="shared" si="42"/>
        <v>0</v>
      </c>
      <c r="S193" s="146">
        <v>0</v>
      </c>
      <c r="T193" s="147">
        <f t="shared" si="43"/>
        <v>0</v>
      </c>
      <c r="AR193" s="148" t="s">
        <v>163</v>
      </c>
      <c r="AT193" s="148" t="s">
        <v>517</v>
      </c>
      <c r="AU193" s="148" t="s">
        <v>89</v>
      </c>
      <c r="AY193" s="18" t="s">
        <v>354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18" t="s">
        <v>87</v>
      </c>
      <c r="BK193" s="149">
        <f t="shared" si="49"/>
        <v>0</v>
      </c>
      <c r="BL193" s="18" t="s">
        <v>163</v>
      </c>
      <c r="BM193" s="148" t="s">
        <v>2599</v>
      </c>
    </row>
    <row r="194" spans="2:65" s="1" customFormat="1" ht="16.5" customHeight="1">
      <c r="B194" s="34"/>
      <c r="C194" s="179" t="s">
        <v>905</v>
      </c>
      <c r="D194" s="179" t="s">
        <v>517</v>
      </c>
      <c r="E194" s="180" t="s">
        <v>2576</v>
      </c>
      <c r="F194" s="181" t="s">
        <v>2577</v>
      </c>
      <c r="G194" s="182" t="s">
        <v>1521</v>
      </c>
      <c r="H194" s="183">
        <v>1</v>
      </c>
      <c r="I194" s="184"/>
      <c r="J194" s="185">
        <f t="shared" si="40"/>
        <v>0</v>
      </c>
      <c r="K194" s="181" t="s">
        <v>32</v>
      </c>
      <c r="L194" s="186"/>
      <c r="M194" s="187" t="s">
        <v>32</v>
      </c>
      <c r="N194" s="188" t="s">
        <v>51</v>
      </c>
      <c r="P194" s="146">
        <f t="shared" si="41"/>
        <v>0</v>
      </c>
      <c r="Q194" s="146">
        <v>0</v>
      </c>
      <c r="R194" s="146">
        <f t="shared" si="42"/>
        <v>0</v>
      </c>
      <c r="S194" s="146">
        <v>0</v>
      </c>
      <c r="T194" s="147">
        <f t="shared" si="43"/>
        <v>0</v>
      </c>
      <c r="AR194" s="148" t="s">
        <v>163</v>
      </c>
      <c r="AT194" s="148" t="s">
        <v>517</v>
      </c>
      <c r="AU194" s="148" t="s">
        <v>89</v>
      </c>
      <c r="AY194" s="18" t="s">
        <v>354</v>
      </c>
      <c r="BE194" s="149">
        <f t="shared" si="44"/>
        <v>0</v>
      </c>
      <c r="BF194" s="149">
        <f t="shared" si="45"/>
        <v>0</v>
      </c>
      <c r="BG194" s="149">
        <f t="shared" si="46"/>
        <v>0</v>
      </c>
      <c r="BH194" s="149">
        <f t="shared" si="47"/>
        <v>0</v>
      </c>
      <c r="BI194" s="149">
        <f t="shared" si="48"/>
        <v>0</v>
      </c>
      <c r="BJ194" s="18" t="s">
        <v>87</v>
      </c>
      <c r="BK194" s="149">
        <f t="shared" si="49"/>
        <v>0</v>
      </c>
      <c r="BL194" s="18" t="s">
        <v>163</v>
      </c>
      <c r="BM194" s="148" t="s">
        <v>2600</v>
      </c>
    </row>
    <row r="195" spans="2:65" s="1" customFormat="1" ht="37.9" customHeight="1">
      <c r="B195" s="34"/>
      <c r="C195" s="179" t="s">
        <v>908</v>
      </c>
      <c r="D195" s="179" t="s">
        <v>517</v>
      </c>
      <c r="E195" s="180" t="s">
        <v>2578</v>
      </c>
      <c r="F195" s="181" t="s">
        <v>2579</v>
      </c>
      <c r="G195" s="182" t="s">
        <v>1521</v>
      </c>
      <c r="H195" s="183">
        <v>2</v>
      </c>
      <c r="I195" s="184"/>
      <c r="J195" s="185">
        <f t="shared" si="40"/>
        <v>0</v>
      </c>
      <c r="K195" s="181" t="s">
        <v>32</v>
      </c>
      <c r="L195" s="186"/>
      <c r="M195" s="187" t="s">
        <v>32</v>
      </c>
      <c r="N195" s="188" t="s">
        <v>51</v>
      </c>
      <c r="P195" s="146">
        <f t="shared" si="41"/>
        <v>0</v>
      </c>
      <c r="Q195" s="146">
        <v>0</v>
      </c>
      <c r="R195" s="146">
        <f t="shared" si="42"/>
        <v>0</v>
      </c>
      <c r="S195" s="146">
        <v>0</v>
      </c>
      <c r="T195" s="147">
        <f t="shared" si="43"/>
        <v>0</v>
      </c>
      <c r="AR195" s="148" t="s">
        <v>163</v>
      </c>
      <c r="AT195" s="148" t="s">
        <v>517</v>
      </c>
      <c r="AU195" s="148" t="s">
        <v>89</v>
      </c>
      <c r="AY195" s="18" t="s">
        <v>354</v>
      </c>
      <c r="BE195" s="149">
        <f t="shared" si="44"/>
        <v>0</v>
      </c>
      <c r="BF195" s="149">
        <f t="shared" si="45"/>
        <v>0</v>
      </c>
      <c r="BG195" s="149">
        <f t="shared" si="46"/>
        <v>0</v>
      </c>
      <c r="BH195" s="149">
        <f t="shared" si="47"/>
        <v>0</v>
      </c>
      <c r="BI195" s="149">
        <f t="shared" si="48"/>
        <v>0</v>
      </c>
      <c r="BJ195" s="18" t="s">
        <v>87</v>
      </c>
      <c r="BK195" s="149">
        <f t="shared" si="49"/>
        <v>0</v>
      </c>
      <c r="BL195" s="18" t="s">
        <v>163</v>
      </c>
      <c r="BM195" s="148" t="s">
        <v>2601</v>
      </c>
    </row>
    <row r="196" spans="2:65" s="1" customFormat="1" ht="101.25" customHeight="1">
      <c r="B196" s="34"/>
      <c r="C196" s="179" t="s">
        <v>917</v>
      </c>
      <c r="D196" s="179" t="s">
        <v>517</v>
      </c>
      <c r="E196" s="180" t="s">
        <v>2580</v>
      </c>
      <c r="F196" s="181" t="s">
        <v>2581</v>
      </c>
      <c r="G196" s="182" t="s">
        <v>1521</v>
      </c>
      <c r="H196" s="183">
        <v>1</v>
      </c>
      <c r="I196" s="184"/>
      <c r="J196" s="185">
        <f t="shared" si="40"/>
        <v>0</v>
      </c>
      <c r="K196" s="181" t="s">
        <v>32</v>
      </c>
      <c r="L196" s="186"/>
      <c r="M196" s="187" t="s">
        <v>32</v>
      </c>
      <c r="N196" s="188" t="s">
        <v>51</v>
      </c>
      <c r="P196" s="146">
        <f t="shared" si="41"/>
        <v>0</v>
      </c>
      <c r="Q196" s="146">
        <v>0</v>
      </c>
      <c r="R196" s="146">
        <f t="shared" si="42"/>
        <v>0</v>
      </c>
      <c r="S196" s="146">
        <v>0</v>
      </c>
      <c r="T196" s="147">
        <f t="shared" si="43"/>
        <v>0</v>
      </c>
      <c r="AR196" s="148" t="s">
        <v>163</v>
      </c>
      <c r="AT196" s="148" t="s">
        <v>517</v>
      </c>
      <c r="AU196" s="148" t="s">
        <v>89</v>
      </c>
      <c r="AY196" s="18" t="s">
        <v>354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18" t="s">
        <v>87</v>
      </c>
      <c r="BK196" s="149">
        <f t="shared" si="49"/>
        <v>0</v>
      </c>
      <c r="BL196" s="18" t="s">
        <v>163</v>
      </c>
      <c r="BM196" s="148" t="s">
        <v>2602</v>
      </c>
    </row>
    <row r="197" spans="2:65" s="1" customFormat="1" ht="55.5" customHeight="1">
      <c r="B197" s="34"/>
      <c r="C197" s="179" t="s">
        <v>924</v>
      </c>
      <c r="D197" s="179" t="s">
        <v>517</v>
      </c>
      <c r="E197" s="180" t="s">
        <v>2582</v>
      </c>
      <c r="F197" s="181" t="s">
        <v>2583</v>
      </c>
      <c r="G197" s="182" t="s">
        <v>1521</v>
      </c>
      <c r="H197" s="183">
        <v>1</v>
      </c>
      <c r="I197" s="184"/>
      <c r="J197" s="185">
        <f t="shared" si="40"/>
        <v>0</v>
      </c>
      <c r="K197" s="181" t="s">
        <v>32</v>
      </c>
      <c r="L197" s="186"/>
      <c r="M197" s="187" t="s">
        <v>32</v>
      </c>
      <c r="N197" s="188" t="s">
        <v>51</v>
      </c>
      <c r="P197" s="146">
        <f t="shared" si="41"/>
        <v>0</v>
      </c>
      <c r="Q197" s="146">
        <v>0</v>
      </c>
      <c r="R197" s="146">
        <f t="shared" si="42"/>
        <v>0</v>
      </c>
      <c r="S197" s="146">
        <v>0</v>
      </c>
      <c r="T197" s="147">
        <f t="shared" si="43"/>
        <v>0</v>
      </c>
      <c r="AR197" s="148" t="s">
        <v>163</v>
      </c>
      <c r="AT197" s="148" t="s">
        <v>517</v>
      </c>
      <c r="AU197" s="148" t="s">
        <v>89</v>
      </c>
      <c r="AY197" s="18" t="s">
        <v>354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18" t="s">
        <v>87</v>
      </c>
      <c r="BK197" s="149">
        <f t="shared" si="49"/>
        <v>0</v>
      </c>
      <c r="BL197" s="18" t="s">
        <v>163</v>
      </c>
      <c r="BM197" s="148" t="s">
        <v>2603</v>
      </c>
    </row>
    <row r="198" spans="2:65" s="1" customFormat="1" ht="24.2" customHeight="1">
      <c r="B198" s="34"/>
      <c r="C198" s="179" t="s">
        <v>929</v>
      </c>
      <c r="D198" s="179" t="s">
        <v>517</v>
      </c>
      <c r="E198" s="180" t="s">
        <v>2584</v>
      </c>
      <c r="F198" s="181" t="s">
        <v>2585</v>
      </c>
      <c r="G198" s="182" t="s">
        <v>1521</v>
      </c>
      <c r="H198" s="183">
        <v>1</v>
      </c>
      <c r="I198" s="184"/>
      <c r="J198" s="185">
        <f t="shared" si="40"/>
        <v>0</v>
      </c>
      <c r="K198" s="181" t="s">
        <v>32</v>
      </c>
      <c r="L198" s="186"/>
      <c r="M198" s="187" t="s">
        <v>32</v>
      </c>
      <c r="N198" s="188" t="s">
        <v>51</v>
      </c>
      <c r="P198" s="146">
        <f t="shared" si="41"/>
        <v>0</v>
      </c>
      <c r="Q198" s="146">
        <v>0</v>
      </c>
      <c r="R198" s="146">
        <f t="shared" si="42"/>
        <v>0</v>
      </c>
      <c r="S198" s="146">
        <v>0</v>
      </c>
      <c r="T198" s="147">
        <f t="shared" si="43"/>
        <v>0</v>
      </c>
      <c r="AR198" s="148" t="s">
        <v>163</v>
      </c>
      <c r="AT198" s="148" t="s">
        <v>517</v>
      </c>
      <c r="AU198" s="148" t="s">
        <v>89</v>
      </c>
      <c r="AY198" s="18" t="s">
        <v>354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18" t="s">
        <v>87</v>
      </c>
      <c r="BK198" s="149">
        <f t="shared" si="49"/>
        <v>0</v>
      </c>
      <c r="BL198" s="18" t="s">
        <v>163</v>
      </c>
      <c r="BM198" s="148" t="s">
        <v>2604</v>
      </c>
    </row>
    <row r="199" spans="2:65" s="1" customFormat="1" ht="37.9" customHeight="1">
      <c r="B199" s="34"/>
      <c r="C199" s="179" t="s">
        <v>934</v>
      </c>
      <c r="D199" s="179" t="s">
        <v>517</v>
      </c>
      <c r="E199" s="180" t="s">
        <v>2586</v>
      </c>
      <c r="F199" s="181" t="s">
        <v>2605</v>
      </c>
      <c r="G199" s="182" t="s">
        <v>1521</v>
      </c>
      <c r="H199" s="183">
        <v>1</v>
      </c>
      <c r="I199" s="184"/>
      <c r="J199" s="185">
        <f t="shared" si="40"/>
        <v>0</v>
      </c>
      <c r="K199" s="181" t="s">
        <v>32</v>
      </c>
      <c r="L199" s="186"/>
      <c r="M199" s="187" t="s">
        <v>32</v>
      </c>
      <c r="N199" s="188" t="s">
        <v>51</v>
      </c>
      <c r="P199" s="146">
        <f t="shared" si="41"/>
        <v>0</v>
      </c>
      <c r="Q199" s="146">
        <v>0</v>
      </c>
      <c r="R199" s="146">
        <f t="shared" si="42"/>
        <v>0</v>
      </c>
      <c r="S199" s="146">
        <v>0</v>
      </c>
      <c r="T199" s="147">
        <f t="shared" si="43"/>
        <v>0</v>
      </c>
      <c r="AR199" s="148" t="s">
        <v>163</v>
      </c>
      <c r="AT199" s="148" t="s">
        <v>517</v>
      </c>
      <c r="AU199" s="148" t="s">
        <v>89</v>
      </c>
      <c r="AY199" s="18" t="s">
        <v>354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18" t="s">
        <v>87</v>
      </c>
      <c r="BK199" s="149">
        <f t="shared" si="49"/>
        <v>0</v>
      </c>
      <c r="BL199" s="18" t="s">
        <v>163</v>
      </c>
      <c r="BM199" s="148" t="s">
        <v>2606</v>
      </c>
    </row>
    <row r="200" spans="2:65" s="11" customFormat="1" ht="22.9" customHeight="1">
      <c r="B200" s="125"/>
      <c r="D200" s="126" t="s">
        <v>79</v>
      </c>
      <c r="E200" s="135" t="s">
        <v>2379</v>
      </c>
      <c r="F200" s="135" t="s">
        <v>2521</v>
      </c>
      <c r="I200" s="128"/>
      <c r="J200" s="136">
        <f>BK200</f>
        <v>0</v>
      </c>
      <c r="L200" s="125"/>
      <c r="M200" s="130"/>
      <c r="P200" s="131">
        <f>SUM(P201:P204)</f>
        <v>0</v>
      </c>
      <c r="R200" s="131">
        <f>SUM(R201:R204)</f>
        <v>0</v>
      </c>
      <c r="T200" s="132">
        <f>SUM(T201:T204)</f>
        <v>0</v>
      </c>
      <c r="AR200" s="126" t="s">
        <v>110</v>
      </c>
      <c r="AT200" s="133" t="s">
        <v>79</v>
      </c>
      <c r="AU200" s="133" t="s">
        <v>87</v>
      </c>
      <c r="AY200" s="126" t="s">
        <v>354</v>
      </c>
      <c r="BK200" s="134">
        <f>SUM(BK201:BK204)</f>
        <v>0</v>
      </c>
    </row>
    <row r="201" spans="2:65" s="1" customFormat="1" ht="49.15" customHeight="1">
      <c r="B201" s="34"/>
      <c r="C201" s="137" t="s">
        <v>941</v>
      </c>
      <c r="D201" s="137" t="s">
        <v>356</v>
      </c>
      <c r="E201" s="138" t="s">
        <v>2607</v>
      </c>
      <c r="F201" s="139" t="s">
        <v>2608</v>
      </c>
      <c r="G201" s="140" t="s">
        <v>476</v>
      </c>
      <c r="H201" s="141">
        <v>290</v>
      </c>
      <c r="I201" s="142"/>
      <c r="J201" s="143">
        <f>ROUND(I201*H201,2)</f>
        <v>0</v>
      </c>
      <c r="K201" s="139" t="s">
        <v>32</v>
      </c>
      <c r="L201" s="34"/>
      <c r="M201" s="144" t="s">
        <v>32</v>
      </c>
      <c r="N201" s="145" t="s">
        <v>51</v>
      </c>
      <c r="P201" s="146">
        <f>O201*H201</f>
        <v>0</v>
      </c>
      <c r="Q201" s="146">
        <v>0</v>
      </c>
      <c r="R201" s="146">
        <f>Q201*H201</f>
        <v>0</v>
      </c>
      <c r="S201" s="146">
        <v>0</v>
      </c>
      <c r="T201" s="147">
        <f>S201*H201</f>
        <v>0</v>
      </c>
      <c r="AR201" s="148" t="s">
        <v>849</v>
      </c>
      <c r="AT201" s="148" t="s">
        <v>356</v>
      </c>
      <c r="AU201" s="148" t="s">
        <v>89</v>
      </c>
      <c r="AY201" s="18" t="s">
        <v>354</v>
      </c>
      <c r="BE201" s="149">
        <f>IF(N201="základní",J201,0)</f>
        <v>0</v>
      </c>
      <c r="BF201" s="149">
        <f>IF(N201="snížená",J201,0)</f>
        <v>0</v>
      </c>
      <c r="BG201" s="149">
        <f>IF(N201="zákl. přenesená",J201,0)</f>
        <v>0</v>
      </c>
      <c r="BH201" s="149">
        <f>IF(N201="sníž. přenesená",J201,0)</f>
        <v>0</v>
      </c>
      <c r="BI201" s="149">
        <f>IF(N201="nulová",J201,0)</f>
        <v>0</v>
      </c>
      <c r="BJ201" s="18" t="s">
        <v>87</v>
      </c>
      <c r="BK201" s="149">
        <f>ROUND(I201*H201,2)</f>
        <v>0</v>
      </c>
      <c r="BL201" s="18" t="s">
        <v>849</v>
      </c>
      <c r="BM201" s="148" t="s">
        <v>1007</v>
      </c>
    </row>
    <row r="202" spans="2:65" s="1" customFormat="1" ht="37.9" customHeight="1">
      <c r="B202" s="34"/>
      <c r="C202" s="137" t="s">
        <v>948</v>
      </c>
      <c r="D202" s="137" t="s">
        <v>356</v>
      </c>
      <c r="E202" s="138" t="s">
        <v>2609</v>
      </c>
      <c r="F202" s="139" t="s">
        <v>2610</v>
      </c>
      <c r="G202" s="140" t="s">
        <v>2611</v>
      </c>
      <c r="H202" s="141">
        <v>580</v>
      </c>
      <c r="I202" s="142"/>
      <c r="J202" s="143">
        <f>ROUND(I202*H202,2)</f>
        <v>0</v>
      </c>
      <c r="K202" s="139" t="s">
        <v>32</v>
      </c>
      <c r="L202" s="34"/>
      <c r="M202" s="144" t="s">
        <v>32</v>
      </c>
      <c r="N202" s="145" t="s">
        <v>51</v>
      </c>
      <c r="P202" s="146">
        <f>O202*H202</f>
        <v>0</v>
      </c>
      <c r="Q202" s="146">
        <v>0</v>
      </c>
      <c r="R202" s="146">
        <f>Q202*H202</f>
        <v>0</v>
      </c>
      <c r="S202" s="146">
        <v>0</v>
      </c>
      <c r="T202" s="147">
        <f>S202*H202</f>
        <v>0</v>
      </c>
      <c r="AR202" s="148" t="s">
        <v>849</v>
      </c>
      <c r="AT202" s="148" t="s">
        <v>356</v>
      </c>
      <c r="AU202" s="148" t="s">
        <v>89</v>
      </c>
      <c r="AY202" s="18" t="s">
        <v>354</v>
      </c>
      <c r="BE202" s="149">
        <f>IF(N202="základní",J202,0)</f>
        <v>0</v>
      </c>
      <c r="BF202" s="149">
        <f>IF(N202="snížená",J202,0)</f>
        <v>0</v>
      </c>
      <c r="BG202" s="149">
        <f>IF(N202="zákl. přenesená",J202,0)</f>
        <v>0</v>
      </c>
      <c r="BH202" s="149">
        <f>IF(N202="sníž. přenesená",J202,0)</f>
        <v>0</v>
      </c>
      <c r="BI202" s="149">
        <f>IF(N202="nulová",J202,0)</f>
        <v>0</v>
      </c>
      <c r="BJ202" s="18" t="s">
        <v>87</v>
      </c>
      <c r="BK202" s="149">
        <f>ROUND(I202*H202,2)</f>
        <v>0</v>
      </c>
      <c r="BL202" s="18" t="s">
        <v>849</v>
      </c>
      <c r="BM202" s="148" t="s">
        <v>1016</v>
      </c>
    </row>
    <row r="203" spans="2:65" s="1" customFormat="1" ht="49.15" customHeight="1">
      <c r="B203" s="34"/>
      <c r="C203" s="179" t="s">
        <v>953</v>
      </c>
      <c r="D203" s="179" t="s">
        <v>517</v>
      </c>
      <c r="E203" s="180" t="s">
        <v>2612</v>
      </c>
      <c r="F203" s="181" t="s">
        <v>2608</v>
      </c>
      <c r="G203" s="182" t="s">
        <v>476</v>
      </c>
      <c r="H203" s="183">
        <v>290</v>
      </c>
      <c r="I203" s="184"/>
      <c r="J203" s="185">
        <f>ROUND(I203*H203,2)</f>
        <v>0</v>
      </c>
      <c r="K203" s="181" t="s">
        <v>32</v>
      </c>
      <c r="L203" s="186"/>
      <c r="M203" s="187" t="s">
        <v>32</v>
      </c>
      <c r="N203" s="188" t="s">
        <v>51</v>
      </c>
      <c r="P203" s="146">
        <f>O203*H203</f>
        <v>0</v>
      </c>
      <c r="Q203" s="146">
        <v>0</v>
      </c>
      <c r="R203" s="146">
        <f>Q203*H203</f>
        <v>0</v>
      </c>
      <c r="S203" s="146">
        <v>0</v>
      </c>
      <c r="T203" s="147">
        <f>S203*H203</f>
        <v>0</v>
      </c>
      <c r="AR203" s="148" t="s">
        <v>163</v>
      </c>
      <c r="AT203" s="148" t="s">
        <v>517</v>
      </c>
      <c r="AU203" s="148" t="s">
        <v>89</v>
      </c>
      <c r="AY203" s="18" t="s">
        <v>354</v>
      </c>
      <c r="BE203" s="149">
        <f>IF(N203="základní",J203,0)</f>
        <v>0</v>
      </c>
      <c r="BF203" s="149">
        <f>IF(N203="snížená",J203,0)</f>
        <v>0</v>
      </c>
      <c r="BG203" s="149">
        <f>IF(N203="zákl. přenesená",J203,0)</f>
        <v>0</v>
      </c>
      <c r="BH203" s="149">
        <f>IF(N203="sníž. přenesená",J203,0)</f>
        <v>0</v>
      </c>
      <c r="BI203" s="149">
        <f>IF(N203="nulová",J203,0)</f>
        <v>0</v>
      </c>
      <c r="BJ203" s="18" t="s">
        <v>87</v>
      </c>
      <c r="BK203" s="149">
        <f>ROUND(I203*H203,2)</f>
        <v>0</v>
      </c>
      <c r="BL203" s="18" t="s">
        <v>163</v>
      </c>
      <c r="BM203" s="148" t="s">
        <v>2613</v>
      </c>
    </row>
    <row r="204" spans="2:65" s="1" customFormat="1" ht="37.9" customHeight="1">
      <c r="B204" s="34"/>
      <c r="C204" s="179" t="s">
        <v>329</v>
      </c>
      <c r="D204" s="179" t="s">
        <v>517</v>
      </c>
      <c r="E204" s="180" t="s">
        <v>2614</v>
      </c>
      <c r="F204" s="181" t="s">
        <v>2610</v>
      </c>
      <c r="G204" s="182" t="s">
        <v>2611</v>
      </c>
      <c r="H204" s="183">
        <v>580</v>
      </c>
      <c r="I204" s="184"/>
      <c r="J204" s="185">
        <f>ROUND(I204*H204,2)</f>
        <v>0</v>
      </c>
      <c r="K204" s="181" t="s">
        <v>32</v>
      </c>
      <c r="L204" s="186"/>
      <c r="M204" s="187" t="s">
        <v>32</v>
      </c>
      <c r="N204" s="188" t="s">
        <v>51</v>
      </c>
      <c r="P204" s="146">
        <f>O204*H204</f>
        <v>0</v>
      </c>
      <c r="Q204" s="146">
        <v>0</v>
      </c>
      <c r="R204" s="146">
        <f>Q204*H204</f>
        <v>0</v>
      </c>
      <c r="S204" s="146">
        <v>0</v>
      </c>
      <c r="T204" s="147">
        <f>S204*H204</f>
        <v>0</v>
      </c>
      <c r="AR204" s="148" t="s">
        <v>163</v>
      </c>
      <c r="AT204" s="148" t="s">
        <v>517</v>
      </c>
      <c r="AU204" s="148" t="s">
        <v>89</v>
      </c>
      <c r="AY204" s="18" t="s">
        <v>354</v>
      </c>
      <c r="BE204" s="149">
        <f>IF(N204="základní",J204,0)</f>
        <v>0</v>
      </c>
      <c r="BF204" s="149">
        <f>IF(N204="snížená",J204,0)</f>
        <v>0</v>
      </c>
      <c r="BG204" s="149">
        <f>IF(N204="zákl. přenesená",J204,0)</f>
        <v>0</v>
      </c>
      <c r="BH204" s="149">
        <f>IF(N204="sníž. přenesená",J204,0)</f>
        <v>0</v>
      </c>
      <c r="BI204" s="149">
        <f>IF(N204="nulová",J204,0)</f>
        <v>0</v>
      </c>
      <c r="BJ204" s="18" t="s">
        <v>87</v>
      </c>
      <c r="BK204" s="149">
        <f>ROUND(I204*H204,2)</f>
        <v>0</v>
      </c>
      <c r="BL204" s="18" t="s">
        <v>163</v>
      </c>
      <c r="BM204" s="148" t="s">
        <v>2615</v>
      </c>
    </row>
    <row r="205" spans="2:65" s="11" customFormat="1" ht="25.9" customHeight="1">
      <c r="B205" s="125"/>
      <c r="D205" s="126" t="s">
        <v>79</v>
      </c>
      <c r="E205" s="127" t="s">
        <v>2616</v>
      </c>
      <c r="F205" s="127" t="s">
        <v>2617</v>
      </c>
      <c r="I205" s="128"/>
      <c r="J205" s="129">
        <f>BK205</f>
        <v>0</v>
      </c>
      <c r="L205" s="125"/>
      <c r="M205" s="130"/>
      <c r="P205" s="131">
        <f>P206+P219</f>
        <v>0</v>
      </c>
      <c r="R205" s="131">
        <f>R206+R219</f>
        <v>0</v>
      </c>
      <c r="T205" s="132">
        <f>T206+T219</f>
        <v>0</v>
      </c>
      <c r="AR205" s="126" t="s">
        <v>110</v>
      </c>
      <c r="AT205" s="133" t="s">
        <v>79</v>
      </c>
      <c r="AU205" s="133" t="s">
        <v>80</v>
      </c>
      <c r="AY205" s="126" t="s">
        <v>354</v>
      </c>
      <c r="BK205" s="134">
        <f>BK206+BK219</f>
        <v>0</v>
      </c>
    </row>
    <row r="206" spans="2:65" s="11" customFormat="1" ht="22.9" customHeight="1">
      <c r="B206" s="125"/>
      <c r="D206" s="126" t="s">
        <v>79</v>
      </c>
      <c r="E206" s="135" t="s">
        <v>2618</v>
      </c>
      <c r="F206" s="135" t="s">
        <v>2619</v>
      </c>
      <c r="I206" s="128"/>
      <c r="J206" s="136">
        <f>BK206</f>
        <v>0</v>
      </c>
      <c r="L206" s="125"/>
      <c r="M206" s="130"/>
      <c r="P206" s="131">
        <f>SUM(P207:P218)</f>
        <v>0</v>
      </c>
      <c r="R206" s="131">
        <f>SUM(R207:R218)</f>
        <v>0</v>
      </c>
      <c r="T206" s="132">
        <f>SUM(T207:T218)</f>
        <v>0</v>
      </c>
      <c r="AR206" s="126" t="s">
        <v>110</v>
      </c>
      <c r="AT206" s="133" t="s">
        <v>79</v>
      </c>
      <c r="AU206" s="133" t="s">
        <v>87</v>
      </c>
      <c r="AY206" s="126" t="s">
        <v>354</v>
      </c>
      <c r="BK206" s="134">
        <f>SUM(BK207:BK218)</f>
        <v>0</v>
      </c>
    </row>
    <row r="207" spans="2:65" s="1" customFormat="1" ht="375.2" customHeight="1">
      <c r="B207" s="34"/>
      <c r="C207" s="137" t="s">
        <v>965</v>
      </c>
      <c r="D207" s="137" t="s">
        <v>356</v>
      </c>
      <c r="E207" s="138" t="s">
        <v>2620</v>
      </c>
      <c r="F207" s="139" t="s">
        <v>2621</v>
      </c>
      <c r="G207" s="140" t="s">
        <v>1521</v>
      </c>
      <c r="H207" s="141">
        <v>1</v>
      </c>
      <c r="I207" s="142"/>
      <c r="J207" s="143">
        <f t="shared" ref="J207:J218" si="50">ROUND(I207*H207,2)</f>
        <v>0</v>
      </c>
      <c r="K207" s="139" t="s">
        <v>32</v>
      </c>
      <c r="L207" s="34"/>
      <c r="M207" s="144" t="s">
        <v>32</v>
      </c>
      <c r="N207" s="145" t="s">
        <v>51</v>
      </c>
      <c r="P207" s="146">
        <f t="shared" ref="P207:P218" si="51">O207*H207</f>
        <v>0</v>
      </c>
      <c r="Q207" s="146">
        <v>0</v>
      </c>
      <c r="R207" s="146">
        <f t="shared" ref="R207:R218" si="52">Q207*H207</f>
        <v>0</v>
      </c>
      <c r="S207" s="146">
        <v>0</v>
      </c>
      <c r="T207" s="147">
        <f t="shared" ref="T207:T218" si="53">S207*H207</f>
        <v>0</v>
      </c>
      <c r="AR207" s="148" t="s">
        <v>849</v>
      </c>
      <c r="AT207" s="148" t="s">
        <v>356</v>
      </c>
      <c r="AU207" s="148" t="s">
        <v>89</v>
      </c>
      <c r="AY207" s="18" t="s">
        <v>354</v>
      </c>
      <c r="BE207" s="149">
        <f t="shared" ref="BE207:BE218" si="54">IF(N207="základní",J207,0)</f>
        <v>0</v>
      </c>
      <c r="BF207" s="149">
        <f t="shared" ref="BF207:BF218" si="55">IF(N207="snížená",J207,0)</f>
        <v>0</v>
      </c>
      <c r="BG207" s="149">
        <f t="shared" ref="BG207:BG218" si="56">IF(N207="zákl. přenesená",J207,0)</f>
        <v>0</v>
      </c>
      <c r="BH207" s="149">
        <f t="shared" ref="BH207:BH218" si="57">IF(N207="sníž. přenesená",J207,0)</f>
        <v>0</v>
      </c>
      <c r="BI207" s="149">
        <f t="shared" ref="BI207:BI218" si="58">IF(N207="nulová",J207,0)</f>
        <v>0</v>
      </c>
      <c r="BJ207" s="18" t="s">
        <v>87</v>
      </c>
      <c r="BK207" s="149">
        <f t="shared" ref="BK207:BK218" si="59">ROUND(I207*H207,2)</f>
        <v>0</v>
      </c>
      <c r="BL207" s="18" t="s">
        <v>849</v>
      </c>
      <c r="BM207" s="148" t="s">
        <v>1025</v>
      </c>
    </row>
    <row r="208" spans="2:65" s="1" customFormat="1" ht="24.2" customHeight="1">
      <c r="B208" s="34"/>
      <c r="C208" s="137" t="s">
        <v>969</v>
      </c>
      <c r="D208" s="137" t="s">
        <v>356</v>
      </c>
      <c r="E208" s="138" t="s">
        <v>2622</v>
      </c>
      <c r="F208" s="139" t="s">
        <v>2623</v>
      </c>
      <c r="G208" s="140" t="s">
        <v>1521</v>
      </c>
      <c r="H208" s="141">
        <v>1</v>
      </c>
      <c r="I208" s="142"/>
      <c r="J208" s="143">
        <f t="shared" si="50"/>
        <v>0</v>
      </c>
      <c r="K208" s="139" t="s">
        <v>32</v>
      </c>
      <c r="L208" s="34"/>
      <c r="M208" s="144" t="s">
        <v>32</v>
      </c>
      <c r="N208" s="145" t="s">
        <v>51</v>
      </c>
      <c r="P208" s="146">
        <f t="shared" si="51"/>
        <v>0</v>
      </c>
      <c r="Q208" s="146">
        <v>0</v>
      </c>
      <c r="R208" s="146">
        <f t="shared" si="52"/>
        <v>0</v>
      </c>
      <c r="S208" s="146">
        <v>0</v>
      </c>
      <c r="T208" s="147">
        <f t="shared" si="53"/>
        <v>0</v>
      </c>
      <c r="AR208" s="148" t="s">
        <v>849</v>
      </c>
      <c r="AT208" s="148" t="s">
        <v>356</v>
      </c>
      <c r="AU208" s="148" t="s">
        <v>89</v>
      </c>
      <c r="AY208" s="18" t="s">
        <v>354</v>
      </c>
      <c r="BE208" s="149">
        <f t="shared" si="54"/>
        <v>0</v>
      </c>
      <c r="BF208" s="149">
        <f t="shared" si="55"/>
        <v>0</v>
      </c>
      <c r="BG208" s="149">
        <f t="shared" si="56"/>
        <v>0</v>
      </c>
      <c r="BH208" s="149">
        <f t="shared" si="57"/>
        <v>0</v>
      </c>
      <c r="BI208" s="149">
        <f t="shared" si="58"/>
        <v>0</v>
      </c>
      <c r="BJ208" s="18" t="s">
        <v>87</v>
      </c>
      <c r="BK208" s="149">
        <f t="shared" si="59"/>
        <v>0</v>
      </c>
      <c r="BL208" s="18" t="s">
        <v>849</v>
      </c>
      <c r="BM208" s="148" t="s">
        <v>1033</v>
      </c>
    </row>
    <row r="209" spans="2:65" s="1" customFormat="1" ht="49.15" customHeight="1">
      <c r="B209" s="34"/>
      <c r="C209" s="137" t="s">
        <v>974</v>
      </c>
      <c r="D209" s="137" t="s">
        <v>356</v>
      </c>
      <c r="E209" s="138" t="s">
        <v>2624</v>
      </c>
      <c r="F209" s="139" t="s">
        <v>2625</v>
      </c>
      <c r="G209" s="140" t="s">
        <v>1521</v>
      </c>
      <c r="H209" s="141">
        <v>1</v>
      </c>
      <c r="I209" s="142"/>
      <c r="J209" s="143">
        <f t="shared" si="50"/>
        <v>0</v>
      </c>
      <c r="K209" s="139" t="s">
        <v>32</v>
      </c>
      <c r="L209" s="34"/>
      <c r="M209" s="144" t="s">
        <v>32</v>
      </c>
      <c r="N209" s="145" t="s">
        <v>51</v>
      </c>
      <c r="P209" s="146">
        <f t="shared" si="51"/>
        <v>0</v>
      </c>
      <c r="Q209" s="146">
        <v>0</v>
      </c>
      <c r="R209" s="146">
        <f t="shared" si="52"/>
        <v>0</v>
      </c>
      <c r="S209" s="146">
        <v>0</v>
      </c>
      <c r="T209" s="147">
        <f t="shared" si="53"/>
        <v>0</v>
      </c>
      <c r="AR209" s="148" t="s">
        <v>849</v>
      </c>
      <c r="AT209" s="148" t="s">
        <v>356</v>
      </c>
      <c r="AU209" s="148" t="s">
        <v>89</v>
      </c>
      <c r="AY209" s="18" t="s">
        <v>354</v>
      </c>
      <c r="BE209" s="149">
        <f t="shared" si="54"/>
        <v>0</v>
      </c>
      <c r="BF209" s="149">
        <f t="shared" si="55"/>
        <v>0</v>
      </c>
      <c r="BG209" s="149">
        <f t="shared" si="56"/>
        <v>0</v>
      </c>
      <c r="BH209" s="149">
        <f t="shared" si="57"/>
        <v>0</v>
      </c>
      <c r="BI209" s="149">
        <f t="shared" si="58"/>
        <v>0</v>
      </c>
      <c r="BJ209" s="18" t="s">
        <v>87</v>
      </c>
      <c r="BK209" s="149">
        <f t="shared" si="59"/>
        <v>0</v>
      </c>
      <c r="BL209" s="18" t="s">
        <v>849</v>
      </c>
      <c r="BM209" s="148" t="s">
        <v>1075</v>
      </c>
    </row>
    <row r="210" spans="2:65" s="1" customFormat="1" ht="24.2" customHeight="1">
      <c r="B210" s="34"/>
      <c r="C210" s="137" t="s">
        <v>978</v>
      </c>
      <c r="D210" s="137" t="s">
        <v>356</v>
      </c>
      <c r="E210" s="138" t="s">
        <v>2626</v>
      </c>
      <c r="F210" s="139" t="s">
        <v>2627</v>
      </c>
      <c r="G210" s="140" t="s">
        <v>1521</v>
      </c>
      <c r="H210" s="141">
        <v>1</v>
      </c>
      <c r="I210" s="142"/>
      <c r="J210" s="143">
        <f t="shared" si="50"/>
        <v>0</v>
      </c>
      <c r="K210" s="139" t="s">
        <v>32</v>
      </c>
      <c r="L210" s="34"/>
      <c r="M210" s="144" t="s">
        <v>32</v>
      </c>
      <c r="N210" s="145" t="s">
        <v>51</v>
      </c>
      <c r="P210" s="146">
        <f t="shared" si="51"/>
        <v>0</v>
      </c>
      <c r="Q210" s="146">
        <v>0</v>
      </c>
      <c r="R210" s="146">
        <f t="shared" si="52"/>
        <v>0</v>
      </c>
      <c r="S210" s="146">
        <v>0</v>
      </c>
      <c r="T210" s="147">
        <f t="shared" si="53"/>
        <v>0</v>
      </c>
      <c r="AR210" s="148" t="s">
        <v>849</v>
      </c>
      <c r="AT210" s="148" t="s">
        <v>356</v>
      </c>
      <c r="AU210" s="148" t="s">
        <v>89</v>
      </c>
      <c r="AY210" s="18" t="s">
        <v>354</v>
      </c>
      <c r="BE210" s="149">
        <f t="shared" si="54"/>
        <v>0</v>
      </c>
      <c r="BF210" s="149">
        <f t="shared" si="55"/>
        <v>0</v>
      </c>
      <c r="BG210" s="149">
        <f t="shared" si="56"/>
        <v>0</v>
      </c>
      <c r="BH210" s="149">
        <f t="shared" si="57"/>
        <v>0</v>
      </c>
      <c r="BI210" s="149">
        <f t="shared" si="58"/>
        <v>0</v>
      </c>
      <c r="BJ210" s="18" t="s">
        <v>87</v>
      </c>
      <c r="BK210" s="149">
        <f t="shared" si="59"/>
        <v>0</v>
      </c>
      <c r="BL210" s="18" t="s">
        <v>849</v>
      </c>
      <c r="BM210" s="148" t="s">
        <v>1084</v>
      </c>
    </row>
    <row r="211" spans="2:65" s="1" customFormat="1" ht="16.5" customHeight="1">
      <c r="B211" s="34"/>
      <c r="C211" s="137" t="s">
        <v>985</v>
      </c>
      <c r="D211" s="137" t="s">
        <v>356</v>
      </c>
      <c r="E211" s="138" t="s">
        <v>2628</v>
      </c>
      <c r="F211" s="139" t="s">
        <v>2629</v>
      </c>
      <c r="G211" s="140" t="s">
        <v>1521</v>
      </c>
      <c r="H211" s="141">
        <v>1</v>
      </c>
      <c r="I211" s="142"/>
      <c r="J211" s="143">
        <f t="shared" si="50"/>
        <v>0</v>
      </c>
      <c r="K211" s="139" t="s">
        <v>32</v>
      </c>
      <c r="L211" s="34"/>
      <c r="M211" s="144" t="s">
        <v>32</v>
      </c>
      <c r="N211" s="145" t="s">
        <v>51</v>
      </c>
      <c r="P211" s="146">
        <f t="shared" si="51"/>
        <v>0</v>
      </c>
      <c r="Q211" s="146">
        <v>0</v>
      </c>
      <c r="R211" s="146">
        <f t="shared" si="52"/>
        <v>0</v>
      </c>
      <c r="S211" s="146">
        <v>0</v>
      </c>
      <c r="T211" s="147">
        <f t="shared" si="53"/>
        <v>0</v>
      </c>
      <c r="AR211" s="148" t="s">
        <v>849</v>
      </c>
      <c r="AT211" s="148" t="s">
        <v>356</v>
      </c>
      <c r="AU211" s="148" t="s">
        <v>89</v>
      </c>
      <c r="AY211" s="18" t="s">
        <v>354</v>
      </c>
      <c r="BE211" s="149">
        <f t="shared" si="54"/>
        <v>0</v>
      </c>
      <c r="BF211" s="149">
        <f t="shared" si="55"/>
        <v>0</v>
      </c>
      <c r="BG211" s="149">
        <f t="shared" si="56"/>
        <v>0</v>
      </c>
      <c r="BH211" s="149">
        <f t="shared" si="57"/>
        <v>0</v>
      </c>
      <c r="BI211" s="149">
        <f t="shared" si="58"/>
        <v>0</v>
      </c>
      <c r="BJ211" s="18" t="s">
        <v>87</v>
      </c>
      <c r="BK211" s="149">
        <f t="shared" si="59"/>
        <v>0</v>
      </c>
      <c r="BL211" s="18" t="s">
        <v>849</v>
      </c>
      <c r="BM211" s="148" t="s">
        <v>1099</v>
      </c>
    </row>
    <row r="212" spans="2:65" s="1" customFormat="1" ht="123" customHeight="1">
      <c r="B212" s="34"/>
      <c r="C212" s="137" t="s">
        <v>989</v>
      </c>
      <c r="D212" s="137" t="s">
        <v>356</v>
      </c>
      <c r="E212" s="138" t="s">
        <v>2630</v>
      </c>
      <c r="F212" s="139" t="s">
        <v>2631</v>
      </c>
      <c r="G212" s="140" t="s">
        <v>1521</v>
      </c>
      <c r="H212" s="141">
        <v>1</v>
      </c>
      <c r="I212" s="142"/>
      <c r="J212" s="143">
        <f t="shared" si="50"/>
        <v>0</v>
      </c>
      <c r="K212" s="139" t="s">
        <v>32</v>
      </c>
      <c r="L212" s="34"/>
      <c r="M212" s="144" t="s">
        <v>32</v>
      </c>
      <c r="N212" s="145" t="s">
        <v>51</v>
      </c>
      <c r="P212" s="146">
        <f t="shared" si="51"/>
        <v>0</v>
      </c>
      <c r="Q212" s="146">
        <v>0</v>
      </c>
      <c r="R212" s="146">
        <f t="shared" si="52"/>
        <v>0</v>
      </c>
      <c r="S212" s="146">
        <v>0</v>
      </c>
      <c r="T212" s="147">
        <f t="shared" si="53"/>
        <v>0</v>
      </c>
      <c r="AR212" s="148" t="s">
        <v>849</v>
      </c>
      <c r="AT212" s="148" t="s">
        <v>356</v>
      </c>
      <c r="AU212" s="148" t="s">
        <v>89</v>
      </c>
      <c r="AY212" s="18" t="s">
        <v>354</v>
      </c>
      <c r="BE212" s="149">
        <f t="shared" si="54"/>
        <v>0</v>
      </c>
      <c r="BF212" s="149">
        <f t="shared" si="55"/>
        <v>0</v>
      </c>
      <c r="BG212" s="149">
        <f t="shared" si="56"/>
        <v>0</v>
      </c>
      <c r="BH212" s="149">
        <f t="shared" si="57"/>
        <v>0</v>
      </c>
      <c r="BI212" s="149">
        <f t="shared" si="58"/>
        <v>0</v>
      </c>
      <c r="BJ212" s="18" t="s">
        <v>87</v>
      </c>
      <c r="BK212" s="149">
        <f t="shared" si="59"/>
        <v>0</v>
      </c>
      <c r="BL212" s="18" t="s">
        <v>849</v>
      </c>
      <c r="BM212" s="148" t="s">
        <v>1116</v>
      </c>
    </row>
    <row r="213" spans="2:65" s="1" customFormat="1" ht="375.2" customHeight="1">
      <c r="B213" s="34"/>
      <c r="C213" s="179" t="s">
        <v>994</v>
      </c>
      <c r="D213" s="179" t="s">
        <v>517</v>
      </c>
      <c r="E213" s="180" t="s">
        <v>2620</v>
      </c>
      <c r="F213" s="181" t="s">
        <v>2621</v>
      </c>
      <c r="G213" s="182" t="s">
        <v>1521</v>
      </c>
      <c r="H213" s="183">
        <v>1</v>
      </c>
      <c r="I213" s="184"/>
      <c r="J213" s="185">
        <f t="shared" si="50"/>
        <v>0</v>
      </c>
      <c r="K213" s="181" t="s">
        <v>32</v>
      </c>
      <c r="L213" s="186"/>
      <c r="M213" s="187" t="s">
        <v>32</v>
      </c>
      <c r="N213" s="188" t="s">
        <v>51</v>
      </c>
      <c r="P213" s="146">
        <f t="shared" si="51"/>
        <v>0</v>
      </c>
      <c r="Q213" s="146">
        <v>0</v>
      </c>
      <c r="R213" s="146">
        <f t="shared" si="52"/>
        <v>0</v>
      </c>
      <c r="S213" s="146">
        <v>0</v>
      </c>
      <c r="T213" s="147">
        <f t="shared" si="53"/>
        <v>0</v>
      </c>
      <c r="AR213" s="148" t="s">
        <v>163</v>
      </c>
      <c r="AT213" s="148" t="s">
        <v>517</v>
      </c>
      <c r="AU213" s="148" t="s">
        <v>89</v>
      </c>
      <c r="AY213" s="18" t="s">
        <v>354</v>
      </c>
      <c r="BE213" s="149">
        <f t="shared" si="54"/>
        <v>0</v>
      </c>
      <c r="BF213" s="149">
        <f t="shared" si="55"/>
        <v>0</v>
      </c>
      <c r="BG213" s="149">
        <f t="shared" si="56"/>
        <v>0</v>
      </c>
      <c r="BH213" s="149">
        <f t="shared" si="57"/>
        <v>0</v>
      </c>
      <c r="BI213" s="149">
        <f t="shared" si="58"/>
        <v>0</v>
      </c>
      <c r="BJ213" s="18" t="s">
        <v>87</v>
      </c>
      <c r="BK213" s="149">
        <f t="shared" si="59"/>
        <v>0</v>
      </c>
      <c r="BL213" s="18" t="s">
        <v>163</v>
      </c>
      <c r="BM213" s="148" t="s">
        <v>2632</v>
      </c>
    </row>
    <row r="214" spans="2:65" s="1" customFormat="1" ht="24.2" customHeight="1">
      <c r="B214" s="34"/>
      <c r="C214" s="179" t="s">
        <v>998</v>
      </c>
      <c r="D214" s="179" t="s">
        <v>517</v>
      </c>
      <c r="E214" s="180" t="s">
        <v>2622</v>
      </c>
      <c r="F214" s="181" t="s">
        <v>2623</v>
      </c>
      <c r="G214" s="182" t="s">
        <v>1521</v>
      </c>
      <c r="H214" s="183">
        <v>1</v>
      </c>
      <c r="I214" s="184"/>
      <c r="J214" s="185">
        <f t="shared" si="50"/>
        <v>0</v>
      </c>
      <c r="K214" s="181" t="s">
        <v>32</v>
      </c>
      <c r="L214" s="186"/>
      <c r="M214" s="187" t="s">
        <v>32</v>
      </c>
      <c r="N214" s="188" t="s">
        <v>51</v>
      </c>
      <c r="P214" s="146">
        <f t="shared" si="51"/>
        <v>0</v>
      </c>
      <c r="Q214" s="146">
        <v>0</v>
      </c>
      <c r="R214" s="146">
        <f t="shared" si="52"/>
        <v>0</v>
      </c>
      <c r="S214" s="146">
        <v>0</v>
      </c>
      <c r="T214" s="147">
        <f t="shared" si="53"/>
        <v>0</v>
      </c>
      <c r="AR214" s="148" t="s">
        <v>163</v>
      </c>
      <c r="AT214" s="148" t="s">
        <v>517</v>
      </c>
      <c r="AU214" s="148" t="s">
        <v>89</v>
      </c>
      <c r="AY214" s="18" t="s">
        <v>354</v>
      </c>
      <c r="BE214" s="149">
        <f t="shared" si="54"/>
        <v>0</v>
      </c>
      <c r="BF214" s="149">
        <f t="shared" si="55"/>
        <v>0</v>
      </c>
      <c r="BG214" s="149">
        <f t="shared" si="56"/>
        <v>0</v>
      </c>
      <c r="BH214" s="149">
        <f t="shared" si="57"/>
        <v>0</v>
      </c>
      <c r="BI214" s="149">
        <f t="shared" si="58"/>
        <v>0</v>
      </c>
      <c r="BJ214" s="18" t="s">
        <v>87</v>
      </c>
      <c r="BK214" s="149">
        <f t="shared" si="59"/>
        <v>0</v>
      </c>
      <c r="BL214" s="18" t="s">
        <v>163</v>
      </c>
      <c r="BM214" s="148" t="s">
        <v>2633</v>
      </c>
    </row>
    <row r="215" spans="2:65" s="1" customFormat="1" ht="49.15" customHeight="1">
      <c r="B215" s="34"/>
      <c r="C215" s="179" t="s">
        <v>1003</v>
      </c>
      <c r="D215" s="179" t="s">
        <v>517</v>
      </c>
      <c r="E215" s="180" t="s">
        <v>2624</v>
      </c>
      <c r="F215" s="181" t="s">
        <v>2625</v>
      </c>
      <c r="G215" s="182" t="s">
        <v>1521</v>
      </c>
      <c r="H215" s="183">
        <v>1</v>
      </c>
      <c r="I215" s="184"/>
      <c r="J215" s="185">
        <f t="shared" si="50"/>
        <v>0</v>
      </c>
      <c r="K215" s="181" t="s">
        <v>32</v>
      </c>
      <c r="L215" s="186"/>
      <c r="M215" s="187" t="s">
        <v>32</v>
      </c>
      <c r="N215" s="188" t="s">
        <v>51</v>
      </c>
      <c r="P215" s="146">
        <f t="shared" si="51"/>
        <v>0</v>
      </c>
      <c r="Q215" s="146">
        <v>0</v>
      </c>
      <c r="R215" s="146">
        <f t="shared" si="52"/>
        <v>0</v>
      </c>
      <c r="S215" s="146">
        <v>0</v>
      </c>
      <c r="T215" s="147">
        <f t="shared" si="53"/>
        <v>0</v>
      </c>
      <c r="AR215" s="148" t="s">
        <v>163</v>
      </c>
      <c r="AT215" s="148" t="s">
        <v>517</v>
      </c>
      <c r="AU215" s="148" t="s">
        <v>89</v>
      </c>
      <c r="AY215" s="18" t="s">
        <v>354</v>
      </c>
      <c r="BE215" s="149">
        <f t="shared" si="54"/>
        <v>0</v>
      </c>
      <c r="BF215" s="149">
        <f t="shared" si="55"/>
        <v>0</v>
      </c>
      <c r="BG215" s="149">
        <f t="shared" si="56"/>
        <v>0</v>
      </c>
      <c r="BH215" s="149">
        <f t="shared" si="57"/>
        <v>0</v>
      </c>
      <c r="BI215" s="149">
        <f t="shared" si="58"/>
        <v>0</v>
      </c>
      <c r="BJ215" s="18" t="s">
        <v>87</v>
      </c>
      <c r="BK215" s="149">
        <f t="shared" si="59"/>
        <v>0</v>
      </c>
      <c r="BL215" s="18" t="s">
        <v>163</v>
      </c>
      <c r="BM215" s="148" t="s">
        <v>2634</v>
      </c>
    </row>
    <row r="216" spans="2:65" s="1" customFormat="1" ht="24.2" customHeight="1">
      <c r="B216" s="34"/>
      <c r="C216" s="179" t="s">
        <v>1007</v>
      </c>
      <c r="D216" s="179" t="s">
        <v>517</v>
      </c>
      <c r="E216" s="180" t="s">
        <v>2626</v>
      </c>
      <c r="F216" s="181" t="s">
        <v>2627</v>
      </c>
      <c r="G216" s="182" t="s">
        <v>1521</v>
      </c>
      <c r="H216" s="183">
        <v>1</v>
      </c>
      <c r="I216" s="184"/>
      <c r="J216" s="185">
        <f t="shared" si="50"/>
        <v>0</v>
      </c>
      <c r="K216" s="181" t="s">
        <v>32</v>
      </c>
      <c r="L216" s="186"/>
      <c r="M216" s="187" t="s">
        <v>32</v>
      </c>
      <c r="N216" s="188" t="s">
        <v>51</v>
      </c>
      <c r="P216" s="146">
        <f t="shared" si="51"/>
        <v>0</v>
      </c>
      <c r="Q216" s="146">
        <v>0</v>
      </c>
      <c r="R216" s="146">
        <f t="shared" si="52"/>
        <v>0</v>
      </c>
      <c r="S216" s="146">
        <v>0</v>
      </c>
      <c r="T216" s="147">
        <f t="shared" si="53"/>
        <v>0</v>
      </c>
      <c r="AR216" s="148" t="s">
        <v>163</v>
      </c>
      <c r="AT216" s="148" t="s">
        <v>517</v>
      </c>
      <c r="AU216" s="148" t="s">
        <v>89</v>
      </c>
      <c r="AY216" s="18" t="s">
        <v>354</v>
      </c>
      <c r="BE216" s="149">
        <f t="shared" si="54"/>
        <v>0</v>
      </c>
      <c r="BF216" s="149">
        <f t="shared" si="55"/>
        <v>0</v>
      </c>
      <c r="BG216" s="149">
        <f t="shared" si="56"/>
        <v>0</v>
      </c>
      <c r="BH216" s="149">
        <f t="shared" si="57"/>
        <v>0</v>
      </c>
      <c r="BI216" s="149">
        <f t="shared" si="58"/>
        <v>0</v>
      </c>
      <c r="BJ216" s="18" t="s">
        <v>87</v>
      </c>
      <c r="BK216" s="149">
        <f t="shared" si="59"/>
        <v>0</v>
      </c>
      <c r="BL216" s="18" t="s">
        <v>163</v>
      </c>
      <c r="BM216" s="148" t="s">
        <v>2635</v>
      </c>
    </row>
    <row r="217" spans="2:65" s="1" customFormat="1" ht="16.5" customHeight="1">
      <c r="B217" s="34"/>
      <c r="C217" s="179" t="s">
        <v>1012</v>
      </c>
      <c r="D217" s="179" t="s">
        <v>517</v>
      </c>
      <c r="E217" s="180" t="s">
        <v>2628</v>
      </c>
      <c r="F217" s="181" t="s">
        <v>2629</v>
      </c>
      <c r="G217" s="182" t="s">
        <v>1521</v>
      </c>
      <c r="H217" s="183">
        <v>1</v>
      </c>
      <c r="I217" s="184"/>
      <c r="J217" s="185">
        <f t="shared" si="50"/>
        <v>0</v>
      </c>
      <c r="K217" s="181" t="s">
        <v>32</v>
      </c>
      <c r="L217" s="186"/>
      <c r="M217" s="187" t="s">
        <v>32</v>
      </c>
      <c r="N217" s="188" t="s">
        <v>51</v>
      </c>
      <c r="P217" s="146">
        <f t="shared" si="51"/>
        <v>0</v>
      </c>
      <c r="Q217" s="146">
        <v>0</v>
      </c>
      <c r="R217" s="146">
        <f t="shared" si="52"/>
        <v>0</v>
      </c>
      <c r="S217" s="146">
        <v>0</v>
      </c>
      <c r="T217" s="147">
        <f t="shared" si="53"/>
        <v>0</v>
      </c>
      <c r="AR217" s="148" t="s">
        <v>163</v>
      </c>
      <c r="AT217" s="148" t="s">
        <v>517</v>
      </c>
      <c r="AU217" s="148" t="s">
        <v>89</v>
      </c>
      <c r="AY217" s="18" t="s">
        <v>354</v>
      </c>
      <c r="BE217" s="149">
        <f t="shared" si="54"/>
        <v>0</v>
      </c>
      <c r="BF217" s="149">
        <f t="shared" si="55"/>
        <v>0</v>
      </c>
      <c r="BG217" s="149">
        <f t="shared" si="56"/>
        <v>0</v>
      </c>
      <c r="BH217" s="149">
        <f t="shared" si="57"/>
        <v>0</v>
      </c>
      <c r="BI217" s="149">
        <f t="shared" si="58"/>
        <v>0</v>
      </c>
      <c r="BJ217" s="18" t="s">
        <v>87</v>
      </c>
      <c r="BK217" s="149">
        <f t="shared" si="59"/>
        <v>0</v>
      </c>
      <c r="BL217" s="18" t="s">
        <v>163</v>
      </c>
      <c r="BM217" s="148" t="s">
        <v>2636</v>
      </c>
    </row>
    <row r="218" spans="2:65" s="1" customFormat="1" ht="123" customHeight="1">
      <c r="B218" s="34"/>
      <c r="C218" s="179" t="s">
        <v>1016</v>
      </c>
      <c r="D218" s="179" t="s">
        <v>517</v>
      </c>
      <c r="E218" s="180" t="s">
        <v>2630</v>
      </c>
      <c r="F218" s="181" t="s">
        <v>2631</v>
      </c>
      <c r="G218" s="182" t="s">
        <v>1521</v>
      </c>
      <c r="H218" s="183">
        <v>1</v>
      </c>
      <c r="I218" s="184"/>
      <c r="J218" s="185">
        <f t="shared" si="50"/>
        <v>0</v>
      </c>
      <c r="K218" s="181" t="s">
        <v>32</v>
      </c>
      <c r="L218" s="186"/>
      <c r="M218" s="187" t="s">
        <v>32</v>
      </c>
      <c r="N218" s="188" t="s">
        <v>51</v>
      </c>
      <c r="P218" s="146">
        <f t="shared" si="51"/>
        <v>0</v>
      </c>
      <c r="Q218" s="146">
        <v>0</v>
      </c>
      <c r="R218" s="146">
        <f t="shared" si="52"/>
        <v>0</v>
      </c>
      <c r="S218" s="146">
        <v>0</v>
      </c>
      <c r="T218" s="147">
        <f t="shared" si="53"/>
        <v>0</v>
      </c>
      <c r="AR218" s="148" t="s">
        <v>163</v>
      </c>
      <c r="AT218" s="148" t="s">
        <v>517</v>
      </c>
      <c r="AU218" s="148" t="s">
        <v>89</v>
      </c>
      <c r="AY218" s="18" t="s">
        <v>354</v>
      </c>
      <c r="BE218" s="149">
        <f t="shared" si="54"/>
        <v>0</v>
      </c>
      <c r="BF218" s="149">
        <f t="shared" si="55"/>
        <v>0</v>
      </c>
      <c r="BG218" s="149">
        <f t="shared" si="56"/>
        <v>0</v>
      </c>
      <c r="BH218" s="149">
        <f t="shared" si="57"/>
        <v>0</v>
      </c>
      <c r="BI218" s="149">
        <f t="shared" si="58"/>
        <v>0</v>
      </c>
      <c r="BJ218" s="18" t="s">
        <v>87</v>
      </c>
      <c r="BK218" s="149">
        <f t="shared" si="59"/>
        <v>0</v>
      </c>
      <c r="BL218" s="18" t="s">
        <v>163</v>
      </c>
      <c r="BM218" s="148" t="s">
        <v>2637</v>
      </c>
    </row>
    <row r="219" spans="2:65" s="11" customFormat="1" ht="22.9" customHeight="1">
      <c r="B219" s="125"/>
      <c r="D219" s="126" t="s">
        <v>79</v>
      </c>
      <c r="E219" s="135" t="s">
        <v>2379</v>
      </c>
      <c r="F219" s="135" t="s">
        <v>2521</v>
      </c>
      <c r="I219" s="128"/>
      <c r="J219" s="136">
        <f>BK219</f>
        <v>0</v>
      </c>
      <c r="L219" s="125"/>
      <c r="M219" s="130"/>
      <c r="P219" s="131">
        <f>SUM(P220:P223)</f>
        <v>0</v>
      </c>
      <c r="R219" s="131">
        <f>SUM(R220:R223)</f>
        <v>0</v>
      </c>
      <c r="T219" s="132">
        <f>SUM(T220:T223)</f>
        <v>0</v>
      </c>
      <c r="AR219" s="126" t="s">
        <v>110</v>
      </c>
      <c r="AT219" s="133" t="s">
        <v>79</v>
      </c>
      <c r="AU219" s="133" t="s">
        <v>87</v>
      </c>
      <c r="AY219" s="126" t="s">
        <v>354</v>
      </c>
      <c r="BK219" s="134">
        <f>SUM(BK220:BK223)</f>
        <v>0</v>
      </c>
    </row>
    <row r="220" spans="2:65" s="1" customFormat="1" ht="24.2" customHeight="1">
      <c r="B220" s="34"/>
      <c r="C220" s="137" t="s">
        <v>1020</v>
      </c>
      <c r="D220" s="137" t="s">
        <v>356</v>
      </c>
      <c r="E220" s="138" t="s">
        <v>2638</v>
      </c>
      <c r="F220" s="139" t="s">
        <v>2639</v>
      </c>
      <c r="G220" s="140" t="s">
        <v>476</v>
      </c>
      <c r="H220" s="141">
        <v>250</v>
      </c>
      <c r="I220" s="142"/>
      <c r="J220" s="143">
        <f>ROUND(I220*H220,2)</f>
        <v>0</v>
      </c>
      <c r="K220" s="139" t="s">
        <v>32</v>
      </c>
      <c r="L220" s="34"/>
      <c r="M220" s="144" t="s">
        <v>32</v>
      </c>
      <c r="N220" s="145" t="s">
        <v>51</v>
      </c>
      <c r="P220" s="146">
        <f>O220*H220</f>
        <v>0</v>
      </c>
      <c r="Q220" s="146">
        <v>0</v>
      </c>
      <c r="R220" s="146">
        <f>Q220*H220</f>
        <v>0</v>
      </c>
      <c r="S220" s="146">
        <v>0</v>
      </c>
      <c r="T220" s="147">
        <f>S220*H220</f>
        <v>0</v>
      </c>
      <c r="AR220" s="148" t="s">
        <v>849</v>
      </c>
      <c r="AT220" s="148" t="s">
        <v>356</v>
      </c>
      <c r="AU220" s="148" t="s">
        <v>89</v>
      </c>
      <c r="AY220" s="18" t="s">
        <v>354</v>
      </c>
      <c r="BE220" s="149">
        <f>IF(N220="základní",J220,0)</f>
        <v>0</v>
      </c>
      <c r="BF220" s="149">
        <f>IF(N220="snížená",J220,0)</f>
        <v>0</v>
      </c>
      <c r="BG220" s="149">
        <f>IF(N220="zákl. přenesená",J220,0)</f>
        <v>0</v>
      </c>
      <c r="BH220" s="149">
        <f>IF(N220="sníž. přenesená",J220,0)</f>
        <v>0</v>
      </c>
      <c r="BI220" s="149">
        <f>IF(N220="nulová",J220,0)</f>
        <v>0</v>
      </c>
      <c r="BJ220" s="18" t="s">
        <v>87</v>
      </c>
      <c r="BK220" s="149">
        <f>ROUND(I220*H220,2)</f>
        <v>0</v>
      </c>
      <c r="BL220" s="18" t="s">
        <v>849</v>
      </c>
      <c r="BM220" s="148" t="s">
        <v>1148</v>
      </c>
    </row>
    <row r="221" spans="2:65" s="1" customFormat="1" ht="16.5" customHeight="1">
      <c r="B221" s="34"/>
      <c r="C221" s="137" t="s">
        <v>1025</v>
      </c>
      <c r="D221" s="137" t="s">
        <v>356</v>
      </c>
      <c r="E221" s="138" t="s">
        <v>2640</v>
      </c>
      <c r="F221" s="139" t="s">
        <v>2641</v>
      </c>
      <c r="G221" s="140" t="s">
        <v>2285</v>
      </c>
      <c r="H221" s="141">
        <v>1</v>
      </c>
      <c r="I221" s="142"/>
      <c r="J221" s="143">
        <f>ROUND(I221*H221,2)</f>
        <v>0</v>
      </c>
      <c r="K221" s="139" t="s">
        <v>32</v>
      </c>
      <c r="L221" s="34"/>
      <c r="M221" s="144" t="s">
        <v>32</v>
      </c>
      <c r="N221" s="145" t="s">
        <v>51</v>
      </c>
      <c r="P221" s="146">
        <f>O221*H221</f>
        <v>0</v>
      </c>
      <c r="Q221" s="146">
        <v>0</v>
      </c>
      <c r="R221" s="146">
        <f>Q221*H221</f>
        <v>0</v>
      </c>
      <c r="S221" s="146">
        <v>0</v>
      </c>
      <c r="T221" s="147">
        <f>S221*H221</f>
        <v>0</v>
      </c>
      <c r="AR221" s="148" t="s">
        <v>849</v>
      </c>
      <c r="AT221" s="148" t="s">
        <v>356</v>
      </c>
      <c r="AU221" s="148" t="s">
        <v>89</v>
      </c>
      <c r="AY221" s="18" t="s">
        <v>354</v>
      </c>
      <c r="BE221" s="149">
        <f>IF(N221="základní",J221,0)</f>
        <v>0</v>
      </c>
      <c r="BF221" s="149">
        <f>IF(N221="snížená",J221,0)</f>
        <v>0</v>
      </c>
      <c r="BG221" s="149">
        <f>IF(N221="zákl. přenesená",J221,0)</f>
        <v>0</v>
      </c>
      <c r="BH221" s="149">
        <f>IF(N221="sníž. přenesená",J221,0)</f>
        <v>0</v>
      </c>
      <c r="BI221" s="149">
        <f>IF(N221="nulová",J221,0)</f>
        <v>0</v>
      </c>
      <c r="BJ221" s="18" t="s">
        <v>87</v>
      </c>
      <c r="BK221" s="149">
        <f>ROUND(I221*H221,2)</f>
        <v>0</v>
      </c>
      <c r="BL221" s="18" t="s">
        <v>849</v>
      </c>
      <c r="BM221" s="148" t="s">
        <v>1158</v>
      </c>
    </row>
    <row r="222" spans="2:65" s="1" customFormat="1" ht="24.2" customHeight="1">
      <c r="B222" s="34"/>
      <c r="C222" s="179" t="s">
        <v>1029</v>
      </c>
      <c r="D222" s="179" t="s">
        <v>517</v>
      </c>
      <c r="E222" s="180" t="s">
        <v>2642</v>
      </c>
      <c r="F222" s="181" t="s">
        <v>2643</v>
      </c>
      <c r="G222" s="182" t="s">
        <v>476</v>
      </c>
      <c r="H222" s="183">
        <v>250</v>
      </c>
      <c r="I222" s="184"/>
      <c r="J222" s="185">
        <f>ROUND(I222*H222,2)</f>
        <v>0</v>
      </c>
      <c r="K222" s="181" t="s">
        <v>32</v>
      </c>
      <c r="L222" s="186"/>
      <c r="M222" s="187" t="s">
        <v>32</v>
      </c>
      <c r="N222" s="188" t="s">
        <v>51</v>
      </c>
      <c r="P222" s="146">
        <f>O222*H222</f>
        <v>0</v>
      </c>
      <c r="Q222" s="146">
        <v>0</v>
      </c>
      <c r="R222" s="146">
        <f>Q222*H222</f>
        <v>0</v>
      </c>
      <c r="S222" s="146">
        <v>0</v>
      </c>
      <c r="T222" s="147">
        <f>S222*H222</f>
        <v>0</v>
      </c>
      <c r="AR222" s="148" t="s">
        <v>163</v>
      </c>
      <c r="AT222" s="148" t="s">
        <v>517</v>
      </c>
      <c r="AU222" s="148" t="s">
        <v>89</v>
      </c>
      <c r="AY222" s="18" t="s">
        <v>354</v>
      </c>
      <c r="BE222" s="149">
        <f>IF(N222="základní",J222,0)</f>
        <v>0</v>
      </c>
      <c r="BF222" s="149">
        <f>IF(N222="snížená",J222,0)</f>
        <v>0</v>
      </c>
      <c r="BG222" s="149">
        <f>IF(N222="zákl. přenesená",J222,0)</f>
        <v>0</v>
      </c>
      <c r="BH222" s="149">
        <f>IF(N222="sníž. přenesená",J222,0)</f>
        <v>0</v>
      </c>
      <c r="BI222" s="149">
        <f>IF(N222="nulová",J222,0)</f>
        <v>0</v>
      </c>
      <c r="BJ222" s="18" t="s">
        <v>87</v>
      </c>
      <c r="BK222" s="149">
        <f>ROUND(I222*H222,2)</f>
        <v>0</v>
      </c>
      <c r="BL222" s="18" t="s">
        <v>163</v>
      </c>
      <c r="BM222" s="148" t="s">
        <v>2644</v>
      </c>
    </row>
    <row r="223" spans="2:65" s="1" customFormat="1" ht="16.5" customHeight="1">
      <c r="B223" s="34"/>
      <c r="C223" s="179" t="s">
        <v>1033</v>
      </c>
      <c r="D223" s="179" t="s">
        <v>517</v>
      </c>
      <c r="E223" s="180" t="s">
        <v>2645</v>
      </c>
      <c r="F223" s="181" t="s">
        <v>2641</v>
      </c>
      <c r="G223" s="182" t="s">
        <v>2285</v>
      </c>
      <c r="H223" s="183">
        <v>1</v>
      </c>
      <c r="I223" s="184"/>
      <c r="J223" s="185">
        <f>ROUND(I223*H223,2)</f>
        <v>0</v>
      </c>
      <c r="K223" s="181" t="s">
        <v>32</v>
      </c>
      <c r="L223" s="186"/>
      <c r="M223" s="187" t="s">
        <v>32</v>
      </c>
      <c r="N223" s="188" t="s">
        <v>51</v>
      </c>
      <c r="P223" s="146">
        <f>O223*H223</f>
        <v>0</v>
      </c>
      <c r="Q223" s="146">
        <v>0</v>
      </c>
      <c r="R223" s="146">
        <f>Q223*H223</f>
        <v>0</v>
      </c>
      <c r="S223" s="146">
        <v>0</v>
      </c>
      <c r="T223" s="147">
        <f>S223*H223</f>
        <v>0</v>
      </c>
      <c r="AR223" s="148" t="s">
        <v>163</v>
      </c>
      <c r="AT223" s="148" t="s">
        <v>517</v>
      </c>
      <c r="AU223" s="148" t="s">
        <v>89</v>
      </c>
      <c r="AY223" s="18" t="s">
        <v>354</v>
      </c>
      <c r="BE223" s="149">
        <f>IF(N223="základní",J223,0)</f>
        <v>0</v>
      </c>
      <c r="BF223" s="149">
        <f>IF(N223="snížená",J223,0)</f>
        <v>0</v>
      </c>
      <c r="BG223" s="149">
        <f>IF(N223="zákl. přenesená",J223,0)</f>
        <v>0</v>
      </c>
      <c r="BH223" s="149">
        <f>IF(N223="sníž. přenesená",J223,0)</f>
        <v>0</v>
      </c>
      <c r="BI223" s="149">
        <f>IF(N223="nulová",J223,0)</f>
        <v>0</v>
      </c>
      <c r="BJ223" s="18" t="s">
        <v>87</v>
      </c>
      <c r="BK223" s="149">
        <f>ROUND(I223*H223,2)</f>
        <v>0</v>
      </c>
      <c r="BL223" s="18" t="s">
        <v>163</v>
      </c>
      <c r="BM223" s="148" t="s">
        <v>2646</v>
      </c>
    </row>
    <row r="224" spans="2:65" s="11" customFormat="1" ht="25.9" customHeight="1">
      <c r="B224" s="125"/>
      <c r="D224" s="126" t="s">
        <v>79</v>
      </c>
      <c r="E224" s="127" t="s">
        <v>2647</v>
      </c>
      <c r="F224" s="127" t="s">
        <v>2648</v>
      </c>
      <c r="I224" s="128"/>
      <c r="J224" s="129">
        <f>BK224</f>
        <v>0</v>
      </c>
      <c r="L224" s="125"/>
      <c r="M224" s="130"/>
      <c r="P224" s="131">
        <f>P225+P230</f>
        <v>0</v>
      </c>
      <c r="R224" s="131">
        <f>R225+R230</f>
        <v>0</v>
      </c>
      <c r="T224" s="132">
        <f>T225+T230</f>
        <v>0</v>
      </c>
      <c r="AR224" s="126" t="s">
        <v>110</v>
      </c>
      <c r="AT224" s="133" t="s">
        <v>79</v>
      </c>
      <c r="AU224" s="133" t="s">
        <v>80</v>
      </c>
      <c r="AY224" s="126" t="s">
        <v>354</v>
      </c>
      <c r="BK224" s="134">
        <f>BK225+BK230</f>
        <v>0</v>
      </c>
    </row>
    <row r="225" spans="2:65" s="11" customFormat="1" ht="22.9" customHeight="1">
      <c r="B225" s="125"/>
      <c r="D225" s="126" t="s">
        <v>79</v>
      </c>
      <c r="E225" s="135" t="s">
        <v>2649</v>
      </c>
      <c r="F225" s="135" t="s">
        <v>2650</v>
      </c>
      <c r="I225" s="128"/>
      <c r="J225" s="136">
        <f>BK225</f>
        <v>0</v>
      </c>
      <c r="L225" s="125"/>
      <c r="M225" s="130"/>
      <c r="P225" s="131">
        <f>SUM(P226:P229)</f>
        <v>0</v>
      </c>
      <c r="R225" s="131">
        <f>SUM(R226:R229)</f>
        <v>0</v>
      </c>
      <c r="T225" s="132">
        <f>SUM(T226:T229)</f>
        <v>0</v>
      </c>
      <c r="AR225" s="126" t="s">
        <v>110</v>
      </c>
      <c r="AT225" s="133" t="s">
        <v>79</v>
      </c>
      <c r="AU225" s="133" t="s">
        <v>87</v>
      </c>
      <c r="AY225" s="126" t="s">
        <v>354</v>
      </c>
      <c r="BK225" s="134">
        <f>SUM(BK226:BK229)</f>
        <v>0</v>
      </c>
    </row>
    <row r="226" spans="2:65" s="1" customFormat="1" ht="24.2" customHeight="1">
      <c r="B226" s="34"/>
      <c r="C226" s="137" t="s">
        <v>1038</v>
      </c>
      <c r="D226" s="137" t="s">
        <v>356</v>
      </c>
      <c r="E226" s="138" t="s">
        <v>2651</v>
      </c>
      <c r="F226" s="139" t="s">
        <v>2652</v>
      </c>
      <c r="G226" s="140" t="s">
        <v>32</v>
      </c>
      <c r="H226" s="141">
        <v>1</v>
      </c>
      <c r="I226" s="142"/>
      <c r="J226" s="143">
        <f>ROUND(I226*H226,2)</f>
        <v>0</v>
      </c>
      <c r="K226" s="139" t="s">
        <v>32</v>
      </c>
      <c r="L226" s="34"/>
      <c r="M226" s="144" t="s">
        <v>32</v>
      </c>
      <c r="N226" s="145" t="s">
        <v>51</v>
      </c>
      <c r="P226" s="146">
        <f>O226*H226</f>
        <v>0</v>
      </c>
      <c r="Q226" s="146">
        <v>0</v>
      </c>
      <c r="R226" s="146">
        <f>Q226*H226</f>
        <v>0</v>
      </c>
      <c r="S226" s="146">
        <v>0</v>
      </c>
      <c r="T226" s="147">
        <f>S226*H226</f>
        <v>0</v>
      </c>
      <c r="AR226" s="148" t="s">
        <v>849</v>
      </c>
      <c r="AT226" s="148" t="s">
        <v>356</v>
      </c>
      <c r="AU226" s="148" t="s">
        <v>89</v>
      </c>
      <c r="AY226" s="18" t="s">
        <v>354</v>
      </c>
      <c r="BE226" s="149">
        <f>IF(N226="základní",J226,0)</f>
        <v>0</v>
      </c>
      <c r="BF226" s="149">
        <f>IF(N226="snížená",J226,0)</f>
        <v>0</v>
      </c>
      <c r="BG226" s="149">
        <f>IF(N226="zákl. přenesená",J226,0)</f>
        <v>0</v>
      </c>
      <c r="BH226" s="149">
        <f>IF(N226="sníž. přenesená",J226,0)</f>
        <v>0</v>
      </c>
      <c r="BI226" s="149">
        <f>IF(N226="nulová",J226,0)</f>
        <v>0</v>
      </c>
      <c r="BJ226" s="18" t="s">
        <v>87</v>
      </c>
      <c r="BK226" s="149">
        <f>ROUND(I226*H226,2)</f>
        <v>0</v>
      </c>
      <c r="BL226" s="18" t="s">
        <v>849</v>
      </c>
      <c r="BM226" s="148" t="s">
        <v>1272</v>
      </c>
    </row>
    <row r="227" spans="2:65" s="1" customFormat="1" ht="24.2" customHeight="1">
      <c r="B227" s="34"/>
      <c r="C227" s="137" t="s">
        <v>1042</v>
      </c>
      <c r="D227" s="137" t="s">
        <v>356</v>
      </c>
      <c r="E227" s="138" t="s">
        <v>2653</v>
      </c>
      <c r="F227" s="139" t="s">
        <v>2654</v>
      </c>
      <c r="G227" s="140" t="s">
        <v>32</v>
      </c>
      <c r="H227" s="141">
        <v>1</v>
      </c>
      <c r="I227" s="142"/>
      <c r="J227" s="143">
        <f>ROUND(I227*H227,2)</f>
        <v>0</v>
      </c>
      <c r="K227" s="139" t="s">
        <v>32</v>
      </c>
      <c r="L227" s="34"/>
      <c r="M227" s="144" t="s">
        <v>32</v>
      </c>
      <c r="N227" s="145" t="s">
        <v>51</v>
      </c>
      <c r="P227" s="146">
        <f>O227*H227</f>
        <v>0</v>
      </c>
      <c r="Q227" s="146">
        <v>0</v>
      </c>
      <c r="R227" s="146">
        <f>Q227*H227</f>
        <v>0</v>
      </c>
      <c r="S227" s="146">
        <v>0</v>
      </c>
      <c r="T227" s="147">
        <f>S227*H227</f>
        <v>0</v>
      </c>
      <c r="AR227" s="148" t="s">
        <v>849</v>
      </c>
      <c r="AT227" s="148" t="s">
        <v>356</v>
      </c>
      <c r="AU227" s="148" t="s">
        <v>89</v>
      </c>
      <c r="AY227" s="18" t="s">
        <v>354</v>
      </c>
      <c r="BE227" s="149">
        <f>IF(N227="základní",J227,0)</f>
        <v>0</v>
      </c>
      <c r="BF227" s="149">
        <f>IF(N227="snížená",J227,0)</f>
        <v>0</v>
      </c>
      <c r="BG227" s="149">
        <f>IF(N227="zákl. přenesená",J227,0)</f>
        <v>0</v>
      </c>
      <c r="BH227" s="149">
        <f>IF(N227="sníž. přenesená",J227,0)</f>
        <v>0</v>
      </c>
      <c r="BI227" s="149">
        <f>IF(N227="nulová",J227,0)</f>
        <v>0</v>
      </c>
      <c r="BJ227" s="18" t="s">
        <v>87</v>
      </c>
      <c r="BK227" s="149">
        <f>ROUND(I227*H227,2)</f>
        <v>0</v>
      </c>
      <c r="BL227" s="18" t="s">
        <v>849</v>
      </c>
      <c r="BM227" s="148" t="s">
        <v>1287</v>
      </c>
    </row>
    <row r="228" spans="2:65" s="1" customFormat="1" ht="24.2" customHeight="1">
      <c r="B228" s="34"/>
      <c r="C228" s="179" t="s">
        <v>1047</v>
      </c>
      <c r="D228" s="179" t="s">
        <v>517</v>
      </c>
      <c r="E228" s="180" t="s">
        <v>2651</v>
      </c>
      <c r="F228" s="181" t="s">
        <v>2652</v>
      </c>
      <c r="G228" s="182" t="s">
        <v>32</v>
      </c>
      <c r="H228" s="183">
        <v>1</v>
      </c>
      <c r="I228" s="184"/>
      <c r="J228" s="185">
        <f>ROUND(I228*H228,2)</f>
        <v>0</v>
      </c>
      <c r="K228" s="181" t="s">
        <v>32</v>
      </c>
      <c r="L228" s="186"/>
      <c r="M228" s="187" t="s">
        <v>32</v>
      </c>
      <c r="N228" s="188" t="s">
        <v>51</v>
      </c>
      <c r="P228" s="146">
        <f>O228*H228</f>
        <v>0</v>
      </c>
      <c r="Q228" s="146">
        <v>0</v>
      </c>
      <c r="R228" s="146">
        <f>Q228*H228</f>
        <v>0</v>
      </c>
      <c r="S228" s="146">
        <v>0</v>
      </c>
      <c r="T228" s="147">
        <f>S228*H228</f>
        <v>0</v>
      </c>
      <c r="AR228" s="148" t="s">
        <v>163</v>
      </c>
      <c r="AT228" s="148" t="s">
        <v>517</v>
      </c>
      <c r="AU228" s="148" t="s">
        <v>89</v>
      </c>
      <c r="AY228" s="18" t="s">
        <v>354</v>
      </c>
      <c r="BE228" s="149">
        <f>IF(N228="základní",J228,0)</f>
        <v>0</v>
      </c>
      <c r="BF228" s="149">
        <f>IF(N228="snížená",J228,0)</f>
        <v>0</v>
      </c>
      <c r="BG228" s="149">
        <f>IF(N228="zákl. přenesená",J228,0)</f>
        <v>0</v>
      </c>
      <c r="BH228" s="149">
        <f>IF(N228="sníž. přenesená",J228,0)</f>
        <v>0</v>
      </c>
      <c r="BI228" s="149">
        <f>IF(N228="nulová",J228,0)</f>
        <v>0</v>
      </c>
      <c r="BJ228" s="18" t="s">
        <v>87</v>
      </c>
      <c r="BK228" s="149">
        <f>ROUND(I228*H228,2)</f>
        <v>0</v>
      </c>
      <c r="BL228" s="18" t="s">
        <v>163</v>
      </c>
      <c r="BM228" s="148" t="s">
        <v>2655</v>
      </c>
    </row>
    <row r="229" spans="2:65" s="1" customFormat="1" ht="24.2" customHeight="1">
      <c r="B229" s="34"/>
      <c r="C229" s="179" t="s">
        <v>1054</v>
      </c>
      <c r="D229" s="179" t="s">
        <v>517</v>
      </c>
      <c r="E229" s="180" t="s">
        <v>2656</v>
      </c>
      <c r="F229" s="181" t="s">
        <v>2654</v>
      </c>
      <c r="G229" s="182" t="s">
        <v>32</v>
      </c>
      <c r="H229" s="183">
        <v>1</v>
      </c>
      <c r="I229" s="184"/>
      <c r="J229" s="185">
        <f>ROUND(I229*H229,2)</f>
        <v>0</v>
      </c>
      <c r="K229" s="181" t="s">
        <v>32</v>
      </c>
      <c r="L229" s="186"/>
      <c r="M229" s="187" t="s">
        <v>32</v>
      </c>
      <c r="N229" s="188" t="s">
        <v>51</v>
      </c>
      <c r="P229" s="146">
        <f>O229*H229</f>
        <v>0</v>
      </c>
      <c r="Q229" s="146">
        <v>0</v>
      </c>
      <c r="R229" s="146">
        <f>Q229*H229</f>
        <v>0</v>
      </c>
      <c r="S229" s="146">
        <v>0</v>
      </c>
      <c r="T229" s="147">
        <f>S229*H229</f>
        <v>0</v>
      </c>
      <c r="AR229" s="148" t="s">
        <v>163</v>
      </c>
      <c r="AT229" s="148" t="s">
        <v>517</v>
      </c>
      <c r="AU229" s="148" t="s">
        <v>89</v>
      </c>
      <c r="AY229" s="18" t="s">
        <v>354</v>
      </c>
      <c r="BE229" s="149">
        <f>IF(N229="základní",J229,0)</f>
        <v>0</v>
      </c>
      <c r="BF229" s="149">
        <f>IF(N229="snížená",J229,0)</f>
        <v>0</v>
      </c>
      <c r="BG229" s="149">
        <f>IF(N229="zákl. přenesená",J229,0)</f>
        <v>0</v>
      </c>
      <c r="BH229" s="149">
        <f>IF(N229="sníž. přenesená",J229,0)</f>
        <v>0</v>
      </c>
      <c r="BI229" s="149">
        <f>IF(N229="nulová",J229,0)</f>
        <v>0</v>
      </c>
      <c r="BJ229" s="18" t="s">
        <v>87</v>
      </c>
      <c r="BK229" s="149">
        <f>ROUND(I229*H229,2)</f>
        <v>0</v>
      </c>
      <c r="BL229" s="18" t="s">
        <v>163</v>
      </c>
      <c r="BM229" s="148" t="s">
        <v>2657</v>
      </c>
    </row>
    <row r="230" spans="2:65" s="11" customFormat="1" ht="22.9" customHeight="1">
      <c r="B230" s="125"/>
      <c r="D230" s="126" t="s">
        <v>79</v>
      </c>
      <c r="E230" s="135" t="s">
        <v>2379</v>
      </c>
      <c r="F230" s="135" t="s">
        <v>2521</v>
      </c>
      <c r="I230" s="128"/>
      <c r="J230" s="136">
        <f>BK230</f>
        <v>0</v>
      </c>
      <c r="L230" s="125"/>
      <c r="M230" s="130"/>
      <c r="P230" s="131">
        <f>SUM(P231:P240)</f>
        <v>0</v>
      </c>
      <c r="R230" s="131">
        <f>SUM(R231:R240)</f>
        <v>0</v>
      </c>
      <c r="T230" s="132">
        <f>SUM(T231:T240)</f>
        <v>0</v>
      </c>
      <c r="AR230" s="126" t="s">
        <v>110</v>
      </c>
      <c r="AT230" s="133" t="s">
        <v>79</v>
      </c>
      <c r="AU230" s="133" t="s">
        <v>87</v>
      </c>
      <c r="AY230" s="126" t="s">
        <v>354</v>
      </c>
      <c r="BK230" s="134">
        <f>SUM(BK231:BK240)</f>
        <v>0</v>
      </c>
    </row>
    <row r="231" spans="2:65" s="1" customFormat="1" ht="16.5" customHeight="1">
      <c r="B231" s="34"/>
      <c r="C231" s="137" t="s">
        <v>1059</v>
      </c>
      <c r="D231" s="137" t="s">
        <v>356</v>
      </c>
      <c r="E231" s="138" t="s">
        <v>2658</v>
      </c>
      <c r="F231" s="139" t="s">
        <v>2659</v>
      </c>
      <c r="G231" s="140" t="s">
        <v>2285</v>
      </c>
      <c r="H231" s="141">
        <v>1</v>
      </c>
      <c r="I231" s="142"/>
      <c r="J231" s="143">
        <f t="shared" ref="J231:J240" si="60">ROUND(I231*H231,2)</f>
        <v>0</v>
      </c>
      <c r="K231" s="139" t="s">
        <v>32</v>
      </c>
      <c r="L231" s="34"/>
      <c r="M231" s="144" t="s">
        <v>32</v>
      </c>
      <c r="N231" s="145" t="s">
        <v>51</v>
      </c>
      <c r="P231" s="146">
        <f t="shared" ref="P231:P240" si="61">O231*H231</f>
        <v>0</v>
      </c>
      <c r="Q231" s="146">
        <v>0</v>
      </c>
      <c r="R231" s="146">
        <f t="shared" ref="R231:R240" si="62">Q231*H231</f>
        <v>0</v>
      </c>
      <c r="S231" s="146">
        <v>0</v>
      </c>
      <c r="T231" s="147">
        <f t="shared" ref="T231:T240" si="63">S231*H231</f>
        <v>0</v>
      </c>
      <c r="AR231" s="148" t="s">
        <v>849</v>
      </c>
      <c r="AT231" s="148" t="s">
        <v>356</v>
      </c>
      <c r="AU231" s="148" t="s">
        <v>89</v>
      </c>
      <c r="AY231" s="18" t="s">
        <v>354</v>
      </c>
      <c r="BE231" s="149">
        <f t="shared" ref="BE231:BE240" si="64">IF(N231="základní",J231,0)</f>
        <v>0</v>
      </c>
      <c r="BF231" s="149">
        <f t="shared" ref="BF231:BF240" si="65">IF(N231="snížená",J231,0)</f>
        <v>0</v>
      </c>
      <c r="BG231" s="149">
        <f t="shared" ref="BG231:BG240" si="66">IF(N231="zákl. přenesená",J231,0)</f>
        <v>0</v>
      </c>
      <c r="BH231" s="149">
        <f t="shared" ref="BH231:BH240" si="67">IF(N231="sníž. přenesená",J231,0)</f>
        <v>0</v>
      </c>
      <c r="BI231" s="149">
        <f t="shared" ref="BI231:BI240" si="68">IF(N231="nulová",J231,0)</f>
        <v>0</v>
      </c>
      <c r="BJ231" s="18" t="s">
        <v>87</v>
      </c>
      <c r="BK231" s="149">
        <f t="shared" ref="BK231:BK240" si="69">ROUND(I231*H231,2)</f>
        <v>0</v>
      </c>
      <c r="BL231" s="18" t="s">
        <v>849</v>
      </c>
      <c r="BM231" s="148" t="s">
        <v>1296</v>
      </c>
    </row>
    <row r="232" spans="2:65" s="1" customFormat="1" ht="16.5" customHeight="1">
      <c r="B232" s="34"/>
      <c r="C232" s="137" t="s">
        <v>1064</v>
      </c>
      <c r="D232" s="137" t="s">
        <v>356</v>
      </c>
      <c r="E232" s="138" t="s">
        <v>2660</v>
      </c>
      <c r="F232" s="139" t="s">
        <v>2661</v>
      </c>
      <c r="G232" s="140" t="s">
        <v>2285</v>
      </c>
      <c r="H232" s="141">
        <v>1</v>
      </c>
      <c r="I232" s="142"/>
      <c r="J232" s="143">
        <f t="shared" si="60"/>
        <v>0</v>
      </c>
      <c r="K232" s="139" t="s">
        <v>32</v>
      </c>
      <c r="L232" s="34"/>
      <c r="M232" s="144" t="s">
        <v>32</v>
      </c>
      <c r="N232" s="145" t="s">
        <v>51</v>
      </c>
      <c r="P232" s="146">
        <f t="shared" si="61"/>
        <v>0</v>
      </c>
      <c r="Q232" s="146">
        <v>0</v>
      </c>
      <c r="R232" s="146">
        <f t="shared" si="62"/>
        <v>0</v>
      </c>
      <c r="S232" s="146">
        <v>0</v>
      </c>
      <c r="T232" s="147">
        <f t="shared" si="63"/>
        <v>0</v>
      </c>
      <c r="AR232" s="148" t="s">
        <v>849</v>
      </c>
      <c r="AT232" s="148" t="s">
        <v>356</v>
      </c>
      <c r="AU232" s="148" t="s">
        <v>89</v>
      </c>
      <c r="AY232" s="18" t="s">
        <v>354</v>
      </c>
      <c r="BE232" s="149">
        <f t="shared" si="64"/>
        <v>0</v>
      </c>
      <c r="BF232" s="149">
        <f t="shared" si="65"/>
        <v>0</v>
      </c>
      <c r="BG232" s="149">
        <f t="shared" si="66"/>
        <v>0</v>
      </c>
      <c r="BH232" s="149">
        <f t="shared" si="67"/>
        <v>0</v>
      </c>
      <c r="BI232" s="149">
        <f t="shared" si="68"/>
        <v>0</v>
      </c>
      <c r="BJ232" s="18" t="s">
        <v>87</v>
      </c>
      <c r="BK232" s="149">
        <f t="shared" si="69"/>
        <v>0</v>
      </c>
      <c r="BL232" s="18" t="s">
        <v>849</v>
      </c>
      <c r="BM232" s="148" t="s">
        <v>1306</v>
      </c>
    </row>
    <row r="233" spans="2:65" s="1" customFormat="1" ht="16.5" customHeight="1">
      <c r="B233" s="34"/>
      <c r="C233" s="137" t="s">
        <v>1069</v>
      </c>
      <c r="D233" s="137" t="s">
        <v>356</v>
      </c>
      <c r="E233" s="138" t="s">
        <v>2662</v>
      </c>
      <c r="F233" s="139" t="s">
        <v>2663</v>
      </c>
      <c r="G233" s="140" t="s">
        <v>476</v>
      </c>
      <c r="H233" s="141">
        <v>50</v>
      </c>
      <c r="I233" s="142"/>
      <c r="J233" s="143">
        <f t="shared" si="60"/>
        <v>0</v>
      </c>
      <c r="K233" s="139" t="s">
        <v>32</v>
      </c>
      <c r="L233" s="34"/>
      <c r="M233" s="144" t="s">
        <v>32</v>
      </c>
      <c r="N233" s="145" t="s">
        <v>51</v>
      </c>
      <c r="P233" s="146">
        <f t="shared" si="61"/>
        <v>0</v>
      </c>
      <c r="Q233" s="146">
        <v>0</v>
      </c>
      <c r="R233" s="146">
        <f t="shared" si="62"/>
        <v>0</v>
      </c>
      <c r="S233" s="146">
        <v>0</v>
      </c>
      <c r="T233" s="147">
        <f t="shared" si="63"/>
        <v>0</v>
      </c>
      <c r="AR233" s="148" t="s">
        <v>849</v>
      </c>
      <c r="AT233" s="148" t="s">
        <v>356</v>
      </c>
      <c r="AU233" s="148" t="s">
        <v>89</v>
      </c>
      <c r="AY233" s="18" t="s">
        <v>354</v>
      </c>
      <c r="BE233" s="149">
        <f t="shared" si="64"/>
        <v>0</v>
      </c>
      <c r="BF233" s="149">
        <f t="shared" si="65"/>
        <v>0</v>
      </c>
      <c r="BG233" s="149">
        <f t="shared" si="66"/>
        <v>0</v>
      </c>
      <c r="BH233" s="149">
        <f t="shared" si="67"/>
        <v>0</v>
      </c>
      <c r="BI233" s="149">
        <f t="shared" si="68"/>
        <v>0</v>
      </c>
      <c r="BJ233" s="18" t="s">
        <v>87</v>
      </c>
      <c r="BK233" s="149">
        <f t="shared" si="69"/>
        <v>0</v>
      </c>
      <c r="BL233" s="18" t="s">
        <v>849</v>
      </c>
      <c r="BM233" s="148" t="s">
        <v>1316</v>
      </c>
    </row>
    <row r="234" spans="2:65" s="1" customFormat="1" ht="16.5" customHeight="1">
      <c r="B234" s="34"/>
      <c r="C234" s="137" t="s">
        <v>1075</v>
      </c>
      <c r="D234" s="137" t="s">
        <v>356</v>
      </c>
      <c r="E234" s="138" t="s">
        <v>2664</v>
      </c>
      <c r="F234" s="139" t="s">
        <v>2665</v>
      </c>
      <c r="G234" s="140" t="s">
        <v>2530</v>
      </c>
      <c r="H234" s="141">
        <v>1</v>
      </c>
      <c r="I234" s="142"/>
      <c r="J234" s="143">
        <f t="shared" si="60"/>
        <v>0</v>
      </c>
      <c r="K234" s="139" t="s">
        <v>32</v>
      </c>
      <c r="L234" s="34"/>
      <c r="M234" s="144" t="s">
        <v>32</v>
      </c>
      <c r="N234" s="145" t="s">
        <v>51</v>
      </c>
      <c r="P234" s="146">
        <f t="shared" si="61"/>
        <v>0</v>
      </c>
      <c r="Q234" s="146">
        <v>0</v>
      </c>
      <c r="R234" s="146">
        <f t="shared" si="62"/>
        <v>0</v>
      </c>
      <c r="S234" s="146">
        <v>0</v>
      </c>
      <c r="T234" s="147">
        <f t="shared" si="63"/>
        <v>0</v>
      </c>
      <c r="AR234" s="148" t="s">
        <v>849</v>
      </c>
      <c r="AT234" s="148" t="s">
        <v>356</v>
      </c>
      <c r="AU234" s="148" t="s">
        <v>89</v>
      </c>
      <c r="AY234" s="18" t="s">
        <v>354</v>
      </c>
      <c r="BE234" s="149">
        <f t="shared" si="64"/>
        <v>0</v>
      </c>
      <c r="BF234" s="149">
        <f t="shared" si="65"/>
        <v>0</v>
      </c>
      <c r="BG234" s="149">
        <f t="shared" si="66"/>
        <v>0</v>
      </c>
      <c r="BH234" s="149">
        <f t="shared" si="67"/>
        <v>0</v>
      </c>
      <c r="BI234" s="149">
        <f t="shared" si="68"/>
        <v>0</v>
      </c>
      <c r="BJ234" s="18" t="s">
        <v>87</v>
      </c>
      <c r="BK234" s="149">
        <f t="shared" si="69"/>
        <v>0</v>
      </c>
      <c r="BL234" s="18" t="s">
        <v>849</v>
      </c>
      <c r="BM234" s="148" t="s">
        <v>1328</v>
      </c>
    </row>
    <row r="235" spans="2:65" s="1" customFormat="1" ht="16.5" customHeight="1">
      <c r="B235" s="34"/>
      <c r="C235" s="137" t="s">
        <v>1079</v>
      </c>
      <c r="D235" s="137" t="s">
        <v>356</v>
      </c>
      <c r="E235" s="138" t="s">
        <v>2666</v>
      </c>
      <c r="F235" s="139" t="s">
        <v>2667</v>
      </c>
      <c r="G235" s="140" t="s">
        <v>476</v>
      </c>
      <c r="H235" s="141">
        <v>50</v>
      </c>
      <c r="I235" s="142"/>
      <c r="J235" s="143">
        <f t="shared" si="60"/>
        <v>0</v>
      </c>
      <c r="K235" s="139" t="s">
        <v>32</v>
      </c>
      <c r="L235" s="34"/>
      <c r="M235" s="144" t="s">
        <v>32</v>
      </c>
      <c r="N235" s="145" t="s">
        <v>51</v>
      </c>
      <c r="P235" s="146">
        <f t="shared" si="61"/>
        <v>0</v>
      </c>
      <c r="Q235" s="146">
        <v>0</v>
      </c>
      <c r="R235" s="146">
        <f t="shared" si="62"/>
        <v>0</v>
      </c>
      <c r="S235" s="146">
        <v>0</v>
      </c>
      <c r="T235" s="147">
        <f t="shared" si="63"/>
        <v>0</v>
      </c>
      <c r="AR235" s="148" t="s">
        <v>849</v>
      </c>
      <c r="AT235" s="148" t="s">
        <v>356</v>
      </c>
      <c r="AU235" s="148" t="s">
        <v>89</v>
      </c>
      <c r="AY235" s="18" t="s">
        <v>354</v>
      </c>
      <c r="BE235" s="149">
        <f t="shared" si="64"/>
        <v>0</v>
      </c>
      <c r="BF235" s="149">
        <f t="shared" si="65"/>
        <v>0</v>
      </c>
      <c r="BG235" s="149">
        <f t="shared" si="66"/>
        <v>0</v>
      </c>
      <c r="BH235" s="149">
        <f t="shared" si="67"/>
        <v>0</v>
      </c>
      <c r="BI235" s="149">
        <f t="shared" si="68"/>
        <v>0</v>
      </c>
      <c r="BJ235" s="18" t="s">
        <v>87</v>
      </c>
      <c r="BK235" s="149">
        <f t="shared" si="69"/>
        <v>0</v>
      </c>
      <c r="BL235" s="18" t="s">
        <v>849</v>
      </c>
      <c r="BM235" s="148" t="s">
        <v>1340</v>
      </c>
    </row>
    <row r="236" spans="2:65" s="1" customFormat="1" ht="16.5" customHeight="1">
      <c r="B236" s="34"/>
      <c r="C236" s="179" t="s">
        <v>1084</v>
      </c>
      <c r="D236" s="179" t="s">
        <v>517</v>
      </c>
      <c r="E236" s="180" t="s">
        <v>2668</v>
      </c>
      <c r="F236" s="181" t="s">
        <v>2659</v>
      </c>
      <c r="G236" s="182" t="s">
        <v>2285</v>
      </c>
      <c r="H236" s="183">
        <v>1</v>
      </c>
      <c r="I236" s="184"/>
      <c r="J236" s="185">
        <f t="shared" si="60"/>
        <v>0</v>
      </c>
      <c r="K236" s="181" t="s">
        <v>32</v>
      </c>
      <c r="L236" s="186"/>
      <c r="M236" s="187" t="s">
        <v>32</v>
      </c>
      <c r="N236" s="188" t="s">
        <v>51</v>
      </c>
      <c r="P236" s="146">
        <f t="shared" si="61"/>
        <v>0</v>
      </c>
      <c r="Q236" s="146">
        <v>0</v>
      </c>
      <c r="R236" s="146">
        <f t="shared" si="62"/>
        <v>0</v>
      </c>
      <c r="S236" s="146">
        <v>0</v>
      </c>
      <c r="T236" s="147">
        <f t="shared" si="63"/>
        <v>0</v>
      </c>
      <c r="AR236" s="148" t="s">
        <v>163</v>
      </c>
      <c r="AT236" s="148" t="s">
        <v>517</v>
      </c>
      <c r="AU236" s="148" t="s">
        <v>89</v>
      </c>
      <c r="AY236" s="18" t="s">
        <v>354</v>
      </c>
      <c r="BE236" s="149">
        <f t="shared" si="64"/>
        <v>0</v>
      </c>
      <c r="BF236" s="149">
        <f t="shared" si="65"/>
        <v>0</v>
      </c>
      <c r="BG236" s="149">
        <f t="shared" si="66"/>
        <v>0</v>
      </c>
      <c r="BH236" s="149">
        <f t="shared" si="67"/>
        <v>0</v>
      </c>
      <c r="BI236" s="149">
        <f t="shared" si="68"/>
        <v>0</v>
      </c>
      <c r="BJ236" s="18" t="s">
        <v>87</v>
      </c>
      <c r="BK236" s="149">
        <f t="shared" si="69"/>
        <v>0</v>
      </c>
      <c r="BL236" s="18" t="s">
        <v>163</v>
      </c>
      <c r="BM236" s="148" t="s">
        <v>2669</v>
      </c>
    </row>
    <row r="237" spans="2:65" s="1" customFormat="1" ht="16.5" customHeight="1">
      <c r="B237" s="34"/>
      <c r="C237" s="179" t="s">
        <v>1091</v>
      </c>
      <c r="D237" s="179" t="s">
        <v>517</v>
      </c>
      <c r="E237" s="180" t="s">
        <v>2670</v>
      </c>
      <c r="F237" s="181" t="s">
        <v>2661</v>
      </c>
      <c r="G237" s="182" t="s">
        <v>2285</v>
      </c>
      <c r="H237" s="183">
        <v>1</v>
      </c>
      <c r="I237" s="184"/>
      <c r="J237" s="185">
        <f t="shared" si="60"/>
        <v>0</v>
      </c>
      <c r="K237" s="181" t="s">
        <v>32</v>
      </c>
      <c r="L237" s="186"/>
      <c r="M237" s="187" t="s">
        <v>32</v>
      </c>
      <c r="N237" s="188" t="s">
        <v>51</v>
      </c>
      <c r="P237" s="146">
        <f t="shared" si="61"/>
        <v>0</v>
      </c>
      <c r="Q237" s="146">
        <v>0</v>
      </c>
      <c r="R237" s="146">
        <f t="shared" si="62"/>
        <v>0</v>
      </c>
      <c r="S237" s="146">
        <v>0</v>
      </c>
      <c r="T237" s="147">
        <f t="shared" si="63"/>
        <v>0</v>
      </c>
      <c r="AR237" s="148" t="s">
        <v>163</v>
      </c>
      <c r="AT237" s="148" t="s">
        <v>517</v>
      </c>
      <c r="AU237" s="148" t="s">
        <v>89</v>
      </c>
      <c r="AY237" s="18" t="s">
        <v>354</v>
      </c>
      <c r="BE237" s="149">
        <f t="shared" si="64"/>
        <v>0</v>
      </c>
      <c r="BF237" s="149">
        <f t="shared" si="65"/>
        <v>0</v>
      </c>
      <c r="BG237" s="149">
        <f t="shared" si="66"/>
        <v>0</v>
      </c>
      <c r="BH237" s="149">
        <f t="shared" si="67"/>
        <v>0</v>
      </c>
      <c r="BI237" s="149">
        <f t="shared" si="68"/>
        <v>0</v>
      </c>
      <c r="BJ237" s="18" t="s">
        <v>87</v>
      </c>
      <c r="BK237" s="149">
        <f t="shared" si="69"/>
        <v>0</v>
      </c>
      <c r="BL237" s="18" t="s">
        <v>163</v>
      </c>
      <c r="BM237" s="148" t="s">
        <v>2671</v>
      </c>
    </row>
    <row r="238" spans="2:65" s="1" customFormat="1" ht="16.5" customHeight="1">
      <c r="B238" s="34"/>
      <c r="C238" s="179" t="s">
        <v>1099</v>
      </c>
      <c r="D238" s="179" t="s">
        <v>517</v>
      </c>
      <c r="E238" s="180" t="s">
        <v>2672</v>
      </c>
      <c r="F238" s="181" t="s">
        <v>2663</v>
      </c>
      <c r="G238" s="182" t="s">
        <v>476</v>
      </c>
      <c r="H238" s="183">
        <v>50</v>
      </c>
      <c r="I238" s="184"/>
      <c r="J238" s="185">
        <f t="shared" si="60"/>
        <v>0</v>
      </c>
      <c r="K238" s="181" t="s">
        <v>32</v>
      </c>
      <c r="L238" s="186"/>
      <c r="M238" s="187" t="s">
        <v>32</v>
      </c>
      <c r="N238" s="188" t="s">
        <v>51</v>
      </c>
      <c r="P238" s="146">
        <f t="shared" si="61"/>
        <v>0</v>
      </c>
      <c r="Q238" s="146">
        <v>0</v>
      </c>
      <c r="R238" s="146">
        <f t="shared" si="62"/>
        <v>0</v>
      </c>
      <c r="S238" s="146">
        <v>0</v>
      </c>
      <c r="T238" s="147">
        <f t="shared" si="63"/>
        <v>0</v>
      </c>
      <c r="AR238" s="148" t="s">
        <v>163</v>
      </c>
      <c r="AT238" s="148" t="s">
        <v>517</v>
      </c>
      <c r="AU238" s="148" t="s">
        <v>89</v>
      </c>
      <c r="AY238" s="18" t="s">
        <v>354</v>
      </c>
      <c r="BE238" s="149">
        <f t="shared" si="64"/>
        <v>0</v>
      </c>
      <c r="BF238" s="149">
        <f t="shared" si="65"/>
        <v>0</v>
      </c>
      <c r="BG238" s="149">
        <f t="shared" si="66"/>
        <v>0</v>
      </c>
      <c r="BH238" s="149">
        <f t="shared" si="67"/>
        <v>0</v>
      </c>
      <c r="BI238" s="149">
        <f t="shared" si="68"/>
        <v>0</v>
      </c>
      <c r="BJ238" s="18" t="s">
        <v>87</v>
      </c>
      <c r="BK238" s="149">
        <f t="shared" si="69"/>
        <v>0</v>
      </c>
      <c r="BL238" s="18" t="s">
        <v>163</v>
      </c>
      <c r="BM238" s="148" t="s">
        <v>2673</v>
      </c>
    </row>
    <row r="239" spans="2:65" s="1" customFormat="1" ht="16.5" customHeight="1">
      <c r="B239" s="34"/>
      <c r="C239" s="179" t="s">
        <v>1107</v>
      </c>
      <c r="D239" s="179" t="s">
        <v>517</v>
      </c>
      <c r="E239" s="180" t="s">
        <v>2674</v>
      </c>
      <c r="F239" s="181" t="s">
        <v>2665</v>
      </c>
      <c r="G239" s="182" t="s">
        <v>2530</v>
      </c>
      <c r="H239" s="183">
        <v>1</v>
      </c>
      <c r="I239" s="184"/>
      <c r="J239" s="185">
        <f t="shared" si="60"/>
        <v>0</v>
      </c>
      <c r="K239" s="181" t="s">
        <v>32</v>
      </c>
      <c r="L239" s="186"/>
      <c r="M239" s="187" t="s">
        <v>32</v>
      </c>
      <c r="N239" s="188" t="s">
        <v>51</v>
      </c>
      <c r="P239" s="146">
        <f t="shared" si="61"/>
        <v>0</v>
      </c>
      <c r="Q239" s="146">
        <v>0</v>
      </c>
      <c r="R239" s="146">
        <f t="shared" si="62"/>
        <v>0</v>
      </c>
      <c r="S239" s="146">
        <v>0</v>
      </c>
      <c r="T239" s="147">
        <f t="shared" si="63"/>
        <v>0</v>
      </c>
      <c r="AR239" s="148" t="s">
        <v>163</v>
      </c>
      <c r="AT239" s="148" t="s">
        <v>517</v>
      </c>
      <c r="AU239" s="148" t="s">
        <v>89</v>
      </c>
      <c r="AY239" s="18" t="s">
        <v>354</v>
      </c>
      <c r="BE239" s="149">
        <f t="shared" si="64"/>
        <v>0</v>
      </c>
      <c r="BF239" s="149">
        <f t="shared" si="65"/>
        <v>0</v>
      </c>
      <c r="BG239" s="149">
        <f t="shared" si="66"/>
        <v>0</v>
      </c>
      <c r="BH239" s="149">
        <f t="shared" si="67"/>
        <v>0</v>
      </c>
      <c r="BI239" s="149">
        <f t="shared" si="68"/>
        <v>0</v>
      </c>
      <c r="BJ239" s="18" t="s">
        <v>87</v>
      </c>
      <c r="BK239" s="149">
        <f t="shared" si="69"/>
        <v>0</v>
      </c>
      <c r="BL239" s="18" t="s">
        <v>163</v>
      </c>
      <c r="BM239" s="148" t="s">
        <v>2675</v>
      </c>
    </row>
    <row r="240" spans="2:65" s="1" customFormat="1" ht="16.5" customHeight="1">
      <c r="B240" s="34"/>
      <c r="C240" s="179" t="s">
        <v>1116</v>
      </c>
      <c r="D240" s="179" t="s">
        <v>517</v>
      </c>
      <c r="E240" s="180" t="s">
        <v>2676</v>
      </c>
      <c r="F240" s="181" t="s">
        <v>2667</v>
      </c>
      <c r="G240" s="182" t="s">
        <v>476</v>
      </c>
      <c r="H240" s="183">
        <v>50</v>
      </c>
      <c r="I240" s="184"/>
      <c r="J240" s="185">
        <f t="shared" si="60"/>
        <v>0</v>
      </c>
      <c r="K240" s="181" t="s">
        <v>32</v>
      </c>
      <c r="L240" s="186"/>
      <c r="M240" s="187" t="s">
        <v>32</v>
      </c>
      <c r="N240" s="188" t="s">
        <v>51</v>
      </c>
      <c r="P240" s="146">
        <f t="shared" si="61"/>
        <v>0</v>
      </c>
      <c r="Q240" s="146">
        <v>0</v>
      </c>
      <c r="R240" s="146">
        <f t="shared" si="62"/>
        <v>0</v>
      </c>
      <c r="S240" s="146">
        <v>0</v>
      </c>
      <c r="T240" s="147">
        <f t="shared" si="63"/>
        <v>0</v>
      </c>
      <c r="AR240" s="148" t="s">
        <v>163</v>
      </c>
      <c r="AT240" s="148" t="s">
        <v>517</v>
      </c>
      <c r="AU240" s="148" t="s">
        <v>89</v>
      </c>
      <c r="AY240" s="18" t="s">
        <v>354</v>
      </c>
      <c r="BE240" s="149">
        <f t="shared" si="64"/>
        <v>0</v>
      </c>
      <c r="BF240" s="149">
        <f t="shared" si="65"/>
        <v>0</v>
      </c>
      <c r="BG240" s="149">
        <f t="shared" si="66"/>
        <v>0</v>
      </c>
      <c r="BH240" s="149">
        <f t="shared" si="67"/>
        <v>0</v>
      </c>
      <c r="BI240" s="149">
        <f t="shared" si="68"/>
        <v>0</v>
      </c>
      <c r="BJ240" s="18" t="s">
        <v>87</v>
      </c>
      <c r="BK240" s="149">
        <f t="shared" si="69"/>
        <v>0</v>
      </c>
      <c r="BL240" s="18" t="s">
        <v>163</v>
      </c>
      <c r="BM240" s="148" t="s">
        <v>2677</v>
      </c>
    </row>
    <row r="241" spans="2:65" s="11" customFormat="1" ht="25.9" customHeight="1">
      <c r="B241" s="125"/>
      <c r="D241" s="126" t="s">
        <v>79</v>
      </c>
      <c r="E241" s="127" t="s">
        <v>2678</v>
      </c>
      <c r="F241" s="127" t="s">
        <v>2679</v>
      </c>
      <c r="I241" s="128"/>
      <c r="J241" s="129">
        <f>BK241</f>
        <v>0</v>
      </c>
      <c r="L241" s="125"/>
      <c r="M241" s="130"/>
      <c r="P241" s="131">
        <f>P242+P245</f>
        <v>0</v>
      </c>
      <c r="R241" s="131">
        <f>R242+R245</f>
        <v>0</v>
      </c>
      <c r="T241" s="132">
        <f>T242+T245</f>
        <v>0</v>
      </c>
      <c r="AR241" s="126" t="s">
        <v>110</v>
      </c>
      <c r="AT241" s="133" t="s">
        <v>79</v>
      </c>
      <c r="AU241" s="133" t="s">
        <v>80</v>
      </c>
      <c r="AY241" s="126" t="s">
        <v>354</v>
      </c>
      <c r="BK241" s="134">
        <f>BK242+BK245</f>
        <v>0</v>
      </c>
    </row>
    <row r="242" spans="2:65" s="11" customFormat="1" ht="22.9" customHeight="1">
      <c r="B242" s="125"/>
      <c r="D242" s="126" t="s">
        <v>79</v>
      </c>
      <c r="E242" s="135" t="s">
        <v>2379</v>
      </c>
      <c r="F242" s="135" t="s">
        <v>2521</v>
      </c>
      <c r="I242" s="128"/>
      <c r="J242" s="136">
        <f>BK242</f>
        <v>0</v>
      </c>
      <c r="L242" s="125"/>
      <c r="M242" s="130"/>
      <c r="P242" s="131">
        <f>SUM(P243:P244)</f>
        <v>0</v>
      </c>
      <c r="R242" s="131">
        <f>SUM(R243:R244)</f>
        <v>0</v>
      </c>
      <c r="T242" s="132">
        <f>SUM(T243:T244)</f>
        <v>0</v>
      </c>
      <c r="AR242" s="126" t="s">
        <v>110</v>
      </c>
      <c r="AT242" s="133" t="s">
        <v>79</v>
      </c>
      <c r="AU242" s="133" t="s">
        <v>87</v>
      </c>
      <c r="AY242" s="126" t="s">
        <v>354</v>
      </c>
      <c r="BK242" s="134">
        <f>SUM(BK243:BK244)</f>
        <v>0</v>
      </c>
    </row>
    <row r="243" spans="2:65" s="1" customFormat="1" ht="16.5" customHeight="1">
      <c r="B243" s="34"/>
      <c r="C243" s="137" t="s">
        <v>1129</v>
      </c>
      <c r="D243" s="137" t="s">
        <v>356</v>
      </c>
      <c r="E243" s="138" t="s">
        <v>2680</v>
      </c>
      <c r="F243" s="139" t="s">
        <v>2681</v>
      </c>
      <c r="G243" s="140" t="s">
        <v>476</v>
      </c>
      <c r="H243" s="141">
        <v>100</v>
      </c>
      <c r="I243" s="142"/>
      <c r="J243" s="143">
        <f>ROUND(I243*H243,2)</f>
        <v>0</v>
      </c>
      <c r="K243" s="139" t="s">
        <v>32</v>
      </c>
      <c r="L243" s="34"/>
      <c r="M243" s="144" t="s">
        <v>32</v>
      </c>
      <c r="N243" s="145" t="s">
        <v>51</v>
      </c>
      <c r="P243" s="146">
        <f>O243*H243</f>
        <v>0</v>
      </c>
      <c r="Q243" s="146">
        <v>0</v>
      </c>
      <c r="R243" s="146">
        <f>Q243*H243</f>
        <v>0</v>
      </c>
      <c r="S243" s="146">
        <v>0</v>
      </c>
      <c r="T243" s="147">
        <f>S243*H243</f>
        <v>0</v>
      </c>
      <c r="AR243" s="148" t="s">
        <v>849</v>
      </c>
      <c r="AT243" s="148" t="s">
        <v>356</v>
      </c>
      <c r="AU243" s="148" t="s">
        <v>89</v>
      </c>
      <c r="AY243" s="18" t="s">
        <v>354</v>
      </c>
      <c r="BE243" s="149">
        <f>IF(N243="základní",J243,0)</f>
        <v>0</v>
      </c>
      <c r="BF243" s="149">
        <f>IF(N243="snížená",J243,0)</f>
        <v>0</v>
      </c>
      <c r="BG243" s="149">
        <f>IF(N243="zákl. přenesená",J243,0)</f>
        <v>0</v>
      </c>
      <c r="BH243" s="149">
        <f>IF(N243="sníž. přenesená",J243,0)</f>
        <v>0</v>
      </c>
      <c r="BI243" s="149">
        <f>IF(N243="nulová",J243,0)</f>
        <v>0</v>
      </c>
      <c r="BJ243" s="18" t="s">
        <v>87</v>
      </c>
      <c r="BK243" s="149">
        <f>ROUND(I243*H243,2)</f>
        <v>0</v>
      </c>
      <c r="BL243" s="18" t="s">
        <v>849</v>
      </c>
      <c r="BM243" s="148" t="s">
        <v>1383</v>
      </c>
    </row>
    <row r="244" spans="2:65" s="1" customFormat="1" ht="16.5" customHeight="1">
      <c r="B244" s="34"/>
      <c r="C244" s="179" t="s">
        <v>1138</v>
      </c>
      <c r="D244" s="179" t="s">
        <v>517</v>
      </c>
      <c r="E244" s="180" t="s">
        <v>2682</v>
      </c>
      <c r="F244" s="181" t="s">
        <v>2681</v>
      </c>
      <c r="G244" s="182" t="s">
        <v>476</v>
      </c>
      <c r="H244" s="183">
        <v>100</v>
      </c>
      <c r="I244" s="184"/>
      <c r="J244" s="185">
        <f>ROUND(I244*H244,2)</f>
        <v>0</v>
      </c>
      <c r="K244" s="181" t="s">
        <v>32</v>
      </c>
      <c r="L244" s="186"/>
      <c r="M244" s="187" t="s">
        <v>32</v>
      </c>
      <c r="N244" s="188" t="s">
        <v>51</v>
      </c>
      <c r="P244" s="146">
        <f>O244*H244</f>
        <v>0</v>
      </c>
      <c r="Q244" s="146">
        <v>0</v>
      </c>
      <c r="R244" s="146">
        <f>Q244*H244</f>
        <v>0</v>
      </c>
      <c r="S244" s="146">
        <v>0</v>
      </c>
      <c r="T244" s="147">
        <f>S244*H244</f>
        <v>0</v>
      </c>
      <c r="AR244" s="148" t="s">
        <v>163</v>
      </c>
      <c r="AT244" s="148" t="s">
        <v>517</v>
      </c>
      <c r="AU244" s="148" t="s">
        <v>89</v>
      </c>
      <c r="AY244" s="18" t="s">
        <v>354</v>
      </c>
      <c r="BE244" s="149">
        <f>IF(N244="základní",J244,0)</f>
        <v>0</v>
      </c>
      <c r="BF244" s="149">
        <f>IF(N244="snížená",J244,0)</f>
        <v>0</v>
      </c>
      <c r="BG244" s="149">
        <f>IF(N244="zákl. přenesená",J244,0)</f>
        <v>0</v>
      </c>
      <c r="BH244" s="149">
        <f>IF(N244="sníž. přenesená",J244,0)</f>
        <v>0</v>
      </c>
      <c r="BI244" s="149">
        <f>IF(N244="nulová",J244,0)</f>
        <v>0</v>
      </c>
      <c r="BJ244" s="18" t="s">
        <v>87</v>
      </c>
      <c r="BK244" s="149">
        <f>ROUND(I244*H244,2)</f>
        <v>0</v>
      </c>
      <c r="BL244" s="18" t="s">
        <v>163</v>
      </c>
      <c r="BM244" s="148" t="s">
        <v>2683</v>
      </c>
    </row>
    <row r="245" spans="2:65" s="11" customFormat="1" ht="22.9" customHeight="1">
      <c r="B245" s="125"/>
      <c r="D245" s="126" t="s">
        <v>79</v>
      </c>
      <c r="E245" s="135" t="s">
        <v>2387</v>
      </c>
      <c r="F245" s="135" t="s">
        <v>2527</v>
      </c>
      <c r="I245" s="128"/>
      <c r="J245" s="136">
        <f>BK245</f>
        <v>0</v>
      </c>
      <c r="L245" s="125"/>
      <c r="M245" s="130"/>
      <c r="P245" s="131">
        <f>SUM(P246:P250)</f>
        <v>0</v>
      </c>
      <c r="R245" s="131">
        <f>SUM(R246:R250)</f>
        <v>0</v>
      </c>
      <c r="T245" s="132">
        <f>SUM(T246:T250)</f>
        <v>0</v>
      </c>
      <c r="AR245" s="126" t="s">
        <v>110</v>
      </c>
      <c r="AT245" s="133" t="s">
        <v>79</v>
      </c>
      <c r="AU245" s="133" t="s">
        <v>87</v>
      </c>
      <c r="AY245" s="126" t="s">
        <v>354</v>
      </c>
      <c r="BK245" s="134">
        <f>SUM(BK246:BK250)</f>
        <v>0</v>
      </c>
    </row>
    <row r="246" spans="2:65" s="1" customFormat="1" ht="16.5" customHeight="1">
      <c r="B246" s="34"/>
      <c r="C246" s="137" t="s">
        <v>1143</v>
      </c>
      <c r="D246" s="137" t="s">
        <v>356</v>
      </c>
      <c r="E246" s="138" t="s">
        <v>2684</v>
      </c>
      <c r="F246" s="139" t="s">
        <v>2685</v>
      </c>
      <c r="G246" s="140" t="s">
        <v>2530</v>
      </c>
      <c r="H246" s="141">
        <v>9</v>
      </c>
      <c r="I246" s="142"/>
      <c r="J246" s="143">
        <f>ROUND(I246*H246,2)</f>
        <v>0</v>
      </c>
      <c r="K246" s="139" t="s">
        <v>32</v>
      </c>
      <c r="L246" s="34"/>
      <c r="M246" s="144" t="s">
        <v>32</v>
      </c>
      <c r="N246" s="145" t="s">
        <v>51</v>
      </c>
      <c r="P246" s="146">
        <f>O246*H246</f>
        <v>0</v>
      </c>
      <c r="Q246" s="146">
        <v>0</v>
      </c>
      <c r="R246" s="146">
        <f>Q246*H246</f>
        <v>0</v>
      </c>
      <c r="S246" s="146">
        <v>0</v>
      </c>
      <c r="T246" s="147">
        <f>S246*H246</f>
        <v>0</v>
      </c>
      <c r="AR246" s="148" t="s">
        <v>849</v>
      </c>
      <c r="AT246" s="148" t="s">
        <v>356</v>
      </c>
      <c r="AU246" s="148" t="s">
        <v>89</v>
      </c>
      <c r="AY246" s="18" t="s">
        <v>354</v>
      </c>
      <c r="BE246" s="149">
        <f>IF(N246="základní",J246,0)</f>
        <v>0</v>
      </c>
      <c r="BF246" s="149">
        <f>IF(N246="snížená",J246,0)</f>
        <v>0</v>
      </c>
      <c r="BG246" s="149">
        <f>IF(N246="zákl. přenesená",J246,0)</f>
        <v>0</v>
      </c>
      <c r="BH246" s="149">
        <f>IF(N246="sníž. přenesená",J246,0)</f>
        <v>0</v>
      </c>
      <c r="BI246" s="149">
        <f>IF(N246="nulová",J246,0)</f>
        <v>0</v>
      </c>
      <c r="BJ246" s="18" t="s">
        <v>87</v>
      </c>
      <c r="BK246" s="149">
        <f>ROUND(I246*H246,2)</f>
        <v>0</v>
      </c>
      <c r="BL246" s="18" t="s">
        <v>849</v>
      </c>
      <c r="BM246" s="148" t="s">
        <v>1393</v>
      </c>
    </row>
    <row r="247" spans="2:65" s="1" customFormat="1" ht="16.5" customHeight="1">
      <c r="B247" s="34"/>
      <c r="C247" s="137" t="s">
        <v>1148</v>
      </c>
      <c r="D247" s="137" t="s">
        <v>356</v>
      </c>
      <c r="E247" s="138" t="s">
        <v>2686</v>
      </c>
      <c r="F247" s="139" t="s">
        <v>2687</v>
      </c>
      <c r="G247" s="140" t="s">
        <v>2530</v>
      </c>
      <c r="H247" s="141">
        <v>9</v>
      </c>
      <c r="I247" s="142"/>
      <c r="J247" s="143">
        <f>ROUND(I247*H247,2)</f>
        <v>0</v>
      </c>
      <c r="K247" s="139" t="s">
        <v>32</v>
      </c>
      <c r="L247" s="34"/>
      <c r="M247" s="144" t="s">
        <v>32</v>
      </c>
      <c r="N247" s="145" t="s">
        <v>51</v>
      </c>
      <c r="P247" s="146">
        <f>O247*H247</f>
        <v>0</v>
      </c>
      <c r="Q247" s="146">
        <v>0</v>
      </c>
      <c r="R247" s="146">
        <f>Q247*H247</f>
        <v>0</v>
      </c>
      <c r="S247" s="146">
        <v>0</v>
      </c>
      <c r="T247" s="147">
        <f>S247*H247</f>
        <v>0</v>
      </c>
      <c r="AR247" s="148" t="s">
        <v>849</v>
      </c>
      <c r="AT247" s="148" t="s">
        <v>356</v>
      </c>
      <c r="AU247" s="148" t="s">
        <v>89</v>
      </c>
      <c r="AY247" s="18" t="s">
        <v>354</v>
      </c>
      <c r="BE247" s="149">
        <f>IF(N247="základní",J247,0)</f>
        <v>0</v>
      </c>
      <c r="BF247" s="149">
        <f>IF(N247="snížená",J247,0)</f>
        <v>0</v>
      </c>
      <c r="BG247" s="149">
        <f>IF(N247="zákl. přenesená",J247,0)</f>
        <v>0</v>
      </c>
      <c r="BH247" s="149">
        <f>IF(N247="sníž. přenesená",J247,0)</f>
        <v>0</v>
      </c>
      <c r="BI247" s="149">
        <f>IF(N247="nulová",J247,0)</f>
        <v>0</v>
      </c>
      <c r="BJ247" s="18" t="s">
        <v>87</v>
      </c>
      <c r="BK247" s="149">
        <f>ROUND(I247*H247,2)</f>
        <v>0</v>
      </c>
      <c r="BL247" s="18" t="s">
        <v>849</v>
      </c>
      <c r="BM247" s="148" t="s">
        <v>1405</v>
      </c>
    </row>
    <row r="248" spans="2:65" s="1" customFormat="1" ht="16.5" customHeight="1">
      <c r="B248" s="34"/>
      <c r="C248" s="137" t="s">
        <v>1153</v>
      </c>
      <c r="D248" s="137" t="s">
        <v>356</v>
      </c>
      <c r="E248" s="138" t="s">
        <v>2688</v>
      </c>
      <c r="F248" s="139" t="s">
        <v>2689</v>
      </c>
      <c r="G248" s="140" t="s">
        <v>2530</v>
      </c>
      <c r="H248" s="141">
        <v>1</v>
      </c>
      <c r="I248" s="142"/>
      <c r="J248" s="143">
        <f>ROUND(I248*H248,2)</f>
        <v>0</v>
      </c>
      <c r="K248" s="139" t="s">
        <v>32</v>
      </c>
      <c r="L248" s="34"/>
      <c r="M248" s="144" t="s">
        <v>32</v>
      </c>
      <c r="N248" s="145" t="s">
        <v>51</v>
      </c>
      <c r="P248" s="146">
        <f>O248*H248</f>
        <v>0</v>
      </c>
      <c r="Q248" s="146">
        <v>0</v>
      </c>
      <c r="R248" s="146">
        <f>Q248*H248</f>
        <v>0</v>
      </c>
      <c r="S248" s="146">
        <v>0</v>
      </c>
      <c r="T248" s="147">
        <f>S248*H248</f>
        <v>0</v>
      </c>
      <c r="AR248" s="148" t="s">
        <v>849</v>
      </c>
      <c r="AT248" s="148" t="s">
        <v>356</v>
      </c>
      <c r="AU248" s="148" t="s">
        <v>89</v>
      </c>
      <c r="AY248" s="18" t="s">
        <v>354</v>
      </c>
      <c r="BE248" s="149">
        <f>IF(N248="základní",J248,0)</f>
        <v>0</v>
      </c>
      <c r="BF248" s="149">
        <f>IF(N248="snížená",J248,0)</f>
        <v>0</v>
      </c>
      <c r="BG248" s="149">
        <f>IF(N248="zákl. přenesená",J248,0)</f>
        <v>0</v>
      </c>
      <c r="BH248" s="149">
        <f>IF(N248="sníž. přenesená",J248,0)</f>
        <v>0</v>
      </c>
      <c r="BI248" s="149">
        <f>IF(N248="nulová",J248,0)</f>
        <v>0</v>
      </c>
      <c r="BJ248" s="18" t="s">
        <v>87</v>
      </c>
      <c r="BK248" s="149">
        <f>ROUND(I248*H248,2)</f>
        <v>0</v>
      </c>
      <c r="BL248" s="18" t="s">
        <v>849</v>
      </c>
      <c r="BM248" s="148" t="s">
        <v>1416</v>
      </c>
    </row>
    <row r="249" spans="2:65" s="1" customFormat="1" ht="16.5" customHeight="1">
      <c r="B249" s="34"/>
      <c r="C249" s="137" t="s">
        <v>1158</v>
      </c>
      <c r="D249" s="137" t="s">
        <v>356</v>
      </c>
      <c r="E249" s="138" t="s">
        <v>2690</v>
      </c>
      <c r="F249" s="139" t="s">
        <v>2539</v>
      </c>
      <c r="G249" s="140" t="s">
        <v>2535</v>
      </c>
      <c r="H249" s="141">
        <v>1</v>
      </c>
      <c r="I249" s="142"/>
      <c r="J249" s="143">
        <f>ROUND(I249*H249,2)</f>
        <v>0</v>
      </c>
      <c r="K249" s="139" t="s">
        <v>32</v>
      </c>
      <c r="L249" s="34"/>
      <c r="M249" s="144" t="s">
        <v>32</v>
      </c>
      <c r="N249" s="145" t="s">
        <v>51</v>
      </c>
      <c r="P249" s="146">
        <f>O249*H249</f>
        <v>0</v>
      </c>
      <c r="Q249" s="146">
        <v>0</v>
      </c>
      <c r="R249" s="146">
        <f>Q249*H249</f>
        <v>0</v>
      </c>
      <c r="S249" s="146">
        <v>0</v>
      </c>
      <c r="T249" s="147">
        <f>S249*H249</f>
        <v>0</v>
      </c>
      <c r="AR249" s="148" t="s">
        <v>849</v>
      </c>
      <c r="AT249" s="148" t="s">
        <v>356</v>
      </c>
      <c r="AU249" s="148" t="s">
        <v>89</v>
      </c>
      <c r="AY249" s="18" t="s">
        <v>354</v>
      </c>
      <c r="BE249" s="149">
        <f>IF(N249="základní",J249,0)</f>
        <v>0</v>
      </c>
      <c r="BF249" s="149">
        <f>IF(N249="snížená",J249,0)</f>
        <v>0</v>
      </c>
      <c r="BG249" s="149">
        <f>IF(N249="zákl. přenesená",J249,0)</f>
        <v>0</v>
      </c>
      <c r="BH249" s="149">
        <f>IF(N249="sníž. přenesená",J249,0)</f>
        <v>0</v>
      </c>
      <c r="BI249" s="149">
        <f>IF(N249="nulová",J249,0)</f>
        <v>0</v>
      </c>
      <c r="BJ249" s="18" t="s">
        <v>87</v>
      </c>
      <c r="BK249" s="149">
        <f>ROUND(I249*H249,2)</f>
        <v>0</v>
      </c>
      <c r="BL249" s="18" t="s">
        <v>849</v>
      </c>
      <c r="BM249" s="148" t="s">
        <v>1433</v>
      </c>
    </row>
    <row r="250" spans="2:65" s="1" customFormat="1" ht="16.5" customHeight="1">
      <c r="B250" s="34"/>
      <c r="C250" s="137" t="s">
        <v>1163</v>
      </c>
      <c r="D250" s="137" t="s">
        <v>356</v>
      </c>
      <c r="E250" s="138" t="s">
        <v>2691</v>
      </c>
      <c r="F250" s="139" t="s">
        <v>2692</v>
      </c>
      <c r="G250" s="140" t="s">
        <v>1521</v>
      </c>
      <c r="H250" s="141">
        <v>1</v>
      </c>
      <c r="I250" s="142"/>
      <c r="J250" s="143">
        <f>ROUND(I250*H250,2)</f>
        <v>0</v>
      </c>
      <c r="K250" s="139" t="s">
        <v>32</v>
      </c>
      <c r="L250" s="34"/>
      <c r="M250" s="144" t="s">
        <v>32</v>
      </c>
      <c r="N250" s="145" t="s">
        <v>51</v>
      </c>
      <c r="P250" s="146">
        <f>O250*H250</f>
        <v>0</v>
      </c>
      <c r="Q250" s="146">
        <v>0</v>
      </c>
      <c r="R250" s="146">
        <f>Q250*H250</f>
        <v>0</v>
      </c>
      <c r="S250" s="146">
        <v>0</v>
      </c>
      <c r="T250" s="147">
        <f>S250*H250</f>
        <v>0</v>
      </c>
      <c r="AR250" s="148" t="s">
        <v>849</v>
      </c>
      <c r="AT250" s="148" t="s">
        <v>356</v>
      </c>
      <c r="AU250" s="148" t="s">
        <v>89</v>
      </c>
      <c r="AY250" s="18" t="s">
        <v>354</v>
      </c>
      <c r="BE250" s="149">
        <f>IF(N250="základní",J250,0)</f>
        <v>0</v>
      </c>
      <c r="BF250" s="149">
        <f>IF(N250="snížená",J250,0)</f>
        <v>0</v>
      </c>
      <c r="BG250" s="149">
        <f>IF(N250="zákl. přenesená",J250,0)</f>
        <v>0</v>
      </c>
      <c r="BH250" s="149">
        <f>IF(N250="sníž. přenesená",J250,0)</f>
        <v>0</v>
      </c>
      <c r="BI250" s="149">
        <f>IF(N250="nulová",J250,0)</f>
        <v>0</v>
      </c>
      <c r="BJ250" s="18" t="s">
        <v>87</v>
      </c>
      <c r="BK250" s="149">
        <f>ROUND(I250*H250,2)</f>
        <v>0</v>
      </c>
      <c r="BL250" s="18" t="s">
        <v>849</v>
      </c>
      <c r="BM250" s="148" t="s">
        <v>1448</v>
      </c>
    </row>
    <row r="251" spans="2:65" s="11" customFormat="1" ht="25.9" customHeight="1">
      <c r="B251" s="125"/>
      <c r="D251" s="126" t="s">
        <v>79</v>
      </c>
      <c r="E251" s="127" t="s">
        <v>2693</v>
      </c>
      <c r="F251" s="127" t="s">
        <v>2694</v>
      </c>
      <c r="I251" s="128"/>
      <c r="J251" s="129">
        <f>BK251</f>
        <v>0</v>
      </c>
      <c r="L251" s="125"/>
      <c r="M251" s="130"/>
      <c r="P251" s="131">
        <f>P252+P263+P270</f>
        <v>0</v>
      </c>
      <c r="R251" s="131">
        <f>R252+R263+R270</f>
        <v>0</v>
      </c>
      <c r="T251" s="132">
        <f>T252+T263+T270</f>
        <v>0</v>
      </c>
      <c r="AR251" s="126" t="s">
        <v>110</v>
      </c>
      <c r="AT251" s="133" t="s">
        <v>79</v>
      </c>
      <c r="AU251" s="133" t="s">
        <v>80</v>
      </c>
      <c r="AY251" s="126" t="s">
        <v>354</v>
      </c>
      <c r="BK251" s="134">
        <f>BK252+BK263+BK270</f>
        <v>0</v>
      </c>
    </row>
    <row r="252" spans="2:65" s="11" customFormat="1" ht="22.9" customHeight="1">
      <c r="B252" s="125"/>
      <c r="D252" s="126" t="s">
        <v>79</v>
      </c>
      <c r="E252" s="135" t="s">
        <v>2695</v>
      </c>
      <c r="F252" s="135" t="s">
        <v>2527</v>
      </c>
      <c r="I252" s="128"/>
      <c r="J252" s="136">
        <f>BK252</f>
        <v>0</v>
      </c>
      <c r="L252" s="125"/>
      <c r="M252" s="130"/>
      <c r="P252" s="131">
        <f>SUM(P253:P262)</f>
        <v>0</v>
      </c>
      <c r="R252" s="131">
        <f>SUM(R253:R262)</f>
        <v>0</v>
      </c>
      <c r="T252" s="132">
        <f>SUM(T253:T262)</f>
        <v>0</v>
      </c>
      <c r="AR252" s="126" t="s">
        <v>110</v>
      </c>
      <c r="AT252" s="133" t="s">
        <v>79</v>
      </c>
      <c r="AU252" s="133" t="s">
        <v>87</v>
      </c>
      <c r="AY252" s="126" t="s">
        <v>354</v>
      </c>
      <c r="BK252" s="134">
        <f>SUM(BK253:BK262)</f>
        <v>0</v>
      </c>
    </row>
    <row r="253" spans="2:65" s="1" customFormat="1" ht="16.5" customHeight="1">
      <c r="B253" s="34"/>
      <c r="C253" s="137" t="s">
        <v>1168</v>
      </c>
      <c r="D253" s="137" t="s">
        <v>356</v>
      </c>
      <c r="E253" s="138" t="s">
        <v>2696</v>
      </c>
      <c r="F253" s="139" t="s">
        <v>2697</v>
      </c>
      <c r="G253" s="140" t="s">
        <v>2285</v>
      </c>
      <c r="H253" s="141">
        <v>4</v>
      </c>
      <c r="I253" s="142"/>
      <c r="J253" s="143">
        <f t="shared" ref="J253:J262" si="70">ROUND(I253*H253,2)</f>
        <v>0</v>
      </c>
      <c r="K253" s="139" t="s">
        <v>32</v>
      </c>
      <c r="L253" s="34"/>
      <c r="M253" s="144" t="s">
        <v>32</v>
      </c>
      <c r="N253" s="145" t="s">
        <v>51</v>
      </c>
      <c r="P253" s="146">
        <f t="shared" ref="P253:P262" si="71">O253*H253</f>
        <v>0</v>
      </c>
      <c r="Q253" s="146">
        <v>0</v>
      </c>
      <c r="R253" s="146">
        <f t="shared" ref="R253:R262" si="72">Q253*H253</f>
        <v>0</v>
      </c>
      <c r="S253" s="146">
        <v>0</v>
      </c>
      <c r="T253" s="147">
        <f t="shared" ref="T253:T262" si="73">S253*H253</f>
        <v>0</v>
      </c>
      <c r="AR253" s="148" t="s">
        <v>849</v>
      </c>
      <c r="AT253" s="148" t="s">
        <v>356</v>
      </c>
      <c r="AU253" s="148" t="s">
        <v>89</v>
      </c>
      <c r="AY253" s="18" t="s">
        <v>354</v>
      </c>
      <c r="BE253" s="149">
        <f t="shared" ref="BE253:BE262" si="74">IF(N253="základní",J253,0)</f>
        <v>0</v>
      </c>
      <c r="BF253" s="149">
        <f t="shared" ref="BF253:BF262" si="75">IF(N253="snížená",J253,0)</f>
        <v>0</v>
      </c>
      <c r="BG253" s="149">
        <f t="shared" ref="BG253:BG262" si="76">IF(N253="zákl. přenesená",J253,0)</f>
        <v>0</v>
      </c>
      <c r="BH253" s="149">
        <f t="shared" ref="BH253:BH262" si="77">IF(N253="sníž. přenesená",J253,0)</f>
        <v>0</v>
      </c>
      <c r="BI253" s="149">
        <f t="shared" ref="BI253:BI262" si="78">IF(N253="nulová",J253,0)</f>
        <v>0</v>
      </c>
      <c r="BJ253" s="18" t="s">
        <v>87</v>
      </c>
      <c r="BK253" s="149">
        <f t="shared" ref="BK253:BK262" si="79">ROUND(I253*H253,2)</f>
        <v>0</v>
      </c>
      <c r="BL253" s="18" t="s">
        <v>849</v>
      </c>
      <c r="BM253" s="148" t="s">
        <v>1467</v>
      </c>
    </row>
    <row r="254" spans="2:65" s="1" customFormat="1" ht="16.5" customHeight="1">
      <c r="B254" s="34"/>
      <c r="C254" s="137" t="s">
        <v>1176</v>
      </c>
      <c r="D254" s="137" t="s">
        <v>356</v>
      </c>
      <c r="E254" s="138" t="s">
        <v>2698</v>
      </c>
      <c r="F254" s="139" t="s">
        <v>2699</v>
      </c>
      <c r="G254" s="140" t="s">
        <v>2285</v>
      </c>
      <c r="H254" s="141">
        <v>6</v>
      </c>
      <c r="I254" s="142"/>
      <c r="J254" s="143">
        <f t="shared" si="70"/>
        <v>0</v>
      </c>
      <c r="K254" s="139" t="s">
        <v>32</v>
      </c>
      <c r="L254" s="34"/>
      <c r="M254" s="144" t="s">
        <v>32</v>
      </c>
      <c r="N254" s="145" t="s">
        <v>51</v>
      </c>
      <c r="P254" s="146">
        <f t="shared" si="71"/>
        <v>0</v>
      </c>
      <c r="Q254" s="146">
        <v>0</v>
      </c>
      <c r="R254" s="146">
        <f t="shared" si="72"/>
        <v>0</v>
      </c>
      <c r="S254" s="146">
        <v>0</v>
      </c>
      <c r="T254" s="147">
        <f t="shared" si="73"/>
        <v>0</v>
      </c>
      <c r="AR254" s="148" t="s">
        <v>849</v>
      </c>
      <c r="AT254" s="148" t="s">
        <v>356</v>
      </c>
      <c r="AU254" s="148" t="s">
        <v>89</v>
      </c>
      <c r="AY254" s="18" t="s">
        <v>354</v>
      </c>
      <c r="BE254" s="149">
        <f t="shared" si="74"/>
        <v>0</v>
      </c>
      <c r="BF254" s="149">
        <f t="shared" si="75"/>
        <v>0</v>
      </c>
      <c r="BG254" s="149">
        <f t="shared" si="76"/>
        <v>0</v>
      </c>
      <c r="BH254" s="149">
        <f t="shared" si="77"/>
        <v>0</v>
      </c>
      <c r="BI254" s="149">
        <f t="shared" si="78"/>
        <v>0</v>
      </c>
      <c r="BJ254" s="18" t="s">
        <v>87</v>
      </c>
      <c r="BK254" s="149">
        <f t="shared" si="79"/>
        <v>0</v>
      </c>
      <c r="BL254" s="18" t="s">
        <v>849</v>
      </c>
      <c r="BM254" s="148" t="s">
        <v>1473</v>
      </c>
    </row>
    <row r="255" spans="2:65" s="1" customFormat="1" ht="24.2" customHeight="1">
      <c r="B255" s="34"/>
      <c r="C255" s="137" t="s">
        <v>1181</v>
      </c>
      <c r="D255" s="137" t="s">
        <v>356</v>
      </c>
      <c r="E255" s="138" t="s">
        <v>2700</v>
      </c>
      <c r="F255" s="139" t="s">
        <v>2701</v>
      </c>
      <c r="G255" s="140" t="s">
        <v>2285</v>
      </c>
      <c r="H255" s="141">
        <v>2</v>
      </c>
      <c r="I255" s="142"/>
      <c r="J255" s="143">
        <f t="shared" si="70"/>
        <v>0</v>
      </c>
      <c r="K255" s="139" t="s">
        <v>32</v>
      </c>
      <c r="L255" s="34"/>
      <c r="M255" s="144" t="s">
        <v>32</v>
      </c>
      <c r="N255" s="145" t="s">
        <v>51</v>
      </c>
      <c r="P255" s="146">
        <f t="shared" si="71"/>
        <v>0</v>
      </c>
      <c r="Q255" s="146">
        <v>0</v>
      </c>
      <c r="R255" s="146">
        <f t="shared" si="72"/>
        <v>0</v>
      </c>
      <c r="S255" s="146">
        <v>0</v>
      </c>
      <c r="T255" s="147">
        <f t="shared" si="73"/>
        <v>0</v>
      </c>
      <c r="AR255" s="148" t="s">
        <v>849</v>
      </c>
      <c r="AT255" s="148" t="s">
        <v>356</v>
      </c>
      <c r="AU255" s="148" t="s">
        <v>89</v>
      </c>
      <c r="AY255" s="18" t="s">
        <v>354</v>
      </c>
      <c r="BE255" s="149">
        <f t="shared" si="74"/>
        <v>0</v>
      </c>
      <c r="BF255" s="149">
        <f t="shared" si="75"/>
        <v>0</v>
      </c>
      <c r="BG255" s="149">
        <f t="shared" si="76"/>
        <v>0</v>
      </c>
      <c r="BH255" s="149">
        <f t="shared" si="77"/>
        <v>0</v>
      </c>
      <c r="BI255" s="149">
        <f t="shared" si="78"/>
        <v>0</v>
      </c>
      <c r="BJ255" s="18" t="s">
        <v>87</v>
      </c>
      <c r="BK255" s="149">
        <f t="shared" si="79"/>
        <v>0</v>
      </c>
      <c r="BL255" s="18" t="s">
        <v>849</v>
      </c>
      <c r="BM255" s="148" t="s">
        <v>1482</v>
      </c>
    </row>
    <row r="256" spans="2:65" s="1" customFormat="1" ht="24.2" customHeight="1">
      <c r="B256" s="34"/>
      <c r="C256" s="137" t="s">
        <v>1188</v>
      </c>
      <c r="D256" s="137" t="s">
        <v>356</v>
      </c>
      <c r="E256" s="138" t="s">
        <v>2702</v>
      </c>
      <c r="F256" s="139" t="s">
        <v>2703</v>
      </c>
      <c r="G256" s="140" t="s">
        <v>2285</v>
      </c>
      <c r="H256" s="141">
        <v>8</v>
      </c>
      <c r="I256" s="142"/>
      <c r="J256" s="143">
        <f t="shared" si="70"/>
        <v>0</v>
      </c>
      <c r="K256" s="139" t="s">
        <v>32</v>
      </c>
      <c r="L256" s="34"/>
      <c r="M256" s="144" t="s">
        <v>32</v>
      </c>
      <c r="N256" s="145" t="s">
        <v>51</v>
      </c>
      <c r="P256" s="146">
        <f t="shared" si="71"/>
        <v>0</v>
      </c>
      <c r="Q256" s="146">
        <v>0</v>
      </c>
      <c r="R256" s="146">
        <f t="shared" si="72"/>
        <v>0</v>
      </c>
      <c r="S256" s="146">
        <v>0</v>
      </c>
      <c r="T256" s="147">
        <f t="shared" si="73"/>
        <v>0</v>
      </c>
      <c r="AR256" s="148" t="s">
        <v>849</v>
      </c>
      <c r="AT256" s="148" t="s">
        <v>356</v>
      </c>
      <c r="AU256" s="148" t="s">
        <v>89</v>
      </c>
      <c r="AY256" s="18" t="s">
        <v>354</v>
      </c>
      <c r="BE256" s="149">
        <f t="shared" si="74"/>
        <v>0</v>
      </c>
      <c r="BF256" s="149">
        <f t="shared" si="75"/>
        <v>0</v>
      </c>
      <c r="BG256" s="149">
        <f t="shared" si="76"/>
        <v>0</v>
      </c>
      <c r="BH256" s="149">
        <f t="shared" si="77"/>
        <v>0</v>
      </c>
      <c r="BI256" s="149">
        <f t="shared" si="78"/>
        <v>0</v>
      </c>
      <c r="BJ256" s="18" t="s">
        <v>87</v>
      </c>
      <c r="BK256" s="149">
        <f t="shared" si="79"/>
        <v>0</v>
      </c>
      <c r="BL256" s="18" t="s">
        <v>849</v>
      </c>
      <c r="BM256" s="148" t="s">
        <v>1492</v>
      </c>
    </row>
    <row r="257" spans="2:65" s="1" customFormat="1" ht="16.5" customHeight="1">
      <c r="B257" s="34"/>
      <c r="C257" s="137" t="s">
        <v>1195</v>
      </c>
      <c r="D257" s="137" t="s">
        <v>356</v>
      </c>
      <c r="E257" s="138" t="s">
        <v>2704</v>
      </c>
      <c r="F257" s="139" t="s">
        <v>2705</v>
      </c>
      <c r="G257" s="140" t="s">
        <v>2285</v>
      </c>
      <c r="H257" s="141">
        <v>1</v>
      </c>
      <c r="I257" s="142"/>
      <c r="J257" s="143">
        <f t="shared" si="70"/>
        <v>0</v>
      </c>
      <c r="K257" s="139" t="s">
        <v>32</v>
      </c>
      <c r="L257" s="34"/>
      <c r="M257" s="144" t="s">
        <v>32</v>
      </c>
      <c r="N257" s="145" t="s">
        <v>51</v>
      </c>
      <c r="P257" s="146">
        <f t="shared" si="71"/>
        <v>0</v>
      </c>
      <c r="Q257" s="146">
        <v>0</v>
      </c>
      <c r="R257" s="146">
        <f t="shared" si="72"/>
        <v>0</v>
      </c>
      <c r="S257" s="146">
        <v>0</v>
      </c>
      <c r="T257" s="147">
        <f t="shared" si="73"/>
        <v>0</v>
      </c>
      <c r="AR257" s="148" t="s">
        <v>849</v>
      </c>
      <c r="AT257" s="148" t="s">
        <v>356</v>
      </c>
      <c r="AU257" s="148" t="s">
        <v>89</v>
      </c>
      <c r="AY257" s="18" t="s">
        <v>354</v>
      </c>
      <c r="BE257" s="149">
        <f t="shared" si="74"/>
        <v>0</v>
      </c>
      <c r="BF257" s="149">
        <f t="shared" si="75"/>
        <v>0</v>
      </c>
      <c r="BG257" s="149">
        <f t="shared" si="76"/>
        <v>0</v>
      </c>
      <c r="BH257" s="149">
        <f t="shared" si="77"/>
        <v>0</v>
      </c>
      <c r="BI257" s="149">
        <f t="shared" si="78"/>
        <v>0</v>
      </c>
      <c r="BJ257" s="18" t="s">
        <v>87</v>
      </c>
      <c r="BK257" s="149">
        <f t="shared" si="79"/>
        <v>0</v>
      </c>
      <c r="BL257" s="18" t="s">
        <v>849</v>
      </c>
      <c r="BM257" s="148" t="s">
        <v>1502</v>
      </c>
    </row>
    <row r="258" spans="2:65" s="1" customFormat="1" ht="16.5" customHeight="1">
      <c r="B258" s="34"/>
      <c r="C258" s="179" t="s">
        <v>1203</v>
      </c>
      <c r="D258" s="179" t="s">
        <v>517</v>
      </c>
      <c r="E258" s="180" t="s">
        <v>2706</v>
      </c>
      <c r="F258" s="181" t="s">
        <v>2697</v>
      </c>
      <c r="G258" s="182" t="s">
        <v>2285</v>
      </c>
      <c r="H258" s="183">
        <v>4</v>
      </c>
      <c r="I258" s="184"/>
      <c r="J258" s="185">
        <f t="shared" si="70"/>
        <v>0</v>
      </c>
      <c r="K258" s="181" t="s">
        <v>32</v>
      </c>
      <c r="L258" s="186"/>
      <c r="M258" s="187" t="s">
        <v>32</v>
      </c>
      <c r="N258" s="188" t="s">
        <v>51</v>
      </c>
      <c r="P258" s="146">
        <f t="shared" si="71"/>
        <v>0</v>
      </c>
      <c r="Q258" s="146">
        <v>0</v>
      </c>
      <c r="R258" s="146">
        <f t="shared" si="72"/>
        <v>0</v>
      </c>
      <c r="S258" s="146">
        <v>0</v>
      </c>
      <c r="T258" s="147">
        <f t="shared" si="73"/>
        <v>0</v>
      </c>
      <c r="AR258" s="148" t="s">
        <v>163</v>
      </c>
      <c r="AT258" s="148" t="s">
        <v>517</v>
      </c>
      <c r="AU258" s="148" t="s">
        <v>89</v>
      </c>
      <c r="AY258" s="18" t="s">
        <v>354</v>
      </c>
      <c r="BE258" s="149">
        <f t="shared" si="74"/>
        <v>0</v>
      </c>
      <c r="BF258" s="149">
        <f t="shared" si="75"/>
        <v>0</v>
      </c>
      <c r="BG258" s="149">
        <f t="shared" si="76"/>
        <v>0</v>
      </c>
      <c r="BH258" s="149">
        <f t="shared" si="77"/>
        <v>0</v>
      </c>
      <c r="BI258" s="149">
        <f t="shared" si="78"/>
        <v>0</v>
      </c>
      <c r="BJ258" s="18" t="s">
        <v>87</v>
      </c>
      <c r="BK258" s="149">
        <f t="shared" si="79"/>
        <v>0</v>
      </c>
      <c r="BL258" s="18" t="s">
        <v>163</v>
      </c>
      <c r="BM258" s="148" t="s">
        <v>2707</v>
      </c>
    </row>
    <row r="259" spans="2:65" s="1" customFormat="1" ht="16.5" customHeight="1">
      <c r="B259" s="34"/>
      <c r="C259" s="179" t="s">
        <v>1208</v>
      </c>
      <c r="D259" s="179" t="s">
        <v>517</v>
      </c>
      <c r="E259" s="180" t="s">
        <v>2708</v>
      </c>
      <c r="F259" s="181" t="s">
        <v>2699</v>
      </c>
      <c r="G259" s="182" t="s">
        <v>2285</v>
      </c>
      <c r="H259" s="183">
        <v>6</v>
      </c>
      <c r="I259" s="184"/>
      <c r="J259" s="185">
        <f t="shared" si="70"/>
        <v>0</v>
      </c>
      <c r="K259" s="181" t="s">
        <v>32</v>
      </c>
      <c r="L259" s="186"/>
      <c r="M259" s="187" t="s">
        <v>32</v>
      </c>
      <c r="N259" s="188" t="s">
        <v>51</v>
      </c>
      <c r="P259" s="146">
        <f t="shared" si="71"/>
        <v>0</v>
      </c>
      <c r="Q259" s="146">
        <v>0</v>
      </c>
      <c r="R259" s="146">
        <f t="shared" si="72"/>
        <v>0</v>
      </c>
      <c r="S259" s="146">
        <v>0</v>
      </c>
      <c r="T259" s="147">
        <f t="shared" si="73"/>
        <v>0</v>
      </c>
      <c r="AR259" s="148" t="s">
        <v>163</v>
      </c>
      <c r="AT259" s="148" t="s">
        <v>517</v>
      </c>
      <c r="AU259" s="148" t="s">
        <v>89</v>
      </c>
      <c r="AY259" s="18" t="s">
        <v>354</v>
      </c>
      <c r="BE259" s="149">
        <f t="shared" si="74"/>
        <v>0</v>
      </c>
      <c r="BF259" s="149">
        <f t="shared" si="75"/>
        <v>0</v>
      </c>
      <c r="BG259" s="149">
        <f t="shared" si="76"/>
        <v>0</v>
      </c>
      <c r="BH259" s="149">
        <f t="shared" si="77"/>
        <v>0</v>
      </c>
      <c r="BI259" s="149">
        <f t="shared" si="78"/>
        <v>0</v>
      </c>
      <c r="BJ259" s="18" t="s">
        <v>87</v>
      </c>
      <c r="BK259" s="149">
        <f t="shared" si="79"/>
        <v>0</v>
      </c>
      <c r="BL259" s="18" t="s">
        <v>163</v>
      </c>
      <c r="BM259" s="148" t="s">
        <v>2709</v>
      </c>
    </row>
    <row r="260" spans="2:65" s="1" customFormat="1" ht="24.2" customHeight="1">
      <c r="B260" s="34"/>
      <c r="C260" s="179" t="s">
        <v>1213</v>
      </c>
      <c r="D260" s="179" t="s">
        <v>517</v>
      </c>
      <c r="E260" s="180" t="s">
        <v>2710</v>
      </c>
      <c r="F260" s="181" t="s">
        <v>2701</v>
      </c>
      <c r="G260" s="182" t="s">
        <v>2285</v>
      </c>
      <c r="H260" s="183">
        <v>2</v>
      </c>
      <c r="I260" s="184"/>
      <c r="J260" s="185">
        <f t="shared" si="70"/>
        <v>0</v>
      </c>
      <c r="K260" s="181" t="s">
        <v>32</v>
      </c>
      <c r="L260" s="186"/>
      <c r="M260" s="187" t="s">
        <v>32</v>
      </c>
      <c r="N260" s="188" t="s">
        <v>51</v>
      </c>
      <c r="P260" s="146">
        <f t="shared" si="71"/>
        <v>0</v>
      </c>
      <c r="Q260" s="146">
        <v>0</v>
      </c>
      <c r="R260" s="146">
        <f t="shared" si="72"/>
        <v>0</v>
      </c>
      <c r="S260" s="146">
        <v>0</v>
      </c>
      <c r="T260" s="147">
        <f t="shared" si="73"/>
        <v>0</v>
      </c>
      <c r="AR260" s="148" t="s">
        <v>163</v>
      </c>
      <c r="AT260" s="148" t="s">
        <v>517</v>
      </c>
      <c r="AU260" s="148" t="s">
        <v>89</v>
      </c>
      <c r="AY260" s="18" t="s">
        <v>354</v>
      </c>
      <c r="BE260" s="149">
        <f t="shared" si="74"/>
        <v>0</v>
      </c>
      <c r="BF260" s="149">
        <f t="shared" si="75"/>
        <v>0</v>
      </c>
      <c r="BG260" s="149">
        <f t="shared" si="76"/>
        <v>0</v>
      </c>
      <c r="BH260" s="149">
        <f t="shared" si="77"/>
        <v>0</v>
      </c>
      <c r="BI260" s="149">
        <f t="shared" si="78"/>
        <v>0</v>
      </c>
      <c r="BJ260" s="18" t="s">
        <v>87</v>
      </c>
      <c r="BK260" s="149">
        <f t="shared" si="79"/>
        <v>0</v>
      </c>
      <c r="BL260" s="18" t="s">
        <v>163</v>
      </c>
      <c r="BM260" s="148" t="s">
        <v>2711</v>
      </c>
    </row>
    <row r="261" spans="2:65" s="1" customFormat="1" ht="24.2" customHeight="1">
      <c r="B261" s="34"/>
      <c r="C261" s="179" t="s">
        <v>1218</v>
      </c>
      <c r="D261" s="179" t="s">
        <v>517</v>
      </c>
      <c r="E261" s="180" t="s">
        <v>2712</v>
      </c>
      <c r="F261" s="181" t="s">
        <v>2703</v>
      </c>
      <c r="G261" s="182" t="s">
        <v>2285</v>
      </c>
      <c r="H261" s="183">
        <v>8</v>
      </c>
      <c r="I261" s="184"/>
      <c r="J261" s="185">
        <f t="shared" si="70"/>
        <v>0</v>
      </c>
      <c r="K261" s="181" t="s">
        <v>32</v>
      </c>
      <c r="L261" s="186"/>
      <c r="M261" s="187" t="s">
        <v>32</v>
      </c>
      <c r="N261" s="188" t="s">
        <v>51</v>
      </c>
      <c r="P261" s="146">
        <f t="shared" si="71"/>
        <v>0</v>
      </c>
      <c r="Q261" s="146">
        <v>0</v>
      </c>
      <c r="R261" s="146">
        <f t="shared" si="72"/>
        <v>0</v>
      </c>
      <c r="S261" s="146">
        <v>0</v>
      </c>
      <c r="T261" s="147">
        <f t="shared" si="73"/>
        <v>0</v>
      </c>
      <c r="AR261" s="148" t="s">
        <v>163</v>
      </c>
      <c r="AT261" s="148" t="s">
        <v>517</v>
      </c>
      <c r="AU261" s="148" t="s">
        <v>89</v>
      </c>
      <c r="AY261" s="18" t="s">
        <v>354</v>
      </c>
      <c r="BE261" s="149">
        <f t="shared" si="74"/>
        <v>0</v>
      </c>
      <c r="BF261" s="149">
        <f t="shared" si="75"/>
        <v>0</v>
      </c>
      <c r="BG261" s="149">
        <f t="shared" si="76"/>
        <v>0</v>
      </c>
      <c r="BH261" s="149">
        <f t="shared" si="77"/>
        <v>0</v>
      </c>
      <c r="BI261" s="149">
        <f t="shared" si="78"/>
        <v>0</v>
      </c>
      <c r="BJ261" s="18" t="s">
        <v>87</v>
      </c>
      <c r="BK261" s="149">
        <f t="shared" si="79"/>
        <v>0</v>
      </c>
      <c r="BL261" s="18" t="s">
        <v>163</v>
      </c>
      <c r="BM261" s="148" t="s">
        <v>2713</v>
      </c>
    </row>
    <row r="262" spans="2:65" s="1" customFormat="1" ht="16.5" customHeight="1">
      <c r="B262" s="34"/>
      <c r="C262" s="179" t="s">
        <v>1225</v>
      </c>
      <c r="D262" s="179" t="s">
        <v>517</v>
      </c>
      <c r="E262" s="180" t="s">
        <v>2714</v>
      </c>
      <c r="F262" s="181" t="s">
        <v>2705</v>
      </c>
      <c r="G262" s="182" t="s">
        <v>2285</v>
      </c>
      <c r="H262" s="183">
        <v>1</v>
      </c>
      <c r="I262" s="184"/>
      <c r="J262" s="185">
        <f t="shared" si="70"/>
        <v>0</v>
      </c>
      <c r="K262" s="181" t="s">
        <v>32</v>
      </c>
      <c r="L262" s="186"/>
      <c r="M262" s="187" t="s">
        <v>32</v>
      </c>
      <c r="N262" s="188" t="s">
        <v>51</v>
      </c>
      <c r="P262" s="146">
        <f t="shared" si="71"/>
        <v>0</v>
      </c>
      <c r="Q262" s="146">
        <v>0</v>
      </c>
      <c r="R262" s="146">
        <f t="shared" si="72"/>
        <v>0</v>
      </c>
      <c r="S262" s="146">
        <v>0</v>
      </c>
      <c r="T262" s="147">
        <f t="shared" si="73"/>
        <v>0</v>
      </c>
      <c r="AR262" s="148" t="s">
        <v>163</v>
      </c>
      <c r="AT262" s="148" t="s">
        <v>517</v>
      </c>
      <c r="AU262" s="148" t="s">
        <v>89</v>
      </c>
      <c r="AY262" s="18" t="s">
        <v>354</v>
      </c>
      <c r="BE262" s="149">
        <f t="shared" si="74"/>
        <v>0</v>
      </c>
      <c r="BF262" s="149">
        <f t="shared" si="75"/>
        <v>0</v>
      </c>
      <c r="BG262" s="149">
        <f t="shared" si="76"/>
        <v>0</v>
      </c>
      <c r="BH262" s="149">
        <f t="shared" si="77"/>
        <v>0</v>
      </c>
      <c r="BI262" s="149">
        <f t="shared" si="78"/>
        <v>0</v>
      </c>
      <c r="BJ262" s="18" t="s">
        <v>87</v>
      </c>
      <c r="BK262" s="149">
        <f t="shared" si="79"/>
        <v>0</v>
      </c>
      <c r="BL262" s="18" t="s">
        <v>163</v>
      </c>
      <c r="BM262" s="148" t="s">
        <v>2715</v>
      </c>
    </row>
    <row r="263" spans="2:65" s="11" customFormat="1" ht="22.9" customHeight="1">
      <c r="B263" s="125"/>
      <c r="D263" s="126" t="s">
        <v>79</v>
      </c>
      <c r="E263" s="135" t="s">
        <v>2379</v>
      </c>
      <c r="F263" s="135" t="s">
        <v>2521</v>
      </c>
      <c r="I263" s="128"/>
      <c r="J263" s="136">
        <f>BK263</f>
        <v>0</v>
      </c>
      <c r="L263" s="125"/>
      <c r="M263" s="130"/>
      <c r="P263" s="131">
        <f>SUM(P264:P269)</f>
        <v>0</v>
      </c>
      <c r="R263" s="131">
        <f>SUM(R264:R269)</f>
        <v>0</v>
      </c>
      <c r="T263" s="132">
        <f>SUM(T264:T269)</f>
        <v>0</v>
      </c>
      <c r="AR263" s="126" t="s">
        <v>110</v>
      </c>
      <c r="AT263" s="133" t="s">
        <v>79</v>
      </c>
      <c r="AU263" s="133" t="s">
        <v>87</v>
      </c>
      <c r="AY263" s="126" t="s">
        <v>354</v>
      </c>
      <c r="BK263" s="134">
        <f>SUM(BK264:BK269)</f>
        <v>0</v>
      </c>
    </row>
    <row r="264" spans="2:65" s="1" customFormat="1" ht="16.5" customHeight="1">
      <c r="B264" s="34"/>
      <c r="C264" s="137" t="s">
        <v>163</v>
      </c>
      <c r="D264" s="137" t="s">
        <v>356</v>
      </c>
      <c r="E264" s="138" t="s">
        <v>2716</v>
      </c>
      <c r="F264" s="139" t="s">
        <v>2717</v>
      </c>
      <c r="G264" s="140" t="s">
        <v>476</v>
      </c>
      <c r="H264" s="141">
        <v>350</v>
      </c>
      <c r="I264" s="142"/>
      <c r="J264" s="143">
        <f t="shared" ref="J264:J269" si="80">ROUND(I264*H264,2)</f>
        <v>0</v>
      </c>
      <c r="K264" s="139" t="s">
        <v>32</v>
      </c>
      <c r="L264" s="34"/>
      <c r="M264" s="144" t="s">
        <v>32</v>
      </c>
      <c r="N264" s="145" t="s">
        <v>51</v>
      </c>
      <c r="P264" s="146">
        <f t="shared" ref="P264:P269" si="81">O264*H264</f>
        <v>0</v>
      </c>
      <c r="Q264" s="146">
        <v>0</v>
      </c>
      <c r="R264" s="146">
        <f t="shared" ref="R264:R269" si="82">Q264*H264</f>
        <v>0</v>
      </c>
      <c r="S264" s="146">
        <v>0</v>
      </c>
      <c r="T264" s="147">
        <f t="shared" ref="T264:T269" si="83">S264*H264</f>
        <v>0</v>
      </c>
      <c r="AR264" s="148" t="s">
        <v>849</v>
      </c>
      <c r="AT264" s="148" t="s">
        <v>356</v>
      </c>
      <c r="AU264" s="148" t="s">
        <v>89</v>
      </c>
      <c r="AY264" s="18" t="s">
        <v>354</v>
      </c>
      <c r="BE264" s="149">
        <f t="shared" ref="BE264:BE269" si="84">IF(N264="základní",J264,0)</f>
        <v>0</v>
      </c>
      <c r="BF264" s="149">
        <f t="shared" ref="BF264:BF269" si="85">IF(N264="snížená",J264,0)</f>
        <v>0</v>
      </c>
      <c r="BG264" s="149">
        <f t="shared" ref="BG264:BG269" si="86">IF(N264="zákl. přenesená",J264,0)</f>
        <v>0</v>
      </c>
      <c r="BH264" s="149">
        <f t="shared" ref="BH264:BH269" si="87">IF(N264="sníž. přenesená",J264,0)</f>
        <v>0</v>
      </c>
      <c r="BI264" s="149">
        <f t="shared" ref="BI264:BI269" si="88">IF(N264="nulová",J264,0)</f>
        <v>0</v>
      </c>
      <c r="BJ264" s="18" t="s">
        <v>87</v>
      </c>
      <c r="BK264" s="149">
        <f t="shared" ref="BK264:BK269" si="89">ROUND(I264*H264,2)</f>
        <v>0</v>
      </c>
      <c r="BL264" s="18" t="s">
        <v>849</v>
      </c>
      <c r="BM264" s="148" t="s">
        <v>1523</v>
      </c>
    </row>
    <row r="265" spans="2:65" s="1" customFormat="1" ht="21.75" customHeight="1">
      <c r="B265" s="34"/>
      <c r="C265" s="137" t="s">
        <v>1232</v>
      </c>
      <c r="D265" s="137" t="s">
        <v>356</v>
      </c>
      <c r="E265" s="138" t="s">
        <v>2718</v>
      </c>
      <c r="F265" s="139" t="s">
        <v>2719</v>
      </c>
      <c r="G265" s="140" t="s">
        <v>476</v>
      </c>
      <c r="H265" s="141">
        <v>150</v>
      </c>
      <c r="I265" s="142"/>
      <c r="J265" s="143">
        <f t="shared" si="80"/>
        <v>0</v>
      </c>
      <c r="K265" s="139" t="s">
        <v>32</v>
      </c>
      <c r="L265" s="34"/>
      <c r="M265" s="144" t="s">
        <v>32</v>
      </c>
      <c r="N265" s="145" t="s">
        <v>51</v>
      </c>
      <c r="P265" s="146">
        <f t="shared" si="81"/>
        <v>0</v>
      </c>
      <c r="Q265" s="146">
        <v>0</v>
      </c>
      <c r="R265" s="146">
        <f t="shared" si="82"/>
        <v>0</v>
      </c>
      <c r="S265" s="146">
        <v>0</v>
      </c>
      <c r="T265" s="147">
        <f t="shared" si="83"/>
        <v>0</v>
      </c>
      <c r="AR265" s="148" t="s">
        <v>849</v>
      </c>
      <c r="AT265" s="148" t="s">
        <v>356</v>
      </c>
      <c r="AU265" s="148" t="s">
        <v>89</v>
      </c>
      <c r="AY265" s="18" t="s">
        <v>354</v>
      </c>
      <c r="BE265" s="149">
        <f t="shared" si="84"/>
        <v>0</v>
      </c>
      <c r="BF265" s="149">
        <f t="shared" si="85"/>
        <v>0</v>
      </c>
      <c r="BG265" s="149">
        <f t="shared" si="86"/>
        <v>0</v>
      </c>
      <c r="BH265" s="149">
        <f t="shared" si="87"/>
        <v>0</v>
      </c>
      <c r="BI265" s="149">
        <f t="shared" si="88"/>
        <v>0</v>
      </c>
      <c r="BJ265" s="18" t="s">
        <v>87</v>
      </c>
      <c r="BK265" s="149">
        <f t="shared" si="89"/>
        <v>0</v>
      </c>
      <c r="BL265" s="18" t="s">
        <v>849</v>
      </c>
      <c r="BM265" s="148" t="s">
        <v>1531</v>
      </c>
    </row>
    <row r="266" spans="2:65" s="1" customFormat="1" ht="16.5" customHeight="1">
      <c r="B266" s="34"/>
      <c r="C266" s="137" t="s">
        <v>1237</v>
      </c>
      <c r="D266" s="137" t="s">
        <v>356</v>
      </c>
      <c r="E266" s="138" t="s">
        <v>2720</v>
      </c>
      <c r="F266" s="139" t="s">
        <v>2721</v>
      </c>
      <c r="G266" s="140" t="s">
        <v>476</v>
      </c>
      <c r="H266" s="141">
        <v>50</v>
      </c>
      <c r="I266" s="142"/>
      <c r="J266" s="143">
        <f t="shared" si="80"/>
        <v>0</v>
      </c>
      <c r="K266" s="139" t="s">
        <v>32</v>
      </c>
      <c r="L266" s="34"/>
      <c r="M266" s="144" t="s">
        <v>32</v>
      </c>
      <c r="N266" s="145" t="s">
        <v>51</v>
      </c>
      <c r="P266" s="146">
        <f t="shared" si="81"/>
        <v>0</v>
      </c>
      <c r="Q266" s="146">
        <v>0</v>
      </c>
      <c r="R266" s="146">
        <f t="shared" si="82"/>
        <v>0</v>
      </c>
      <c r="S266" s="146">
        <v>0</v>
      </c>
      <c r="T266" s="147">
        <f t="shared" si="83"/>
        <v>0</v>
      </c>
      <c r="AR266" s="148" t="s">
        <v>849</v>
      </c>
      <c r="AT266" s="148" t="s">
        <v>356</v>
      </c>
      <c r="AU266" s="148" t="s">
        <v>89</v>
      </c>
      <c r="AY266" s="18" t="s">
        <v>354</v>
      </c>
      <c r="BE266" s="149">
        <f t="shared" si="84"/>
        <v>0</v>
      </c>
      <c r="BF266" s="149">
        <f t="shared" si="85"/>
        <v>0</v>
      </c>
      <c r="BG266" s="149">
        <f t="shared" si="86"/>
        <v>0</v>
      </c>
      <c r="BH266" s="149">
        <f t="shared" si="87"/>
        <v>0</v>
      </c>
      <c r="BI266" s="149">
        <f t="shared" si="88"/>
        <v>0</v>
      </c>
      <c r="BJ266" s="18" t="s">
        <v>87</v>
      </c>
      <c r="BK266" s="149">
        <f t="shared" si="89"/>
        <v>0</v>
      </c>
      <c r="BL266" s="18" t="s">
        <v>849</v>
      </c>
      <c r="BM266" s="148" t="s">
        <v>1540</v>
      </c>
    </row>
    <row r="267" spans="2:65" s="1" customFormat="1" ht="16.5" customHeight="1">
      <c r="B267" s="34"/>
      <c r="C267" s="179" t="s">
        <v>1240</v>
      </c>
      <c r="D267" s="179" t="s">
        <v>517</v>
      </c>
      <c r="E267" s="180" t="s">
        <v>2722</v>
      </c>
      <c r="F267" s="181" t="s">
        <v>2717</v>
      </c>
      <c r="G267" s="182" t="s">
        <v>476</v>
      </c>
      <c r="H267" s="183">
        <v>350</v>
      </c>
      <c r="I267" s="184"/>
      <c r="J267" s="185">
        <f t="shared" si="80"/>
        <v>0</v>
      </c>
      <c r="K267" s="181" t="s">
        <v>32</v>
      </c>
      <c r="L267" s="186"/>
      <c r="M267" s="187" t="s">
        <v>32</v>
      </c>
      <c r="N267" s="188" t="s">
        <v>51</v>
      </c>
      <c r="P267" s="146">
        <f t="shared" si="81"/>
        <v>0</v>
      </c>
      <c r="Q267" s="146">
        <v>0</v>
      </c>
      <c r="R267" s="146">
        <f t="shared" si="82"/>
        <v>0</v>
      </c>
      <c r="S267" s="146">
        <v>0</v>
      </c>
      <c r="T267" s="147">
        <f t="shared" si="83"/>
        <v>0</v>
      </c>
      <c r="AR267" s="148" t="s">
        <v>163</v>
      </c>
      <c r="AT267" s="148" t="s">
        <v>517</v>
      </c>
      <c r="AU267" s="148" t="s">
        <v>89</v>
      </c>
      <c r="AY267" s="18" t="s">
        <v>354</v>
      </c>
      <c r="BE267" s="149">
        <f t="shared" si="84"/>
        <v>0</v>
      </c>
      <c r="BF267" s="149">
        <f t="shared" si="85"/>
        <v>0</v>
      </c>
      <c r="BG267" s="149">
        <f t="shared" si="86"/>
        <v>0</v>
      </c>
      <c r="BH267" s="149">
        <f t="shared" si="87"/>
        <v>0</v>
      </c>
      <c r="BI267" s="149">
        <f t="shared" si="88"/>
        <v>0</v>
      </c>
      <c r="BJ267" s="18" t="s">
        <v>87</v>
      </c>
      <c r="BK267" s="149">
        <f t="shared" si="89"/>
        <v>0</v>
      </c>
      <c r="BL267" s="18" t="s">
        <v>163</v>
      </c>
      <c r="BM267" s="148" t="s">
        <v>2723</v>
      </c>
    </row>
    <row r="268" spans="2:65" s="1" customFormat="1" ht="21.75" customHeight="1">
      <c r="B268" s="34"/>
      <c r="C268" s="179" t="s">
        <v>172</v>
      </c>
      <c r="D268" s="179" t="s">
        <v>517</v>
      </c>
      <c r="E268" s="180" t="s">
        <v>2724</v>
      </c>
      <c r="F268" s="181" t="s">
        <v>2719</v>
      </c>
      <c r="G268" s="182" t="s">
        <v>476</v>
      </c>
      <c r="H268" s="183">
        <v>150</v>
      </c>
      <c r="I268" s="184"/>
      <c r="J268" s="185">
        <f t="shared" si="80"/>
        <v>0</v>
      </c>
      <c r="K268" s="181" t="s">
        <v>32</v>
      </c>
      <c r="L268" s="186"/>
      <c r="M268" s="187" t="s">
        <v>32</v>
      </c>
      <c r="N268" s="188" t="s">
        <v>51</v>
      </c>
      <c r="P268" s="146">
        <f t="shared" si="81"/>
        <v>0</v>
      </c>
      <c r="Q268" s="146">
        <v>0</v>
      </c>
      <c r="R268" s="146">
        <f t="shared" si="82"/>
        <v>0</v>
      </c>
      <c r="S268" s="146">
        <v>0</v>
      </c>
      <c r="T268" s="147">
        <f t="shared" si="83"/>
        <v>0</v>
      </c>
      <c r="AR268" s="148" t="s">
        <v>163</v>
      </c>
      <c r="AT268" s="148" t="s">
        <v>517</v>
      </c>
      <c r="AU268" s="148" t="s">
        <v>89</v>
      </c>
      <c r="AY268" s="18" t="s">
        <v>354</v>
      </c>
      <c r="BE268" s="149">
        <f t="shared" si="84"/>
        <v>0</v>
      </c>
      <c r="BF268" s="149">
        <f t="shared" si="85"/>
        <v>0</v>
      </c>
      <c r="BG268" s="149">
        <f t="shared" si="86"/>
        <v>0</v>
      </c>
      <c r="BH268" s="149">
        <f t="shared" si="87"/>
        <v>0</v>
      </c>
      <c r="BI268" s="149">
        <f t="shared" si="88"/>
        <v>0</v>
      </c>
      <c r="BJ268" s="18" t="s">
        <v>87</v>
      </c>
      <c r="BK268" s="149">
        <f t="shared" si="89"/>
        <v>0</v>
      </c>
      <c r="BL268" s="18" t="s">
        <v>163</v>
      </c>
      <c r="BM268" s="148" t="s">
        <v>2725</v>
      </c>
    </row>
    <row r="269" spans="2:65" s="1" customFormat="1" ht="16.5" customHeight="1">
      <c r="B269" s="34"/>
      <c r="C269" s="179" t="s">
        <v>1247</v>
      </c>
      <c r="D269" s="179" t="s">
        <v>517</v>
      </c>
      <c r="E269" s="180" t="s">
        <v>2726</v>
      </c>
      <c r="F269" s="181" t="s">
        <v>2721</v>
      </c>
      <c r="G269" s="182" t="s">
        <v>476</v>
      </c>
      <c r="H269" s="183">
        <v>50</v>
      </c>
      <c r="I269" s="184"/>
      <c r="J269" s="185">
        <f t="shared" si="80"/>
        <v>0</v>
      </c>
      <c r="K269" s="181" t="s">
        <v>32</v>
      </c>
      <c r="L269" s="186"/>
      <c r="M269" s="187" t="s">
        <v>32</v>
      </c>
      <c r="N269" s="188" t="s">
        <v>51</v>
      </c>
      <c r="P269" s="146">
        <f t="shared" si="81"/>
        <v>0</v>
      </c>
      <c r="Q269" s="146">
        <v>0</v>
      </c>
      <c r="R269" s="146">
        <f t="shared" si="82"/>
        <v>0</v>
      </c>
      <c r="S269" s="146">
        <v>0</v>
      </c>
      <c r="T269" s="147">
        <f t="shared" si="83"/>
        <v>0</v>
      </c>
      <c r="AR269" s="148" t="s">
        <v>163</v>
      </c>
      <c r="AT269" s="148" t="s">
        <v>517</v>
      </c>
      <c r="AU269" s="148" t="s">
        <v>89</v>
      </c>
      <c r="AY269" s="18" t="s">
        <v>354</v>
      </c>
      <c r="BE269" s="149">
        <f t="shared" si="84"/>
        <v>0</v>
      </c>
      <c r="BF269" s="149">
        <f t="shared" si="85"/>
        <v>0</v>
      </c>
      <c r="BG269" s="149">
        <f t="shared" si="86"/>
        <v>0</v>
      </c>
      <c r="BH269" s="149">
        <f t="shared" si="87"/>
        <v>0</v>
      </c>
      <c r="BI269" s="149">
        <f t="shared" si="88"/>
        <v>0</v>
      </c>
      <c r="BJ269" s="18" t="s">
        <v>87</v>
      </c>
      <c r="BK269" s="149">
        <f t="shared" si="89"/>
        <v>0</v>
      </c>
      <c r="BL269" s="18" t="s">
        <v>163</v>
      </c>
      <c r="BM269" s="148" t="s">
        <v>2727</v>
      </c>
    </row>
    <row r="270" spans="2:65" s="11" customFormat="1" ht="22.9" customHeight="1">
      <c r="B270" s="125"/>
      <c r="D270" s="126" t="s">
        <v>79</v>
      </c>
      <c r="E270" s="135" t="s">
        <v>2387</v>
      </c>
      <c r="F270" s="135" t="s">
        <v>2527</v>
      </c>
      <c r="I270" s="128"/>
      <c r="J270" s="136">
        <f>BK270</f>
        <v>0</v>
      </c>
      <c r="L270" s="125"/>
      <c r="M270" s="130"/>
      <c r="P270" s="131">
        <f>SUM(P271:P276)</f>
        <v>0</v>
      </c>
      <c r="R270" s="131">
        <f>SUM(R271:R276)</f>
        <v>0</v>
      </c>
      <c r="T270" s="132">
        <f>SUM(T271:T276)</f>
        <v>0</v>
      </c>
      <c r="AR270" s="126" t="s">
        <v>110</v>
      </c>
      <c r="AT270" s="133" t="s">
        <v>79</v>
      </c>
      <c r="AU270" s="133" t="s">
        <v>87</v>
      </c>
      <c r="AY270" s="126" t="s">
        <v>354</v>
      </c>
      <c r="BK270" s="134">
        <f>SUM(BK271:BK276)</f>
        <v>0</v>
      </c>
    </row>
    <row r="271" spans="2:65" s="1" customFormat="1" ht="16.5" customHeight="1">
      <c r="B271" s="34"/>
      <c r="C271" s="137" t="s">
        <v>1252</v>
      </c>
      <c r="D271" s="137" t="s">
        <v>356</v>
      </c>
      <c r="E271" s="138" t="s">
        <v>2728</v>
      </c>
      <c r="F271" s="139" t="s">
        <v>2729</v>
      </c>
      <c r="G271" s="140" t="s">
        <v>2530</v>
      </c>
      <c r="H271" s="141">
        <v>1</v>
      </c>
      <c r="I271" s="142"/>
      <c r="J271" s="143">
        <f t="shared" ref="J271:J276" si="90">ROUND(I271*H271,2)</f>
        <v>0</v>
      </c>
      <c r="K271" s="139" t="s">
        <v>32</v>
      </c>
      <c r="L271" s="34"/>
      <c r="M271" s="144" t="s">
        <v>32</v>
      </c>
      <c r="N271" s="145" t="s">
        <v>51</v>
      </c>
      <c r="P271" s="146">
        <f t="shared" ref="P271:P276" si="91">O271*H271</f>
        <v>0</v>
      </c>
      <c r="Q271" s="146">
        <v>0</v>
      </c>
      <c r="R271" s="146">
        <f t="shared" ref="R271:R276" si="92">Q271*H271</f>
        <v>0</v>
      </c>
      <c r="S271" s="146">
        <v>0</v>
      </c>
      <c r="T271" s="147">
        <f t="shared" ref="T271:T276" si="93">S271*H271</f>
        <v>0</v>
      </c>
      <c r="AR271" s="148" t="s">
        <v>849</v>
      </c>
      <c r="AT271" s="148" t="s">
        <v>356</v>
      </c>
      <c r="AU271" s="148" t="s">
        <v>89</v>
      </c>
      <c r="AY271" s="18" t="s">
        <v>354</v>
      </c>
      <c r="BE271" s="149">
        <f t="shared" ref="BE271:BE276" si="94">IF(N271="základní",J271,0)</f>
        <v>0</v>
      </c>
      <c r="BF271" s="149">
        <f t="shared" ref="BF271:BF276" si="95">IF(N271="snížená",J271,0)</f>
        <v>0</v>
      </c>
      <c r="BG271" s="149">
        <f t="shared" ref="BG271:BG276" si="96">IF(N271="zákl. přenesená",J271,0)</f>
        <v>0</v>
      </c>
      <c r="BH271" s="149">
        <f t="shared" ref="BH271:BH276" si="97">IF(N271="sníž. přenesená",J271,0)</f>
        <v>0</v>
      </c>
      <c r="BI271" s="149">
        <f t="shared" ref="BI271:BI276" si="98">IF(N271="nulová",J271,0)</f>
        <v>0</v>
      </c>
      <c r="BJ271" s="18" t="s">
        <v>87</v>
      </c>
      <c r="BK271" s="149">
        <f t="shared" ref="BK271:BK276" si="99">ROUND(I271*H271,2)</f>
        <v>0</v>
      </c>
      <c r="BL271" s="18" t="s">
        <v>849</v>
      </c>
      <c r="BM271" s="148" t="s">
        <v>1830</v>
      </c>
    </row>
    <row r="272" spans="2:65" s="1" customFormat="1" ht="16.5" customHeight="1">
      <c r="B272" s="34"/>
      <c r="C272" s="137" t="s">
        <v>1255</v>
      </c>
      <c r="D272" s="137" t="s">
        <v>356</v>
      </c>
      <c r="E272" s="138" t="s">
        <v>2730</v>
      </c>
      <c r="F272" s="139" t="s">
        <v>2534</v>
      </c>
      <c r="G272" s="140" t="s">
        <v>2535</v>
      </c>
      <c r="H272" s="141">
        <v>1</v>
      </c>
      <c r="I272" s="142"/>
      <c r="J272" s="143">
        <f t="shared" si="90"/>
        <v>0</v>
      </c>
      <c r="K272" s="139" t="s">
        <v>32</v>
      </c>
      <c r="L272" s="34"/>
      <c r="M272" s="144" t="s">
        <v>32</v>
      </c>
      <c r="N272" s="145" t="s">
        <v>51</v>
      </c>
      <c r="P272" s="146">
        <f t="shared" si="91"/>
        <v>0</v>
      </c>
      <c r="Q272" s="146">
        <v>0</v>
      </c>
      <c r="R272" s="146">
        <f t="shared" si="92"/>
        <v>0</v>
      </c>
      <c r="S272" s="146">
        <v>0</v>
      </c>
      <c r="T272" s="147">
        <f t="shared" si="93"/>
        <v>0</v>
      </c>
      <c r="AR272" s="148" t="s">
        <v>849</v>
      </c>
      <c r="AT272" s="148" t="s">
        <v>356</v>
      </c>
      <c r="AU272" s="148" t="s">
        <v>89</v>
      </c>
      <c r="AY272" s="18" t="s">
        <v>354</v>
      </c>
      <c r="BE272" s="149">
        <f t="shared" si="94"/>
        <v>0</v>
      </c>
      <c r="BF272" s="149">
        <f t="shared" si="95"/>
        <v>0</v>
      </c>
      <c r="BG272" s="149">
        <f t="shared" si="96"/>
        <v>0</v>
      </c>
      <c r="BH272" s="149">
        <f t="shared" si="97"/>
        <v>0</v>
      </c>
      <c r="BI272" s="149">
        <f t="shared" si="98"/>
        <v>0</v>
      </c>
      <c r="BJ272" s="18" t="s">
        <v>87</v>
      </c>
      <c r="BK272" s="149">
        <f t="shared" si="99"/>
        <v>0</v>
      </c>
      <c r="BL272" s="18" t="s">
        <v>849</v>
      </c>
      <c r="BM272" s="148" t="s">
        <v>1834</v>
      </c>
    </row>
    <row r="273" spans="2:65" s="1" customFormat="1" ht="16.5" customHeight="1">
      <c r="B273" s="34"/>
      <c r="C273" s="137" t="s">
        <v>1262</v>
      </c>
      <c r="D273" s="137" t="s">
        <v>356</v>
      </c>
      <c r="E273" s="138" t="s">
        <v>2540</v>
      </c>
      <c r="F273" s="139" t="s">
        <v>2541</v>
      </c>
      <c r="G273" s="140" t="s">
        <v>2535</v>
      </c>
      <c r="H273" s="141">
        <v>1</v>
      </c>
      <c r="I273" s="142"/>
      <c r="J273" s="143">
        <f t="shared" si="90"/>
        <v>0</v>
      </c>
      <c r="K273" s="139" t="s">
        <v>32</v>
      </c>
      <c r="L273" s="34"/>
      <c r="M273" s="144" t="s">
        <v>32</v>
      </c>
      <c r="N273" s="145" t="s">
        <v>51</v>
      </c>
      <c r="P273" s="146">
        <f t="shared" si="91"/>
        <v>0</v>
      </c>
      <c r="Q273" s="146">
        <v>0</v>
      </c>
      <c r="R273" s="146">
        <f t="shared" si="92"/>
        <v>0</v>
      </c>
      <c r="S273" s="146">
        <v>0</v>
      </c>
      <c r="T273" s="147">
        <f t="shared" si="93"/>
        <v>0</v>
      </c>
      <c r="AR273" s="148" t="s">
        <v>849</v>
      </c>
      <c r="AT273" s="148" t="s">
        <v>356</v>
      </c>
      <c r="AU273" s="148" t="s">
        <v>89</v>
      </c>
      <c r="AY273" s="18" t="s">
        <v>354</v>
      </c>
      <c r="BE273" s="149">
        <f t="shared" si="94"/>
        <v>0</v>
      </c>
      <c r="BF273" s="149">
        <f t="shared" si="95"/>
        <v>0</v>
      </c>
      <c r="BG273" s="149">
        <f t="shared" si="96"/>
        <v>0</v>
      </c>
      <c r="BH273" s="149">
        <f t="shared" si="97"/>
        <v>0</v>
      </c>
      <c r="BI273" s="149">
        <f t="shared" si="98"/>
        <v>0</v>
      </c>
      <c r="BJ273" s="18" t="s">
        <v>87</v>
      </c>
      <c r="BK273" s="149">
        <f t="shared" si="99"/>
        <v>0</v>
      </c>
      <c r="BL273" s="18" t="s">
        <v>849</v>
      </c>
      <c r="BM273" s="148" t="s">
        <v>1838</v>
      </c>
    </row>
    <row r="274" spans="2:65" s="1" customFormat="1" ht="16.5" customHeight="1">
      <c r="B274" s="34"/>
      <c r="C274" s="137" t="s">
        <v>1267</v>
      </c>
      <c r="D274" s="137" t="s">
        <v>356</v>
      </c>
      <c r="E274" s="138" t="s">
        <v>2731</v>
      </c>
      <c r="F274" s="139" t="s">
        <v>2732</v>
      </c>
      <c r="G274" s="140" t="s">
        <v>2535</v>
      </c>
      <c r="H274" s="141">
        <v>1</v>
      </c>
      <c r="I274" s="142"/>
      <c r="J274" s="143">
        <f t="shared" si="90"/>
        <v>0</v>
      </c>
      <c r="K274" s="139" t="s">
        <v>32</v>
      </c>
      <c r="L274" s="34"/>
      <c r="M274" s="144" t="s">
        <v>32</v>
      </c>
      <c r="N274" s="145" t="s">
        <v>51</v>
      </c>
      <c r="P274" s="146">
        <f t="shared" si="91"/>
        <v>0</v>
      </c>
      <c r="Q274" s="146">
        <v>0</v>
      </c>
      <c r="R274" s="146">
        <f t="shared" si="92"/>
        <v>0</v>
      </c>
      <c r="S274" s="146">
        <v>0</v>
      </c>
      <c r="T274" s="147">
        <f t="shared" si="93"/>
        <v>0</v>
      </c>
      <c r="AR274" s="148" t="s">
        <v>849</v>
      </c>
      <c r="AT274" s="148" t="s">
        <v>356</v>
      </c>
      <c r="AU274" s="148" t="s">
        <v>89</v>
      </c>
      <c r="AY274" s="18" t="s">
        <v>354</v>
      </c>
      <c r="BE274" s="149">
        <f t="shared" si="94"/>
        <v>0</v>
      </c>
      <c r="BF274" s="149">
        <f t="shared" si="95"/>
        <v>0</v>
      </c>
      <c r="BG274" s="149">
        <f t="shared" si="96"/>
        <v>0</v>
      </c>
      <c r="BH274" s="149">
        <f t="shared" si="97"/>
        <v>0</v>
      </c>
      <c r="BI274" s="149">
        <f t="shared" si="98"/>
        <v>0</v>
      </c>
      <c r="BJ274" s="18" t="s">
        <v>87</v>
      </c>
      <c r="BK274" s="149">
        <f t="shared" si="99"/>
        <v>0</v>
      </c>
      <c r="BL274" s="18" t="s">
        <v>849</v>
      </c>
      <c r="BM274" s="148" t="s">
        <v>1842</v>
      </c>
    </row>
    <row r="275" spans="2:65" s="1" customFormat="1" ht="16.5" customHeight="1">
      <c r="B275" s="34"/>
      <c r="C275" s="179" t="s">
        <v>1272</v>
      </c>
      <c r="D275" s="179" t="s">
        <v>517</v>
      </c>
      <c r="E275" s="180" t="s">
        <v>2733</v>
      </c>
      <c r="F275" s="181" t="s">
        <v>2729</v>
      </c>
      <c r="G275" s="182" t="s">
        <v>2530</v>
      </c>
      <c r="H275" s="183">
        <v>1</v>
      </c>
      <c r="I275" s="184"/>
      <c r="J275" s="185">
        <f t="shared" si="90"/>
        <v>0</v>
      </c>
      <c r="K275" s="181" t="s">
        <v>32</v>
      </c>
      <c r="L275" s="186"/>
      <c r="M275" s="187" t="s">
        <v>32</v>
      </c>
      <c r="N275" s="188" t="s">
        <v>51</v>
      </c>
      <c r="P275" s="146">
        <f t="shared" si="91"/>
        <v>0</v>
      </c>
      <c r="Q275" s="146">
        <v>0</v>
      </c>
      <c r="R275" s="146">
        <f t="shared" si="92"/>
        <v>0</v>
      </c>
      <c r="S275" s="146">
        <v>0</v>
      </c>
      <c r="T275" s="147">
        <f t="shared" si="93"/>
        <v>0</v>
      </c>
      <c r="AR275" s="148" t="s">
        <v>163</v>
      </c>
      <c r="AT275" s="148" t="s">
        <v>517</v>
      </c>
      <c r="AU275" s="148" t="s">
        <v>89</v>
      </c>
      <c r="AY275" s="18" t="s">
        <v>354</v>
      </c>
      <c r="BE275" s="149">
        <f t="shared" si="94"/>
        <v>0</v>
      </c>
      <c r="BF275" s="149">
        <f t="shared" si="95"/>
        <v>0</v>
      </c>
      <c r="BG275" s="149">
        <f t="shared" si="96"/>
        <v>0</v>
      </c>
      <c r="BH275" s="149">
        <f t="shared" si="97"/>
        <v>0</v>
      </c>
      <c r="BI275" s="149">
        <f t="shared" si="98"/>
        <v>0</v>
      </c>
      <c r="BJ275" s="18" t="s">
        <v>87</v>
      </c>
      <c r="BK275" s="149">
        <f t="shared" si="99"/>
        <v>0</v>
      </c>
      <c r="BL275" s="18" t="s">
        <v>163</v>
      </c>
      <c r="BM275" s="148" t="s">
        <v>2734</v>
      </c>
    </row>
    <row r="276" spans="2:65" s="1" customFormat="1" ht="16.5" customHeight="1">
      <c r="B276" s="34"/>
      <c r="C276" s="179" t="s">
        <v>1279</v>
      </c>
      <c r="D276" s="179" t="s">
        <v>517</v>
      </c>
      <c r="E276" s="180" t="s">
        <v>2735</v>
      </c>
      <c r="F276" s="181" t="s">
        <v>2534</v>
      </c>
      <c r="G276" s="182" t="s">
        <v>2535</v>
      </c>
      <c r="H276" s="183">
        <v>1</v>
      </c>
      <c r="I276" s="184"/>
      <c r="J276" s="185">
        <f t="shared" si="90"/>
        <v>0</v>
      </c>
      <c r="K276" s="181" t="s">
        <v>32</v>
      </c>
      <c r="L276" s="186"/>
      <c r="M276" s="187" t="s">
        <v>32</v>
      </c>
      <c r="N276" s="188" t="s">
        <v>51</v>
      </c>
      <c r="P276" s="146">
        <f t="shared" si="91"/>
        <v>0</v>
      </c>
      <c r="Q276" s="146">
        <v>0</v>
      </c>
      <c r="R276" s="146">
        <f t="shared" si="92"/>
        <v>0</v>
      </c>
      <c r="S276" s="146">
        <v>0</v>
      </c>
      <c r="T276" s="147">
        <f t="shared" si="93"/>
        <v>0</v>
      </c>
      <c r="AR276" s="148" t="s">
        <v>163</v>
      </c>
      <c r="AT276" s="148" t="s">
        <v>517</v>
      </c>
      <c r="AU276" s="148" t="s">
        <v>89</v>
      </c>
      <c r="AY276" s="18" t="s">
        <v>354</v>
      </c>
      <c r="BE276" s="149">
        <f t="shared" si="94"/>
        <v>0</v>
      </c>
      <c r="BF276" s="149">
        <f t="shared" si="95"/>
        <v>0</v>
      </c>
      <c r="BG276" s="149">
        <f t="shared" si="96"/>
        <v>0</v>
      </c>
      <c r="BH276" s="149">
        <f t="shared" si="97"/>
        <v>0</v>
      </c>
      <c r="BI276" s="149">
        <f t="shared" si="98"/>
        <v>0</v>
      </c>
      <c r="BJ276" s="18" t="s">
        <v>87</v>
      </c>
      <c r="BK276" s="149">
        <f t="shared" si="99"/>
        <v>0</v>
      </c>
      <c r="BL276" s="18" t="s">
        <v>163</v>
      </c>
      <c r="BM276" s="148" t="s">
        <v>2736</v>
      </c>
    </row>
    <row r="277" spans="2:65" s="11" customFormat="1" ht="25.9" customHeight="1">
      <c r="B277" s="125"/>
      <c r="D277" s="126" t="s">
        <v>79</v>
      </c>
      <c r="E277" s="127" t="s">
        <v>2737</v>
      </c>
      <c r="F277" s="127" t="s">
        <v>2738</v>
      </c>
      <c r="I277" s="128"/>
      <c r="J277" s="129">
        <f>BK277</f>
        <v>0</v>
      </c>
      <c r="L277" s="125"/>
      <c r="M277" s="130"/>
      <c r="P277" s="131">
        <f>P278+P291+P298</f>
        <v>0</v>
      </c>
      <c r="R277" s="131">
        <f>R278+R291+R298</f>
        <v>0</v>
      </c>
      <c r="T277" s="132">
        <f>T278+T291+T298</f>
        <v>0</v>
      </c>
      <c r="AR277" s="126" t="s">
        <v>110</v>
      </c>
      <c r="AT277" s="133" t="s">
        <v>79</v>
      </c>
      <c r="AU277" s="133" t="s">
        <v>80</v>
      </c>
      <c r="AY277" s="126" t="s">
        <v>354</v>
      </c>
      <c r="BK277" s="134">
        <f>BK278+BK291+BK298</f>
        <v>0</v>
      </c>
    </row>
    <row r="278" spans="2:65" s="11" customFormat="1" ht="22.9" customHeight="1">
      <c r="B278" s="125"/>
      <c r="D278" s="126" t="s">
        <v>79</v>
      </c>
      <c r="E278" s="135" t="s">
        <v>2739</v>
      </c>
      <c r="F278" s="135" t="s">
        <v>2740</v>
      </c>
      <c r="I278" s="128"/>
      <c r="J278" s="136">
        <f>BK278</f>
        <v>0</v>
      </c>
      <c r="L278" s="125"/>
      <c r="M278" s="130"/>
      <c r="P278" s="131">
        <f>SUM(P279:P290)</f>
        <v>0</v>
      </c>
      <c r="R278" s="131">
        <f>SUM(R279:R290)</f>
        <v>0</v>
      </c>
      <c r="T278" s="132">
        <f>SUM(T279:T290)</f>
        <v>0</v>
      </c>
      <c r="AR278" s="126" t="s">
        <v>110</v>
      </c>
      <c r="AT278" s="133" t="s">
        <v>79</v>
      </c>
      <c r="AU278" s="133" t="s">
        <v>87</v>
      </c>
      <c r="AY278" s="126" t="s">
        <v>354</v>
      </c>
      <c r="BK278" s="134">
        <f>SUM(BK279:BK290)</f>
        <v>0</v>
      </c>
    </row>
    <row r="279" spans="2:65" s="1" customFormat="1" ht="16.5" customHeight="1">
      <c r="B279" s="34"/>
      <c r="C279" s="137" t="s">
        <v>1287</v>
      </c>
      <c r="D279" s="137" t="s">
        <v>356</v>
      </c>
      <c r="E279" s="138" t="s">
        <v>2741</v>
      </c>
      <c r="F279" s="139" t="s">
        <v>2742</v>
      </c>
      <c r="G279" s="140" t="s">
        <v>2285</v>
      </c>
      <c r="H279" s="141">
        <v>2</v>
      </c>
      <c r="I279" s="142"/>
      <c r="J279" s="143">
        <f t="shared" ref="J279:J290" si="100">ROUND(I279*H279,2)</f>
        <v>0</v>
      </c>
      <c r="K279" s="139" t="s">
        <v>32</v>
      </c>
      <c r="L279" s="34"/>
      <c r="M279" s="144" t="s">
        <v>32</v>
      </c>
      <c r="N279" s="145" t="s">
        <v>51</v>
      </c>
      <c r="P279" s="146">
        <f t="shared" ref="P279:P290" si="101">O279*H279</f>
        <v>0</v>
      </c>
      <c r="Q279" s="146">
        <v>0</v>
      </c>
      <c r="R279" s="146">
        <f t="shared" ref="R279:R290" si="102">Q279*H279</f>
        <v>0</v>
      </c>
      <c r="S279" s="146">
        <v>0</v>
      </c>
      <c r="T279" s="147">
        <f t="shared" ref="T279:T290" si="103">S279*H279</f>
        <v>0</v>
      </c>
      <c r="AR279" s="148" t="s">
        <v>849</v>
      </c>
      <c r="AT279" s="148" t="s">
        <v>356</v>
      </c>
      <c r="AU279" s="148" t="s">
        <v>89</v>
      </c>
      <c r="AY279" s="18" t="s">
        <v>354</v>
      </c>
      <c r="BE279" s="149">
        <f t="shared" ref="BE279:BE290" si="104">IF(N279="základní",J279,0)</f>
        <v>0</v>
      </c>
      <c r="BF279" s="149">
        <f t="shared" ref="BF279:BF290" si="105">IF(N279="snížená",J279,0)</f>
        <v>0</v>
      </c>
      <c r="BG279" s="149">
        <f t="shared" ref="BG279:BG290" si="106">IF(N279="zákl. přenesená",J279,0)</f>
        <v>0</v>
      </c>
      <c r="BH279" s="149">
        <f t="shared" ref="BH279:BH290" si="107">IF(N279="sníž. přenesená",J279,0)</f>
        <v>0</v>
      </c>
      <c r="BI279" s="149">
        <f t="shared" ref="BI279:BI290" si="108">IF(N279="nulová",J279,0)</f>
        <v>0</v>
      </c>
      <c r="BJ279" s="18" t="s">
        <v>87</v>
      </c>
      <c r="BK279" s="149">
        <f t="shared" ref="BK279:BK290" si="109">ROUND(I279*H279,2)</f>
        <v>0</v>
      </c>
      <c r="BL279" s="18" t="s">
        <v>849</v>
      </c>
      <c r="BM279" s="148" t="s">
        <v>1849</v>
      </c>
    </row>
    <row r="280" spans="2:65" s="1" customFormat="1" ht="16.5" customHeight="1">
      <c r="B280" s="34"/>
      <c r="C280" s="137" t="s">
        <v>1293</v>
      </c>
      <c r="D280" s="137" t="s">
        <v>356</v>
      </c>
      <c r="E280" s="138" t="s">
        <v>2743</v>
      </c>
      <c r="F280" s="139" t="s">
        <v>2744</v>
      </c>
      <c r="G280" s="140" t="s">
        <v>2285</v>
      </c>
      <c r="H280" s="141">
        <v>3</v>
      </c>
      <c r="I280" s="142"/>
      <c r="J280" s="143">
        <f t="shared" si="100"/>
        <v>0</v>
      </c>
      <c r="K280" s="139" t="s">
        <v>32</v>
      </c>
      <c r="L280" s="34"/>
      <c r="M280" s="144" t="s">
        <v>32</v>
      </c>
      <c r="N280" s="145" t="s">
        <v>51</v>
      </c>
      <c r="P280" s="146">
        <f t="shared" si="101"/>
        <v>0</v>
      </c>
      <c r="Q280" s="146">
        <v>0</v>
      </c>
      <c r="R280" s="146">
        <f t="shared" si="102"/>
        <v>0</v>
      </c>
      <c r="S280" s="146">
        <v>0</v>
      </c>
      <c r="T280" s="147">
        <f t="shared" si="103"/>
        <v>0</v>
      </c>
      <c r="AR280" s="148" t="s">
        <v>849</v>
      </c>
      <c r="AT280" s="148" t="s">
        <v>356</v>
      </c>
      <c r="AU280" s="148" t="s">
        <v>89</v>
      </c>
      <c r="AY280" s="18" t="s">
        <v>354</v>
      </c>
      <c r="BE280" s="149">
        <f t="shared" si="104"/>
        <v>0</v>
      </c>
      <c r="BF280" s="149">
        <f t="shared" si="105"/>
        <v>0</v>
      </c>
      <c r="BG280" s="149">
        <f t="shared" si="106"/>
        <v>0</v>
      </c>
      <c r="BH280" s="149">
        <f t="shared" si="107"/>
        <v>0</v>
      </c>
      <c r="BI280" s="149">
        <f t="shared" si="108"/>
        <v>0</v>
      </c>
      <c r="BJ280" s="18" t="s">
        <v>87</v>
      </c>
      <c r="BK280" s="149">
        <f t="shared" si="109"/>
        <v>0</v>
      </c>
      <c r="BL280" s="18" t="s">
        <v>849</v>
      </c>
      <c r="BM280" s="148" t="s">
        <v>1854</v>
      </c>
    </row>
    <row r="281" spans="2:65" s="1" customFormat="1" ht="16.5" customHeight="1">
      <c r="B281" s="34"/>
      <c r="C281" s="137" t="s">
        <v>1296</v>
      </c>
      <c r="D281" s="137" t="s">
        <v>356</v>
      </c>
      <c r="E281" s="138" t="s">
        <v>2745</v>
      </c>
      <c r="F281" s="139" t="s">
        <v>2746</v>
      </c>
      <c r="G281" s="140" t="s">
        <v>2285</v>
      </c>
      <c r="H281" s="141">
        <v>2</v>
      </c>
      <c r="I281" s="142"/>
      <c r="J281" s="143">
        <f t="shared" si="100"/>
        <v>0</v>
      </c>
      <c r="K281" s="139" t="s">
        <v>32</v>
      </c>
      <c r="L281" s="34"/>
      <c r="M281" s="144" t="s">
        <v>32</v>
      </c>
      <c r="N281" s="145" t="s">
        <v>51</v>
      </c>
      <c r="P281" s="146">
        <f t="shared" si="101"/>
        <v>0</v>
      </c>
      <c r="Q281" s="146">
        <v>0</v>
      </c>
      <c r="R281" s="146">
        <f t="shared" si="102"/>
        <v>0</v>
      </c>
      <c r="S281" s="146">
        <v>0</v>
      </c>
      <c r="T281" s="147">
        <f t="shared" si="103"/>
        <v>0</v>
      </c>
      <c r="AR281" s="148" t="s">
        <v>849</v>
      </c>
      <c r="AT281" s="148" t="s">
        <v>356</v>
      </c>
      <c r="AU281" s="148" t="s">
        <v>89</v>
      </c>
      <c r="AY281" s="18" t="s">
        <v>354</v>
      </c>
      <c r="BE281" s="149">
        <f t="shared" si="104"/>
        <v>0</v>
      </c>
      <c r="BF281" s="149">
        <f t="shared" si="105"/>
        <v>0</v>
      </c>
      <c r="BG281" s="149">
        <f t="shared" si="106"/>
        <v>0</v>
      </c>
      <c r="BH281" s="149">
        <f t="shared" si="107"/>
        <v>0</v>
      </c>
      <c r="BI281" s="149">
        <f t="shared" si="108"/>
        <v>0</v>
      </c>
      <c r="BJ281" s="18" t="s">
        <v>87</v>
      </c>
      <c r="BK281" s="149">
        <f t="shared" si="109"/>
        <v>0</v>
      </c>
      <c r="BL281" s="18" t="s">
        <v>849</v>
      </c>
      <c r="BM281" s="148" t="s">
        <v>1858</v>
      </c>
    </row>
    <row r="282" spans="2:65" s="1" customFormat="1" ht="16.5" customHeight="1">
      <c r="B282" s="34"/>
      <c r="C282" s="137" t="s">
        <v>1301</v>
      </c>
      <c r="D282" s="137" t="s">
        <v>356</v>
      </c>
      <c r="E282" s="138" t="s">
        <v>2747</v>
      </c>
      <c r="F282" s="139" t="s">
        <v>2748</v>
      </c>
      <c r="G282" s="140" t="s">
        <v>2285</v>
      </c>
      <c r="H282" s="141">
        <v>2</v>
      </c>
      <c r="I282" s="142"/>
      <c r="J282" s="143">
        <f t="shared" si="100"/>
        <v>0</v>
      </c>
      <c r="K282" s="139" t="s">
        <v>32</v>
      </c>
      <c r="L282" s="34"/>
      <c r="M282" s="144" t="s">
        <v>32</v>
      </c>
      <c r="N282" s="145" t="s">
        <v>51</v>
      </c>
      <c r="P282" s="146">
        <f t="shared" si="101"/>
        <v>0</v>
      </c>
      <c r="Q282" s="146">
        <v>0</v>
      </c>
      <c r="R282" s="146">
        <f t="shared" si="102"/>
        <v>0</v>
      </c>
      <c r="S282" s="146">
        <v>0</v>
      </c>
      <c r="T282" s="147">
        <f t="shared" si="103"/>
        <v>0</v>
      </c>
      <c r="AR282" s="148" t="s">
        <v>849</v>
      </c>
      <c r="AT282" s="148" t="s">
        <v>356</v>
      </c>
      <c r="AU282" s="148" t="s">
        <v>89</v>
      </c>
      <c r="AY282" s="18" t="s">
        <v>354</v>
      </c>
      <c r="BE282" s="149">
        <f t="shared" si="104"/>
        <v>0</v>
      </c>
      <c r="BF282" s="149">
        <f t="shared" si="105"/>
        <v>0</v>
      </c>
      <c r="BG282" s="149">
        <f t="shared" si="106"/>
        <v>0</v>
      </c>
      <c r="BH282" s="149">
        <f t="shared" si="107"/>
        <v>0</v>
      </c>
      <c r="BI282" s="149">
        <f t="shared" si="108"/>
        <v>0</v>
      </c>
      <c r="BJ282" s="18" t="s">
        <v>87</v>
      </c>
      <c r="BK282" s="149">
        <f t="shared" si="109"/>
        <v>0</v>
      </c>
      <c r="BL282" s="18" t="s">
        <v>849</v>
      </c>
      <c r="BM282" s="148" t="s">
        <v>1861</v>
      </c>
    </row>
    <row r="283" spans="2:65" s="1" customFormat="1" ht="24.2" customHeight="1">
      <c r="B283" s="34"/>
      <c r="C283" s="137" t="s">
        <v>1306</v>
      </c>
      <c r="D283" s="137" t="s">
        <v>356</v>
      </c>
      <c r="E283" s="138" t="s">
        <v>2749</v>
      </c>
      <c r="F283" s="139" t="s">
        <v>2750</v>
      </c>
      <c r="G283" s="140" t="s">
        <v>2285</v>
      </c>
      <c r="H283" s="141">
        <v>2</v>
      </c>
      <c r="I283" s="142"/>
      <c r="J283" s="143">
        <f t="shared" si="100"/>
        <v>0</v>
      </c>
      <c r="K283" s="139" t="s">
        <v>32</v>
      </c>
      <c r="L283" s="34"/>
      <c r="M283" s="144" t="s">
        <v>32</v>
      </c>
      <c r="N283" s="145" t="s">
        <v>51</v>
      </c>
      <c r="P283" s="146">
        <f t="shared" si="101"/>
        <v>0</v>
      </c>
      <c r="Q283" s="146">
        <v>0</v>
      </c>
      <c r="R283" s="146">
        <f t="shared" si="102"/>
        <v>0</v>
      </c>
      <c r="S283" s="146">
        <v>0</v>
      </c>
      <c r="T283" s="147">
        <f t="shared" si="103"/>
        <v>0</v>
      </c>
      <c r="AR283" s="148" t="s">
        <v>849</v>
      </c>
      <c r="AT283" s="148" t="s">
        <v>356</v>
      </c>
      <c r="AU283" s="148" t="s">
        <v>89</v>
      </c>
      <c r="AY283" s="18" t="s">
        <v>354</v>
      </c>
      <c r="BE283" s="149">
        <f t="shared" si="104"/>
        <v>0</v>
      </c>
      <c r="BF283" s="149">
        <f t="shared" si="105"/>
        <v>0</v>
      </c>
      <c r="BG283" s="149">
        <f t="shared" si="106"/>
        <v>0</v>
      </c>
      <c r="BH283" s="149">
        <f t="shared" si="107"/>
        <v>0</v>
      </c>
      <c r="BI283" s="149">
        <f t="shared" si="108"/>
        <v>0</v>
      </c>
      <c r="BJ283" s="18" t="s">
        <v>87</v>
      </c>
      <c r="BK283" s="149">
        <f t="shared" si="109"/>
        <v>0</v>
      </c>
      <c r="BL283" s="18" t="s">
        <v>849</v>
      </c>
      <c r="BM283" s="148" t="s">
        <v>1864</v>
      </c>
    </row>
    <row r="284" spans="2:65" s="1" customFormat="1" ht="16.5" customHeight="1">
      <c r="B284" s="34"/>
      <c r="C284" s="137" t="s">
        <v>1311</v>
      </c>
      <c r="D284" s="137" t="s">
        <v>356</v>
      </c>
      <c r="E284" s="138" t="s">
        <v>2751</v>
      </c>
      <c r="F284" s="139" t="s">
        <v>2752</v>
      </c>
      <c r="G284" s="140" t="s">
        <v>2285</v>
      </c>
      <c r="H284" s="141">
        <v>1</v>
      </c>
      <c r="I284" s="142"/>
      <c r="J284" s="143">
        <f t="shared" si="100"/>
        <v>0</v>
      </c>
      <c r="K284" s="139" t="s">
        <v>32</v>
      </c>
      <c r="L284" s="34"/>
      <c r="M284" s="144" t="s">
        <v>32</v>
      </c>
      <c r="N284" s="145" t="s">
        <v>51</v>
      </c>
      <c r="P284" s="146">
        <f t="shared" si="101"/>
        <v>0</v>
      </c>
      <c r="Q284" s="146">
        <v>0</v>
      </c>
      <c r="R284" s="146">
        <f t="shared" si="102"/>
        <v>0</v>
      </c>
      <c r="S284" s="146">
        <v>0</v>
      </c>
      <c r="T284" s="147">
        <f t="shared" si="103"/>
        <v>0</v>
      </c>
      <c r="AR284" s="148" t="s">
        <v>849</v>
      </c>
      <c r="AT284" s="148" t="s">
        <v>356</v>
      </c>
      <c r="AU284" s="148" t="s">
        <v>89</v>
      </c>
      <c r="AY284" s="18" t="s">
        <v>354</v>
      </c>
      <c r="BE284" s="149">
        <f t="shared" si="104"/>
        <v>0</v>
      </c>
      <c r="BF284" s="149">
        <f t="shared" si="105"/>
        <v>0</v>
      </c>
      <c r="BG284" s="149">
        <f t="shared" si="106"/>
        <v>0</v>
      </c>
      <c r="BH284" s="149">
        <f t="shared" si="107"/>
        <v>0</v>
      </c>
      <c r="BI284" s="149">
        <f t="shared" si="108"/>
        <v>0</v>
      </c>
      <c r="BJ284" s="18" t="s">
        <v>87</v>
      </c>
      <c r="BK284" s="149">
        <f t="shared" si="109"/>
        <v>0</v>
      </c>
      <c r="BL284" s="18" t="s">
        <v>849</v>
      </c>
      <c r="BM284" s="148" t="s">
        <v>1867</v>
      </c>
    </row>
    <row r="285" spans="2:65" s="1" customFormat="1" ht="16.5" customHeight="1">
      <c r="B285" s="34"/>
      <c r="C285" s="179" t="s">
        <v>1316</v>
      </c>
      <c r="D285" s="179" t="s">
        <v>517</v>
      </c>
      <c r="E285" s="180" t="s">
        <v>2753</v>
      </c>
      <c r="F285" s="181" t="s">
        <v>2742</v>
      </c>
      <c r="G285" s="182" t="s">
        <v>2285</v>
      </c>
      <c r="H285" s="183">
        <v>2</v>
      </c>
      <c r="I285" s="184"/>
      <c r="J285" s="185">
        <f t="shared" si="100"/>
        <v>0</v>
      </c>
      <c r="K285" s="181" t="s">
        <v>32</v>
      </c>
      <c r="L285" s="186"/>
      <c r="M285" s="187" t="s">
        <v>32</v>
      </c>
      <c r="N285" s="188" t="s">
        <v>51</v>
      </c>
      <c r="P285" s="146">
        <f t="shared" si="101"/>
        <v>0</v>
      </c>
      <c r="Q285" s="146">
        <v>0</v>
      </c>
      <c r="R285" s="146">
        <f t="shared" si="102"/>
        <v>0</v>
      </c>
      <c r="S285" s="146">
        <v>0</v>
      </c>
      <c r="T285" s="147">
        <f t="shared" si="103"/>
        <v>0</v>
      </c>
      <c r="AR285" s="148" t="s">
        <v>163</v>
      </c>
      <c r="AT285" s="148" t="s">
        <v>517</v>
      </c>
      <c r="AU285" s="148" t="s">
        <v>89</v>
      </c>
      <c r="AY285" s="18" t="s">
        <v>354</v>
      </c>
      <c r="BE285" s="149">
        <f t="shared" si="104"/>
        <v>0</v>
      </c>
      <c r="BF285" s="149">
        <f t="shared" si="105"/>
        <v>0</v>
      </c>
      <c r="BG285" s="149">
        <f t="shared" si="106"/>
        <v>0</v>
      </c>
      <c r="BH285" s="149">
        <f t="shared" si="107"/>
        <v>0</v>
      </c>
      <c r="BI285" s="149">
        <f t="shared" si="108"/>
        <v>0</v>
      </c>
      <c r="BJ285" s="18" t="s">
        <v>87</v>
      </c>
      <c r="BK285" s="149">
        <f t="shared" si="109"/>
        <v>0</v>
      </c>
      <c r="BL285" s="18" t="s">
        <v>163</v>
      </c>
      <c r="BM285" s="148" t="s">
        <v>2754</v>
      </c>
    </row>
    <row r="286" spans="2:65" s="1" customFormat="1" ht="16.5" customHeight="1">
      <c r="B286" s="34"/>
      <c r="C286" s="179" t="s">
        <v>1321</v>
      </c>
      <c r="D286" s="179" t="s">
        <v>517</v>
      </c>
      <c r="E286" s="180" t="s">
        <v>2755</v>
      </c>
      <c r="F286" s="181" t="s">
        <v>2744</v>
      </c>
      <c r="G286" s="182" t="s">
        <v>2285</v>
      </c>
      <c r="H286" s="183">
        <v>3</v>
      </c>
      <c r="I286" s="184"/>
      <c r="J286" s="185">
        <f t="shared" si="100"/>
        <v>0</v>
      </c>
      <c r="K286" s="181" t="s">
        <v>32</v>
      </c>
      <c r="L286" s="186"/>
      <c r="M286" s="187" t="s">
        <v>32</v>
      </c>
      <c r="N286" s="188" t="s">
        <v>51</v>
      </c>
      <c r="P286" s="146">
        <f t="shared" si="101"/>
        <v>0</v>
      </c>
      <c r="Q286" s="146">
        <v>0</v>
      </c>
      <c r="R286" s="146">
        <f t="shared" si="102"/>
        <v>0</v>
      </c>
      <c r="S286" s="146">
        <v>0</v>
      </c>
      <c r="T286" s="147">
        <f t="shared" si="103"/>
        <v>0</v>
      </c>
      <c r="AR286" s="148" t="s">
        <v>163</v>
      </c>
      <c r="AT286" s="148" t="s">
        <v>517</v>
      </c>
      <c r="AU286" s="148" t="s">
        <v>89</v>
      </c>
      <c r="AY286" s="18" t="s">
        <v>354</v>
      </c>
      <c r="BE286" s="149">
        <f t="shared" si="104"/>
        <v>0</v>
      </c>
      <c r="BF286" s="149">
        <f t="shared" si="105"/>
        <v>0</v>
      </c>
      <c r="BG286" s="149">
        <f t="shared" si="106"/>
        <v>0</v>
      </c>
      <c r="BH286" s="149">
        <f t="shared" si="107"/>
        <v>0</v>
      </c>
      <c r="BI286" s="149">
        <f t="shared" si="108"/>
        <v>0</v>
      </c>
      <c r="BJ286" s="18" t="s">
        <v>87</v>
      </c>
      <c r="BK286" s="149">
        <f t="shared" si="109"/>
        <v>0</v>
      </c>
      <c r="BL286" s="18" t="s">
        <v>163</v>
      </c>
      <c r="BM286" s="148" t="s">
        <v>2756</v>
      </c>
    </row>
    <row r="287" spans="2:65" s="1" customFormat="1" ht="16.5" customHeight="1">
      <c r="B287" s="34"/>
      <c r="C287" s="179" t="s">
        <v>1328</v>
      </c>
      <c r="D287" s="179" t="s">
        <v>517</v>
      </c>
      <c r="E287" s="180" t="s">
        <v>2757</v>
      </c>
      <c r="F287" s="181" t="s">
        <v>2746</v>
      </c>
      <c r="G287" s="182" t="s">
        <v>2285</v>
      </c>
      <c r="H287" s="183">
        <v>2</v>
      </c>
      <c r="I287" s="184"/>
      <c r="J287" s="185">
        <f t="shared" si="100"/>
        <v>0</v>
      </c>
      <c r="K287" s="181" t="s">
        <v>32</v>
      </c>
      <c r="L287" s="186"/>
      <c r="M287" s="187" t="s">
        <v>32</v>
      </c>
      <c r="N287" s="188" t="s">
        <v>51</v>
      </c>
      <c r="P287" s="146">
        <f t="shared" si="101"/>
        <v>0</v>
      </c>
      <c r="Q287" s="146">
        <v>0</v>
      </c>
      <c r="R287" s="146">
        <f t="shared" si="102"/>
        <v>0</v>
      </c>
      <c r="S287" s="146">
        <v>0</v>
      </c>
      <c r="T287" s="147">
        <f t="shared" si="103"/>
        <v>0</v>
      </c>
      <c r="AR287" s="148" t="s">
        <v>163</v>
      </c>
      <c r="AT287" s="148" t="s">
        <v>517</v>
      </c>
      <c r="AU287" s="148" t="s">
        <v>89</v>
      </c>
      <c r="AY287" s="18" t="s">
        <v>354</v>
      </c>
      <c r="BE287" s="149">
        <f t="shared" si="104"/>
        <v>0</v>
      </c>
      <c r="BF287" s="149">
        <f t="shared" si="105"/>
        <v>0</v>
      </c>
      <c r="BG287" s="149">
        <f t="shared" si="106"/>
        <v>0</v>
      </c>
      <c r="BH287" s="149">
        <f t="shared" si="107"/>
        <v>0</v>
      </c>
      <c r="BI287" s="149">
        <f t="shared" si="108"/>
        <v>0</v>
      </c>
      <c r="BJ287" s="18" t="s">
        <v>87</v>
      </c>
      <c r="BK287" s="149">
        <f t="shared" si="109"/>
        <v>0</v>
      </c>
      <c r="BL287" s="18" t="s">
        <v>163</v>
      </c>
      <c r="BM287" s="148" t="s">
        <v>2758</v>
      </c>
    </row>
    <row r="288" spans="2:65" s="1" customFormat="1" ht="16.5" customHeight="1">
      <c r="B288" s="34"/>
      <c r="C288" s="179" t="s">
        <v>1335</v>
      </c>
      <c r="D288" s="179" t="s">
        <v>517</v>
      </c>
      <c r="E288" s="180" t="s">
        <v>2759</v>
      </c>
      <c r="F288" s="181" t="s">
        <v>2748</v>
      </c>
      <c r="G288" s="182" t="s">
        <v>2285</v>
      </c>
      <c r="H288" s="183">
        <v>2</v>
      </c>
      <c r="I288" s="184"/>
      <c r="J288" s="185">
        <f t="shared" si="100"/>
        <v>0</v>
      </c>
      <c r="K288" s="181" t="s">
        <v>32</v>
      </c>
      <c r="L288" s="186"/>
      <c r="M288" s="187" t="s">
        <v>32</v>
      </c>
      <c r="N288" s="188" t="s">
        <v>51</v>
      </c>
      <c r="P288" s="146">
        <f t="shared" si="101"/>
        <v>0</v>
      </c>
      <c r="Q288" s="146">
        <v>0</v>
      </c>
      <c r="R288" s="146">
        <f t="shared" si="102"/>
        <v>0</v>
      </c>
      <c r="S288" s="146">
        <v>0</v>
      </c>
      <c r="T288" s="147">
        <f t="shared" si="103"/>
        <v>0</v>
      </c>
      <c r="AR288" s="148" t="s">
        <v>163</v>
      </c>
      <c r="AT288" s="148" t="s">
        <v>517</v>
      </c>
      <c r="AU288" s="148" t="s">
        <v>89</v>
      </c>
      <c r="AY288" s="18" t="s">
        <v>354</v>
      </c>
      <c r="BE288" s="149">
        <f t="shared" si="104"/>
        <v>0</v>
      </c>
      <c r="BF288" s="149">
        <f t="shared" si="105"/>
        <v>0</v>
      </c>
      <c r="BG288" s="149">
        <f t="shared" si="106"/>
        <v>0</v>
      </c>
      <c r="BH288" s="149">
        <f t="shared" si="107"/>
        <v>0</v>
      </c>
      <c r="BI288" s="149">
        <f t="shared" si="108"/>
        <v>0</v>
      </c>
      <c r="BJ288" s="18" t="s">
        <v>87</v>
      </c>
      <c r="BK288" s="149">
        <f t="shared" si="109"/>
        <v>0</v>
      </c>
      <c r="BL288" s="18" t="s">
        <v>163</v>
      </c>
      <c r="BM288" s="148" t="s">
        <v>2760</v>
      </c>
    </row>
    <row r="289" spans="2:65" s="1" customFormat="1" ht="24.2" customHeight="1">
      <c r="B289" s="34"/>
      <c r="C289" s="179" t="s">
        <v>1340</v>
      </c>
      <c r="D289" s="179" t="s">
        <v>517</v>
      </c>
      <c r="E289" s="180" t="s">
        <v>2761</v>
      </c>
      <c r="F289" s="181" t="s">
        <v>2750</v>
      </c>
      <c r="G289" s="182" t="s">
        <v>2285</v>
      </c>
      <c r="H289" s="183">
        <v>2</v>
      </c>
      <c r="I289" s="184"/>
      <c r="J289" s="185">
        <f t="shared" si="100"/>
        <v>0</v>
      </c>
      <c r="K289" s="181" t="s">
        <v>32</v>
      </c>
      <c r="L289" s="186"/>
      <c r="M289" s="187" t="s">
        <v>32</v>
      </c>
      <c r="N289" s="188" t="s">
        <v>51</v>
      </c>
      <c r="P289" s="146">
        <f t="shared" si="101"/>
        <v>0</v>
      </c>
      <c r="Q289" s="146">
        <v>0</v>
      </c>
      <c r="R289" s="146">
        <f t="shared" si="102"/>
        <v>0</v>
      </c>
      <c r="S289" s="146">
        <v>0</v>
      </c>
      <c r="T289" s="147">
        <f t="shared" si="103"/>
        <v>0</v>
      </c>
      <c r="AR289" s="148" t="s">
        <v>163</v>
      </c>
      <c r="AT289" s="148" t="s">
        <v>517</v>
      </c>
      <c r="AU289" s="148" t="s">
        <v>89</v>
      </c>
      <c r="AY289" s="18" t="s">
        <v>354</v>
      </c>
      <c r="BE289" s="149">
        <f t="shared" si="104"/>
        <v>0</v>
      </c>
      <c r="BF289" s="149">
        <f t="shared" si="105"/>
        <v>0</v>
      </c>
      <c r="BG289" s="149">
        <f t="shared" si="106"/>
        <v>0</v>
      </c>
      <c r="BH289" s="149">
        <f t="shared" si="107"/>
        <v>0</v>
      </c>
      <c r="BI289" s="149">
        <f t="shared" si="108"/>
        <v>0</v>
      </c>
      <c r="BJ289" s="18" t="s">
        <v>87</v>
      </c>
      <c r="BK289" s="149">
        <f t="shared" si="109"/>
        <v>0</v>
      </c>
      <c r="BL289" s="18" t="s">
        <v>163</v>
      </c>
      <c r="BM289" s="148" t="s">
        <v>2762</v>
      </c>
    </row>
    <row r="290" spans="2:65" s="1" customFormat="1" ht="16.5" customHeight="1">
      <c r="B290" s="34"/>
      <c r="C290" s="179" t="s">
        <v>1345</v>
      </c>
      <c r="D290" s="179" t="s">
        <v>517</v>
      </c>
      <c r="E290" s="180" t="s">
        <v>2763</v>
      </c>
      <c r="F290" s="181" t="s">
        <v>2752</v>
      </c>
      <c r="G290" s="182" t="s">
        <v>2285</v>
      </c>
      <c r="H290" s="183">
        <v>1</v>
      </c>
      <c r="I290" s="184"/>
      <c r="J290" s="185">
        <f t="shared" si="100"/>
        <v>0</v>
      </c>
      <c r="K290" s="181" t="s">
        <v>32</v>
      </c>
      <c r="L290" s="186"/>
      <c r="M290" s="187" t="s">
        <v>32</v>
      </c>
      <c r="N290" s="188" t="s">
        <v>51</v>
      </c>
      <c r="P290" s="146">
        <f t="shared" si="101"/>
        <v>0</v>
      </c>
      <c r="Q290" s="146">
        <v>0</v>
      </c>
      <c r="R290" s="146">
        <f t="shared" si="102"/>
        <v>0</v>
      </c>
      <c r="S290" s="146">
        <v>0</v>
      </c>
      <c r="T290" s="147">
        <f t="shared" si="103"/>
        <v>0</v>
      </c>
      <c r="AR290" s="148" t="s">
        <v>163</v>
      </c>
      <c r="AT290" s="148" t="s">
        <v>517</v>
      </c>
      <c r="AU290" s="148" t="s">
        <v>89</v>
      </c>
      <c r="AY290" s="18" t="s">
        <v>354</v>
      </c>
      <c r="BE290" s="149">
        <f t="shared" si="104"/>
        <v>0</v>
      </c>
      <c r="BF290" s="149">
        <f t="shared" si="105"/>
        <v>0</v>
      </c>
      <c r="BG290" s="149">
        <f t="shared" si="106"/>
        <v>0</v>
      </c>
      <c r="BH290" s="149">
        <f t="shared" si="107"/>
        <v>0</v>
      </c>
      <c r="BI290" s="149">
        <f t="shared" si="108"/>
        <v>0</v>
      </c>
      <c r="BJ290" s="18" t="s">
        <v>87</v>
      </c>
      <c r="BK290" s="149">
        <f t="shared" si="109"/>
        <v>0</v>
      </c>
      <c r="BL290" s="18" t="s">
        <v>163</v>
      </c>
      <c r="BM290" s="148" t="s">
        <v>2764</v>
      </c>
    </row>
    <row r="291" spans="2:65" s="11" customFormat="1" ht="22.9" customHeight="1">
      <c r="B291" s="125"/>
      <c r="D291" s="126" t="s">
        <v>79</v>
      </c>
      <c r="E291" s="135" t="s">
        <v>2379</v>
      </c>
      <c r="F291" s="135" t="s">
        <v>2521</v>
      </c>
      <c r="I291" s="128"/>
      <c r="J291" s="136">
        <f>BK291</f>
        <v>0</v>
      </c>
      <c r="L291" s="125"/>
      <c r="M291" s="130"/>
      <c r="P291" s="131">
        <f>SUM(P292:P297)</f>
        <v>0</v>
      </c>
      <c r="R291" s="131">
        <f>SUM(R292:R297)</f>
        <v>0</v>
      </c>
      <c r="T291" s="132">
        <f>SUM(T292:T297)</f>
        <v>0</v>
      </c>
      <c r="AR291" s="126" t="s">
        <v>110</v>
      </c>
      <c r="AT291" s="133" t="s">
        <v>79</v>
      </c>
      <c r="AU291" s="133" t="s">
        <v>87</v>
      </c>
      <c r="AY291" s="126" t="s">
        <v>354</v>
      </c>
      <c r="BK291" s="134">
        <f>SUM(BK292:BK297)</f>
        <v>0</v>
      </c>
    </row>
    <row r="292" spans="2:65" s="1" customFormat="1" ht="16.5" customHeight="1">
      <c r="B292" s="34"/>
      <c r="C292" s="137" t="s">
        <v>1352</v>
      </c>
      <c r="D292" s="137" t="s">
        <v>356</v>
      </c>
      <c r="E292" s="138" t="s">
        <v>2765</v>
      </c>
      <c r="F292" s="139" t="s">
        <v>2766</v>
      </c>
      <c r="G292" s="140" t="s">
        <v>476</v>
      </c>
      <c r="H292" s="141">
        <v>290</v>
      </c>
      <c r="I292" s="142"/>
      <c r="J292" s="143">
        <f t="shared" ref="J292:J297" si="110">ROUND(I292*H292,2)</f>
        <v>0</v>
      </c>
      <c r="K292" s="139" t="s">
        <v>32</v>
      </c>
      <c r="L292" s="34"/>
      <c r="M292" s="144" t="s">
        <v>32</v>
      </c>
      <c r="N292" s="145" t="s">
        <v>51</v>
      </c>
      <c r="P292" s="146">
        <f t="shared" ref="P292:P297" si="111">O292*H292</f>
        <v>0</v>
      </c>
      <c r="Q292" s="146">
        <v>0</v>
      </c>
      <c r="R292" s="146">
        <f t="shared" ref="R292:R297" si="112">Q292*H292</f>
        <v>0</v>
      </c>
      <c r="S292" s="146">
        <v>0</v>
      </c>
      <c r="T292" s="147">
        <f t="shared" ref="T292:T297" si="113">S292*H292</f>
        <v>0</v>
      </c>
      <c r="AR292" s="148" t="s">
        <v>849</v>
      </c>
      <c r="AT292" s="148" t="s">
        <v>356</v>
      </c>
      <c r="AU292" s="148" t="s">
        <v>89</v>
      </c>
      <c r="AY292" s="18" t="s">
        <v>354</v>
      </c>
      <c r="BE292" s="149">
        <f t="shared" ref="BE292:BE297" si="114">IF(N292="základní",J292,0)</f>
        <v>0</v>
      </c>
      <c r="BF292" s="149">
        <f t="shared" ref="BF292:BF297" si="115">IF(N292="snížená",J292,0)</f>
        <v>0</v>
      </c>
      <c r="BG292" s="149">
        <f t="shared" ref="BG292:BG297" si="116">IF(N292="zákl. přenesená",J292,0)</f>
        <v>0</v>
      </c>
      <c r="BH292" s="149">
        <f t="shared" ref="BH292:BH297" si="117">IF(N292="sníž. přenesená",J292,0)</f>
        <v>0</v>
      </c>
      <c r="BI292" s="149">
        <f t="shared" ref="BI292:BI297" si="118">IF(N292="nulová",J292,0)</f>
        <v>0</v>
      </c>
      <c r="BJ292" s="18" t="s">
        <v>87</v>
      </c>
      <c r="BK292" s="149">
        <f t="shared" ref="BK292:BK297" si="119">ROUND(I292*H292,2)</f>
        <v>0</v>
      </c>
      <c r="BL292" s="18" t="s">
        <v>849</v>
      </c>
      <c r="BM292" s="148" t="s">
        <v>1868</v>
      </c>
    </row>
    <row r="293" spans="2:65" s="1" customFormat="1" ht="16.5" customHeight="1">
      <c r="B293" s="34"/>
      <c r="C293" s="137" t="s">
        <v>1378</v>
      </c>
      <c r="D293" s="137" t="s">
        <v>356</v>
      </c>
      <c r="E293" s="138" t="s">
        <v>2767</v>
      </c>
      <c r="F293" s="139" t="s">
        <v>2768</v>
      </c>
      <c r="G293" s="140" t="s">
        <v>476</v>
      </c>
      <c r="H293" s="141">
        <v>290</v>
      </c>
      <c r="I293" s="142"/>
      <c r="J293" s="143">
        <f t="shared" si="110"/>
        <v>0</v>
      </c>
      <c r="K293" s="139" t="s">
        <v>32</v>
      </c>
      <c r="L293" s="34"/>
      <c r="M293" s="144" t="s">
        <v>32</v>
      </c>
      <c r="N293" s="145" t="s">
        <v>51</v>
      </c>
      <c r="P293" s="146">
        <f t="shared" si="111"/>
        <v>0</v>
      </c>
      <c r="Q293" s="146">
        <v>0</v>
      </c>
      <c r="R293" s="146">
        <f t="shared" si="112"/>
        <v>0</v>
      </c>
      <c r="S293" s="146">
        <v>0</v>
      </c>
      <c r="T293" s="147">
        <f t="shared" si="113"/>
        <v>0</v>
      </c>
      <c r="AR293" s="148" t="s">
        <v>849</v>
      </c>
      <c r="AT293" s="148" t="s">
        <v>356</v>
      </c>
      <c r="AU293" s="148" t="s">
        <v>89</v>
      </c>
      <c r="AY293" s="18" t="s">
        <v>354</v>
      </c>
      <c r="BE293" s="149">
        <f t="shared" si="114"/>
        <v>0</v>
      </c>
      <c r="BF293" s="149">
        <f t="shared" si="115"/>
        <v>0</v>
      </c>
      <c r="BG293" s="149">
        <f t="shared" si="116"/>
        <v>0</v>
      </c>
      <c r="BH293" s="149">
        <f t="shared" si="117"/>
        <v>0</v>
      </c>
      <c r="BI293" s="149">
        <f t="shared" si="118"/>
        <v>0</v>
      </c>
      <c r="BJ293" s="18" t="s">
        <v>87</v>
      </c>
      <c r="BK293" s="149">
        <f t="shared" si="119"/>
        <v>0</v>
      </c>
      <c r="BL293" s="18" t="s">
        <v>849</v>
      </c>
      <c r="BM293" s="148" t="s">
        <v>1869</v>
      </c>
    </row>
    <row r="294" spans="2:65" s="1" customFormat="1" ht="16.5" customHeight="1">
      <c r="B294" s="34"/>
      <c r="C294" s="137" t="s">
        <v>1383</v>
      </c>
      <c r="D294" s="137" t="s">
        <v>356</v>
      </c>
      <c r="E294" s="138" t="s">
        <v>2720</v>
      </c>
      <c r="F294" s="139" t="s">
        <v>2721</v>
      </c>
      <c r="G294" s="140" t="s">
        <v>476</v>
      </c>
      <c r="H294" s="141">
        <v>290</v>
      </c>
      <c r="I294" s="142"/>
      <c r="J294" s="143">
        <f t="shared" si="110"/>
        <v>0</v>
      </c>
      <c r="K294" s="139" t="s">
        <v>32</v>
      </c>
      <c r="L294" s="34"/>
      <c r="M294" s="144" t="s">
        <v>32</v>
      </c>
      <c r="N294" s="145" t="s">
        <v>51</v>
      </c>
      <c r="P294" s="146">
        <f t="shared" si="111"/>
        <v>0</v>
      </c>
      <c r="Q294" s="146">
        <v>0</v>
      </c>
      <c r="R294" s="146">
        <f t="shared" si="112"/>
        <v>0</v>
      </c>
      <c r="S294" s="146">
        <v>0</v>
      </c>
      <c r="T294" s="147">
        <f t="shared" si="113"/>
        <v>0</v>
      </c>
      <c r="AR294" s="148" t="s">
        <v>849</v>
      </c>
      <c r="AT294" s="148" t="s">
        <v>356</v>
      </c>
      <c r="AU294" s="148" t="s">
        <v>89</v>
      </c>
      <c r="AY294" s="18" t="s">
        <v>354</v>
      </c>
      <c r="BE294" s="149">
        <f t="shared" si="114"/>
        <v>0</v>
      </c>
      <c r="BF294" s="149">
        <f t="shared" si="115"/>
        <v>0</v>
      </c>
      <c r="BG294" s="149">
        <f t="shared" si="116"/>
        <v>0</v>
      </c>
      <c r="BH294" s="149">
        <f t="shared" si="117"/>
        <v>0</v>
      </c>
      <c r="BI294" s="149">
        <f t="shared" si="118"/>
        <v>0</v>
      </c>
      <c r="BJ294" s="18" t="s">
        <v>87</v>
      </c>
      <c r="BK294" s="149">
        <f t="shared" si="119"/>
        <v>0</v>
      </c>
      <c r="BL294" s="18" t="s">
        <v>849</v>
      </c>
      <c r="BM294" s="148" t="s">
        <v>1872</v>
      </c>
    </row>
    <row r="295" spans="2:65" s="1" customFormat="1" ht="16.5" customHeight="1">
      <c r="B295" s="34"/>
      <c r="C295" s="179" t="s">
        <v>1388</v>
      </c>
      <c r="D295" s="179" t="s">
        <v>517</v>
      </c>
      <c r="E295" s="180" t="s">
        <v>2769</v>
      </c>
      <c r="F295" s="181" t="s">
        <v>2766</v>
      </c>
      <c r="G295" s="182" t="s">
        <v>476</v>
      </c>
      <c r="H295" s="183">
        <v>290</v>
      </c>
      <c r="I295" s="184"/>
      <c r="J295" s="185">
        <f t="shared" si="110"/>
        <v>0</v>
      </c>
      <c r="K295" s="181" t="s">
        <v>32</v>
      </c>
      <c r="L295" s="186"/>
      <c r="M295" s="187" t="s">
        <v>32</v>
      </c>
      <c r="N295" s="188" t="s">
        <v>51</v>
      </c>
      <c r="P295" s="146">
        <f t="shared" si="111"/>
        <v>0</v>
      </c>
      <c r="Q295" s="146">
        <v>0</v>
      </c>
      <c r="R295" s="146">
        <f t="shared" si="112"/>
        <v>0</v>
      </c>
      <c r="S295" s="146">
        <v>0</v>
      </c>
      <c r="T295" s="147">
        <f t="shared" si="113"/>
        <v>0</v>
      </c>
      <c r="AR295" s="148" t="s">
        <v>163</v>
      </c>
      <c r="AT295" s="148" t="s">
        <v>517</v>
      </c>
      <c r="AU295" s="148" t="s">
        <v>89</v>
      </c>
      <c r="AY295" s="18" t="s">
        <v>354</v>
      </c>
      <c r="BE295" s="149">
        <f t="shared" si="114"/>
        <v>0</v>
      </c>
      <c r="BF295" s="149">
        <f t="shared" si="115"/>
        <v>0</v>
      </c>
      <c r="BG295" s="149">
        <f t="shared" si="116"/>
        <v>0</v>
      </c>
      <c r="BH295" s="149">
        <f t="shared" si="117"/>
        <v>0</v>
      </c>
      <c r="BI295" s="149">
        <f t="shared" si="118"/>
        <v>0</v>
      </c>
      <c r="BJ295" s="18" t="s">
        <v>87</v>
      </c>
      <c r="BK295" s="149">
        <f t="shared" si="119"/>
        <v>0</v>
      </c>
      <c r="BL295" s="18" t="s">
        <v>163</v>
      </c>
      <c r="BM295" s="148" t="s">
        <v>2770</v>
      </c>
    </row>
    <row r="296" spans="2:65" s="1" customFormat="1" ht="16.5" customHeight="1">
      <c r="B296" s="34"/>
      <c r="C296" s="179" t="s">
        <v>1393</v>
      </c>
      <c r="D296" s="179" t="s">
        <v>517</v>
      </c>
      <c r="E296" s="180" t="s">
        <v>2771</v>
      </c>
      <c r="F296" s="181" t="s">
        <v>2768</v>
      </c>
      <c r="G296" s="182" t="s">
        <v>476</v>
      </c>
      <c r="H296" s="183">
        <v>290</v>
      </c>
      <c r="I296" s="184"/>
      <c r="J296" s="185">
        <f t="shared" si="110"/>
        <v>0</v>
      </c>
      <c r="K296" s="181" t="s">
        <v>32</v>
      </c>
      <c r="L296" s="186"/>
      <c r="M296" s="187" t="s">
        <v>32</v>
      </c>
      <c r="N296" s="188" t="s">
        <v>51</v>
      </c>
      <c r="P296" s="146">
        <f t="shared" si="111"/>
        <v>0</v>
      </c>
      <c r="Q296" s="146">
        <v>0</v>
      </c>
      <c r="R296" s="146">
        <f t="shared" si="112"/>
        <v>0</v>
      </c>
      <c r="S296" s="146">
        <v>0</v>
      </c>
      <c r="T296" s="147">
        <f t="shared" si="113"/>
        <v>0</v>
      </c>
      <c r="AR296" s="148" t="s">
        <v>163</v>
      </c>
      <c r="AT296" s="148" t="s">
        <v>517</v>
      </c>
      <c r="AU296" s="148" t="s">
        <v>89</v>
      </c>
      <c r="AY296" s="18" t="s">
        <v>354</v>
      </c>
      <c r="BE296" s="149">
        <f t="shared" si="114"/>
        <v>0</v>
      </c>
      <c r="BF296" s="149">
        <f t="shared" si="115"/>
        <v>0</v>
      </c>
      <c r="BG296" s="149">
        <f t="shared" si="116"/>
        <v>0</v>
      </c>
      <c r="BH296" s="149">
        <f t="shared" si="117"/>
        <v>0</v>
      </c>
      <c r="BI296" s="149">
        <f t="shared" si="118"/>
        <v>0</v>
      </c>
      <c r="BJ296" s="18" t="s">
        <v>87</v>
      </c>
      <c r="BK296" s="149">
        <f t="shared" si="119"/>
        <v>0</v>
      </c>
      <c r="BL296" s="18" t="s">
        <v>163</v>
      </c>
      <c r="BM296" s="148" t="s">
        <v>2772</v>
      </c>
    </row>
    <row r="297" spans="2:65" s="1" customFormat="1" ht="16.5" customHeight="1">
      <c r="B297" s="34"/>
      <c r="C297" s="179" t="s">
        <v>1398</v>
      </c>
      <c r="D297" s="179" t="s">
        <v>517</v>
      </c>
      <c r="E297" s="180" t="s">
        <v>2726</v>
      </c>
      <c r="F297" s="181" t="s">
        <v>2721</v>
      </c>
      <c r="G297" s="182" t="s">
        <v>476</v>
      </c>
      <c r="H297" s="183">
        <v>290</v>
      </c>
      <c r="I297" s="184"/>
      <c r="J297" s="185">
        <f t="shared" si="110"/>
        <v>0</v>
      </c>
      <c r="K297" s="181" t="s">
        <v>32</v>
      </c>
      <c r="L297" s="186"/>
      <c r="M297" s="187" t="s">
        <v>32</v>
      </c>
      <c r="N297" s="188" t="s">
        <v>51</v>
      </c>
      <c r="P297" s="146">
        <f t="shared" si="111"/>
        <v>0</v>
      </c>
      <c r="Q297" s="146">
        <v>0</v>
      </c>
      <c r="R297" s="146">
        <f t="shared" si="112"/>
        <v>0</v>
      </c>
      <c r="S297" s="146">
        <v>0</v>
      </c>
      <c r="T297" s="147">
        <f t="shared" si="113"/>
        <v>0</v>
      </c>
      <c r="AR297" s="148" t="s">
        <v>163</v>
      </c>
      <c r="AT297" s="148" t="s">
        <v>517</v>
      </c>
      <c r="AU297" s="148" t="s">
        <v>89</v>
      </c>
      <c r="AY297" s="18" t="s">
        <v>354</v>
      </c>
      <c r="BE297" s="149">
        <f t="shared" si="114"/>
        <v>0</v>
      </c>
      <c r="BF297" s="149">
        <f t="shared" si="115"/>
        <v>0</v>
      </c>
      <c r="BG297" s="149">
        <f t="shared" si="116"/>
        <v>0</v>
      </c>
      <c r="BH297" s="149">
        <f t="shared" si="117"/>
        <v>0</v>
      </c>
      <c r="BI297" s="149">
        <f t="shared" si="118"/>
        <v>0</v>
      </c>
      <c r="BJ297" s="18" t="s">
        <v>87</v>
      </c>
      <c r="BK297" s="149">
        <f t="shared" si="119"/>
        <v>0</v>
      </c>
      <c r="BL297" s="18" t="s">
        <v>163</v>
      </c>
      <c r="BM297" s="148" t="s">
        <v>2773</v>
      </c>
    </row>
    <row r="298" spans="2:65" s="11" customFormat="1" ht="22.9" customHeight="1">
      <c r="B298" s="125"/>
      <c r="D298" s="126" t="s">
        <v>79</v>
      </c>
      <c r="E298" s="135" t="s">
        <v>2387</v>
      </c>
      <c r="F298" s="135" t="s">
        <v>2527</v>
      </c>
      <c r="I298" s="128"/>
      <c r="J298" s="136">
        <f>BK298</f>
        <v>0</v>
      </c>
      <c r="L298" s="125"/>
      <c r="M298" s="130"/>
      <c r="P298" s="131">
        <f>SUM(P299:P307)</f>
        <v>0</v>
      </c>
      <c r="R298" s="131">
        <f>SUM(R299:R307)</f>
        <v>0</v>
      </c>
      <c r="T298" s="132">
        <f>SUM(T299:T307)</f>
        <v>0</v>
      </c>
      <c r="AR298" s="126" t="s">
        <v>110</v>
      </c>
      <c r="AT298" s="133" t="s">
        <v>79</v>
      </c>
      <c r="AU298" s="133" t="s">
        <v>87</v>
      </c>
      <c r="AY298" s="126" t="s">
        <v>354</v>
      </c>
      <c r="BK298" s="134">
        <f>SUM(BK299:BK307)</f>
        <v>0</v>
      </c>
    </row>
    <row r="299" spans="2:65" s="1" customFormat="1" ht="16.5" customHeight="1">
      <c r="B299" s="34"/>
      <c r="C299" s="137" t="s">
        <v>1405</v>
      </c>
      <c r="D299" s="137" t="s">
        <v>356</v>
      </c>
      <c r="E299" s="138" t="s">
        <v>2774</v>
      </c>
      <c r="F299" s="139" t="s">
        <v>2729</v>
      </c>
      <c r="G299" s="140" t="s">
        <v>2530</v>
      </c>
      <c r="H299" s="141">
        <v>1</v>
      </c>
      <c r="I299" s="142"/>
      <c r="J299" s="143">
        <f t="shared" ref="J299:J307" si="120">ROUND(I299*H299,2)</f>
        <v>0</v>
      </c>
      <c r="K299" s="139" t="s">
        <v>32</v>
      </c>
      <c r="L299" s="34"/>
      <c r="M299" s="144" t="s">
        <v>32</v>
      </c>
      <c r="N299" s="145" t="s">
        <v>51</v>
      </c>
      <c r="P299" s="146">
        <f t="shared" ref="P299:P307" si="121">O299*H299</f>
        <v>0</v>
      </c>
      <c r="Q299" s="146">
        <v>0</v>
      </c>
      <c r="R299" s="146">
        <f t="shared" ref="R299:R307" si="122">Q299*H299</f>
        <v>0</v>
      </c>
      <c r="S299" s="146">
        <v>0</v>
      </c>
      <c r="T299" s="147">
        <f t="shared" ref="T299:T307" si="123">S299*H299</f>
        <v>0</v>
      </c>
      <c r="AR299" s="148" t="s">
        <v>849</v>
      </c>
      <c r="AT299" s="148" t="s">
        <v>356</v>
      </c>
      <c r="AU299" s="148" t="s">
        <v>89</v>
      </c>
      <c r="AY299" s="18" t="s">
        <v>354</v>
      </c>
      <c r="BE299" s="149">
        <f t="shared" ref="BE299:BE307" si="124">IF(N299="základní",J299,0)</f>
        <v>0</v>
      </c>
      <c r="BF299" s="149">
        <f t="shared" ref="BF299:BF307" si="125">IF(N299="snížená",J299,0)</f>
        <v>0</v>
      </c>
      <c r="BG299" s="149">
        <f t="shared" ref="BG299:BG307" si="126">IF(N299="zákl. přenesená",J299,0)</f>
        <v>0</v>
      </c>
      <c r="BH299" s="149">
        <f t="shared" ref="BH299:BH307" si="127">IF(N299="sníž. přenesená",J299,0)</f>
        <v>0</v>
      </c>
      <c r="BI299" s="149">
        <f t="shared" ref="BI299:BI307" si="128">IF(N299="nulová",J299,0)</f>
        <v>0</v>
      </c>
      <c r="BJ299" s="18" t="s">
        <v>87</v>
      </c>
      <c r="BK299" s="149">
        <f t="shared" ref="BK299:BK307" si="129">ROUND(I299*H299,2)</f>
        <v>0</v>
      </c>
      <c r="BL299" s="18" t="s">
        <v>849</v>
      </c>
      <c r="BM299" s="148" t="s">
        <v>1877</v>
      </c>
    </row>
    <row r="300" spans="2:65" s="1" customFormat="1" ht="16.5" customHeight="1">
      <c r="B300" s="34"/>
      <c r="C300" s="137" t="s">
        <v>1408</v>
      </c>
      <c r="D300" s="137" t="s">
        <v>356</v>
      </c>
      <c r="E300" s="138" t="s">
        <v>2730</v>
      </c>
      <c r="F300" s="139" t="s">
        <v>2534</v>
      </c>
      <c r="G300" s="140" t="s">
        <v>2535</v>
      </c>
      <c r="H300" s="141">
        <v>1</v>
      </c>
      <c r="I300" s="142"/>
      <c r="J300" s="143">
        <f t="shared" si="120"/>
        <v>0</v>
      </c>
      <c r="K300" s="139" t="s">
        <v>32</v>
      </c>
      <c r="L300" s="34"/>
      <c r="M300" s="144" t="s">
        <v>32</v>
      </c>
      <c r="N300" s="145" t="s">
        <v>51</v>
      </c>
      <c r="P300" s="146">
        <f t="shared" si="121"/>
        <v>0</v>
      </c>
      <c r="Q300" s="146">
        <v>0</v>
      </c>
      <c r="R300" s="146">
        <f t="shared" si="122"/>
        <v>0</v>
      </c>
      <c r="S300" s="146">
        <v>0</v>
      </c>
      <c r="T300" s="147">
        <f t="shared" si="123"/>
        <v>0</v>
      </c>
      <c r="AR300" s="148" t="s">
        <v>849</v>
      </c>
      <c r="AT300" s="148" t="s">
        <v>356</v>
      </c>
      <c r="AU300" s="148" t="s">
        <v>89</v>
      </c>
      <c r="AY300" s="18" t="s">
        <v>354</v>
      </c>
      <c r="BE300" s="149">
        <f t="shared" si="124"/>
        <v>0</v>
      </c>
      <c r="BF300" s="149">
        <f t="shared" si="125"/>
        <v>0</v>
      </c>
      <c r="BG300" s="149">
        <f t="shared" si="126"/>
        <v>0</v>
      </c>
      <c r="BH300" s="149">
        <f t="shared" si="127"/>
        <v>0</v>
      </c>
      <c r="BI300" s="149">
        <f t="shared" si="128"/>
        <v>0</v>
      </c>
      <c r="BJ300" s="18" t="s">
        <v>87</v>
      </c>
      <c r="BK300" s="149">
        <f t="shared" si="129"/>
        <v>0</v>
      </c>
      <c r="BL300" s="18" t="s">
        <v>849</v>
      </c>
      <c r="BM300" s="148" t="s">
        <v>1878</v>
      </c>
    </row>
    <row r="301" spans="2:65" s="1" customFormat="1" ht="16.5" customHeight="1">
      <c r="B301" s="34"/>
      <c r="C301" s="137" t="s">
        <v>1416</v>
      </c>
      <c r="D301" s="137" t="s">
        <v>356</v>
      </c>
      <c r="E301" s="138" t="s">
        <v>2538</v>
      </c>
      <c r="F301" s="139" t="s">
        <v>2539</v>
      </c>
      <c r="G301" s="140" t="s">
        <v>2535</v>
      </c>
      <c r="H301" s="141">
        <v>1</v>
      </c>
      <c r="I301" s="142"/>
      <c r="J301" s="143">
        <f t="shared" si="120"/>
        <v>0</v>
      </c>
      <c r="K301" s="139" t="s">
        <v>32</v>
      </c>
      <c r="L301" s="34"/>
      <c r="M301" s="144" t="s">
        <v>32</v>
      </c>
      <c r="N301" s="145" t="s">
        <v>51</v>
      </c>
      <c r="P301" s="146">
        <f t="shared" si="121"/>
        <v>0</v>
      </c>
      <c r="Q301" s="146">
        <v>0</v>
      </c>
      <c r="R301" s="146">
        <f t="shared" si="122"/>
        <v>0</v>
      </c>
      <c r="S301" s="146">
        <v>0</v>
      </c>
      <c r="T301" s="147">
        <f t="shared" si="123"/>
        <v>0</v>
      </c>
      <c r="AR301" s="148" t="s">
        <v>849</v>
      </c>
      <c r="AT301" s="148" t="s">
        <v>356</v>
      </c>
      <c r="AU301" s="148" t="s">
        <v>89</v>
      </c>
      <c r="AY301" s="18" t="s">
        <v>354</v>
      </c>
      <c r="BE301" s="149">
        <f t="shared" si="124"/>
        <v>0</v>
      </c>
      <c r="BF301" s="149">
        <f t="shared" si="125"/>
        <v>0</v>
      </c>
      <c r="BG301" s="149">
        <f t="shared" si="126"/>
        <v>0</v>
      </c>
      <c r="BH301" s="149">
        <f t="shared" si="127"/>
        <v>0</v>
      </c>
      <c r="BI301" s="149">
        <f t="shared" si="128"/>
        <v>0</v>
      </c>
      <c r="BJ301" s="18" t="s">
        <v>87</v>
      </c>
      <c r="BK301" s="149">
        <f t="shared" si="129"/>
        <v>0</v>
      </c>
      <c r="BL301" s="18" t="s">
        <v>849</v>
      </c>
      <c r="BM301" s="148" t="s">
        <v>1882</v>
      </c>
    </row>
    <row r="302" spans="2:65" s="1" customFormat="1" ht="16.5" customHeight="1">
      <c r="B302" s="34"/>
      <c r="C302" s="137" t="s">
        <v>1421</v>
      </c>
      <c r="D302" s="137" t="s">
        <v>356</v>
      </c>
      <c r="E302" s="138" t="s">
        <v>2775</v>
      </c>
      <c r="F302" s="139" t="s">
        <v>2692</v>
      </c>
      <c r="G302" s="140" t="s">
        <v>1521</v>
      </c>
      <c r="H302" s="141">
        <v>1</v>
      </c>
      <c r="I302" s="142"/>
      <c r="J302" s="143">
        <f t="shared" si="120"/>
        <v>0</v>
      </c>
      <c r="K302" s="139" t="s">
        <v>32</v>
      </c>
      <c r="L302" s="34"/>
      <c r="M302" s="144" t="s">
        <v>32</v>
      </c>
      <c r="N302" s="145" t="s">
        <v>51</v>
      </c>
      <c r="P302" s="146">
        <f t="shared" si="121"/>
        <v>0</v>
      </c>
      <c r="Q302" s="146">
        <v>0</v>
      </c>
      <c r="R302" s="146">
        <f t="shared" si="122"/>
        <v>0</v>
      </c>
      <c r="S302" s="146">
        <v>0</v>
      </c>
      <c r="T302" s="147">
        <f t="shared" si="123"/>
        <v>0</v>
      </c>
      <c r="AR302" s="148" t="s">
        <v>849</v>
      </c>
      <c r="AT302" s="148" t="s">
        <v>356</v>
      </c>
      <c r="AU302" s="148" t="s">
        <v>89</v>
      </c>
      <c r="AY302" s="18" t="s">
        <v>354</v>
      </c>
      <c r="BE302" s="149">
        <f t="shared" si="124"/>
        <v>0</v>
      </c>
      <c r="BF302" s="149">
        <f t="shared" si="125"/>
        <v>0</v>
      </c>
      <c r="BG302" s="149">
        <f t="shared" si="126"/>
        <v>0</v>
      </c>
      <c r="BH302" s="149">
        <f t="shared" si="127"/>
        <v>0</v>
      </c>
      <c r="BI302" s="149">
        <f t="shared" si="128"/>
        <v>0</v>
      </c>
      <c r="BJ302" s="18" t="s">
        <v>87</v>
      </c>
      <c r="BK302" s="149">
        <f t="shared" si="129"/>
        <v>0</v>
      </c>
      <c r="BL302" s="18" t="s">
        <v>849</v>
      </c>
      <c r="BM302" s="148" t="s">
        <v>1885</v>
      </c>
    </row>
    <row r="303" spans="2:65" s="1" customFormat="1" ht="16.5" customHeight="1">
      <c r="B303" s="34"/>
      <c r="C303" s="137" t="s">
        <v>1433</v>
      </c>
      <c r="D303" s="137" t="s">
        <v>356</v>
      </c>
      <c r="E303" s="138" t="s">
        <v>2540</v>
      </c>
      <c r="F303" s="139" t="s">
        <v>2541</v>
      </c>
      <c r="G303" s="140" t="s">
        <v>2535</v>
      </c>
      <c r="H303" s="141">
        <v>1</v>
      </c>
      <c r="I303" s="142"/>
      <c r="J303" s="143">
        <f t="shared" si="120"/>
        <v>0</v>
      </c>
      <c r="K303" s="139" t="s">
        <v>32</v>
      </c>
      <c r="L303" s="34"/>
      <c r="M303" s="144" t="s">
        <v>32</v>
      </c>
      <c r="N303" s="145" t="s">
        <v>51</v>
      </c>
      <c r="P303" s="146">
        <f t="shared" si="121"/>
        <v>0</v>
      </c>
      <c r="Q303" s="146">
        <v>0</v>
      </c>
      <c r="R303" s="146">
        <f t="shared" si="122"/>
        <v>0</v>
      </c>
      <c r="S303" s="146">
        <v>0</v>
      </c>
      <c r="T303" s="147">
        <f t="shared" si="123"/>
        <v>0</v>
      </c>
      <c r="AR303" s="148" t="s">
        <v>849</v>
      </c>
      <c r="AT303" s="148" t="s">
        <v>356</v>
      </c>
      <c r="AU303" s="148" t="s">
        <v>89</v>
      </c>
      <c r="AY303" s="18" t="s">
        <v>354</v>
      </c>
      <c r="BE303" s="149">
        <f t="shared" si="124"/>
        <v>0</v>
      </c>
      <c r="BF303" s="149">
        <f t="shared" si="125"/>
        <v>0</v>
      </c>
      <c r="BG303" s="149">
        <f t="shared" si="126"/>
        <v>0</v>
      </c>
      <c r="BH303" s="149">
        <f t="shared" si="127"/>
        <v>0</v>
      </c>
      <c r="BI303" s="149">
        <f t="shared" si="128"/>
        <v>0</v>
      </c>
      <c r="BJ303" s="18" t="s">
        <v>87</v>
      </c>
      <c r="BK303" s="149">
        <f t="shared" si="129"/>
        <v>0</v>
      </c>
      <c r="BL303" s="18" t="s">
        <v>849</v>
      </c>
      <c r="BM303" s="148" t="s">
        <v>1889</v>
      </c>
    </row>
    <row r="304" spans="2:65" s="1" customFormat="1" ht="16.5" customHeight="1">
      <c r="B304" s="34"/>
      <c r="C304" s="137" t="s">
        <v>1440</v>
      </c>
      <c r="D304" s="137" t="s">
        <v>356</v>
      </c>
      <c r="E304" s="138" t="s">
        <v>2776</v>
      </c>
      <c r="F304" s="139" t="s">
        <v>2732</v>
      </c>
      <c r="G304" s="140" t="s">
        <v>2535</v>
      </c>
      <c r="H304" s="141">
        <v>1</v>
      </c>
      <c r="I304" s="142"/>
      <c r="J304" s="143">
        <f t="shared" si="120"/>
        <v>0</v>
      </c>
      <c r="K304" s="139" t="s">
        <v>32</v>
      </c>
      <c r="L304" s="34"/>
      <c r="M304" s="144" t="s">
        <v>32</v>
      </c>
      <c r="N304" s="145" t="s">
        <v>51</v>
      </c>
      <c r="P304" s="146">
        <f t="shared" si="121"/>
        <v>0</v>
      </c>
      <c r="Q304" s="146">
        <v>0</v>
      </c>
      <c r="R304" s="146">
        <f t="shared" si="122"/>
        <v>0</v>
      </c>
      <c r="S304" s="146">
        <v>0</v>
      </c>
      <c r="T304" s="147">
        <f t="shared" si="123"/>
        <v>0</v>
      </c>
      <c r="AR304" s="148" t="s">
        <v>849</v>
      </c>
      <c r="AT304" s="148" t="s">
        <v>356</v>
      </c>
      <c r="AU304" s="148" t="s">
        <v>89</v>
      </c>
      <c r="AY304" s="18" t="s">
        <v>354</v>
      </c>
      <c r="BE304" s="149">
        <f t="shared" si="124"/>
        <v>0</v>
      </c>
      <c r="BF304" s="149">
        <f t="shared" si="125"/>
        <v>0</v>
      </c>
      <c r="BG304" s="149">
        <f t="shared" si="126"/>
        <v>0</v>
      </c>
      <c r="BH304" s="149">
        <f t="shared" si="127"/>
        <v>0</v>
      </c>
      <c r="BI304" s="149">
        <f t="shared" si="128"/>
        <v>0</v>
      </c>
      <c r="BJ304" s="18" t="s">
        <v>87</v>
      </c>
      <c r="BK304" s="149">
        <f t="shared" si="129"/>
        <v>0</v>
      </c>
      <c r="BL304" s="18" t="s">
        <v>849</v>
      </c>
      <c r="BM304" s="148" t="s">
        <v>1890</v>
      </c>
    </row>
    <row r="305" spans="2:65" s="1" customFormat="1" ht="16.5" customHeight="1">
      <c r="B305" s="34"/>
      <c r="C305" s="179" t="s">
        <v>1448</v>
      </c>
      <c r="D305" s="179" t="s">
        <v>517</v>
      </c>
      <c r="E305" s="180" t="s">
        <v>2777</v>
      </c>
      <c r="F305" s="181" t="s">
        <v>2729</v>
      </c>
      <c r="G305" s="182" t="s">
        <v>2530</v>
      </c>
      <c r="H305" s="183">
        <v>1</v>
      </c>
      <c r="I305" s="184"/>
      <c r="J305" s="185">
        <f t="shared" si="120"/>
        <v>0</v>
      </c>
      <c r="K305" s="181" t="s">
        <v>32</v>
      </c>
      <c r="L305" s="186"/>
      <c r="M305" s="187" t="s">
        <v>32</v>
      </c>
      <c r="N305" s="188" t="s">
        <v>51</v>
      </c>
      <c r="P305" s="146">
        <f t="shared" si="121"/>
        <v>0</v>
      </c>
      <c r="Q305" s="146">
        <v>0</v>
      </c>
      <c r="R305" s="146">
        <f t="shared" si="122"/>
        <v>0</v>
      </c>
      <c r="S305" s="146">
        <v>0</v>
      </c>
      <c r="T305" s="147">
        <f t="shared" si="123"/>
        <v>0</v>
      </c>
      <c r="AR305" s="148" t="s">
        <v>163</v>
      </c>
      <c r="AT305" s="148" t="s">
        <v>517</v>
      </c>
      <c r="AU305" s="148" t="s">
        <v>89</v>
      </c>
      <c r="AY305" s="18" t="s">
        <v>354</v>
      </c>
      <c r="BE305" s="149">
        <f t="shared" si="124"/>
        <v>0</v>
      </c>
      <c r="BF305" s="149">
        <f t="shared" si="125"/>
        <v>0</v>
      </c>
      <c r="BG305" s="149">
        <f t="shared" si="126"/>
        <v>0</v>
      </c>
      <c r="BH305" s="149">
        <f t="shared" si="127"/>
        <v>0</v>
      </c>
      <c r="BI305" s="149">
        <f t="shared" si="128"/>
        <v>0</v>
      </c>
      <c r="BJ305" s="18" t="s">
        <v>87</v>
      </c>
      <c r="BK305" s="149">
        <f t="shared" si="129"/>
        <v>0</v>
      </c>
      <c r="BL305" s="18" t="s">
        <v>163</v>
      </c>
      <c r="BM305" s="148" t="s">
        <v>2778</v>
      </c>
    </row>
    <row r="306" spans="2:65" s="1" customFormat="1" ht="16.5" customHeight="1">
      <c r="B306" s="34"/>
      <c r="C306" s="179" t="s">
        <v>1452</v>
      </c>
      <c r="D306" s="179" t="s">
        <v>517</v>
      </c>
      <c r="E306" s="180" t="s">
        <v>2735</v>
      </c>
      <c r="F306" s="181" t="s">
        <v>2534</v>
      </c>
      <c r="G306" s="182" t="s">
        <v>2535</v>
      </c>
      <c r="H306" s="183">
        <v>1</v>
      </c>
      <c r="I306" s="184"/>
      <c r="J306" s="185">
        <f t="shared" si="120"/>
        <v>0</v>
      </c>
      <c r="K306" s="181" t="s">
        <v>32</v>
      </c>
      <c r="L306" s="186"/>
      <c r="M306" s="187" t="s">
        <v>32</v>
      </c>
      <c r="N306" s="188" t="s">
        <v>51</v>
      </c>
      <c r="P306" s="146">
        <f t="shared" si="121"/>
        <v>0</v>
      </c>
      <c r="Q306" s="146">
        <v>0</v>
      </c>
      <c r="R306" s="146">
        <f t="shared" si="122"/>
        <v>0</v>
      </c>
      <c r="S306" s="146">
        <v>0</v>
      </c>
      <c r="T306" s="147">
        <f t="shared" si="123"/>
        <v>0</v>
      </c>
      <c r="AR306" s="148" t="s">
        <v>163</v>
      </c>
      <c r="AT306" s="148" t="s">
        <v>517</v>
      </c>
      <c r="AU306" s="148" t="s">
        <v>89</v>
      </c>
      <c r="AY306" s="18" t="s">
        <v>354</v>
      </c>
      <c r="BE306" s="149">
        <f t="shared" si="124"/>
        <v>0</v>
      </c>
      <c r="BF306" s="149">
        <f t="shared" si="125"/>
        <v>0</v>
      </c>
      <c r="BG306" s="149">
        <f t="shared" si="126"/>
        <v>0</v>
      </c>
      <c r="BH306" s="149">
        <f t="shared" si="127"/>
        <v>0</v>
      </c>
      <c r="BI306" s="149">
        <f t="shared" si="128"/>
        <v>0</v>
      </c>
      <c r="BJ306" s="18" t="s">
        <v>87</v>
      </c>
      <c r="BK306" s="149">
        <f t="shared" si="129"/>
        <v>0</v>
      </c>
      <c r="BL306" s="18" t="s">
        <v>163</v>
      </c>
      <c r="BM306" s="148" t="s">
        <v>2779</v>
      </c>
    </row>
    <row r="307" spans="2:65" s="1" customFormat="1" ht="16.5" customHeight="1">
      <c r="B307" s="34"/>
      <c r="C307" s="179" t="s">
        <v>1456</v>
      </c>
      <c r="D307" s="179" t="s">
        <v>517</v>
      </c>
      <c r="E307" s="180" t="s">
        <v>2780</v>
      </c>
      <c r="F307" s="181" t="s">
        <v>2732</v>
      </c>
      <c r="G307" s="182" t="s">
        <v>2535</v>
      </c>
      <c r="H307" s="183">
        <v>1</v>
      </c>
      <c r="I307" s="184"/>
      <c r="J307" s="185">
        <f t="shared" si="120"/>
        <v>0</v>
      </c>
      <c r="K307" s="181" t="s">
        <v>32</v>
      </c>
      <c r="L307" s="186"/>
      <c r="M307" s="187" t="s">
        <v>32</v>
      </c>
      <c r="N307" s="188" t="s">
        <v>51</v>
      </c>
      <c r="P307" s="146">
        <f t="shared" si="121"/>
        <v>0</v>
      </c>
      <c r="Q307" s="146">
        <v>0</v>
      </c>
      <c r="R307" s="146">
        <f t="shared" si="122"/>
        <v>0</v>
      </c>
      <c r="S307" s="146">
        <v>0</v>
      </c>
      <c r="T307" s="147">
        <f t="shared" si="123"/>
        <v>0</v>
      </c>
      <c r="AR307" s="148" t="s">
        <v>163</v>
      </c>
      <c r="AT307" s="148" t="s">
        <v>517</v>
      </c>
      <c r="AU307" s="148" t="s">
        <v>89</v>
      </c>
      <c r="AY307" s="18" t="s">
        <v>354</v>
      </c>
      <c r="BE307" s="149">
        <f t="shared" si="124"/>
        <v>0</v>
      </c>
      <c r="BF307" s="149">
        <f t="shared" si="125"/>
        <v>0</v>
      </c>
      <c r="BG307" s="149">
        <f t="shared" si="126"/>
        <v>0</v>
      </c>
      <c r="BH307" s="149">
        <f t="shared" si="127"/>
        <v>0</v>
      </c>
      <c r="BI307" s="149">
        <f t="shared" si="128"/>
        <v>0</v>
      </c>
      <c r="BJ307" s="18" t="s">
        <v>87</v>
      </c>
      <c r="BK307" s="149">
        <f t="shared" si="129"/>
        <v>0</v>
      </c>
      <c r="BL307" s="18" t="s">
        <v>163</v>
      </c>
      <c r="BM307" s="148" t="s">
        <v>2781</v>
      </c>
    </row>
    <row r="308" spans="2:65" s="11" customFormat="1" ht="25.9" customHeight="1">
      <c r="B308" s="125"/>
      <c r="D308" s="126" t="s">
        <v>79</v>
      </c>
      <c r="E308" s="127" t="s">
        <v>2782</v>
      </c>
      <c r="F308" s="127" t="s">
        <v>2783</v>
      </c>
      <c r="I308" s="128"/>
      <c r="J308" s="129">
        <f>BK308</f>
        <v>0</v>
      </c>
      <c r="L308" s="125"/>
      <c r="M308" s="130"/>
      <c r="P308" s="131">
        <f>P309+P318+P323</f>
        <v>0</v>
      </c>
      <c r="R308" s="131">
        <f>R309+R318+R323</f>
        <v>0</v>
      </c>
      <c r="T308" s="132">
        <f>T309+T318+T323</f>
        <v>0</v>
      </c>
      <c r="AR308" s="126" t="s">
        <v>110</v>
      </c>
      <c r="AT308" s="133" t="s">
        <v>79</v>
      </c>
      <c r="AU308" s="133" t="s">
        <v>80</v>
      </c>
      <c r="AY308" s="126" t="s">
        <v>354</v>
      </c>
      <c r="BK308" s="134">
        <f>BK309+BK318+BK323</f>
        <v>0</v>
      </c>
    </row>
    <row r="309" spans="2:65" s="11" customFormat="1" ht="22.9" customHeight="1">
      <c r="B309" s="125"/>
      <c r="D309" s="126" t="s">
        <v>79</v>
      </c>
      <c r="E309" s="135" t="s">
        <v>2784</v>
      </c>
      <c r="F309" s="135" t="s">
        <v>2785</v>
      </c>
      <c r="I309" s="128"/>
      <c r="J309" s="136">
        <f>BK309</f>
        <v>0</v>
      </c>
      <c r="L309" s="125"/>
      <c r="M309" s="130"/>
      <c r="P309" s="131">
        <f>SUM(P310:P317)</f>
        <v>0</v>
      </c>
      <c r="R309" s="131">
        <f>SUM(R310:R317)</f>
        <v>0</v>
      </c>
      <c r="T309" s="132">
        <f>SUM(T310:T317)</f>
        <v>0</v>
      </c>
      <c r="AR309" s="126" t="s">
        <v>110</v>
      </c>
      <c r="AT309" s="133" t="s">
        <v>79</v>
      </c>
      <c r="AU309" s="133" t="s">
        <v>87</v>
      </c>
      <c r="AY309" s="126" t="s">
        <v>354</v>
      </c>
      <c r="BK309" s="134">
        <f>SUM(BK310:BK317)</f>
        <v>0</v>
      </c>
    </row>
    <row r="310" spans="2:65" s="1" customFormat="1" ht="16.5" customHeight="1">
      <c r="B310" s="34"/>
      <c r="C310" s="137" t="s">
        <v>1460</v>
      </c>
      <c r="D310" s="137" t="s">
        <v>356</v>
      </c>
      <c r="E310" s="138" t="s">
        <v>2786</v>
      </c>
      <c r="F310" s="139" t="s">
        <v>2787</v>
      </c>
      <c r="G310" s="140" t="s">
        <v>476</v>
      </c>
      <c r="H310" s="141">
        <v>300</v>
      </c>
      <c r="I310" s="142"/>
      <c r="J310" s="143">
        <f t="shared" ref="J310:J317" si="130">ROUND(I310*H310,2)</f>
        <v>0</v>
      </c>
      <c r="K310" s="139" t="s">
        <v>32</v>
      </c>
      <c r="L310" s="34"/>
      <c r="M310" s="144" t="s">
        <v>32</v>
      </c>
      <c r="N310" s="145" t="s">
        <v>51</v>
      </c>
      <c r="P310" s="146">
        <f t="shared" ref="P310:P317" si="131">O310*H310</f>
        <v>0</v>
      </c>
      <c r="Q310" s="146">
        <v>0</v>
      </c>
      <c r="R310" s="146">
        <f t="shared" ref="R310:R317" si="132">Q310*H310</f>
        <v>0</v>
      </c>
      <c r="S310" s="146">
        <v>0</v>
      </c>
      <c r="T310" s="147">
        <f t="shared" ref="T310:T317" si="133">S310*H310</f>
        <v>0</v>
      </c>
      <c r="AR310" s="148" t="s">
        <v>849</v>
      </c>
      <c r="AT310" s="148" t="s">
        <v>356</v>
      </c>
      <c r="AU310" s="148" t="s">
        <v>89</v>
      </c>
      <c r="AY310" s="18" t="s">
        <v>354</v>
      </c>
      <c r="BE310" s="149">
        <f t="shared" ref="BE310:BE317" si="134">IF(N310="základní",J310,0)</f>
        <v>0</v>
      </c>
      <c r="BF310" s="149">
        <f t="shared" ref="BF310:BF317" si="135">IF(N310="snížená",J310,0)</f>
        <v>0</v>
      </c>
      <c r="BG310" s="149">
        <f t="shared" ref="BG310:BG317" si="136">IF(N310="zákl. přenesená",J310,0)</f>
        <v>0</v>
      </c>
      <c r="BH310" s="149">
        <f t="shared" ref="BH310:BH317" si="137">IF(N310="sníž. přenesená",J310,0)</f>
        <v>0</v>
      </c>
      <c r="BI310" s="149">
        <f t="shared" ref="BI310:BI317" si="138">IF(N310="nulová",J310,0)</f>
        <v>0</v>
      </c>
      <c r="BJ310" s="18" t="s">
        <v>87</v>
      </c>
      <c r="BK310" s="149">
        <f t="shared" ref="BK310:BK317" si="139">ROUND(I310*H310,2)</f>
        <v>0</v>
      </c>
      <c r="BL310" s="18" t="s">
        <v>849</v>
      </c>
      <c r="BM310" s="148" t="s">
        <v>1893</v>
      </c>
    </row>
    <row r="311" spans="2:65" s="1" customFormat="1" ht="16.5" customHeight="1">
      <c r="B311" s="34"/>
      <c r="C311" s="137" t="s">
        <v>1467</v>
      </c>
      <c r="D311" s="137" t="s">
        <v>356</v>
      </c>
      <c r="E311" s="138" t="s">
        <v>2788</v>
      </c>
      <c r="F311" s="139" t="s">
        <v>2789</v>
      </c>
      <c r="G311" s="140" t="s">
        <v>476</v>
      </c>
      <c r="H311" s="141">
        <v>150</v>
      </c>
      <c r="I311" s="142"/>
      <c r="J311" s="143">
        <f t="shared" si="130"/>
        <v>0</v>
      </c>
      <c r="K311" s="139" t="s">
        <v>32</v>
      </c>
      <c r="L311" s="34"/>
      <c r="M311" s="144" t="s">
        <v>32</v>
      </c>
      <c r="N311" s="145" t="s">
        <v>51</v>
      </c>
      <c r="P311" s="146">
        <f t="shared" si="131"/>
        <v>0</v>
      </c>
      <c r="Q311" s="146">
        <v>0</v>
      </c>
      <c r="R311" s="146">
        <f t="shared" si="132"/>
        <v>0</v>
      </c>
      <c r="S311" s="146">
        <v>0</v>
      </c>
      <c r="T311" s="147">
        <f t="shared" si="133"/>
        <v>0</v>
      </c>
      <c r="AR311" s="148" t="s">
        <v>849</v>
      </c>
      <c r="AT311" s="148" t="s">
        <v>356</v>
      </c>
      <c r="AU311" s="148" t="s">
        <v>89</v>
      </c>
      <c r="AY311" s="18" t="s">
        <v>354</v>
      </c>
      <c r="BE311" s="149">
        <f t="shared" si="134"/>
        <v>0</v>
      </c>
      <c r="BF311" s="149">
        <f t="shared" si="135"/>
        <v>0</v>
      </c>
      <c r="BG311" s="149">
        <f t="shared" si="136"/>
        <v>0</v>
      </c>
      <c r="BH311" s="149">
        <f t="shared" si="137"/>
        <v>0</v>
      </c>
      <c r="BI311" s="149">
        <f t="shared" si="138"/>
        <v>0</v>
      </c>
      <c r="BJ311" s="18" t="s">
        <v>87</v>
      </c>
      <c r="BK311" s="149">
        <f t="shared" si="139"/>
        <v>0</v>
      </c>
      <c r="BL311" s="18" t="s">
        <v>849</v>
      </c>
      <c r="BM311" s="148" t="s">
        <v>1896</v>
      </c>
    </row>
    <row r="312" spans="2:65" s="1" customFormat="1" ht="16.5" customHeight="1">
      <c r="B312" s="34"/>
      <c r="C312" s="137" t="s">
        <v>1471</v>
      </c>
      <c r="D312" s="137" t="s">
        <v>356</v>
      </c>
      <c r="E312" s="138" t="s">
        <v>2790</v>
      </c>
      <c r="F312" s="139" t="s">
        <v>2532</v>
      </c>
      <c r="G312" s="140" t="s">
        <v>2530</v>
      </c>
      <c r="H312" s="141">
        <v>5</v>
      </c>
      <c r="I312" s="142"/>
      <c r="J312" s="143">
        <f t="shared" si="130"/>
        <v>0</v>
      </c>
      <c r="K312" s="139" t="s">
        <v>32</v>
      </c>
      <c r="L312" s="34"/>
      <c r="M312" s="144" t="s">
        <v>32</v>
      </c>
      <c r="N312" s="145" t="s">
        <v>51</v>
      </c>
      <c r="P312" s="146">
        <f t="shared" si="131"/>
        <v>0</v>
      </c>
      <c r="Q312" s="146">
        <v>0</v>
      </c>
      <c r="R312" s="146">
        <f t="shared" si="132"/>
        <v>0</v>
      </c>
      <c r="S312" s="146">
        <v>0</v>
      </c>
      <c r="T312" s="147">
        <f t="shared" si="133"/>
        <v>0</v>
      </c>
      <c r="AR312" s="148" t="s">
        <v>849</v>
      </c>
      <c r="AT312" s="148" t="s">
        <v>356</v>
      </c>
      <c r="AU312" s="148" t="s">
        <v>89</v>
      </c>
      <c r="AY312" s="18" t="s">
        <v>354</v>
      </c>
      <c r="BE312" s="149">
        <f t="shared" si="134"/>
        <v>0</v>
      </c>
      <c r="BF312" s="149">
        <f t="shared" si="135"/>
        <v>0</v>
      </c>
      <c r="BG312" s="149">
        <f t="shared" si="136"/>
        <v>0</v>
      </c>
      <c r="BH312" s="149">
        <f t="shared" si="137"/>
        <v>0</v>
      </c>
      <c r="BI312" s="149">
        <f t="shared" si="138"/>
        <v>0</v>
      </c>
      <c r="BJ312" s="18" t="s">
        <v>87</v>
      </c>
      <c r="BK312" s="149">
        <f t="shared" si="139"/>
        <v>0</v>
      </c>
      <c r="BL312" s="18" t="s">
        <v>849</v>
      </c>
      <c r="BM312" s="148" t="s">
        <v>1899</v>
      </c>
    </row>
    <row r="313" spans="2:65" s="1" customFormat="1" ht="16.5" customHeight="1">
      <c r="B313" s="34"/>
      <c r="C313" s="137" t="s">
        <v>1473</v>
      </c>
      <c r="D313" s="137" t="s">
        <v>356</v>
      </c>
      <c r="E313" s="138" t="s">
        <v>2791</v>
      </c>
      <c r="F313" s="139" t="s">
        <v>2792</v>
      </c>
      <c r="G313" s="140" t="s">
        <v>2285</v>
      </c>
      <c r="H313" s="141">
        <v>5</v>
      </c>
      <c r="I313" s="142"/>
      <c r="J313" s="143">
        <f t="shared" si="130"/>
        <v>0</v>
      </c>
      <c r="K313" s="139" t="s">
        <v>32</v>
      </c>
      <c r="L313" s="34"/>
      <c r="M313" s="144" t="s">
        <v>32</v>
      </c>
      <c r="N313" s="145" t="s">
        <v>51</v>
      </c>
      <c r="P313" s="146">
        <f t="shared" si="131"/>
        <v>0</v>
      </c>
      <c r="Q313" s="146">
        <v>0</v>
      </c>
      <c r="R313" s="146">
        <f t="shared" si="132"/>
        <v>0</v>
      </c>
      <c r="S313" s="146">
        <v>0</v>
      </c>
      <c r="T313" s="147">
        <f t="shared" si="133"/>
        <v>0</v>
      </c>
      <c r="AR313" s="148" t="s">
        <v>849</v>
      </c>
      <c r="AT313" s="148" t="s">
        <v>356</v>
      </c>
      <c r="AU313" s="148" t="s">
        <v>89</v>
      </c>
      <c r="AY313" s="18" t="s">
        <v>354</v>
      </c>
      <c r="BE313" s="149">
        <f t="shared" si="134"/>
        <v>0</v>
      </c>
      <c r="BF313" s="149">
        <f t="shared" si="135"/>
        <v>0</v>
      </c>
      <c r="BG313" s="149">
        <f t="shared" si="136"/>
        <v>0</v>
      </c>
      <c r="BH313" s="149">
        <f t="shared" si="137"/>
        <v>0</v>
      </c>
      <c r="BI313" s="149">
        <f t="shared" si="138"/>
        <v>0</v>
      </c>
      <c r="BJ313" s="18" t="s">
        <v>87</v>
      </c>
      <c r="BK313" s="149">
        <f t="shared" si="139"/>
        <v>0</v>
      </c>
      <c r="BL313" s="18" t="s">
        <v>849</v>
      </c>
      <c r="BM313" s="148" t="s">
        <v>1904</v>
      </c>
    </row>
    <row r="314" spans="2:65" s="1" customFormat="1" ht="16.5" customHeight="1">
      <c r="B314" s="34"/>
      <c r="C314" s="179" t="s">
        <v>1478</v>
      </c>
      <c r="D314" s="179" t="s">
        <v>517</v>
      </c>
      <c r="E314" s="180" t="s">
        <v>2793</v>
      </c>
      <c r="F314" s="181" t="s">
        <v>2787</v>
      </c>
      <c r="G314" s="182" t="s">
        <v>476</v>
      </c>
      <c r="H314" s="183">
        <v>300</v>
      </c>
      <c r="I314" s="184"/>
      <c r="J314" s="185">
        <f t="shared" si="130"/>
        <v>0</v>
      </c>
      <c r="K314" s="181" t="s">
        <v>32</v>
      </c>
      <c r="L314" s="186"/>
      <c r="M314" s="187" t="s">
        <v>32</v>
      </c>
      <c r="N314" s="188" t="s">
        <v>51</v>
      </c>
      <c r="P314" s="146">
        <f t="shared" si="131"/>
        <v>0</v>
      </c>
      <c r="Q314" s="146">
        <v>0</v>
      </c>
      <c r="R314" s="146">
        <f t="shared" si="132"/>
        <v>0</v>
      </c>
      <c r="S314" s="146">
        <v>0</v>
      </c>
      <c r="T314" s="147">
        <f t="shared" si="133"/>
        <v>0</v>
      </c>
      <c r="AR314" s="148" t="s">
        <v>163</v>
      </c>
      <c r="AT314" s="148" t="s">
        <v>517</v>
      </c>
      <c r="AU314" s="148" t="s">
        <v>89</v>
      </c>
      <c r="AY314" s="18" t="s">
        <v>354</v>
      </c>
      <c r="BE314" s="149">
        <f t="shared" si="134"/>
        <v>0</v>
      </c>
      <c r="BF314" s="149">
        <f t="shared" si="135"/>
        <v>0</v>
      </c>
      <c r="BG314" s="149">
        <f t="shared" si="136"/>
        <v>0</v>
      </c>
      <c r="BH314" s="149">
        <f t="shared" si="137"/>
        <v>0</v>
      </c>
      <c r="BI314" s="149">
        <f t="shared" si="138"/>
        <v>0</v>
      </c>
      <c r="BJ314" s="18" t="s">
        <v>87</v>
      </c>
      <c r="BK314" s="149">
        <f t="shared" si="139"/>
        <v>0</v>
      </c>
      <c r="BL314" s="18" t="s">
        <v>163</v>
      </c>
      <c r="BM314" s="148" t="s">
        <v>2794</v>
      </c>
    </row>
    <row r="315" spans="2:65" s="1" customFormat="1" ht="16.5" customHeight="1">
      <c r="B315" s="34"/>
      <c r="C315" s="179" t="s">
        <v>1482</v>
      </c>
      <c r="D315" s="179" t="s">
        <v>517</v>
      </c>
      <c r="E315" s="180" t="s">
        <v>2795</v>
      </c>
      <c r="F315" s="181" t="s">
        <v>2789</v>
      </c>
      <c r="G315" s="182" t="s">
        <v>476</v>
      </c>
      <c r="H315" s="183">
        <v>150</v>
      </c>
      <c r="I315" s="184"/>
      <c r="J315" s="185">
        <f t="shared" si="130"/>
        <v>0</v>
      </c>
      <c r="K315" s="181" t="s">
        <v>32</v>
      </c>
      <c r="L315" s="186"/>
      <c r="M315" s="187" t="s">
        <v>32</v>
      </c>
      <c r="N315" s="188" t="s">
        <v>51</v>
      </c>
      <c r="P315" s="146">
        <f t="shared" si="131"/>
        <v>0</v>
      </c>
      <c r="Q315" s="146">
        <v>0</v>
      </c>
      <c r="R315" s="146">
        <f t="shared" si="132"/>
        <v>0</v>
      </c>
      <c r="S315" s="146">
        <v>0</v>
      </c>
      <c r="T315" s="147">
        <f t="shared" si="133"/>
        <v>0</v>
      </c>
      <c r="AR315" s="148" t="s">
        <v>163</v>
      </c>
      <c r="AT315" s="148" t="s">
        <v>517</v>
      </c>
      <c r="AU315" s="148" t="s">
        <v>89</v>
      </c>
      <c r="AY315" s="18" t="s">
        <v>354</v>
      </c>
      <c r="BE315" s="149">
        <f t="shared" si="134"/>
        <v>0</v>
      </c>
      <c r="BF315" s="149">
        <f t="shared" si="135"/>
        <v>0</v>
      </c>
      <c r="BG315" s="149">
        <f t="shared" si="136"/>
        <v>0</v>
      </c>
      <c r="BH315" s="149">
        <f t="shared" si="137"/>
        <v>0</v>
      </c>
      <c r="BI315" s="149">
        <f t="shared" si="138"/>
        <v>0</v>
      </c>
      <c r="BJ315" s="18" t="s">
        <v>87</v>
      </c>
      <c r="BK315" s="149">
        <f t="shared" si="139"/>
        <v>0</v>
      </c>
      <c r="BL315" s="18" t="s">
        <v>163</v>
      </c>
      <c r="BM315" s="148" t="s">
        <v>2796</v>
      </c>
    </row>
    <row r="316" spans="2:65" s="1" customFormat="1" ht="16.5" customHeight="1">
      <c r="B316" s="34"/>
      <c r="C316" s="179" t="s">
        <v>1487</v>
      </c>
      <c r="D316" s="179" t="s">
        <v>517</v>
      </c>
      <c r="E316" s="180" t="s">
        <v>2797</v>
      </c>
      <c r="F316" s="181" t="s">
        <v>2532</v>
      </c>
      <c r="G316" s="182" t="s">
        <v>2530</v>
      </c>
      <c r="H316" s="183">
        <v>5</v>
      </c>
      <c r="I316" s="184"/>
      <c r="J316" s="185">
        <f t="shared" si="130"/>
        <v>0</v>
      </c>
      <c r="K316" s="181" t="s">
        <v>32</v>
      </c>
      <c r="L316" s="186"/>
      <c r="M316" s="187" t="s">
        <v>32</v>
      </c>
      <c r="N316" s="188" t="s">
        <v>51</v>
      </c>
      <c r="P316" s="146">
        <f t="shared" si="131"/>
        <v>0</v>
      </c>
      <c r="Q316" s="146">
        <v>0</v>
      </c>
      <c r="R316" s="146">
        <f t="shared" si="132"/>
        <v>0</v>
      </c>
      <c r="S316" s="146">
        <v>0</v>
      </c>
      <c r="T316" s="147">
        <f t="shared" si="133"/>
        <v>0</v>
      </c>
      <c r="AR316" s="148" t="s">
        <v>163</v>
      </c>
      <c r="AT316" s="148" t="s">
        <v>517</v>
      </c>
      <c r="AU316" s="148" t="s">
        <v>89</v>
      </c>
      <c r="AY316" s="18" t="s">
        <v>354</v>
      </c>
      <c r="BE316" s="149">
        <f t="shared" si="134"/>
        <v>0</v>
      </c>
      <c r="BF316" s="149">
        <f t="shared" si="135"/>
        <v>0</v>
      </c>
      <c r="BG316" s="149">
        <f t="shared" si="136"/>
        <v>0</v>
      </c>
      <c r="BH316" s="149">
        <f t="shared" si="137"/>
        <v>0</v>
      </c>
      <c r="BI316" s="149">
        <f t="shared" si="138"/>
        <v>0</v>
      </c>
      <c r="BJ316" s="18" t="s">
        <v>87</v>
      </c>
      <c r="BK316" s="149">
        <f t="shared" si="139"/>
        <v>0</v>
      </c>
      <c r="BL316" s="18" t="s">
        <v>163</v>
      </c>
      <c r="BM316" s="148" t="s">
        <v>2798</v>
      </c>
    </row>
    <row r="317" spans="2:65" s="1" customFormat="1" ht="16.5" customHeight="1">
      <c r="B317" s="34"/>
      <c r="C317" s="179" t="s">
        <v>1492</v>
      </c>
      <c r="D317" s="179" t="s">
        <v>517</v>
      </c>
      <c r="E317" s="180" t="s">
        <v>2799</v>
      </c>
      <c r="F317" s="181" t="s">
        <v>2792</v>
      </c>
      <c r="G317" s="182" t="s">
        <v>2285</v>
      </c>
      <c r="H317" s="183">
        <v>5</v>
      </c>
      <c r="I317" s="184"/>
      <c r="J317" s="185">
        <f t="shared" si="130"/>
        <v>0</v>
      </c>
      <c r="K317" s="181" t="s">
        <v>32</v>
      </c>
      <c r="L317" s="186"/>
      <c r="M317" s="187" t="s">
        <v>32</v>
      </c>
      <c r="N317" s="188" t="s">
        <v>51</v>
      </c>
      <c r="P317" s="146">
        <f t="shared" si="131"/>
        <v>0</v>
      </c>
      <c r="Q317" s="146">
        <v>0</v>
      </c>
      <c r="R317" s="146">
        <f t="shared" si="132"/>
        <v>0</v>
      </c>
      <c r="S317" s="146">
        <v>0</v>
      </c>
      <c r="T317" s="147">
        <f t="shared" si="133"/>
        <v>0</v>
      </c>
      <c r="AR317" s="148" t="s">
        <v>163</v>
      </c>
      <c r="AT317" s="148" t="s">
        <v>517</v>
      </c>
      <c r="AU317" s="148" t="s">
        <v>89</v>
      </c>
      <c r="AY317" s="18" t="s">
        <v>354</v>
      </c>
      <c r="BE317" s="149">
        <f t="shared" si="134"/>
        <v>0</v>
      </c>
      <c r="BF317" s="149">
        <f t="shared" si="135"/>
        <v>0</v>
      </c>
      <c r="BG317" s="149">
        <f t="shared" si="136"/>
        <v>0</v>
      </c>
      <c r="BH317" s="149">
        <f t="shared" si="137"/>
        <v>0</v>
      </c>
      <c r="BI317" s="149">
        <f t="shared" si="138"/>
        <v>0</v>
      </c>
      <c r="BJ317" s="18" t="s">
        <v>87</v>
      </c>
      <c r="BK317" s="149">
        <f t="shared" si="139"/>
        <v>0</v>
      </c>
      <c r="BL317" s="18" t="s">
        <v>163</v>
      </c>
      <c r="BM317" s="148" t="s">
        <v>2800</v>
      </c>
    </row>
    <row r="318" spans="2:65" s="11" customFormat="1" ht="22.9" customHeight="1">
      <c r="B318" s="125"/>
      <c r="D318" s="126" t="s">
        <v>79</v>
      </c>
      <c r="E318" s="135" t="s">
        <v>2801</v>
      </c>
      <c r="F318" s="135" t="s">
        <v>2802</v>
      </c>
      <c r="I318" s="128"/>
      <c r="J318" s="136">
        <f>BK318</f>
        <v>0</v>
      </c>
      <c r="L318" s="125"/>
      <c r="M318" s="130"/>
      <c r="P318" s="131">
        <f>SUM(P319:P322)</f>
        <v>0</v>
      </c>
      <c r="R318" s="131">
        <f>SUM(R319:R322)</f>
        <v>0</v>
      </c>
      <c r="T318" s="132">
        <f>SUM(T319:T322)</f>
        <v>0</v>
      </c>
      <c r="AR318" s="126" t="s">
        <v>110</v>
      </c>
      <c r="AT318" s="133" t="s">
        <v>79</v>
      </c>
      <c r="AU318" s="133" t="s">
        <v>87</v>
      </c>
      <c r="AY318" s="126" t="s">
        <v>354</v>
      </c>
      <c r="BK318" s="134">
        <f>SUM(BK319:BK322)</f>
        <v>0</v>
      </c>
    </row>
    <row r="319" spans="2:65" s="1" customFormat="1" ht="16.5" customHeight="1">
      <c r="B319" s="34"/>
      <c r="C319" s="137" t="s">
        <v>1497</v>
      </c>
      <c r="D319" s="137" t="s">
        <v>356</v>
      </c>
      <c r="E319" s="138" t="s">
        <v>2803</v>
      </c>
      <c r="F319" s="139" t="s">
        <v>2804</v>
      </c>
      <c r="G319" s="140" t="s">
        <v>476</v>
      </c>
      <c r="H319" s="141">
        <v>50</v>
      </c>
      <c r="I319" s="142"/>
      <c r="J319" s="143">
        <f>ROUND(I319*H319,2)</f>
        <v>0</v>
      </c>
      <c r="K319" s="139" t="s">
        <v>32</v>
      </c>
      <c r="L319" s="34"/>
      <c r="M319" s="144" t="s">
        <v>32</v>
      </c>
      <c r="N319" s="145" t="s">
        <v>51</v>
      </c>
      <c r="P319" s="146">
        <f>O319*H319</f>
        <v>0</v>
      </c>
      <c r="Q319" s="146">
        <v>0</v>
      </c>
      <c r="R319" s="146">
        <f>Q319*H319</f>
        <v>0</v>
      </c>
      <c r="S319" s="146">
        <v>0</v>
      </c>
      <c r="T319" s="147">
        <f>S319*H319</f>
        <v>0</v>
      </c>
      <c r="AR319" s="148" t="s">
        <v>849</v>
      </c>
      <c r="AT319" s="148" t="s">
        <v>356</v>
      </c>
      <c r="AU319" s="148" t="s">
        <v>89</v>
      </c>
      <c r="AY319" s="18" t="s">
        <v>354</v>
      </c>
      <c r="BE319" s="149">
        <f>IF(N319="základní",J319,0)</f>
        <v>0</v>
      </c>
      <c r="BF319" s="149">
        <f>IF(N319="snížená",J319,0)</f>
        <v>0</v>
      </c>
      <c r="BG319" s="149">
        <f>IF(N319="zákl. přenesená",J319,0)</f>
        <v>0</v>
      </c>
      <c r="BH319" s="149">
        <f>IF(N319="sníž. přenesená",J319,0)</f>
        <v>0</v>
      </c>
      <c r="BI319" s="149">
        <f>IF(N319="nulová",J319,0)</f>
        <v>0</v>
      </c>
      <c r="BJ319" s="18" t="s">
        <v>87</v>
      </c>
      <c r="BK319" s="149">
        <f>ROUND(I319*H319,2)</f>
        <v>0</v>
      </c>
      <c r="BL319" s="18" t="s">
        <v>849</v>
      </c>
      <c r="BM319" s="148" t="s">
        <v>1907</v>
      </c>
    </row>
    <row r="320" spans="2:65" s="1" customFormat="1" ht="16.5" customHeight="1">
      <c r="B320" s="34"/>
      <c r="C320" s="137" t="s">
        <v>1502</v>
      </c>
      <c r="D320" s="137" t="s">
        <v>356</v>
      </c>
      <c r="E320" s="138" t="s">
        <v>2805</v>
      </c>
      <c r="F320" s="139" t="s">
        <v>2806</v>
      </c>
      <c r="G320" s="140" t="s">
        <v>2285</v>
      </c>
      <c r="H320" s="141">
        <v>2</v>
      </c>
      <c r="I320" s="142"/>
      <c r="J320" s="143">
        <f>ROUND(I320*H320,2)</f>
        <v>0</v>
      </c>
      <c r="K320" s="139" t="s">
        <v>32</v>
      </c>
      <c r="L320" s="34"/>
      <c r="M320" s="144" t="s">
        <v>32</v>
      </c>
      <c r="N320" s="145" t="s">
        <v>51</v>
      </c>
      <c r="P320" s="146">
        <f>O320*H320</f>
        <v>0</v>
      </c>
      <c r="Q320" s="146">
        <v>0</v>
      </c>
      <c r="R320" s="146">
        <f>Q320*H320</f>
        <v>0</v>
      </c>
      <c r="S320" s="146">
        <v>0</v>
      </c>
      <c r="T320" s="147">
        <f>S320*H320</f>
        <v>0</v>
      </c>
      <c r="AR320" s="148" t="s">
        <v>849</v>
      </c>
      <c r="AT320" s="148" t="s">
        <v>356</v>
      </c>
      <c r="AU320" s="148" t="s">
        <v>89</v>
      </c>
      <c r="AY320" s="18" t="s">
        <v>354</v>
      </c>
      <c r="BE320" s="149">
        <f>IF(N320="základní",J320,0)</f>
        <v>0</v>
      </c>
      <c r="BF320" s="149">
        <f>IF(N320="snížená",J320,0)</f>
        <v>0</v>
      </c>
      <c r="BG320" s="149">
        <f>IF(N320="zákl. přenesená",J320,0)</f>
        <v>0</v>
      </c>
      <c r="BH320" s="149">
        <f>IF(N320="sníž. přenesená",J320,0)</f>
        <v>0</v>
      </c>
      <c r="BI320" s="149">
        <f>IF(N320="nulová",J320,0)</f>
        <v>0</v>
      </c>
      <c r="BJ320" s="18" t="s">
        <v>87</v>
      </c>
      <c r="BK320" s="149">
        <f>ROUND(I320*H320,2)</f>
        <v>0</v>
      </c>
      <c r="BL320" s="18" t="s">
        <v>849</v>
      </c>
      <c r="BM320" s="148" t="s">
        <v>1908</v>
      </c>
    </row>
    <row r="321" spans="2:65" s="1" customFormat="1" ht="16.5" customHeight="1">
      <c r="B321" s="34"/>
      <c r="C321" s="179" t="s">
        <v>1509</v>
      </c>
      <c r="D321" s="179" t="s">
        <v>517</v>
      </c>
      <c r="E321" s="180" t="s">
        <v>2807</v>
      </c>
      <c r="F321" s="181" t="s">
        <v>2804</v>
      </c>
      <c r="G321" s="182" t="s">
        <v>476</v>
      </c>
      <c r="H321" s="183">
        <v>50</v>
      </c>
      <c r="I321" s="184"/>
      <c r="J321" s="185">
        <f>ROUND(I321*H321,2)</f>
        <v>0</v>
      </c>
      <c r="K321" s="181" t="s">
        <v>32</v>
      </c>
      <c r="L321" s="186"/>
      <c r="M321" s="187" t="s">
        <v>32</v>
      </c>
      <c r="N321" s="188" t="s">
        <v>51</v>
      </c>
      <c r="P321" s="146">
        <f>O321*H321</f>
        <v>0</v>
      </c>
      <c r="Q321" s="146">
        <v>0</v>
      </c>
      <c r="R321" s="146">
        <f>Q321*H321</f>
        <v>0</v>
      </c>
      <c r="S321" s="146">
        <v>0</v>
      </c>
      <c r="T321" s="147">
        <f>S321*H321</f>
        <v>0</v>
      </c>
      <c r="AR321" s="148" t="s">
        <v>163</v>
      </c>
      <c r="AT321" s="148" t="s">
        <v>517</v>
      </c>
      <c r="AU321" s="148" t="s">
        <v>89</v>
      </c>
      <c r="AY321" s="18" t="s">
        <v>354</v>
      </c>
      <c r="BE321" s="149">
        <f>IF(N321="základní",J321,0)</f>
        <v>0</v>
      </c>
      <c r="BF321" s="149">
        <f>IF(N321="snížená",J321,0)</f>
        <v>0</v>
      </c>
      <c r="BG321" s="149">
        <f>IF(N321="zákl. přenesená",J321,0)</f>
        <v>0</v>
      </c>
      <c r="BH321" s="149">
        <f>IF(N321="sníž. přenesená",J321,0)</f>
        <v>0</v>
      </c>
      <c r="BI321" s="149">
        <f>IF(N321="nulová",J321,0)</f>
        <v>0</v>
      </c>
      <c r="BJ321" s="18" t="s">
        <v>87</v>
      </c>
      <c r="BK321" s="149">
        <f>ROUND(I321*H321,2)</f>
        <v>0</v>
      </c>
      <c r="BL321" s="18" t="s">
        <v>163</v>
      </c>
      <c r="BM321" s="148" t="s">
        <v>2808</v>
      </c>
    </row>
    <row r="322" spans="2:65" s="1" customFormat="1" ht="16.5" customHeight="1">
      <c r="B322" s="34"/>
      <c r="C322" s="179" t="s">
        <v>1514</v>
      </c>
      <c r="D322" s="179" t="s">
        <v>517</v>
      </c>
      <c r="E322" s="180" t="s">
        <v>2809</v>
      </c>
      <c r="F322" s="181" t="s">
        <v>2806</v>
      </c>
      <c r="G322" s="182" t="s">
        <v>2285</v>
      </c>
      <c r="H322" s="183">
        <v>2</v>
      </c>
      <c r="I322" s="184"/>
      <c r="J322" s="185">
        <f>ROUND(I322*H322,2)</f>
        <v>0</v>
      </c>
      <c r="K322" s="181" t="s">
        <v>32</v>
      </c>
      <c r="L322" s="186"/>
      <c r="M322" s="187" t="s">
        <v>32</v>
      </c>
      <c r="N322" s="188" t="s">
        <v>51</v>
      </c>
      <c r="P322" s="146">
        <f>O322*H322</f>
        <v>0</v>
      </c>
      <c r="Q322" s="146">
        <v>0</v>
      </c>
      <c r="R322" s="146">
        <f>Q322*H322</f>
        <v>0</v>
      </c>
      <c r="S322" s="146">
        <v>0</v>
      </c>
      <c r="T322" s="147">
        <f>S322*H322</f>
        <v>0</v>
      </c>
      <c r="AR322" s="148" t="s">
        <v>163</v>
      </c>
      <c r="AT322" s="148" t="s">
        <v>517</v>
      </c>
      <c r="AU322" s="148" t="s">
        <v>89</v>
      </c>
      <c r="AY322" s="18" t="s">
        <v>354</v>
      </c>
      <c r="BE322" s="149">
        <f>IF(N322="základní",J322,0)</f>
        <v>0</v>
      </c>
      <c r="BF322" s="149">
        <f>IF(N322="snížená",J322,0)</f>
        <v>0</v>
      </c>
      <c r="BG322" s="149">
        <f>IF(N322="zákl. přenesená",J322,0)</f>
        <v>0</v>
      </c>
      <c r="BH322" s="149">
        <f>IF(N322="sníž. přenesená",J322,0)</f>
        <v>0</v>
      </c>
      <c r="BI322" s="149">
        <f>IF(N322="nulová",J322,0)</f>
        <v>0</v>
      </c>
      <c r="BJ322" s="18" t="s">
        <v>87</v>
      </c>
      <c r="BK322" s="149">
        <f>ROUND(I322*H322,2)</f>
        <v>0</v>
      </c>
      <c r="BL322" s="18" t="s">
        <v>163</v>
      </c>
      <c r="BM322" s="148" t="s">
        <v>2810</v>
      </c>
    </row>
    <row r="323" spans="2:65" s="11" customFormat="1" ht="22.9" customHeight="1">
      <c r="B323" s="125"/>
      <c r="D323" s="126" t="s">
        <v>79</v>
      </c>
      <c r="E323" s="135" t="s">
        <v>2387</v>
      </c>
      <c r="F323" s="135" t="s">
        <v>2527</v>
      </c>
      <c r="I323" s="128"/>
      <c r="J323" s="136">
        <f>BK323</f>
        <v>0</v>
      </c>
      <c r="L323" s="125"/>
      <c r="M323" s="130"/>
      <c r="P323" s="131">
        <f>SUM(P324:P333)</f>
        <v>0</v>
      </c>
      <c r="R323" s="131">
        <f>SUM(R324:R333)</f>
        <v>0</v>
      </c>
      <c r="T323" s="132">
        <f>SUM(T324:T333)</f>
        <v>0</v>
      </c>
      <c r="AR323" s="126" t="s">
        <v>110</v>
      </c>
      <c r="AT323" s="133" t="s">
        <v>79</v>
      </c>
      <c r="AU323" s="133" t="s">
        <v>87</v>
      </c>
      <c r="AY323" s="126" t="s">
        <v>354</v>
      </c>
      <c r="BK323" s="134">
        <f>SUM(BK324:BK333)</f>
        <v>0</v>
      </c>
    </row>
    <row r="324" spans="2:65" s="1" customFormat="1" ht="16.5" customHeight="1">
      <c r="B324" s="34"/>
      <c r="C324" s="137" t="s">
        <v>1518</v>
      </c>
      <c r="D324" s="137" t="s">
        <v>356</v>
      </c>
      <c r="E324" s="138" t="s">
        <v>2811</v>
      </c>
      <c r="F324" s="139" t="s">
        <v>2812</v>
      </c>
      <c r="G324" s="140" t="s">
        <v>2535</v>
      </c>
      <c r="H324" s="141">
        <v>2</v>
      </c>
      <c r="I324" s="142"/>
      <c r="J324" s="143">
        <f t="shared" ref="J324:J333" si="140">ROUND(I324*H324,2)</f>
        <v>0</v>
      </c>
      <c r="K324" s="139" t="s">
        <v>32</v>
      </c>
      <c r="L324" s="34"/>
      <c r="M324" s="144" t="s">
        <v>32</v>
      </c>
      <c r="N324" s="145" t="s">
        <v>51</v>
      </c>
      <c r="P324" s="146">
        <f t="shared" ref="P324:P333" si="141">O324*H324</f>
        <v>0</v>
      </c>
      <c r="Q324" s="146">
        <v>0</v>
      </c>
      <c r="R324" s="146">
        <f t="shared" ref="R324:R333" si="142">Q324*H324</f>
        <v>0</v>
      </c>
      <c r="S324" s="146">
        <v>0</v>
      </c>
      <c r="T324" s="147">
        <f t="shared" ref="T324:T333" si="143">S324*H324</f>
        <v>0</v>
      </c>
      <c r="AR324" s="148" t="s">
        <v>849</v>
      </c>
      <c r="AT324" s="148" t="s">
        <v>356</v>
      </c>
      <c r="AU324" s="148" t="s">
        <v>89</v>
      </c>
      <c r="AY324" s="18" t="s">
        <v>354</v>
      </c>
      <c r="BE324" s="149">
        <f t="shared" ref="BE324:BE333" si="144">IF(N324="základní",J324,0)</f>
        <v>0</v>
      </c>
      <c r="BF324" s="149">
        <f t="shared" ref="BF324:BF333" si="145">IF(N324="snížená",J324,0)</f>
        <v>0</v>
      </c>
      <c r="BG324" s="149">
        <f t="shared" ref="BG324:BG333" si="146">IF(N324="zákl. přenesená",J324,0)</f>
        <v>0</v>
      </c>
      <c r="BH324" s="149">
        <f t="shared" ref="BH324:BH333" si="147">IF(N324="sníž. přenesená",J324,0)</f>
        <v>0</v>
      </c>
      <c r="BI324" s="149">
        <f t="shared" ref="BI324:BI333" si="148">IF(N324="nulová",J324,0)</f>
        <v>0</v>
      </c>
      <c r="BJ324" s="18" t="s">
        <v>87</v>
      </c>
      <c r="BK324" s="149">
        <f t="shared" ref="BK324:BK333" si="149">ROUND(I324*H324,2)</f>
        <v>0</v>
      </c>
      <c r="BL324" s="18" t="s">
        <v>849</v>
      </c>
      <c r="BM324" s="148" t="s">
        <v>1909</v>
      </c>
    </row>
    <row r="325" spans="2:65" s="1" customFormat="1" ht="16.5" customHeight="1">
      <c r="B325" s="34"/>
      <c r="C325" s="137" t="s">
        <v>1523</v>
      </c>
      <c r="D325" s="137" t="s">
        <v>356</v>
      </c>
      <c r="E325" s="138" t="s">
        <v>2813</v>
      </c>
      <c r="F325" s="139" t="s">
        <v>2814</v>
      </c>
      <c r="G325" s="140" t="s">
        <v>2535</v>
      </c>
      <c r="H325" s="141">
        <v>2</v>
      </c>
      <c r="I325" s="142"/>
      <c r="J325" s="143">
        <f t="shared" si="140"/>
        <v>0</v>
      </c>
      <c r="K325" s="139" t="s">
        <v>32</v>
      </c>
      <c r="L325" s="34"/>
      <c r="M325" s="144" t="s">
        <v>32</v>
      </c>
      <c r="N325" s="145" t="s">
        <v>51</v>
      </c>
      <c r="P325" s="146">
        <f t="shared" si="141"/>
        <v>0</v>
      </c>
      <c r="Q325" s="146">
        <v>0</v>
      </c>
      <c r="R325" s="146">
        <f t="shared" si="142"/>
        <v>0</v>
      </c>
      <c r="S325" s="146">
        <v>0</v>
      </c>
      <c r="T325" s="147">
        <f t="shared" si="143"/>
        <v>0</v>
      </c>
      <c r="AR325" s="148" t="s">
        <v>849</v>
      </c>
      <c r="AT325" s="148" t="s">
        <v>356</v>
      </c>
      <c r="AU325" s="148" t="s">
        <v>89</v>
      </c>
      <c r="AY325" s="18" t="s">
        <v>354</v>
      </c>
      <c r="BE325" s="149">
        <f t="shared" si="144"/>
        <v>0</v>
      </c>
      <c r="BF325" s="149">
        <f t="shared" si="145"/>
        <v>0</v>
      </c>
      <c r="BG325" s="149">
        <f t="shared" si="146"/>
        <v>0</v>
      </c>
      <c r="BH325" s="149">
        <f t="shared" si="147"/>
        <v>0</v>
      </c>
      <c r="BI325" s="149">
        <f t="shared" si="148"/>
        <v>0</v>
      </c>
      <c r="BJ325" s="18" t="s">
        <v>87</v>
      </c>
      <c r="BK325" s="149">
        <f t="shared" si="149"/>
        <v>0</v>
      </c>
      <c r="BL325" s="18" t="s">
        <v>849</v>
      </c>
      <c r="BM325" s="148" t="s">
        <v>1912</v>
      </c>
    </row>
    <row r="326" spans="2:65" s="1" customFormat="1" ht="16.5" customHeight="1">
      <c r="B326" s="34"/>
      <c r="C326" s="137" t="s">
        <v>1527</v>
      </c>
      <c r="D326" s="137" t="s">
        <v>356</v>
      </c>
      <c r="E326" s="138" t="s">
        <v>2774</v>
      </c>
      <c r="F326" s="139" t="s">
        <v>2729</v>
      </c>
      <c r="G326" s="140" t="s">
        <v>2530</v>
      </c>
      <c r="H326" s="141">
        <v>1</v>
      </c>
      <c r="I326" s="142"/>
      <c r="J326" s="143">
        <f t="shared" si="140"/>
        <v>0</v>
      </c>
      <c r="K326" s="139" t="s">
        <v>32</v>
      </c>
      <c r="L326" s="34"/>
      <c r="M326" s="144" t="s">
        <v>32</v>
      </c>
      <c r="N326" s="145" t="s">
        <v>51</v>
      </c>
      <c r="P326" s="146">
        <f t="shared" si="141"/>
        <v>0</v>
      </c>
      <c r="Q326" s="146">
        <v>0</v>
      </c>
      <c r="R326" s="146">
        <f t="shared" si="142"/>
        <v>0</v>
      </c>
      <c r="S326" s="146">
        <v>0</v>
      </c>
      <c r="T326" s="147">
        <f t="shared" si="143"/>
        <v>0</v>
      </c>
      <c r="AR326" s="148" t="s">
        <v>849</v>
      </c>
      <c r="AT326" s="148" t="s">
        <v>356</v>
      </c>
      <c r="AU326" s="148" t="s">
        <v>89</v>
      </c>
      <c r="AY326" s="18" t="s">
        <v>354</v>
      </c>
      <c r="BE326" s="149">
        <f t="shared" si="144"/>
        <v>0</v>
      </c>
      <c r="BF326" s="149">
        <f t="shared" si="145"/>
        <v>0</v>
      </c>
      <c r="BG326" s="149">
        <f t="shared" si="146"/>
        <v>0</v>
      </c>
      <c r="BH326" s="149">
        <f t="shared" si="147"/>
        <v>0</v>
      </c>
      <c r="BI326" s="149">
        <f t="shared" si="148"/>
        <v>0</v>
      </c>
      <c r="BJ326" s="18" t="s">
        <v>87</v>
      </c>
      <c r="BK326" s="149">
        <f t="shared" si="149"/>
        <v>0</v>
      </c>
      <c r="BL326" s="18" t="s">
        <v>849</v>
      </c>
      <c r="BM326" s="148" t="s">
        <v>1916</v>
      </c>
    </row>
    <row r="327" spans="2:65" s="1" customFormat="1" ht="16.5" customHeight="1">
      <c r="B327" s="34"/>
      <c r="C327" s="137" t="s">
        <v>1531</v>
      </c>
      <c r="D327" s="137" t="s">
        <v>356</v>
      </c>
      <c r="E327" s="138" t="s">
        <v>2540</v>
      </c>
      <c r="F327" s="139" t="s">
        <v>2541</v>
      </c>
      <c r="G327" s="140" t="s">
        <v>2535</v>
      </c>
      <c r="H327" s="141">
        <v>1</v>
      </c>
      <c r="I327" s="142"/>
      <c r="J327" s="143">
        <f t="shared" si="140"/>
        <v>0</v>
      </c>
      <c r="K327" s="139" t="s">
        <v>32</v>
      </c>
      <c r="L327" s="34"/>
      <c r="M327" s="144" t="s">
        <v>32</v>
      </c>
      <c r="N327" s="145" t="s">
        <v>51</v>
      </c>
      <c r="P327" s="146">
        <f t="shared" si="141"/>
        <v>0</v>
      </c>
      <c r="Q327" s="146">
        <v>0</v>
      </c>
      <c r="R327" s="146">
        <f t="shared" si="142"/>
        <v>0</v>
      </c>
      <c r="S327" s="146">
        <v>0</v>
      </c>
      <c r="T327" s="147">
        <f t="shared" si="143"/>
        <v>0</v>
      </c>
      <c r="AR327" s="148" t="s">
        <v>849</v>
      </c>
      <c r="AT327" s="148" t="s">
        <v>356</v>
      </c>
      <c r="AU327" s="148" t="s">
        <v>89</v>
      </c>
      <c r="AY327" s="18" t="s">
        <v>354</v>
      </c>
      <c r="BE327" s="149">
        <f t="shared" si="144"/>
        <v>0</v>
      </c>
      <c r="BF327" s="149">
        <f t="shared" si="145"/>
        <v>0</v>
      </c>
      <c r="BG327" s="149">
        <f t="shared" si="146"/>
        <v>0</v>
      </c>
      <c r="BH327" s="149">
        <f t="shared" si="147"/>
        <v>0</v>
      </c>
      <c r="BI327" s="149">
        <f t="shared" si="148"/>
        <v>0</v>
      </c>
      <c r="BJ327" s="18" t="s">
        <v>87</v>
      </c>
      <c r="BK327" s="149">
        <f t="shared" si="149"/>
        <v>0</v>
      </c>
      <c r="BL327" s="18" t="s">
        <v>849</v>
      </c>
      <c r="BM327" s="148" t="s">
        <v>1919</v>
      </c>
    </row>
    <row r="328" spans="2:65" s="1" customFormat="1" ht="16.5" customHeight="1">
      <c r="B328" s="34"/>
      <c r="C328" s="137" t="s">
        <v>1535</v>
      </c>
      <c r="D328" s="137" t="s">
        <v>356</v>
      </c>
      <c r="E328" s="138" t="s">
        <v>2815</v>
      </c>
      <c r="F328" s="139" t="s">
        <v>2816</v>
      </c>
      <c r="G328" s="140" t="s">
        <v>2535</v>
      </c>
      <c r="H328" s="141">
        <v>1</v>
      </c>
      <c r="I328" s="142"/>
      <c r="J328" s="143">
        <f t="shared" si="140"/>
        <v>0</v>
      </c>
      <c r="K328" s="139" t="s">
        <v>32</v>
      </c>
      <c r="L328" s="34"/>
      <c r="M328" s="144" t="s">
        <v>32</v>
      </c>
      <c r="N328" s="145" t="s">
        <v>51</v>
      </c>
      <c r="P328" s="146">
        <f t="shared" si="141"/>
        <v>0</v>
      </c>
      <c r="Q328" s="146">
        <v>0</v>
      </c>
      <c r="R328" s="146">
        <f t="shared" si="142"/>
        <v>0</v>
      </c>
      <c r="S328" s="146">
        <v>0</v>
      </c>
      <c r="T328" s="147">
        <f t="shared" si="143"/>
        <v>0</v>
      </c>
      <c r="AR328" s="148" t="s">
        <v>849</v>
      </c>
      <c r="AT328" s="148" t="s">
        <v>356</v>
      </c>
      <c r="AU328" s="148" t="s">
        <v>89</v>
      </c>
      <c r="AY328" s="18" t="s">
        <v>354</v>
      </c>
      <c r="BE328" s="149">
        <f t="shared" si="144"/>
        <v>0</v>
      </c>
      <c r="BF328" s="149">
        <f t="shared" si="145"/>
        <v>0</v>
      </c>
      <c r="BG328" s="149">
        <f t="shared" si="146"/>
        <v>0</v>
      </c>
      <c r="BH328" s="149">
        <f t="shared" si="147"/>
        <v>0</v>
      </c>
      <c r="BI328" s="149">
        <f t="shared" si="148"/>
        <v>0</v>
      </c>
      <c r="BJ328" s="18" t="s">
        <v>87</v>
      </c>
      <c r="BK328" s="149">
        <f t="shared" si="149"/>
        <v>0</v>
      </c>
      <c r="BL328" s="18" t="s">
        <v>849</v>
      </c>
      <c r="BM328" s="148" t="s">
        <v>1920</v>
      </c>
    </row>
    <row r="329" spans="2:65" s="1" customFormat="1" ht="16.5" customHeight="1">
      <c r="B329" s="34"/>
      <c r="C329" s="137" t="s">
        <v>1540</v>
      </c>
      <c r="D329" s="137" t="s">
        <v>356</v>
      </c>
      <c r="E329" s="138" t="s">
        <v>2817</v>
      </c>
      <c r="F329" s="139" t="s">
        <v>785</v>
      </c>
      <c r="G329" s="140" t="s">
        <v>2535</v>
      </c>
      <c r="H329" s="141">
        <v>1</v>
      </c>
      <c r="I329" s="142"/>
      <c r="J329" s="143">
        <f t="shared" si="140"/>
        <v>0</v>
      </c>
      <c r="K329" s="139" t="s">
        <v>32</v>
      </c>
      <c r="L329" s="34"/>
      <c r="M329" s="144" t="s">
        <v>32</v>
      </c>
      <c r="N329" s="145" t="s">
        <v>51</v>
      </c>
      <c r="P329" s="146">
        <f t="shared" si="141"/>
        <v>0</v>
      </c>
      <c r="Q329" s="146">
        <v>0</v>
      </c>
      <c r="R329" s="146">
        <f t="shared" si="142"/>
        <v>0</v>
      </c>
      <c r="S329" s="146">
        <v>0</v>
      </c>
      <c r="T329" s="147">
        <f t="shared" si="143"/>
        <v>0</v>
      </c>
      <c r="AR329" s="148" t="s">
        <v>849</v>
      </c>
      <c r="AT329" s="148" t="s">
        <v>356</v>
      </c>
      <c r="AU329" s="148" t="s">
        <v>89</v>
      </c>
      <c r="AY329" s="18" t="s">
        <v>354</v>
      </c>
      <c r="BE329" s="149">
        <f t="shared" si="144"/>
        <v>0</v>
      </c>
      <c r="BF329" s="149">
        <f t="shared" si="145"/>
        <v>0</v>
      </c>
      <c r="BG329" s="149">
        <f t="shared" si="146"/>
        <v>0</v>
      </c>
      <c r="BH329" s="149">
        <f t="shared" si="147"/>
        <v>0</v>
      </c>
      <c r="BI329" s="149">
        <f t="shared" si="148"/>
        <v>0</v>
      </c>
      <c r="BJ329" s="18" t="s">
        <v>87</v>
      </c>
      <c r="BK329" s="149">
        <f t="shared" si="149"/>
        <v>0</v>
      </c>
      <c r="BL329" s="18" t="s">
        <v>849</v>
      </c>
      <c r="BM329" s="148" t="s">
        <v>1921</v>
      </c>
    </row>
    <row r="330" spans="2:65" s="1" customFormat="1" ht="16.5" customHeight="1">
      <c r="B330" s="34"/>
      <c r="C330" s="137" t="s">
        <v>2818</v>
      </c>
      <c r="D330" s="137" t="s">
        <v>356</v>
      </c>
      <c r="E330" s="138" t="s">
        <v>2731</v>
      </c>
      <c r="F330" s="139" t="s">
        <v>2732</v>
      </c>
      <c r="G330" s="140" t="s">
        <v>2535</v>
      </c>
      <c r="H330" s="141">
        <v>1</v>
      </c>
      <c r="I330" s="142"/>
      <c r="J330" s="143">
        <f t="shared" si="140"/>
        <v>0</v>
      </c>
      <c r="K330" s="139" t="s">
        <v>32</v>
      </c>
      <c r="L330" s="34"/>
      <c r="M330" s="144" t="s">
        <v>32</v>
      </c>
      <c r="N330" s="145" t="s">
        <v>51</v>
      </c>
      <c r="P330" s="146">
        <f t="shared" si="141"/>
        <v>0</v>
      </c>
      <c r="Q330" s="146">
        <v>0</v>
      </c>
      <c r="R330" s="146">
        <f t="shared" si="142"/>
        <v>0</v>
      </c>
      <c r="S330" s="146">
        <v>0</v>
      </c>
      <c r="T330" s="147">
        <f t="shared" si="143"/>
        <v>0</v>
      </c>
      <c r="AR330" s="148" t="s">
        <v>849</v>
      </c>
      <c r="AT330" s="148" t="s">
        <v>356</v>
      </c>
      <c r="AU330" s="148" t="s">
        <v>89</v>
      </c>
      <c r="AY330" s="18" t="s">
        <v>354</v>
      </c>
      <c r="BE330" s="149">
        <f t="shared" si="144"/>
        <v>0</v>
      </c>
      <c r="BF330" s="149">
        <f t="shared" si="145"/>
        <v>0</v>
      </c>
      <c r="BG330" s="149">
        <f t="shared" si="146"/>
        <v>0</v>
      </c>
      <c r="BH330" s="149">
        <f t="shared" si="147"/>
        <v>0</v>
      </c>
      <c r="BI330" s="149">
        <f t="shared" si="148"/>
        <v>0</v>
      </c>
      <c r="BJ330" s="18" t="s">
        <v>87</v>
      </c>
      <c r="BK330" s="149">
        <f t="shared" si="149"/>
        <v>0</v>
      </c>
      <c r="BL330" s="18" t="s">
        <v>849</v>
      </c>
      <c r="BM330" s="148" t="s">
        <v>1924</v>
      </c>
    </row>
    <row r="331" spans="2:65" s="1" customFormat="1" ht="16.5" customHeight="1">
      <c r="B331" s="34"/>
      <c r="C331" s="179" t="s">
        <v>1830</v>
      </c>
      <c r="D331" s="179" t="s">
        <v>517</v>
      </c>
      <c r="E331" s="180" t="s">
        <v>2819</v>
      </c>
      <c r="F331" s="181" t="s">
        <v>2812</v>
      </c>
      <c r="G331" s="182" t="s">
        <v>2535</v>
      </c>
      <c r="H331" s="183">
        <v>2</v>
      </c>
      <c r="I331" s="184"/>
      <c r="J331" s="185">
        <f t="shared" si="140"/>
        <v>0</v>
      </c>
      <c r="K331" s="181" t="s">
        <v>32</v>
      </c>
      <c r="L331" s="186"/>
      <c r="M331" s="187" t="s">
        <v>32</v>
      </c>
      <c r="N331" s="188" t="s">
        <v>51</v>
      </c>
      <c r="P331" s="146">
        <f t="shared" si="141"/>
        <v>0</v>
      </c>
      <c r="Q331" s="146">
        <v>0</v>
      </c>
      <c r="R331" s="146">
        <f t="shared" si="142"/>
        <v>0</v>
      </c>
      <c r="S331" s="146">
        <v>0</v>
      </c>
      <c r="T331" s="147">
        <f t="shared" si="143"/>
        <v>0</v>
      </c>
      <c r="AR331" s="148" t="s">
        <v>163</v>
      </c>
      <c r="AT331" s="148" t="s">
        <v>517</v>
      </c>
      <c r="AU331" s="148" t="s">
        <v>89</v>
      </c>
      <c r="AY331" s="18" t="s">
        <v>354</v>
      </c>
      <c r="BE331" s="149">
        <f t="shared" si="144"/>
        <v>0</v>
      </c>
      <c r="BF331" s="149">
        <f t="shared" si="145"/>
        <v>0</v>
      </c>
      <c r="BG331" s="149">
        <f t="shared" si="146"/>
        <v>0</v>
      </c>
      <c r="BH331" s="149">
        <f t="shared" si="147"/>
        <v>0</v>
      </c>
      <c r="BI331" s="149">
        <f t="shared" si="148"/>
        <v>0</v>
      </c>
      <c r="BJ331" s="18" t="s">
        <v>87</v>
      </c>
      <c r="BK331" s="149">
        <f t="shared" si="149"/>
        <v>0</v>
      </c>
      <c r="BL331" s="18" t="s">
        <v>163</v>
      </c>
      <c r="BM331" s="148" t="s">
        <v>2820</v>
      </c>
    </row>
    <row r="332" spans="2:65" s="1" customFormat="1" ht="16.5" customHeight="1">
      <c r="B332" s="34"/>
      <c r="C332" s="179" t="s">
        <v>2821</v>
      </c>
      <c r="D332" s="179" t="s">
        <v>517</v>
      </c>
      <c r="E332" s="180" t="s">
        <v>2822</v>
      </c>
      <c r="F332" s="181" t="s">
        <v>2814</v>
      </c>
      <c r="G332" s="182" t="s">
        <v>2535</v>
      </c>
      <c r="H332" s="183">
        <v>2</v>
      </c>
      <c r="I332" s="184"/>
      <c r="J332" s="185">
        <f t="shared" si="140"/>
        <v>0</v>
      </c>
      <c r="K332" s="181" t="s">
        <v>32</v>
      </c>
      <c r="L332" s="186"/>
      <c r="M332" s="187" t="s">
        <v>32</v>
      </c>
      <c r="N332" s="188" t="s">
        <v>51</v>
      </c>
      <c r="P332" s="146">
        <f t="shared" si="141"/>
        <v>0</v>
      </c>
      <c r="Q332" s="146">
        <v>0</v>
      </c>
      <c r="R332" s="146">
        <f t="shared" si="142"/>
        <v>0</v>
      </c>
      <c r="S332" s="146">
        <v>0</v>
      </c>
      <c r="T332" s="147">
        <f t="shared" si="143"/>
        <v>0</v>
      </c>
      <c r="AR332" s="148" t="s">
        <v>163</v>
      </c>
      <c r="AT332" s="148" t="s">
        <v>517</v>
      </c>
      <c r="AU332" s="148" t="s">
        <v>89</v>
      </c>
      <c r="AY332" s="18" t="s">
        <v>354</v>
      </c>
      <c r="BE332" s="149">
        <f t="shared" si="144"/>
        <v>0</v>
      </c>
      <c r="BF332" s="149">
        <f t="shared" si="145"/>
        <v>0</v>
      </c>
      <c r="BG332" s="149">
        <f t="shared" si="146"/>
        <v>0</v>
      </c>
      <c r="BH332" s="149">
        <f t="shared" si="147"/>
        <v>0</v>
      </c>
      <c r="BI332" s="149">
        <f t="shared" si="148"/>
        <v>0</v>
      </c>
      <c r="BJ332" s="18" t="s">
        <v>87</v>
      </c>
      <c r="BK332" s="149">
        <f t="shared" si="149"/>
        <v>0</v>
      </c>
      <c r="BL332" s="18" t="s">
        <v>163</v>
      </c>
      <c r="BM332" s="148" t="s">
        <v>2823</v>
      </c>
    </row>
    <row r="333" spans="2:65" s="1" customFormat="1" ht="16.5" customHeight="1">
      <c r="B333" s="34"/>
      <c r="C333" s="179" t="s">
        <v>1834</v>
      </c>
      <c r="D333" s="179" t="s">
        <v>517</v>
      </c>
      <c r="E333" s="180" t="s">
        <v>2777</v>
      </c>
      <c r="F333" s="181" t="s">
        <v>2729</v>
      </c>
      <c r="G333" s="182" t="s">
        <v>2530</v>
      </c>
      <c r="H333" s="183">
        <v>1</v>
      </c>
      <c r="I333" s="184"/>
      <c r="J333" s="185">
        <f t="shared" si="140"/>
        <v>0</v>
      </c>
      <c r="K333" s="181" t="s">
        <v>32</v>
      </c>
      <c r="L333" s="186"/>
      <c r="M333" s="210" t="s">
        <v>32</v>
      </c>
      <c r="N333" s="211" t="s">
        <v>51</v>
      </c>
      <c r="O333" s="192"/>
      <c r="P333" s="193">
        <f t="shared" si="141"/>
        <v>0</v>
      </c>
      <c r="Q333" s="193">
        <v>0</v>
      </c>
      <c r="R333" s="193">
        <f t="shared" si="142"/>
        <v>0</v>
      </c>
      <c r="S333" s="193">
        <v>0</v>
      </c>
      <c r="T333" s="194">
        <f t="shared" si="143"/>
        <v>0</v>
      </c>
      <c r="AR333" s="148" t="s">
        <v>163</v>
      </c>
      <c r="AT333" s="148" t="s">
        <v>517</v>
      </c>
      <c r="AU333" s="148" t="s">
        <v>89</v>
      </c>
      <c r="AY333" s="18" t="s">
        <v>354</v>
      </c>
      <c r="BE333" s="149">
        <f t="shared" si="144"/>
        <v>0</v>
      </c>
      <c r="BF333" s="149">
        <f t="shared" si="145"/>
        <v>0</v>
      </c>
      <c r="BG333" s="149">
        <f t="shared" si="146"/>
        <v>0</v>
      </c>
      <c r="BH333" s="149">
        <f t="shared" si="147"/>
        <v>0</v>
      </c>
      <c r="BI333" s="149">
        <f t="shared" si="148"/>
        <v>0</v>
      </c>
      <c r="BJ333" s="18" t="s">
        <v>87</v>
      </c>
      <c r="BK333" s="149">
        <f t="shared" si="149"/>
        <v>0</v>
      </c>
      <c r="BL333" s="18" t="s">
        <v>163</v>
      </c>
      <c r="BM333" s="148" t="s">
        <v>2824</v>
      </c>
    </row>
    <row r="334" spans="2:65" s="1" customFormat="1" ht="6.95" customHeight="1">
      <c r="B334" s="43"/>
      <c r="C334" s="44"/>
      <c r="D334" s="44"/>
      <c r="E334" s="44"/>
      <c r="F334" s="44"/>
      <c r="G334" s="44"/>
      <c r="H334" s="44"/>
      <c r="I334" s="44"/>
      <c r="J334" s="44"/>
      <c r="K334" s="44"/>
      <c r="L334" s="34"/>
    </row>
  </sheetData>
  <sheetProtection algorithmName="SHA-512" hashValue="QdLVGIxuKwRHR1n6hy++JaT/rjNBvIRlyYllCWAXYmUj4FtICPIi4CILYDDCjTjdJgvrTtv2XG8AsRG6V4xZOg==" saltValue="76egwkUCeWsdPMyrv4WP1Hv3J5OVQnYUtme65bRSlsH5DYAPH9KpEquwe1nWXU2gUatmXe9n98BhItD0NP76Cw==" spinCount="100000" sheet="1" objects="1" scenarios="1" formatColumns="0" formatRows="0" autoFilter="0"/>
  <autoFilter ref="C114:K333" xr:uid="{00000000-0009-0000-0000-000005000000}"/>
  <mergeCells count="12">
    <mergeCell ref="E107:H107"/>
    <mergeCell ref="L2:V2"/>
    <mergeCell ref="E50:H50"/>
    <mergeCell ref="E52:H52"/>
    <mergeCell ref="E54:H54"/>
    <mergeCell ref="E103:H103"/>
    <mergeCell ref="E105:H10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9"/>
  <sheetViews>
    <sheetView workbookViewId="0">
      <selection activeCell="B8" sqref="B8:I8"/>
    </sheetView>
  </sheetViews>
  <sheetFormatPr defaultColWidth="9.1640625" defaultRowHeight="11.25"/>
  <cols>
    <col min="1" max="1" width="11.5" style="303" customWidth="1"/>
    <col min="2" max="16384" width="9.1640625" style="303"/>
  </cols>
  <sheetData>
    <row r="1" spans="1:11" ht="18.600000000000001" customHeight="1">
      <c r="A1" s="368" t="s">
        <v>2825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</row>
    <row r="2" spans="1:11" ht="14.45" customHeight="1">
      <c r="A2" s="304"/>
    </row>
    <row r="3" spans="1:11" ht="48.6" customHeight="1">
      <c r="A3" s="369" t="s">
        <v>2826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1" ht="31.9" customHeight="1">
      <c r="A4" s="369" t="s">
        <v>2827</v>
      </c>
      <c r="B4" s="369"/>
      <c r="C4" s="369"/>
      <c r="D4" s="369"/>
      <c r="E4" s="369"/>
      <c r="F4" s="369"/>
      <c r="G4" s="369"/>
      <c r="H4" s="369"/>
      <c r="I4" s="369"/>
      <c r="J4" s="369"/>
      <c r="K4" s="369"/>
    </row>
    <row r="5" spans="1:11" ht="12.75">
      <c r="A5" s="305" t="s">
        <v>2828</v>
      </c>
    </row>
    <row r="6" spans="1:11" ht="12.75">
      <c r="A6" s="305" t="s">
        <v>2829</v>
      </c>
    </row>
    <row r="7" spans="1:11" ht="12.75">
      <c r="A7" s="306"/>
    </row>
    <row r="8" spans="1:11">
      <c r="A8" s="309">
        <v>17</v>
      </c>
      <c r="B8" s="314" t="s">
        <v>2830</v>
      </c>
      <c r="C8" s="315"/>
      <c r="D8" s="315"/>
      <c r="E8" s="315"/>
      <c r="F8" s="315"/>
      <c r="G8" s="315"/>
      <c r="H8" s="315"/>
      <c r="I8" s="315"/>
      <c r="J8" s="311"/>
    </row>
    <row r="9" spans="1:11">
      <c r="A9" s="310" t="s">
        <v>2831</v>
      </c>
      <c r="B9" s="367" t="s">
        <v>2832</v>
      </c>
      <c r="C9" s="367"/>
      <c r="D9" s="367"/>
      <c r="E9" s="367"/>
      <c r="F9" s="367"/>
      <c r="G9" s="367"/>
      <c r="H9" s="367"/>
      <c r="I9" s="367"/>
      <c r="J9" s="367"/>
      <c r="K9" s="367"/>
    </row>
    <row r="10" spans="1:11">
      <c r="A10" s="310" t="s">
        <v>2833</v>
      </c>
      <c r="B10" s="367" t="s">
        <v>2834</v>
      </c>
      <c r="C10" s="367"/>
      <c r="D10" s="367"/>
      <c r="E10" s="367"/>
      <c r="F10" s="367"/>
      <c r="G10" s="367"/>
      <c r="H10" s="367"/>
      <c r="I10" s="367"/>
      <c r="J10" s="367"/>
      <c r="K10" s="367"/>
    </row>
    <row r="11" spans="1:11">
      <c r="A11" s="310" t="s">
        <v>2835</v>
      </c>
      <c r="B11" s="367" t="s">
        <v>2836</v>
      </c>
      <c r="C11" s="367"/>
      <c r="D11" s="367"/>
      <c r="E11" s="367"/>
      <c r="F11" s="367"/>
      <c r="G11" s="367"/>
      <c r="H11" s="367"/>
      <c r="I11" s="367"/>
      <c r="J11" s="367"/>
      <c r="K11" s="367"/>
    </row>
    <row r="12" spans="1:11">
      <c r="A12" s="310" t="s">
        <v>2837</v>
      </c>
      <c r="B12" s="367" t="s">
        <v>2838</v>
      </c>
      <c r="C12" s="367"/>
      <c r="D12" s="367"/>
      <c r="E12" s="367"/>
      <c r="F12" s="367"/>
      <c r="G12" s="367"/>
      <c r="H12" s="367"/>
      <c r="I12" s="367"/>
      <c r="J12" s="367"/>
      <c r="K12" s="367"/>
    </row>
    <row r="13" spans="1:11">
      <c r="A13" s="310" t="s">
        <v>2839</v>
      </c>
      <c r="B13" s="367" t="s">
        <v>2840</v>
      </c>
      <c r="C13" s="367"/>
      <c r="D13" s="367"/>
      <c r="E13" s="367"/>
      <c r="F13" s="367"/>
      <c r="G13" s="367"/>
      <c r="H13" s="367"/>
      <c r="I13" s="367"/>
      <c r="J13" s="367"/>
      <c r="K13" s="367"/>
    </row>
    <row r="14" spans="1:11">
      <c r="A14" s="310" t="s">
        <v>2841</v>
      </c>
      <c r="B14" s="367" t="s">
        <v>2842</v>
      </c>
      <c r="C14" s="367"/>
      <c r="D14" s="367"/>
      <c r="E14" s="367"/>
      <c r="F14" s="367"/>
      <c r="G14" s="367"/>
      <c r="H14" s="367"/>
      <c r="I14" s="367"/>
      <c r="J14" s="367"/>
      <c r="K14" s="367"/>
    </row>
    <row r="15" spans="1:11">
      <c r="A15" s="310" t="s">
        <v>2843</v>
      </c>
      <c r="B15" s="367" t="s">
        <v>2844</v>
      </c>
      <c r="C15" s="367"/>
      <c r="D15" s="367"/>
      <c r="E15" s="367"/>
      <c r="F15" s="367"/>
      <c r="G15" s="367"/>
      <c r="H15" s="367"/>
      <c r="I15" s="367"/>
      <c r="J15" s="367"/>
      <c r="K15" s="367"/>
    </row>
    <row r="16" spans="1:11">
      <c r="A16" s="310" t="s">
        <v>2845</v>
      </c>
      <c r="B16" s="367" t="s">
        <v>2846</v>
      </c>
      <c r="C16" s="367"/>
      <c r="D16" s="367"/>
      <c r="E16" s="367"/>
      <c r="F16" s="367"/>
      <c r="G16" s="367"/>
      <c r="H16" s="367"/>
      <c r="I16" s="367"/>
      <c r="J16" s="367"/>
      <c r="K16" s="367"/>
    </row>
    <row r="17" spans="1:11">
      <c r="A17" s="310" t="s">
        <v>2847</v>
      </c>
      <c r="B17" s="367" t="s">
        <v>2848</v>
      </c>
      <c r="C17" s="367"/>
      <c r="D17" s="367"/>
      <c r="E17" s="367"/>
      <c r="F17" s="367"/>
      <c r="G17" s="367"/>
      <c r="H17" s="367"/>
      <c r="I17" s="367"/>
      <c r="J17" s="367"/>
      <c r="K17" s="367"/>
    </row>
    <row r="18" spans="1:11">
      <c r="A18" s="310" t="s">
        <v>2849</v>
      </c>
      <c r="B18" s="367" t="s">
        <v>2850</v>
      </c>
      <c r="C18" s="367"/>
      <c r="D18" s="367"/>
      <c r="E18" s="367"/>
      <c r="F18" s="367"/>
      <c r="G18" s="367"/>
      <c r="H18" s="367"/>
      <c r="I18" s="367"/>
      <c r="J18" s="367"/>
      <c r="K18" s="367"/>
    </row>
    <row r="19" spans="1:11">
      <c r="A19" s="310" t="s">
        <v>2851</v>
      </c>
      <c r="B19" s="367" t="s">
        <v>2852</v>
      </c>
      <c r="C19" s="367"/>
      <c r="D19" s="367"/>
      <c r="E19" s="367"/>
      <c r="F19" s="367"/>
      <c r="G19" s="367"/>
      <c r="H19" s="367"/>
      <c r="I19" s="367"/>
      <c r="J19" s="367"/>
      <c r="K19" s="367"/>
    </row>
    <row r="20" spans="1:11">
      <c r="A20" s="310" t="s">
        <v>2853</v>
      </c>
      <c r="B20" s="367" t="s">
        <v>2854</v>
      </c>
      <c r="C20" s="367"/>
      <c r="D20" s="367"/>
      <c r="E20" s="367"/>
      <c r="F20" s="367"/>
      <c r="G20" s="367"/>
      <c r="H20" s="367"/>
      <c r="I20" s="367"/>
      <c r="J20" s="367"/>
      <c r="K20" s="367"/>
    </row>
    <row r="21" spans="1:11">
      <c r="A21" s="310" t="s">
        <v>2855</v>
      </c>
      <c r="B21" s="367" t="s">
        <v>2856</v>
      </c>
      <c r="C21" s="367"/>
      <c r="D21" s="367"/>
      <c r="E21" s="367"/>
      <c r="F21" s="367"/>
      <c r="G21" s="367"/>
      <c r="H21" s="367"/>
      <c r="I21" s="367"/>
      <c r="J21" s="367"/>
      <c r="K21" s="367"/>
    </row>
    <row r="22" spans="1:11" ht="12" customHeight="1">
      <c r="A22" s="310" t="s">
        <v>2857</v>
      </c>
      <c r="B22" s="367" t="s">
        <v>2858</v>
      </c>
      <c r="C22" s="367"/>
      <c r="D22" s="367"/>
      <c r="E22" s="367"/>
      <c r="F22" s="367"/>
      <c r="G22" s="367"/>
      <c r="H22" s="367"/>
      <c r="I22" s="367"/>
      <c r="J22" s="367"/>
      <c r="K22" s="367"/>
    </row>
    <row r="23" spans="1:11">
      <c r="A23" s="310" t="s">
        <v>2859</v>
      </c>
      <c r="B23" s="367" t="s">
        <v>2860</v>
      </c>
      <c r="C23" s="367"/>
      <c r="D23" s="367"/>
      <c r="E23" s="367"/>
      <c r="F23" s="367"/>
      <c r="G23" s="367"/>
      <c r="H23" s="367"/>
      <c r="I23" s="367"/>
      <c r="J23" s="367"/>
      <c r="K23" s="367"/>
    </row>
    <row r="24" spans="1:11">
      <c r="A24" s="310" t="s">
        <v>2861</v>
      </c>
      <c r="B24" s="367" t="s">
        <v>2862</v>
      </c>
      <c r="C24" s="367"/>
      <c r="D24" s="367"/>
      <c r="E24" s="367"/>
      <c r="F24" s="367"/>
      <c r="G24" s="367"/>
      <c r="H24" s="367"/>
      <c r="I24" s="367"/>
      <c r="J24" s="367"/>
      <c r="K24" s="367"/>
    </row>
    <row r="25" spans="1:11">
      <c r="A25" s="310" t="s">
        <v>2863</v>
      </c>
      <c r="B25" s="367" t="s">
        <v>2864</v>
      </c>
      <c r="C25" s="367"/>
      <c r="D25" s="367"/>
      <c r="E25" s="367"/>
      <c r="F25" s="367"/>
      <c r="G25" s="367"/>
      <c r="H25" s="367"/>
      <c r="I25" s="367"/>
      <c r="J25" s="367"/>
      <c r="K25" s="367"/>
    </row>
    <row r="26" spans="1:11">
      <c r="A26" s="310" t="s">
        <v>2865</v>
      </c>
      <c r="B26" s="367" t="s">
        <v>2866</v>
      </c>
      <c r="C26" s="367"/>
      <c r="D26" s="367"/>
      <c r="E26" s="367"/>
      <c r="F26" s="367"/>
      <c r="G26" s="367"/>
      <c r="H26" s="367"/>
      <c r="I26" s="367"/>
      <c r="J26" s="367"/>
      <c r="K26" s="367"/>
    </row>
    <row r="27" spans="1:11">
      <c r="A27" s="310" t="s">
        <v>2867</v>
      </c>
      <c r="B27" s="367" t="s">
        <v>2868</v>
      </c>
      <c r="C27" s="367"/>
      <c r="D27" s="367"/>
      <c r="E27" s="367"/>
      <c r="F27" s="367"/>
      <c r="G27" s="367"/>
      <c r="H27" s="367"/>
      <c r="I27" s="367"/>
      <c r="J27" s="367"/>
      <c r="K27" s="367"/>
    </row>
    <row r="28" spans="1:11">
      <c r="A28" s="310" t="s">
        <v>2869</v>
      </c>
      <c r="B28" s="367" t="s">
        <v>2870</v>
      </c>
      <c r="C28" s="367"/>
      <c r="D28" s="367"/>
      <c r="E28" s="367"/>
      <c r="F28" s="367"/>
      <c r="G28" s="367"/>
      <c r="H28" s="367"/>
      <c r="I28" s="367"/>
      <c r="J28" s="367"/>
      <c r="K28" s="367"/>
    </row>
    <row r="29" spans="1:11">
      <c r="A29" s="310" t="s">
        <v>2871</v>
      </c>
      <c r="B29" s="367" t="s">
        <v>2872</v>
      </c>
      <c r="C29" s="367"/>
      <c r="D29" s="367"/>
      <c r="E29" s="367"/>
      <c r="F29" s="367"/>
      <c r="G29" s="367"/>
      <c r="H29" s="367"/>
      <c r="I29" s="367"/>
      <c r="J29" s="367"/>
      <c r="K29" s="367"/>
    </row>
    <row r="30" spans="1:11">
      <c r="A30" s="310" t="s">
        <v>2873</v>
      </c>
      <c r="B30" s="367" t="s">
        <v>2874</v>
      </c>
      <c r="C30" s="367"/>
      <c r="D30" s="367"/>
      <c r="E30" s="367"/>
      <c r="F30" s="367"/>
      <c r="G30" s="367"/>
      <c r="H30" s="367"/>
      <c r="I30" s="367"/>
      <c r="J30" s="367"/>
      <c r="K30" s="367"/>
    </row>
    <row r="31" spans="1:11">
      <c r="A31" s="310" t="s">
        <v>2875</v>
      </c>
      <c r="B31" s="367" t="s">
        <v>2876</v>
      </c>
      <c r="C31" s="367"/>
      <c r="D31" s="367"/>
      <c r="E31" s="367"/>
      <c r="F31" s="367"/>
      <c r="G31" s="367"/>
      <c r="H31" s="367"/>
      <c r="I31" s="367"/>
      <c r="J31" s="367"/>
      <c r="K31" s="367"/>
    </row>
    <row r="32" spans="1:11">
      <c r="A32" s="310" t="s">
        <v>2877</v>
      </c>
      <c r="B32" s="367" t="s">
        <v>2878</v>
      </c>
      <c r="C32" s="367"/>
      <c r="D32" s="367"/>
      <c r="E32" s="367"/>
      <c r="F32" s="367"/>
      <c r="G32" s="367"/>
      <c r="H32" s="367"/>
      <c r="I32" s="367"/>
      <c r="J32" s="367"/>
      <c r="K32" s="367"/>
    </row>
    <row r="33" spans="1:12">
      <c r="A33" s="310" t="s">
        <v>2879</v>
      </c>
      <c r="B33" s="367" t="s">
        <v>2880</v>
      </c>
      <c r="C33" s="367"/>
      <c r="D33" s="367"/>
      <c r="E33" s="367"/>
      <c r="F33" s="367"/>
      <c r="G33" s="367"/>
      <c r="H33" s="367"/>
      <c r="I33" s="367"/>
      <c r="J33" s="367"/>
      <c r="K33" s="367"/>
    </row>
    <row r="34" spans="1:12">
      <c r="A34" s="310" t="s">
        <v>2881</v>
      </c>
      <c r="B34" s="367" t="s">
        <v>2882</v>
      </c>
      <c r="C34" s="367"/>
      <c r="D34" s="367"/>
      <c r="E34" s="367"/>
      <c r="F34" s="367"/>
      <c r="G34" s="367"/>
      <c r="H34" s="367"/>
      <c r="I34" s="367"/>
      <c r="J34" s="367"/>
      <c r="K34" s="367"/>
    </row>
    <row r="35" spans="1:12">
      <c r="A35" s="310" t="s">
        <v>2883</v>
      </c>
      <c r="B35" s="367" t="s">
        <v>2884</v>
      </c>
      <c r="C35" s="367"/>
      <c r="D35" s="367"/>
      <c r="E35" s="367"/>
      <c r="F35" s="367"/>
      <c r="G35" s="367"/>
      <c r="H35" s="367"/>
      <c r="I35" s="367"/>
      <c r="J35" s="367"/>
      <c r="K35" s="367"/>
    </row>
    <row r="36" spans="1:12">
      <c r="A36" s="310" t="s">
        <v>2885</v>
      </c>
      <c r="B36" s="367" t="s">
        <v>2886</v>
      </c>
      <c r="C36" s="367"/>
      <c r="D36" s="367"/>
      <c r="E36" s="367"/>
      <c r="F36" s="367"/>
      <c r="G36" s="367"/>
      <c r="H36" s="367"/>
      <c r="I36" s="367"/>
      <c r="J36" s="367"/>
      <c r="K36" s="367"/>
    </row>
    <row r="37" spans="1:12">
      <c r="A37" s="310" t="s">
        <v>2887</v>
      </c>
      <c r="B37" s="367" t="s">
        <v>2888</v>
      </c>
      <c r="C37" s="367"/>
      <c r="D37" s="367"/>
      <c r="E37" s="367"/>
      <c r="F37" s="367"/>
      <c r="G37" s="367"/>
      <c r="H37" s="367"/>
      <c r="I37" s="367"/>
      <c r="J37" s="367"/>
      <c r="K37" s="367"/>
    </row>
    <row r="38" spans="1:12">
      <c r="A38" s="310" t="s">
        <v>2889</v>
      </c>
      <c r="B38" s="367" t="s">
        <v>2890</v>
      </c>
      <c r="C38" s="367"/>
      <c r="D38" s="367"/>
      <c r="E38" s="367"/>
      <c r="F38" s="367"/>
      <c r="G38" s="367"/>
      <c r="H38" s="367"/>
      <c r="I38" s="367"/>
      <c r="J38" s="367"/>
      <c r="K38" s="367"/>
    </row>
    <row r="39" spans="1:12">
      <c r="A39" s="310" t="s">
        <v>2891</v>
      </c>
      <c r="B39" s="367" t="s">
        <v>2892</v>
      </c>
      <c r="C39" s="367"/>
      <c r="D39" s="367"/>
      <c r="E39" s="367"/>
      <c r="F39" s="367"/>
      <c r="G39" s="367"/>
      <c r="H39" s="367"/>
      <c r="I39" s="367"/>
      <c r="J39" s="367"/>
      <c r="K39" s="367"/>
    </row>
    <row r="40" spans="1:12">
      <c r="A40" s="310" t="s">
        <v>2893</v>
      </c>
      <c r="B40" s="367" t="s">
        <v>2894</v>
      </c>
      <c r="C40" s="367"/>
      <c r="D40" s="367"/>
      <c r="E40" s="367"/>
      <c r="F40" s="367"/>
      <c r="G40" s="367"/>
      <c r="H40" s="367"/>
      <c r="I40" s="367"/>
      <c r="J40" s="367"/>
      <c r="K40" s="367"/>
    </row>
    <row r="41" spans="1:12">
      <c r="A41" s="310" t="s">
        <v>2895</v>
      </c>
      <c r="B41" s="367" t="s">
        <v>2896</v>
      </c>
      <c r="C41" s="367"/>
      <c r="D41" s="367"/>
      <c r="E41" s="367"/>
      <c r="F41" s="367"/>
      <c r="G41" s="367"/>
      <c r="H41" s="367"/>
      <c r="I41" s="367"/>
      <c r="J41" s="367"/>
      <c r="K41" s="367"/>
    </row>
    <row r="42" spans="1:12">
      <c r="A42" s="310" t="s">
        <v>2897</v>
      </c>
      <c r="B42" s="367" t="s">
        <v>2898</v>
      </c>
      <c r="C42" s="367"/>
      <c r="D42" s="367"/>
      <c r="E42" s="367"/>
      <c r="F42" s="367"/>
      <c r="G42" s="367"/>
      <c r="H42" s="367"/>
      <c r="I42" s="367"/>
      <c r="J42" s="367"/>
      <c r="K42" s="367"/>
    </row>
    <row r="43" spans="1:12">
      <c r="A43" s="310" t="s">
        <v>2899</v>
      </c>
      <c r="B43" s="367" t="s">
        <v>2900</v>
      </c>
      <c r="C43" s="367"/>
      <c r="D43" s="367"/>
      <c r="E43" s="367"/>
      <c r="F43" s="367"/>
      <c r="G43" s="367"/>
      <c r="H43" s="367"/>
      <c r="I43" s="367"/>
      <c r="J43" s="367"/>
      <c r="K43" s="367"/>
    </row>
    <row r="44" spans="1:12">
      <c r="A44" s="310" t="s">
        <v>2901</v>
      </c>
      <c r="B44" s="367" t="s">
        <v>2902</v>
      </c>
      <c r="C44" s="367"/>
      <c r="D44" s="367"/>
      <c r="E44" s="367"/>
      <c r="F44" s="367"/>
      <c r="G44" s="367"/>
      <c r="H44" s="367"/>
      <c r="I44" s="367"/>
      <c r="J44" s="367"/>
      <c r="K44" s="367"/>
    </row>
    <row r="45" spans="1:12">
      <c r="A45" s="310" t="s">
        <v>2903</v>
      </c>
      <c r="B45" s="367" t="s">
        <v>2904</v>
      </c>
      <c r="C45" s="367"/>
      <c r="D45" s="367"/>
      <c r="E45" s="367"/>
      <c r="F45" s="367"/>
      <c r="G45" s="367"/>
      <c r="H45" s="367"/>
      <c r="I45" s="367"/>
      <c r="J45" s="367"/>
      <c r="K45" s="367"/>
    </row>
    <row r="46" spans="1:12">
      <c r="A46" s="310" t="s">
        <v>2905</v>
      </c>
      <c r="B46" s="367" t="s">
        <v>2906</v>
      </c>
      <c r="C46" s="367"/>
      <c r="D46" s="367"/>
      <c r="E46" s="367"/>
      <c r="F46" s="367"/>
      <c r="G46" s="367"/>
      <c r="H46" s="367"/>
      <c r="I46" s="367"/>
      <c r="J46" s="367"/>
      <c r="K46" s="367"/>
    </row>
    <row r="47" spans="1:12">
      <c r="A47" s="310" t="s">
        <v>2907</v>
      </c>
      <c r="B47" s="367" t="s">
        <v>2908</v>
      </c>
      <c r="C47" s="367"/>
      <c r="D47" s="367"/>
      <c r="E47" s="367"/>
      <c r="F47" s="367"/>
      <c r="G47" s="367"/>
      <c r="H47" s="367"/>
      <c r="I47" s="367"/>
      <c r="J47" s="367"/>
      <c r="K47" s="367"/>
    </row>
    <row r="48" spans="1:12" ht="21" customHeight="1">
      <c r="A48" s="310" t="s">
        <v>2909</v>
      </c>
      <c r="B48" s="367" t="s">
        <v>2910</v>
      </c>
      <c r="C48" s="367"/>
      <c r="D48" s="367"/>
      <c r="E48" s="367"/>
      <c r="F48" s="367"/>
      <c r="G48" s="367"/>
      <c r="H48" s="367"/>
      <c r="I48" s="367"/>
      <c r="J48" s="367"/>
      <c r="K48" s="367"/>
      <c r="L48" s="312"/>
    </row>
    <row r="49" spans="1:11">
      <c r="A49" s="310" t="s">
        <v>2911</v>
      </c>
      <c r="B49" s="367" t="s">
        <v>2912</v>
      </c>
      <c r="C49" s="367"/>
      <c r="D49" s="367"/>
      <c r="E49" s="367"/>
      <c r="F49" s="367"/>
      <c r="G49" s="367"/>
      <c r="H49" s="367"/>
      <c r="I49" s="367"/>
      <c r="J49" s="367"/>
      <c r="K49" s="367"/>
    </row>
    <row r="50" spans="1:11">
      <c r="A50" s="310" t="s">
        <v>2913</v>
      </c>
      <c r="B50" s="367" t="s">
        <v>2914</v>
      </c>
      <c r="C50" s="367"/>
      <c r="D50" s="367"/>
      <c r="E50" s="367"/>
      <c r="F50" s="367"/>
      <c r="G50" s="367"/>
      <c r="H50" s="367"/>
      <c r="I50" s="367"/>
      <c r="J50" s="367"/>
      <c r="K50" s="367"/>
    </row>
    <row r="51" spans="1:11">
      <c r="A51" s="310" t="s">
        <v>2915</v>
      </c>
      <c r="B51" s="367" t="s">
        <v>2916</v>
      </c>
      <c r="C51" s="367"/>
      <c r="D51" s="367"/>
      <c r="E51" s="367"/>
      <c r="F51" s="367"/>
      <c r="G51" s="367"/>
      <c r="H51" s="367"/>
      <c r="I51" s="367"/>
      <c r="J51" s="367"/>
      <c r="K51" s="367"/>
    </row>
    <row r="52" spans="1:11">
      <c r="A52" s="310" t="s">
        <v>2917</v>
      </c>
      <c r="B52" s="367" t="s">
        <v>2918</v>
      </c>
      <c r="C52" s="367"/>
      <c r="D52" s="367"/>
      <c r="E52" s="367"/>
      <c r="F52" s="367"/>
      <c r="G52" s="367"/>
      <c r="H52" s="367"/>
      <c r="I52" s="367"/>
      <c r="J52" s="367"/>
      <c r="K52" s="367"/>
    </row>
    <row r="53" spans="1:11">
      <c r="A53" s="310" t="s">
        <v>2919</v>
      </c>
      <c r="B53" s="367" t="s">
        <v>2920</v>
      </c>
      <c r="C53" s="367"/>
      <c r="D53" s="367"/>
      <c r="E53" s="367"/>
      <c r="F53" s="367"/>
      <c r="G53" s="367"/>
      <c r="H53" s="367"/>
      <c r="I53" s="367"/>
      <c r="J53" s="367"/>
      <c r="K53" s="367"/>
    </row>
    <row r="54" spans="1:11">
      <c r="A54" s="310" t="s">
        <v>2921</v>
      </c>
      <c r="B54" s="367" t="s">
        <v>2922</v>
      </c>
      <c r="C54" s="367"/>
      <c r="D54" s="367"/>
      <c r="E54" s="367"/>
      <c r="F54" s="367"/>
      <c r="G54" s="367"/>
      <c r="H54" s="367"/>
      <c r="I54" s="367"/>
      <c r="J54" s="367"/>
      <c r="K54" s="367"/>
    </row>
    <row r="55" spans="1:11">
      <c r="A55" s="310" t="s">
        <v>2923</v>
      </c>
      <c r="B55" s="367" t="s">
        <v>2924</v>
      </c>
      <c r="C55" s="367"/>
      <c r="D55" s="367"/>
      <c r="E55" s="367"/>
      <c r="F55" s="367"/>
      <c r="G55" s="367"/>
      <c r="H55" s="367"/>
      <c r="I55" s="367"/>
      <c r="J55" s="367"/>
      <c r="K55" s="367"/>
    </row>
    <row r="56" spans="1:11" ht="20.45" customHeight="1">
      <c r="A56" s="310" t="s">
        <v>2925</v>
      </c>
      <c r="B56" s="367" t="s">
        <v>2926</v>
      </c>
      <c r="C56" s="367"/>
      <c r="D56" s="367"/>
      <c r="E56" s="367"/>
      <c r="F56" s="367"/>
      <c r="G56" s="367"/>
      <c r="H56" s="367"/>
      <c r="I56" s="367"/>
      <c r="J56" s="367"/>
      <c r="K56" s="367"/>
    </row>
    <row r="57" spans="1:11" ht="10.15" customHeight="1">
      <c r="A57" s="310" t="s">
        <v>2927</v>
      </c>
      <c r="B57" s="367" t="s">
        <v>2928</v>
      </c>
      <c r="C57" s="367"/>
      <c r="D57" s="367"/>
      <c r="E57" s="367"/>
      <c r="F57" s="367"/>
      <c r="G57" s="367"/>
      <c r="H57" s="367"/>
      <c r="I57" s="367"/>
      <c r="J57" s="367"/>
      <c r="K57" s="367"/>
    </row>
    <row r="58" spans="1:11">
      <c r="A58" s="310" t="s">
        <v>2929</v>
      </c>
      <c r="B58" s="367" t="s">
        <v>2930</v>
      </c>
      <c r="C58" s="367"/>
      <c r="D58" s="367"/>
      <c r="E58" s="367"/>
      <c r="F58" s="367"/>
      <c r="G58" s="367"/>
      <c r="H58" s="367"/>
      <c r="I58" s="367"/>
      <c r="J58" s="367"/>
      <c r="K58" s="367"/>
    </row>
    <row r="59" spans="1:11" ht="12.75">
      <c r="A59" s="304" t="s">
        <v>2931</v>
      </c>
    </row>
    <row r="60" spans="1:11" ht="87" customHeight="1">
      <c r="A60" s="365" t="s">
        <v>2932</v>
      </c>
      <c r="B60" s="365"/>
      <c r="C60" s="365"/>
      <c r="D60" s="365"/>
      <c r="E60" s="365"/>
      <c r="F60" s="365"/>
      <c r="G60" s="365"/>
      <c r="H60" s="365"/>
      <c r="I60" s="365"/>
      <c r="J60" s="365"/>
      <c r="K60" s="365"/>
    </row>
    <row r="61" spans="1:11" ht="158.44999999999999" customHeight="1">
      <c r="A61" s="365" t="s">
        <v>2933</v>
      </c>
      <c r="B61" s="365"/>
      <c r="C61" s="365"/>
      <c r="D61" s="365"/>
      <c r="E61" s="365"/>
      <c r="F61" s="365"/>
      <c r="G61" s="365"/>
      <c r="H61" s="365"/>
      <c r="I61" s="365"/>
      <c r="J61" s="365"/>
      <c r="K61" s="365"/>
    </row>
    <row r="62" spans="1:11" ht="25.15" customHeight="1">
      <c r="A62" s="365" t="s">
        <v>2934</v>
      </c>
      <c r="B62" s="365"/>
      <c r="C62" s="365"/>
      <c r="D62" s="365"/>
      <c r="E62" s="365"/>
      <c r="F62" s="365"/>
      <c r="G62" s="365"/>
      <c r="H62" s="365"/>
      <c r="I62" s="365"/>
      <c r="J62" s="365"/>
      <c r="K62" s="365"/>
    </row>
    <row r="63" spans="1:11" ht="64.150000000000006" customHeight="1">
      <c r="A63" s="365" t="s">
        <v>2935</v>
      </c>
      <c r="B63" s="365"/>
      <c r="C63" s="365"/>
      <c r="D63" s="365"/>
      <c r="E63" s="365"/>
      <c r="F63" s="365"/>
      <c r="G63" s="365"/>
      <c r="H63" s="365"/>
      <c r="I63" s="365"/>
      <c r="J63" s="365"/>
      <c r="K63" s="365"/>
    </row>
    <row r="64" spans="1:11" ht="45.6" customHeight="1">
      <c r="A64" s="365" t="s">
        <v>2936</v>
      </c>
      <c r="B64" s="365"/>
      <c r="C64" s="365"/>
      <c r="D64" s="365"/>
      <c r="E64" s="365"/>
      <c r="F64" s="365"/>
      <c r="G64" s="365"/>
      <c r="H64" s="365"/>
      <c r="I64" s="365"/>
      <c r="J64" s="365"/>
      <c r="K64" s="365"/>
    </row>
    <row r="65" spans="1:11" ht="12.75">
      <c r="A65" s="366" t="s">
        <v>2937</v>
      </c>
      <c r="B65" s="366"/>
      <c r="C65" s="366"/>
      <c r="D65" s="366"/>
      <c r="E65" s="366"/>
      <c r="F65" s="366"/>
      <c r="G65" s="366"/>
      <c r="H65" s="366"/>
      <c r="I65" s="366"/>
      <c r="J65" s="366"/>
      <c r="K65" s="366"/>
    </row>
    <row r="66" spans="1:11" ht="27" customHeight="1">
      <c r="A66" s="363" t="s">
        <v>2938</v>
      </c>
      <c r="B66" s="363"/>
      <c r="C66" s="363"/>
      <c r="D66" s="363"/>
      <c r="E66" s="363"/>
      <c r="F66" s="363"/>
      <c r="G66" s="363"/>
      <c r="H66" s="363"/>
      <c r="I66" s="363"/>
      <c r="J66" s="363"/>
      <c r="K66" s="363"/>
    </row>
    <row r="67" spans="1:11" ht="48.6" customHeight="1">
      <c r="A67" s="363" t="s">
        <v>2939</v>
      </c>
      <c r="B67" s="363"/>
      <c r="C67" s="363"/>
      <c r="D67" s="363"/>
      <c r="E67" s="363"/>
      <c r="F67" s="363"/>
      <c r="G67" s="363"/>
      <c r="H67" s="363"/>
      <c r="I67" s="363"/>
      <c r="J67" s="363"/>
      <c r="K67" s="363"/>
    </row>
    <row r="68" spans="1:11" ht="12.75">
      <c r="A68" s="364" t="s">
        <v>2940</v>
      </c>
      <c r="B68" s="364"/>
      <c r="C68" s="364"/>
      <c r="D68" s="364"/>
      <c r="E68" s="364"/>
      <c r="F68" s="364"/>
      <c r="G68" s="364"/>
      <c r="H68" s="364"/>
      <c r="I68" s="364"/>
      <c r="J68" s="364"/>
      <c r="K68" s="364"/>
    </row>
    <row r="69" spans="1:11" ht="25.9" customHeight="1">
      <c r="A69" s="363" t="s">
        <v>2941</v>
      </c>
      <c r="B69" s="363"/>
      <c r="C69" s="363"/>
      <c r="D69" s="363"/>
      <c r="E69" s="363"/>
      <c r="F69" s="363"/>
      <c r="G69" s="363"/>
      <c r="H69" s="363"/>
      <c r="I69" s="363"/>
      <c r="J69" s="363"/>
      <c r="K69" s="363"/>
    </row>
  </sheetData>
  <sheetProtection algorithmName="SHA-512" hashValue="A1I3mN1TisEpbMDyAq7QoVbttmHDYTEem8y4ubpUkUWRvTH4gOORnYAu6LT+b1QJAR2SOMobYq37AfbaKG+Wtw==" saltValue="MTu/H/3lB/yIaAT/aLChtQ==" spinCount="100000" sheet="1" objects="1" scenarios="1"/>
  <mergeCells count="63">
    <mergeCell ref="B11:K11"/>
    <mergeCell ref="A1:K1"/>
    <mergeCell ref="A3:K3"/>
    <mergeCell ref="A4:K4"/>
    <mergeCell ref="B9:K9"/>
    <mergeCell ref="B10:K10"/>
    <mergeCell ref="B30:K30"/>
    <mergeCell ref="B24:K24"/>
    <mergeCell ref="B12:K12"/>
    <mergeCell ref="B13:K13"/>
    <mergeCell ref="B14:K14"/>
    <mergeCell ref="B15:K15"/>
    <mergeCell ref="B16:K16"/>
    <mergeCell ref="B17:K17"/>
    <mergeCell ref="B19:K19"/>
    <mergeCell ref="B20:K20"/>
    <mergeCell ref="B18:K18"/>
    <mergeCell ref="B21:K21"/>
    <mergeCell ref="B23:K23"/>
    <mergeCell ref="B22:K22"/>
    <mergeCell ref="B25:K25"/>
    <mergeCell ref="B26:K26"/>
    <mergeCell ref="B27:K27"/>
    <mergeCell ref="B28:K28"/>
    <mergeCell ref="B29:K29"/>
    <mergeCell ref="B52:K52"/>
    <mergeCell ref="B53:K53"/>
    <mergeCell ref="B43:K43"/>
    <mergeCell ref="B44:K44"/>
    <mergeCell ref="B45:K45"/>
    <mergeCell ref="B46:K46"/>
    <mergeCell ref="B47:K47"/>
    <mergeCell ref="B49:K49"/>
    <mergeCell ref="B50:K50"/>
    <mergeCell ref="B48:K48"/>
    <mergeCell ref="B51:K51"/>
    <mergeCell ref="B42:K42"/>
    <mergeCell ref="B31:K31"/>
    <mergeCell ref="B32:K32"/>
    <mergeCell ref="B33:K33"/>
    <mergeCell ref="B34:K34"/>
    <mergeCell ref="B35:K35"/>
    <mergeCell ref="B37:K37"/>
    <mergeCell ref="B38:K38"/>
    <mergeCell ref="B39:K39"/>
    <mergeCell ref="B40:K40"/>
    <mergeCell ref="B41:K41"/>
    <mergeCell ref="B36:K36"/>
    <mergeCell ref="B54:K54"/>
    <mergeCell ref="B55:K55"/>
    <mergeCell ref="B56:K56"/>
    <mergeCell ref="B57:K57"/>
    <mergeCell ref="B58:K58"/>
    <mergeCell ref="A66:K66"/>
    <mergeCell ref="A67:K67"/>
    <mergeCell ref="A68:K68"/>
    <mergeCell ref="A69:K69"/>
    <mergeCell ref="A60:K60"/>
    <mergeCell ref="A61:K61"/>
    <mergeCell ref="A62:K62"/>
    <mergeCell ref="A63:K63"/>
    <mergeCell ref="A64:K64"/>
    <mergeCell ref="A65:K65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68"/>
  <sheetViews>
    <sheetView workbookViewId="0">
      <selection sqref="A1:K10"/>
    </sheetView>
  </sheetViews>
  <sheetFormatPr defaultColWidth="9.33203125" defaultRowHeight="11.25"/>
  <cols>
    <col min="1" max="1" width="11.5" style="303" customWidth="1"/>
    <col min="2" max="16384" width="9.33203125" style="303"/>
  </cols>
  <sheetData>
    <row r="1" spans="1:22" ht="18.600000000000001" customHeight="1">
      <c r="A1" s="301" t="s">
        <v>2942</v>
      </c>
      <c r="B1" s="302"/>
    </row>
    <row r="2" spans="1:22" ht="12.75">
      <c r="A2" s="304"/>
    </row>
    <row r="3" spans="1:22" ht="12.75">
      <c r="A3" s="313" t="s">
        <v>2943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13"/>
      <c r="N3" s="313"/>
      <c r="O3" s="313"/>
      <c r="P3" s="313"/>
      <c r="Q3" s="313"/>
      <c r="R3" s="313"/>
      <c r="S3" s="313"/>
      <c r="T3" s="313"/>
      <c r="U3" s="313"/>
      <c r="V3" s="313"/>
    </row>
    <row r="4" spans="1:22" ht="12.75">
      <c r="A4" s="313"/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</row>
    <row r="5" spans="1:22" ht="12.75">
      <c r="A5" s="370" t="s">
        <v>2944</v>
      </c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</row>
    <row r="6" spans="1:22" ht="12.75">
      <c r="A6" s="370" t="s">
        <v>2945</v>
      </c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</row>
    <row r="7" spans="1:22" ht="26.45" customHeight="1">
      <c r="A7" s="370" t="s">
        <v>2946</v>
      </c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</row>
    <row r="8" spans="1:22" ht="12.75">
      <c r="A8" s="370" t="s">
        <v>2947</v>
      </c>
      <c r="B8" s="370"/>
      <c r="C8" s="370"/>
      <c r="D8" s="370"/>
      <c r="E8" s="370"/>
      <c r="F8" s="370"/>
      <c r="G8" s="370"/>
      <c r="H8" s="370"/>
      <c r="I8" s="370"/>
      <c r="J8" s="370"/>
      <c r="K8" s="370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</row>
    <row r="9" spans="1:22" ht="12.75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</row>
    <row r="10" spans="1:22" ht="24" customHeight="1">
      <c r="A10" s="370" t="s">
        <v>2948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</row>
    <row r="12" spans="1:22" ht="12.75">
      <c r="A12" s="305"/>
      <c r="B12" s="305"/>
    </row>
    <row r="13" spans="1:22" ht="12.75">
      <c r="A13" s="305"/>
      <c r="B13" s="305"/>
    </row>
    <row r="14" spans="1:22" ht="12.75">
      <c r="A14" s="305"/>
      <c r="B14" s="305"/>
    </row>
    <row r="15" spans="1:22" ht="12.75">
      <c r="A15" s="305"/>
      <c r="B15" s="305"/>
    </row>
    <row r="16" spans="1:22" ht="12.75">
      <c r="A16" s="305"/>
      <c r="B16" s="305"/>
    </row>
    <row r="17" spans="1:2" ht="12.75">
      <c r="A17" s="305"/>
      <c r="B17" s="305"/>
    </row>
    <row r="18" spans="1:2" ht="12.75">
      <c r="A18" s="305"/>
      <c r="B18" s="305"/>
    </row>
    <row r="19" spans="1:2" ht="12.75">
      <c r="A19" s="305"/>
      <c r="B19" s="305"/>
    </row>
    <row r="20" spans="1:2" ht="12.75">
      <c r="A20" s="305"/>
      <c r="B20" s="305"/>
    </row>
    <row r="21" spans="1:2" ht="12.75">
      <c r="A21" s="305"/>
      <c r="B21" s="305"/>
    </row>
    <row r="22" spans="1:2" ht="12.75">
      <c r="A22" s="305"/>
      <c r="B22" s="305"/>
    </row>
    <row r="23" spans="1:2" ht="12.75">
      <c r="A23" s="305"/>
      <c r="B23" s="305"/>
    </row>
    <row r="24" spans="1:2" ht="12.75">
      <c r="A24" s="305"/>
      <c r="B24" s="305"/>
    </row>
    <row r="25" spans="1:2" ht="12.75">
      <c r="A25" s="305"/>
      <c r="B25" s="305"/>
    </row>
    <row r="26" spans="1:2" ht="12.75">
      <c r="A26" s="305"/>
      <c r="B26" s="305"/>
    </row>
    <row r="27" spans="1:2" ht="12.75">
      <c r="A27" s="305"/>
      <c r="B27" s="305"/>
    </row>
    <row r="28" spans="1:2" ht="12.75">
      <c r="A28" s="305"/>
      <c r="B28" s="305"/>
    </row>
    <row r="29" spans="1:2" ht="12.75">
      <c r="A29" s="305"/>
      <c r="B29" s="305"/>
    </row>
    <row r="30" spans="1:2" ht="12.75">
      <c r="A30" s="305"/>
      <c r="B30" s="305"/>
    </row>
    <row r="31" spans="1:2" ht="12.75">
      <c r="A31" s="305"/>
      <c r="B31" s="305"/>
    </row>
    <row r="32" spans="1:2" ht="12.75">
      <c r="A32" s="305"/>
      <c r="B32" s="305"/>
    </row>
    <row r="33" spans="1:2" ht="12.75">
      <c r="A33" s="305"/>
      <c r="B33" s="305"/>
    </row>
    <row r="34" spans="1:2" ht="12.75">
      <c r="A34" s="305"/>
      <c r="B34" s="305"/>
    </row>
    <row r="35" spans="1:2" ht="12.75">
      <c r="A35" s="305"/>
      <c r="B35" s="305"/>
    </row>
    <row r="36" spans="1:2" ht="12.75">
      <c r="A36" s="305"/>
      <c r="B36" s="305"/>
    </row>
    <row r="37" spans="1:2" ht="12.75">
      <c r="A37" s="305"/>
      <c r="B37" s="305"/>
    </row>
    <row r="38" spans="1:2" ht="12.75">
      <c r="A38" s="305"/>
      <c r="B38" s="305"/>
    </row>
    <row r="39" spans="1:2" ht="12.75">
      <c r="A39" s="305"/>
      <c r="B39" s="305"/>
    </row>
    <row r="40" spans="1:2" ht="12.75">
      <c r="A40" s="305"/>
      <c r="B40" s="305"/>
    </row>
    <row r="41" spans="1:2" ht="12.75">
      <c r="A41" s="305"/>
      <c r="B41" s="305"/>
    </row>
    <row r="42" spans="1:2" ht="12.75">
      <c r="A42" s="305"/>
      <c r="B42" s="305"/>
    </row>
    <row r="43" spans="1:2" ht="12.75">
      <c r="A43" s="305"/>
      <c r="B43" s="305"/>
    </row>
    <row r="44" spans="1:2" ht="12.75">
      <c r="A44" s="305"/>
      <c r="B44" s="305"/>
    </row>
    <row r="45" spans="1:2" ht="12.75">
      <c r="A45" s="305"/>
      <c r="B45" s="305"/>
    </row>
    <row r="46" spans="1:2" ht="12.75">
      <c r="A46" s="305"/>
      <c r="B46" s="305"/>
    </row>
    <row r="47" spans="1:2" ht="12.75">
      <c r="A47" s="305"/>
      <c r="B47" s="305"/>
    </row>
    <row r="48" spans="1:2" ht="12.75">
      <c r="A48" s="305"/>
      <c r="B48" s="305"/>
    </row>
    <row r="49" spans="1:2" ht="12.75">
      <c r="A49" s="305"/>
      <c r="B49" s="305"/>
    </row>
    <row r="50" spans="1:2" ht="12.75">
      <c r="A50" s="305"/>
      <c r="B50" s="305"/>
    </row>
    <row r="51" spans="1:2" ht="12.75">
      <c r="A51" s="305"/>
      <c r="B51" s="305"/>
    </row>
    <row r="52" spans="1:2" ht="12.75">
      <c r="A52" s="305"/>
      <c r="B52" s="305"/>
    </row>
    <row r="53" spans="1:2" ht="12.75">
      <c r="A53" s="305"/>
      <c r="B53" s="305"/>
    </row>
    <row r="54" spans="1:2" ht="12.75">
      <c r="A54" s="305"/>
      <c r="B54" s="305"/>
    </row>
    <row r="55" spans="1:2" ht="12.75">
      <c r="A55" s="305"/>
      <c r="B55" s="305"/>
    </row>
    <row r="56" spans="1:2" ht="12.75">
      <c r="A56" s="305"/>
      <c r="B56" s="305"/>
    </row>
    <row r="57" spans="1:2" ht="12.75">
      <c r="A57" s="305"/>
      <c r="B57" s="305"/>
    </row>
    <row r="58" spans="1:2" ht="12.75">
      <c r="A58" s="305"/>
    </row>
    <row r="59" spans="1:2" ht="12.75">
      <c r="A59" s="305"/>
    </row>
    <row r="60" spans="1:2" ht="12.75">
      <c r="A60" s="305"/>
    </row>
    <row r="61" spans="1:2" ht="12.75">
      <c r="A61" s="305"/>
    </row>
    <row r="62" spans="1:2" ht="12.75">
      <c r="A62" s="305"/>
    </row>
    <row r="63" spans="1:2" ht="12.75">
      <c r="A63" s="305"/>
    </row>
    <row r="64" spans="1:2" ht="12.75">
      <c r="A64" s="305"/>
    </row>
    <row r="65" spans="1:1" ht="12.75">
      <c r="A65" s="305"/>
    </row>
    <row r="66" spans="1:1" ht="12.75">
      <c r="A66" s="305"/>
    </row>
    <row r="67" spans="1:1" ht="12.75">
      <c r="A67" s="305"/>
    </row>
    <row r="68" spans="1:1" ht="12.75">
      <c r="A68" s="305"/>
    </row>
  </sheetData>
  <sheetProtection algorithmName="SHA-512" hashValue="MY6To8PZrSMGetyvTARmwN2BacHhL4UtL3uaYG+ZG1YsJG+bMTxdw+foagteGM4p/0jhr6dSWfT219zHn7PFLA==" saltValue="CuhU7lMKj/srR2T2TOgstw==" spinCount="100000" sheet="1" objects="1" scenarios="1"/>
  <mergeCells count="5">
    <mergeCell ref="A5:K5"/>
    <mergeCell ref="A6:K6"/>
    <mergeCell ref="A7:K7"/>
    <mergeCell ref="A8:K8"/>
    <mergeCell ref="A10:K10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R50"/>
  <sheetViews>
    <sheetView workbookViewId="0">
      <selection sqref="A1:K19"/>
    </sheetView>
  </sheetViews>
  <sheetFormatPr defaultColWidth="9.33203125" defaultRowHeight="11.25"/>
  <cols>
    <col min="1" max="1" width="11.5" style="303" customWidth="1"/>
    <col min="2" max="16384" width="9.33203125" style="303"/>
  </cols>
  <sheetData>
    <row r="1" spans="1:96" ht="18.600000000000001" customHeight="1">
      <c r="A1" s="301" t="s">
        <v>2949</v>
      </c>
      <c r="B1" s="302"/>
    </row>
    <row r="2" spans="1:96" ht="12.75">
      <c r="A2" s="304"/>
    </row>
    <row r="3" spans="1:96" ht="29.45" customHeight="1">
      <c r="A3" s="371" t="s">
        <v>2950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307"/>
      <c r="AP3" s="307"/>
      <c r="AQ3" s="307"/>
      <c r="AR3" s="307"/>
      <c r="AS3" s="307"/>
      <c r="AT3" s="307"/>
      <c r="AU3" s="307"/>
      <c r="AV3" s="307"/>
      <c r="AW3" s="307"/>
      <c r="AX3" s="307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307"/>
      <c r="CP3" s="307"/>
      <c r="CQ3" s="307"/>
      <c r="CR3" s="307"/>
    </row>
    <row r="4" spans="1:96" ht="15">
      <c r="A4" s="316"/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</row>
    <row r="5" spans="1:96" ht="93" customHeight="1">
      <c r="A5" s="372" t="s">
        <v>2951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</row>
    <row r="6" spans="1:96" ht="15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  <c r="BF6" s="307"/>
      <c r="BG6" s="307"/>
      <c r="BH6" s="307"/>
      <c r="BI6" s="307"/>
      <c r="BJ6" s="307"/>
      <c r="BK6" s="307"/>
      <c r="BL6" s="307"/>
      <c r="BM6" s="307"/>
      <c r="BN6" s="307"/>
      <c r="BO6" s="307"/>
      <c r="BP6" s="307"/>
      <c r="BQ6" s="307"/>
      <c r="BR6" s="307"/>
      <c r="BS6" s="307"/>
      <c r="BT6" s="307"/>
      <c r="BU6" s="307"/>
      <c r="BV6" s="307"/>
      <c r="BW6" s="307"/>
      <c r="BX6" s="307"/>
      <c r="BY6" s="307"/>
      <c r="BZ6" s="307"/>
      <c r="CA6" s="307"/>
      <c r="CB6" s="307"/>
      <c r="CC6" s="307"/>
      <c r="CD6" s="307"/>
      <c r="CE6" s="307"/>
      <c r="CF6" s="307"/>
      <c r="CG6" s="307"/>
      <c r="CH6" s="307"/>
      <c r="CI6" s="307"/>
      <c r="CJ6" s="307"/>
      <c r="CK6" s="307"/>
      <c r="CL6" s="307"/>
      <c r="CM6" s="307"/>
      <c r="CN6" s="307"/>
      <c r="CO6" s="307"/>
      <c r="CP6" s="307"/>
      <c r="CQ6" s="307"/>
      <c r="CR6" s="307"/>
    </row>
    <row r="7" spans="1:96" ht="154.9" customHeight="1">
      <c r="A7" s="371" t="s">
        <v>2952</v>
      </c>
      <c r="B7" s="371"/>
      <c r="C7" s="371"/>
      <c r="D7" s="371"/>
      <c r="E7" s="371"/>
      <c r="F7" s="371"/>
      <c r="G7" s="371"/>
      <c r="H7" s="371"/>
      <c r="I7" s="371"/>
      <c r="J7" s="371"/>
      <c r="K7" s="371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</row>
    <row r="8" spans="1:96" ht="15">
      <c r="A8" s="316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</row>
    <row r="9" spans="1:96" ht="45" customHeight="1">
      <c r="A9" s="371" t="s">
        <v>2953</v>
      </c>
      <c r="B9" s="371"/>
      <c r="C9" s="371"/>
      <c r="D9" s="371"/>
      <c r="E9" s="371"/>
      <c r="F9" s="371"/>
      <c r="G9" s="371"/>
      <c r="H9" s="371"/>
      <c r="I9" s="371"/>
      <c r="J9" s="371"/>
      <c r="K9" s="371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</row>
    <row r="10" spans="1:96" ht="15">
      <c r="A10" s="316"/>
      <c r="B10" s="305"/>
      <c r="C10" s="316"/>
      <c r="D10" s="316"/>
      <c r="E10" s="316"/>
      <c r="F10" s="316"/>
      <c r="G10" s="316"/>
      <c r="H10" s="316"/>
      <c r="I10" s="316"/>
      <c r="J10" s="316"/>
      <c r="K10" s="316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</row>
    <row r="11" spans="1:96" ht="47.45" customHeight="1">
      <c r="A11" s="371" t="s">
        <v>2954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</row>
    <row r="12" spans="1:96" ht="15">
      <c r="A12" s="316"/>
      <c r="B12" s="305"/>
      <c r="C12" s="316"/>
      <c r="D12" s="316"/>
      <c r="E12" s="316"/>
      <c r="F12" s="316"/>
      <c r="G12" s="316"/>
      <c r="H12" s="316"/>
      <c r="I12" s="316"/>
      <c r="J12" s="316"/>
      <c r="K12" s="316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</row>
    <row r="13" spans="1:96" ht="98.45" customHeight="1">
      <c r="A13" s="371" t="s">
        <v>2955</v>
      </c>
      <c r="B13" s="371"/>
      <c r="C13" s="371"/>
      <c r="D13" s="371"/>
      <c r="E13" s="371"/>
      <c r="F13" s="371"/>
      <c r="G13" s="371"/>
      <c r="H13" s="371"/>
      <c r="I13" s="371"/>
      <c r="J13" s="371"/>
      <c r="K13" s="371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</row>
    <row r="14" spans="1:96" ht="15">
      <c r="A14" s="316"/>
      <c r="B14" s="305"/>
      <c r="C14" s="316"/>
      <c r="D14" s="316"/>
      <c r="E14" s="316"/>
      <c r="F14" s="316"/>
      <c r="G14" s="316"/>
      <c r="H14" s="316"/>
      <c r="I14" s="316"/>
      <c r="J14" s="316"/>
      <c r="K14" s="316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</row>
    <row r="15" spans="1:96" ht="48" customHeight="1">
      <c r="A15" s="371" t="s">
        <v>2956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</row>
    <row r="16" spans="1:96" ht="15">
      <c r="A16" s="316"/>
      <c r="B16" s="305"/>
      <c r="C16" s="316"/>
      <c r="D16" s="316"/>
      <c r="E16" s="316"/>
      <c r="F16" s="316"/>
      <c r="G16" s="316"/>
      <c r="H16" s="316"/>
      <c r="I16" s="316"/>
      <c r="J16" s="316"/>
      <c r="K16" s="316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  <c r="AN16" s="307"/>
      <c r="AO16" s="307"/>
      <c r="AP16" s="307"/>
      <c r="AQ16" s="307"/>
      <c r="AR16" s="307"/>
      <c r="AS16" s="307"/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  <c r="BE16" s="307"/>
      <c r="BF16" s="307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7"/>
      <c r="BR16" s="307"/>
      <c r="BS16" s="307"/>
      <c r="BT16" s="307"/>
      <c r="BU16" s="307"/>
      <c r="BV16" s="307"/>
      <c r="BW16" s="307"/>
      <c r="BX16" s="307"/>
      <c r="BY16" s="307"/>
      <c r="BZ16" s="307"/>
      <c r="CA16" s="307"/>
      <c r="CB16" s="307"/>
      <c r="CC16" s="307"/>
      <c r="CD16" s="307"/>
      <c r="CE16" s="307"/>
      <c r="CF16" s="307"/>
      <c r="CG16" s="307"/>
      <c r="CH16" s="307"/>
      <c r="CI16" s="307"/>
      <c r="CJ16" s="307"/>
      <c r="CK16" s="307"/>
      <c r="CL16" s="307"/>
      <c r="CM16" s="307"/>
      <c r="CN16" s="307"/>
      <c r="CO16" s="307"/>
      <c r="CP16" s="307"/>
      <c r="CQ16" s="307"/>
      <c r="CR16" s="307"/>
    </row>
    <row r="17" spans="1:96" ht="33.6" customHeight="1">
      <c r="A17" s="371" t="s">
        <v>2957</v>
      </c>
      <c r="B17" s="371"/>
      <c r="C17" s="371"/>
      <c r="D17" s="371"/>
      <c r="E17" s="371"/>
      <c r="F17" s="371"/>
      <c r="G17" s="371"/>
      <c r="H17" s="371"/>
      <c r="I17" s="371"/>
      <c r="J17" s="371"/>
      <c r="K17" s="371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307"/>
      <c r="AP17" s="307"/>
      <c r="AQ17" s="307"/>
      <c r="AR17" s="307"/>
      <c r="AS17" s="307"/>
      <c r="AT17" s="307"/>
      <c r="AU17" s="307"/>
      <c r="AV17" s="307"/>
      <c r="AW17" s="307"/>
      <c r="AX17" s="307"/>
      <c r="AY17" s="307"/>
      <c r="AZ17" s="307"/>
      <c r="BA17" s="307"/>
      <c r="BB17" s="307"/>
      <c r="BC17" s="307"/>
      <c r="BD17" s="307"/>
      <c r="BE17" s="307"/>
      <c r="BF17" s="307"/>
      <c r="BG17" s="307"/>
      <c r="BH17" s="307"/>
      <c r="BI17" s="307"/>
      <c r="BJ17" s="307"/>
      <c r="BK17" s="307"/>
      <c r="BL17" s="307"/>
      <c r="BM17" s="307"/>
      <c r="BN17" s="307"/>
      <c r="BO17" s="307"/>
      <c r="BP17" s="307"/>
      <c r="BQ17" s="307"/>
      <c r="BR17" s="307"/>
      <c r="BS17" s="307"/>
      <c r="BT17" s="307"/>
      <c r="BU17" s="307"/>
      <c r="BV17" s="307"/>
      <c r="BW17" s="307"/>
      <c r="BX17" s="307"/>
      <c r="BY17" s="307"/>
      <c r="BZ17" s="307"/>
      <c r="CA17" s="307"/>
      <c r="CB17" s="307"/>
      <c r="CC17" s="307"/>
      <c r="CD17" s="307"/>
      <c r="CE17" s="307"/>
      <c r="CF17" s="307"/>
      <c r="CG17" s="307"/>
      <c r="CH17" s="307"/>
      <c r="CI17" s="307"/>
      <c r="CJ17" s="307"/>
      <c r="CK17" s="307"/>
      <c r="CL17" s="307"/>
      <c r="CM17" s="307"/>
      <c r="CN17" s="307"/>
      <c r="CO17" s="307"/>
      <c r="CP17" s="307"/>
      <c r="CQ17" s="307"/>
      <c r="CR17" s="307"/>
    </row>
    <row r="18" spans="1:96" ht="15">
      <c r="A18" s="316"/>
      <c r="B18" s="305"/>
      <c r="C18" s="316"/>
      <c r="D18" s="316"/>
      <c r="E18" s="316"/>
      <c r="F18" s="316"/>
      <c r="G18" s="316"/>
      <c r="H18" s="316"/>
      <c r="I18" s="316"/>
      <c r="J18" s="316"/>
      <c r="K18" s="316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7"/>
      <c r="X18" s="307"/>
      <c r="Y18" s="307"/>
      <c r="Z18" s="307"/>
      <c r="AA18" s="307"/>
      <c r="AB18" s="307"/>
      <c r="AC18" s="307"/>
      <c r="AD18" s="307"/>
      <c r="AE18" s="307"/>
      <c r="AF18" s="307"/>
      <c r="AG18" s="307"/>
      <c r="AH18" s="307"/>
      <c r="AI18" s="307"/>
      <c r="AJ18" s="307"/>
      <c r="AK18" s="307"/>
      <c r="AL18" s="307"/>
      <c r="AM18" s="307"/>
      <c r="AN18" s="307"/>
      <c r="AO18" s="307"/>
      <c r="AP18" s="307"/>
      <c r="AQ18" s="307"/>
      <c r="AR18" s="307"/>
      <c r="AS18" s="307"/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  <c r="BE18" s="307"/>
      <c r="BF18" s="307"/>
      <c r="BG18" s="307"/>
      <c r="BH18" s="307"/>
      <c r="BI18" s="307"/>
      <c r="BJ18" s="307"/>
      <c r="BK18" s="307"/>
      <c r="BL18" s="307"/>
      <c r="BM18" s="307"/>
      <c r="BN18" s="307"/>
      <c r="BO18" s="307"/>
      <c r="BP18" s="307"/>
      <c r="BQ18" s="307"/>
      <c r="BR18" s="307"/>
      <c r="BS18" s="307"/>
      <c r="BT18" s="307"/>
      <c r="BU18" s="307"/>
      <c r="BV18" s="307"/>
      <c r="BW18" s="307"/>
      <c r="BX18" s="307"/>
      <c r="BY18" s="307"/>
      <c r="BZ18" s="307"/>
      <c r="CA18" s="307"/>
      <c r="CB18" s="307"/>
      <c r="CC18" s="307"/>
      <c r="CD18" s="307"/>
      <c r="CE18" s="307"/>
      <c r="CF18" s="307"/>
      <c r="CG18" s="307"/>
      <c r="CH18" s="307"/>
      <c r="CI18" s="307"/>
      <c r="CJ18" s="307"/>
      <c r="CK18" s="307"/>
      <c r="CL18" s="307"/>
      <c r="CM18" s="307"/>
      <c r="CN18" s="307"/>
      <c r="CO18" s="307"/>
      <c r="CP18" s="307"/>
      <c r="CQ18" s="307"/>
      <c r="CR18" s="307"/>
    </row>
    <row r="19" spans="1:96" ht="68.45" customHeight="1">
      <c r="A19" s="371" t="s">
        <v>2958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N19" s="307"/>
      <c r="BO19" s="307"/>
      <c r="BP19" s="307"/>
      <c r="BQ19" s="307"/>
      <c r="BR19" s="307"/>
      <c r="BS19" s="307"/>
      <c r="BT19" s="307"/>
      <c r="BU19" s="307"/>
      <c r="BV19" s="307"/>
      <c r="BW19" s="307"/>
      <c r="BX19" s="307"/>
      <c r="BY19" s="307"/>
      <c r="BZ19" s="307"/>
      <c r="CA19" s="307"/>
      <c r="CB19" s="307"/>
      <c r="CC19" s="307"/>
      <c r="CD19" s="307"/>
      <c r="CE19" s="307"/>
      <c r="CF19" s="307"/>
      <c r="CG19" s="307"/>
      <c r="CH19" s="307"/>
      <c r="CI19" s="307"/>
      <c r="CJ19" s="307"/>
      <c r="CK19" s="307"/>
      <c r="CL19" s="307"/>
      <c r="CM19" s="307"/>
      <c r="CN19" s="307"/>
      <c r="CO19" s="307"/>
      <c r="CP19" s="307"/>
      <c r="CQ19" s="307"/>
      <c r="CR19" s="307"/>
    </row>
    <row r="20" spans="1:96" ht="15.75">
      <c r="A20" s="308"/>
      <c r="B20" s="308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N20" s="307"/>
      <c r="BO20" s="307"/>
      <c r="BP20" s="307"/>
      <c r="BQ20" s="307"/>
      <c r="BR20" s="307"/>
      <c r="BS20" s="307"/>
      <c r="BT20" s="307"/>
      <c r="BU20" s="307"/>
      <c r="BV20" s="307"/>
      <c r="BW20" s="307"/>
      <c r="BX20" s="307"/>
      <c r="BY20" s="307"/>
      <c r="BZ20" s="307"/>
      <c r="CA20" s="307"/>
      <c r="CB20" s="307"/>
      <c r="CC20" s="307"/>
      <c r="CD20" s="307"/>
      <c r="CE20" s="307"/>
      <c r="CF20" s="307"/>
      <c r="CG20" s="307"/>
      <c r="CH20" s="307"/>
      <c r="CI20" s="307"/>
      <c r="CJ20" s="307"/>
      <c r="CK20" s="307"/>
      <c r="CL20" s="307"/>
      <c r="CM20" s="307"/>
      <c r="CN20" s="307"/>
      <c r="CO20" s="307"/>
      <c r="CP20" s="307"/>
      <c r="CQ20" s="307"/>
      <c r="CR20" s="307"/>
    </row>
    <row r="21" spans="1:96" ht="15.75">
      <c r="A21" s="308"/>
      <c r="B21" s="308"/>
      <c r="C21" s="307"/>
      <c r="D21" s="307"/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7"/>
      <c r="Y21" s="307"/>
      <c r="Z21" s="307"/>
      <c r="AA21" s="307"/>
      <c r="AB21" s="307"/>
      <c r="AC21" s="307"/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7"/>
      <c r="AX21" s="307"/>
      <c r="AY21" s="307"/>
      <c r="AZ21" s="307"/>
      <c r="BA21" s="307"/>
      <c r="BB21" s="307"/>
      <c r="BC21" s="307"/>
      <c r="BD21" s="307"/>
      <c r="BE21" s="307"/>
      <c r="BF21" s="307"/>
      <c r="BG21" s="307"/>
      <c r="BH21" s="307"/>
      <c r="BI21" s="307"/>
      <c r="BJ21" s="307"/>
      <c r="BK21" s="307"/>
      <c r="BL21" s="307"/>
      <c r="BM21" s="307"/>
      <c r="BN21" s="307"/>
      <c r="BO21" s="307"/>
      <c r="BP21" s="307"/>
      <c r="BQ21" s="307"/>
      <c r="BR21" s="307"/>
      <c r="BS21" s="307"/>
      <c r="BT21" s="307"/>
      <c r="BU21" s="307"/>
      <c r="BV21" s="307"/>
      <c r="BW21" s="307"/>
      <c r="BX21" s="307"/>
      <c r="BY21" s="307"/>
      <c r="BZ21" s="307"/>
      <c r="CA21" s="307"/>
      <c r="CB21" s="307"/>
      <c r="CC21" s="307"/>
      <c r="CD21" s="307"/>
      <c r="CE21" s="307"/>
      <c r="CF21" s="307"/>
      <c r="CG21" s="307"/>
      <c r="CH21" s="307"/>
      <c r="CI21" s="307"/>
      <c r="CJ21" s="307"/>
      <c r="CK21" s="307"/>
      <c r="CL21" s="307"/>
      <c r="CM21" s="307"/>
      <c r="CN21" s="307"/>
      <c r="CO21" s="307"/>
      <c r="CP21" s="307"/>
      <c r="CQ21" s="307"/>
      <c r="CR21" s="307"/>
    </row>
    <row r="22" spans="1:96" ht="15.75">
      <c r="A22" s="308"/>
      <c r="B22" s="308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  <c r="X22" s="307"/>
      <c r="Y22" s="307"/>
      <c r="Z22" s="307"/>
      <c r="AA22" s="307"/>
      <c r="AB22" s="307"/>
      <c r="AC22" s="307"/>
      <c r="AD22" s="307"/>
      <c r="AE22" s="307"/>
      <c r="AF22" s="307"/>
      <c r="AG22" s="307"/>
      <c r="AH22" s="307"/>
      <c r="AI22" s="307"/>
      <c r="AJ22" s="307"/>
      <c r="AK22" s="307"/>
      <c r="AL22" s="307"/>
      <c r="AM22" s="307"/>
      <c r="AN22" s="307"/>
      <c r="AO22" s="307"/>
      <c r="AP22" s="307"/>
      <c r="AQ22" s="307"/>
      <c r="AR22" s="307"/>
      <c r="AS22" s="307"/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  <c r="BE22" s="307"/>
      <c r="BF22" s="307"/>
      <c r="BG22" s="307"/>
      <c r="BH22" s="307"/>
      <c r="BI22" s="307"/>
      <c r="BJ22" s="307"/>
      <c r="BK22" s="307"/>
      <c r="BL22" s="307"/>
      <c r="BM22" s="307"/>
      <c r="BN22" s="307"/>
      <c r="BO22" s="307"/>
      <c r="BP22" s="307"/>
      <c r="BQ22" s="307"/>
      <c r="BR22" s="307"/>
      <c r="BS22" s="307"/>
      <c r="BT22" s="307"/>
      <c r="BU22" s="307"/>
      <c r="BV22" s="307"/>
      <c r="BW22" s="307"/>
      <c r="BX22" s="307"/>
      <c r="BY22" s="307"/>
      <c r="BZ22" s="307"/>
      <c r="CA22" s="307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307"/>
      <c r="CN22" s="307"/>
      <c r="CO22" s="307"/>
      <c r="CP22" s="307"/>
      <c r="CQ22" s="307"/>
      <c r="CR22" s="307"/>
    </row>
    <row r="23" spans="1:96" ht="15.75">
      <c r="A23" s="308"/>
      <c r="B23" s="308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7"/>
      <c r="AT23" s="307"/>
      <c r="AU23" s="307"/>
      <c r="AV23" s="307"/>
      <c r="AW23" s="307"/>
      <c r="AX23" s="307"/>
      <c r="AY23" s="307"/>
      <c r="AZ23" s="307"/>
      <c r="BA23" s="307"/>
      <c r="BB23" s="307"/>
      <c r="BC23" s="307"/>
      <c r="BD23" s="307"/>
      <c r="BE23" s="307"/>
      <c r="BF23" s="307"/>
      <c r="BG23" s="307"/>
      <c r="BH23" s="307"/>
      <c r="BI23" s="307"/>
      <c r="BJ23" s="307"/>
      <c r="BK23" s="307"/>
      <c r="BL23" s="307"/>
      <c r="BM23" s="307"/>
      <c r="BN23" s="307"/>
      <c r="BO23" s="307"/>
      <c r="BP23" s="307"/>
      <c r="BQ23" s="307"/>
      <c r="BR23" s="307"/>
      <c r="BS23" s="307"/>
      <c r="BT23" s="307"/>
      <c r="BU23" s="307"/>
      <c r="BV23" s="307"/>
      <c r="BW23" s="307"/>
      <c r="BX23" s="307"/>
      <c r="BY23" s="307"/>
      <c r="BZ23" s="307"/>
      <c r="CA23" s="307"/>
      <c r="CB23" s="307"/>
      <c r="CC23" s="307"/>
      <c r="CD23" s="307"/>
      <c r="CE23" s="307"/>
      <c r="CF23" s="307"/>
      <c r="CG23" s="307"/>
      <c r="CH23" s="307"/>
      <c r="CI23" s="307"/>
      <c r="CJ23" s="307"/>
      <c r="CK23" s="307"/>
      <c r="CL23" s="307"/>
      <c r="CM23" s="307"/>
      <c r="CN23" s="307"/>
      <c r="CO23" s="307"/>
      <c r="CP23" s="307"/>
      <c r="CQ23" s="307"/>
      <c r="CR23" s="307"/>
    </row>
    <row r="24" spans="1:96" ht="15.75">
      <c r="A24" s="308"/>
      <c r="B24" s="308"/>
      <c r="C24" s="307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307"/>
      <c r="U24" s="307"/>
      <c r="V24" s="307"/>
      <c r="W24" s="307"/>
      <c r="X24" s="307"/>
      <c r="Y24" s="307"/>
      <c r="Z24" s="307"/>
      <c r="AA24" s="307"/>
      <c r="AB24" s="307"/>
      <c r="AC24" s="307"/>
      <c r="AD24" s="307"/>
      <c r="AE24" s="307"/>
      <c r="AF24" s="307"/>
      <c r="AG24" s="307"/>
      <c r="AH24" s="307"/>
      <c r="AI24" s="307"/>
      <c r="AJ24" s="307"/>
      <c r="AK24" s="307"/>
      <c r="AL24" s="307"/>
      <c r="AM24" s="307"/>
      <c r="AN24" s="307"/>
      <c r="AO24" s="307"/>
      <c r="AP24" s="307"/>
      <c r="AQ24" s="307"/>
      <c r="AR24" s="307"/>
      <c r="AS24" s="307"/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  <c r="BE24" s="307"/>
      <c r="BF24" s="307"/>
      <c r="BG24" s="307"/>
      <c r="BH24" s="307"/>
      <c r="BI24" s="307"/>
      <c r="BJ24" s="307"/>
      <c r="BK24" s="307"/>
      <c r="BL24" s="307"/>
      <c r="BM24" s="307"/>
      <c r="BN24" s="307"/>
      <c r="BO24" s="307"/>
      <c r="BP24" s="307"/>
      <c r="BQ24" s="307"/>
      <c r="BR24" s="307"/>
      <c r="BS24" s="307"/>
      <c r="BT24" s="307"/>
      <c r="BU24" s="307"/>
      <c r="BV24" s="307"/>
      <c r="BW24" s="307"/>
      <c r="BX24" s="307"/>
      <c r="BY24" s="307"/>
      <c r="BZ24" s="307"/>
      <c r="CA24" s="307"/>
      <c r="CB24" s="307"/>
      <c r="CC24" s="307"/>
      <c r="CD24" s="307"/>
      <c r="CE24" s="307"/>
      <c r="CF24" s="307"/>
      <c r="CG24" s="307"/>
      <c r="CH24" s="307"/>
      <c r="CI24" s="307"/>
      <c r="CJ24" s="307"/>
      <c r="CK24" s="307"/>
      <c r="CL24" s="307"/>
      <c r="CM24" s="307"/>
      <c r="CN24" s="307"/>
      <c r="CO24" s="307"/>
      <c r="CP24" s="307"/>
      <c r="CQ24" s="307"/>
      <c r="CR24" s="307"/>
    </row>
    <row r="25" spans="1:96" ht="15.75">
      <c r="A25" s="308"/>
      <c r="B25" s="308"/>
      <c r="C25" s="307"/>
      <c r="D25" s="307"/>
      <c r="E25" s="307"/>
      <c r="F25" s="307"/>
      <c r="G25" s="307"/>
      <c r="H25" s="307"/>
      <c r="I25" s="307"/>
      <c r="J25" s="307"/>
      <c r="K25" s="307"/>
      <c r="L25" s="307"/>
      <c r="M25" s="307"/>
      <c r="N25" s="307"/>
      <c r="O25" s="307"/>
      <c r="P25" s="307"/>
      <c r="Q25" s="307"/>
      <c r="R25" s="307"/>
      <c r="S25" s="307"/>
      <c r="T25" s="307"/>
      <c r="U25" s="307"/>
      <c r="V25" s="307"/>
      <c r="W25" s="307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  <c r="AJ25" s="307"/>
      <c r="AK25" s="307"/>
      <c r="AL25" s="307"/>
      <c r="AM25" s="307"/>
      <c r="AN25" s="307"/>
      <c r="AO25" s="307"/>
      <c r="AP25" s="307"/>
      <c r="AQ25" s="307"/>
      <c r="AR25" s="307"/>
      <c r="AS25" s="307"/>
      <c r="AT25" s="307"/>
      <c r="AU25" s="307"/>
      <c r="AV25" s="307"/>
      <c r="AW25" s="307"/>
      <c r="AX25" s="307"/>
      <c r="AY25" s="307"/>
      <c r="AZ25" s="307"/>
      <c r="BA25" s="307"/>
      <c r="BB25" s="307"/>
      <c r="BC25" s="307"/>
      <c r="BD25" s="307"/>
      <c r="BE25" s="307"/>
      <c r="BF25" s="307"/>
      <c r="BG25" s="307"/>
      <c r="BH25" s="307"/>
      <c r="BI25" s="307"/>
      <c r="BJ25" s="307"/>
      <c r="BK25" s="307"/>
      <c r="BL25" s="307"/>
      <c r="BM25" s="307"/>
      <c r="BN25" s="307"/>
      <c r="BO25" s="307"/>
      <c r="BP25" s="307"/>
      <c r="BQ25" s="307"/>
      <c r="BR25" s="307"/>
      <c r="BS25" s="307"/>
      <c r="BT25" s="307"/>
      <c r="BU25" s="307"/>
      <c r="BV25" s="307"/>
      <c r="BW25" s="307"/>
      <c r="BX25" s="307"/>
      <c r="BY25" s="307"/>
      <c r="BZ25" s="307"/>
      <c r="CA25" s="307"/>
      <c r="CB25" s="307"/>
      <c r="CC25" s="307"/>
      <c r="CD25" s="307"/>
      <c r="CE25" s="307"/>
      <c r="CF25" s="307"/>
      <c r="CG25" s="307"/>
      <c r="CH25" s="307"/>
      <c r="CI25" s="307"/>
      <c r="CJ25" s="307"/>
      <c r="CK25" s="307"/>
      <c r="CL25" s="307"/>
      <c r="CM25" s="307"/>
      <c r="CN25" s="307"/>
      <c r="CO25" s="307"/>
      <c r="CP25" s="307"/>
      <c r="CQ25" s="307"/>
      <c r="CR25" s="307"/>
    </row>
    <row r="26" spans="1:96" ht="15.75">
      <c r="A26" s="308"/>
      <c r="B26" s="308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  <c r="AJ26" s="307"/>
      <c r="AK26" s="307"/>
      <c r="AL26" s="307"/>
      <c r="AM26" s="307"/>
      <c r="AN26" s="307"/>
      <c r="AO26" s="307"/>
      <c r="AP26" s="307"/>
      <c r="AQ26" s="307"/>
      <c r="AR26" s="307"/>
      <c r="AS26" s="307"/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  <c r="BE26" s="307"/>
      <c r="BF26" s="307"/>
      <c r="BG26" s="307"/>
      <c r="BH26" s="307"/>
      <c r="BI26" s="307"/>
      <c r="BJ26" s="307"/>
      <c r="BK26" s="307"/>
      <c r="BL26" s="307"/>
      <c r="BM26" s="307"/>
      <c r="BN26" s="307"/>
      <c r="BO26" s="307"/>
      <c r="BP26" s="307"/>
      <c r="BQ26" s="307"/>
      <c r="BR26" s="307"/>
      <c r="BS26" s="307"/>
      <c r="BT26" s="307"/>
      <c r="BU26" s="307"/>
      <c r="BV26" s="307"/>
      <c r="BW26" s="307"/>
      <c r="BX26" s="307"/>
      <c r="BY26" s="307"/>
      <c r="BZ26" s="307"/>
      <c r="CA26" s="307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  <c r="CM26" s="307"/>
      <c r="CN26" s="307"/>
      <c r="CO26" s="307"/>
      <c r="CP26" s="307"/>
      <c r="CQ26" s="307"/>
      <c r="CR26" s="307"/>
    </row>
    <row r="27" spans="1:96" ht="15.75">
      <c r="A27" s="308"/>
      <c r="B27" s="308"/>
      <c r="C27" s="307"/>
      <c r="D27" s="307"/>
      <c r="E27" s="307"/>
      <c r="F27" s="307"/>
      <c r="G27" s="307"/>
      <c r="H27" s="307"/>
      <c r="I27" s="307"/>
      <c r="J27" s="307"/>
      <c r="K27" s="307"/>
      <c r="L27" s="307"/>
      <c r="M27" s="307"/>
      <c r="N27" s="307"/>
      <c r="O27" s="307"/>
      <c r="P27" s="307"/>
      <c r="Q27" s="307"/>
      <c r="R27" s="307"/>
      <c r="S27" s="307"/>
      <c r="T27" s="307"/>
      <c r="U27" s="307"/>
      <c r="V27" s="307"/>
      <c r="W27" s="307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  <c r="AJ27" s="307"/>
      <c r="AK27" s="307"/>
      <c r="AL27" s="307"/>
      <c r="AM27" s="307"/>
      <c r="AN27" s="307"/>
      <c r="AO27" s="307"/>
      <c r="AP27" s="307"/>
      <c r="AQ27" s="307"/>
      <c r="AR27" s="307"/>
      <c r="AS27" s="307"/>
      <c r="AT27" s="307"/>
      <c r="AU27" s="307"/>
      <c r="AV27" s="307"/>
      <c r="AW27" s="307"/>
      <c r="AX27" s="307"/>
      <c r="AY27" s="307"/>
      <c r="AZ27" s="307"/>
      <c r="BA27" s="307"/>
      <c r="BB27" s="307"/>
      <c r="BC27" s="307"/>
      <c r="BD27" s="307"/>
      <c r="BE27" s="307"/>
      <c r="BF27" s="307"/>
      <c r="BG27" s="307"/>
      <c r="BH27" s="307"/>
      <c r="BI27" s="307"/>
      <c r="BJ27" s="307"/>
      <c r="BK27" s="307"/>
      <c r="BL27" s="307"/>
      <c r="BM27" s="307"/>
      <c r="BN27" s="307"/>
      <c r="BO27" s="307"/>
      <c r="BP27" s="307"/>
      <c r="BQ27" s="307"/>
      <c r="BR27" s="307"/>
      <c r="BS27" s="307"/>
      <c r="BT27" s="307"/>
      <c r="BU27" s="307"/>
      <c r="BV27" s="307"/>
      <c r="BW27" s="307"/>
      <c r="BX27" s="307"/>
      <c r="BY27" s="307"/>
      <c r="BZ27" s="307"/>
      <c r="CA27" s="307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  <c r="CM27" s="307"/>
      <c r="CN27" s="307"/>
      <c r="CO27" s="307"/>
      <c r="CP27" s="307"/>
      <c r="CQ27" s="307"/>
      <c r="CR27" s="307"/>
    </row>
    <row r="28" spans="1:96" ht="15.75">
      <c r="A28" s="308"/>
      <c r="B28" s="308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7"/>
      <c r="Q28" s="307"/>
      <c r="R28" s="307"/>
      <c r="S28" s="307"/>
      <c r="T28" s="307"/>
      <c r="U28" s="307"/>
      <c r="V28" s="307"/>
      <c r="W28" s="30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  <c r="AK28" s="307"/>
      <c r="AL28" s="307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  <c r="BE28" s="307"/>
      <c r="BF28" s="307"/>
      <c r="BG28" s="307"/>
      <c r="BH28" s="307"/>
      <c r="BI28" s="307"/>
      <c r="BJ28" s="307"/>
      <c r="BK28" s="307"/>
      <c r="BL28" s="307"/>
      <c r="BM28" s="307"/>
      <c r="BN28" s="307"/>
      <c r="BO28" s="307"/>
      <c r="BP28" s="307"/>
      <c r="BQ28" s="307"/>
      <c r="BR28" s="307"/>
      <c r="BS28" s="307"/>
      <c r="BT28" s="307"/>
      <c r="BU28" s="307"/>
      <c r="BV28" s="307"/>
      <c r="BW28" s="307"/>
      <c r="BX28" s="307"/>
      <c r="BY28" s="307"/>
      <c r="BZ28" s="307"/>
      <c r="CA28" s="307"/>
      <c r="CB28" s="307"/>
      <c r="CC28" s="307"/>
      <c r="CD28" s="307"/>
      <c r="CE28" s="307"/>
      <c r="CF28" s="307"/>
      <c r="CG28" s="307"/>
      <c r="CH28" s="307"/>
      <c r="CI28" s="307"/>
      <c r="CJ28" s="307"/>
      <c r="CK28" s="307"/>
      <c r="CL28" s="307"/>
      <c r="CM28" s="307"/>
      <c r="CN28" s="307"/>
      <c r="CO28" s="307"/>
      <c r="CP28" s="307"/>
      <c r="CQ28" s="307"/>
      <c r="CR28" s="307"/>
    </row>
    <row r="29" spans="1:96" ht="15.75">
      <c r="A29" s="308"/>
      <c r="B29" s="308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07"/>
      <c r="P29" s="307"/>
      <c r="Q29" s="307"/>
      <c r="R29" s="307"/>
      <c r="S29" s="307"/>
      <c r="T29" s="307"/>
      <c r="U29" s="307"/>
      <c r="V29" s="307"/>
      <c r="W29" s="307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  <c r="AJ29" s="307"/>
      <c r="AK29" s="307"/>
      <c r="AL29" s="307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  <c r="AY29" s="307"/>
      <c r="AZ29" s="307"/>
      <c r="BA29" s="307"/>
      <c r="BB29" s="307"/>
      <c r="BC29" s="307"/>
      <c r="BD29" s="307"/>
      <c r="BE29" s="307"/>
      <c r="BF29" s="307"/>
      <c r="BG29" s="307"/>
      <c r="BH29" s="307"/>
      <c r="BI29" s="307"/>
      <c r="BJ29" s="307"/>
      <c r="BK29" s="307"/>
      <c r="BL29" s="307"/>
      <c r="BM29" s="307"/>
      <c r="BN29" s="307"/>
      <c r="BO29" s="307"/>
      <c r="BP29" s="307"/>
      <c r="BQ29" s="307"/>
      <c r="BR29" s="307"/>
      <c r="BS29" s="307"/>
      <c r="BT29" s="307"/>
      <c r="BU29" s="307"/>
      <c r="BV29" s="307"/>
      <c r="BW29" s="307"/>
      <c r="BX29" s="307"/>
      <c r="BY29" s="307"/>
      <c r="BZ29" s="307"/>
      <c r="CA29" s="307"/>
      <c r="CB29" s="307"/>
      <c r="CC29" s="307"/>
      <c r="CD29" s="307"/>
      <c r="CE29" s="307"/>
      <c r="CF29" s="307"/>
      <c r="CG29" s="307"/>
      <c r="CH29" s="307"/>
      <c r="CI29" s="307"/>
      <c r="CJ29" s="307"/>
      <c r="CK29" s="307"/>
      <c r="CL29" s="307"/>
      <c r="CM29" s="307"/>
      <c r="CN29" s="307"/>
      <c r="CO29" s="307"/>
      <c r="CP29" s="307"/>
      <c r="CQ29" s="307"/>
      <c r="CR29" s="307"/>
    </row>
    <row r="30" spans="1:96" ht="15.75">
      <c r="A30" s="308"/>
      <c r="B30" s="308"/>
      <c r="C30" s="307"/>
      <c r="D30" s="307"/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  <c r="AJ30" s="307"/>
      <c r="AK30" s="307"/>
      <c r="AL30" s="307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  <c r="BE30" s="307"/>
      <c r="BF30" s="307"/>
      <c r="BG30" s="307"/>
      <c r="BH30" s="307"/>
      <c r="BI30" s="307"/>
      <c r="BJ30" s="307"/>
      <c r="BK30" s="307"/>
      <c r="BL30" s="307"/>
      <c r="BM30" s="307"/>
      <c r="BN30" s="307"/>
      <c r="BO30" s="307"/>
      <c r="BP30" s="307"/>
      <c r="BQ30" s="307"/>
      <c r="BR30" s="307"/>
      <c r="BS30" s="307"/>
      <c r="BT30" s="307"/>
      <c r="BU30" s="307"/>
      <c r="BV30" s="307"/>
      <c r="BW30" s="307"/>
      <c r="BX30" s="307"/>
      <c r="BY30" s="307"/>
      <c r="BZ30" s="307"/>
      <c r="CA30" s="307"/>
      <c r="CB30" s="307"/>
      <c r="CC30" s="307"/>
      <c r="CD30" s="307"/>
      <c r="CE30" s="307"/>
      <c r="CF30" s="307"/>
      <c r="CG30" s="307"/>
      <c r="CH30" s="307"/>
      <c r="CI30" s="307"/>
      <c r="CJ30" s="307"/>
      <c r="CK30" s="307"/>
      <c r="CL30" s="307"/>
      <c r="CM30" s="307"/>
      <c r="CN30" s="307"/>
      <c r="CO30" s="307"/>
      <c r="CP30" s="307"/>
      <c r="CQ30" s="307"/>
      <c r="CR30" s="307"/>
    </row>
    <row r="31" spans="1:96" ht="15.75">
      <c r="A31" s="308"/>
      <c r="B31" s="308"/>
      <c r="C31" s="307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07"/>
      <c r="AA31" s="307"/>
      <c r="AB31" s="307"/>
      <c r="AC31" s="307"/>
      <c r="AD31" s="307"/>
      <c r="AE31" s="307"/>
      <c r="AF31" s="307"/>
      <c r="AG31" s="307"/>
      <c r="AH31" s="307"/>
      <c r="AI31" s="307"/>
      <c r="AJ31" s="307"/>
      <c r="AK31" s="307"/>
      <c r="AL31" s="307"/>
      <c r="AM31" s="307"/>
      <c r="AN31" s="307"/>
      <c r="AO31" s="307"/>
      <c r="AP31" s="307"/>
      <c r="AQ31" s="307"/>
      <c r="AR31" s="307"/>
      <c r="AS31" s="307"/>
      <c r="AT31" s="307"/>
      <c r="AU31" s="307"/>
      <c r="AV31" s="307"/>
      <c r="AW31" s="307"/>
      <c r="AX31" s="307"/>
      <c r="AY31" s="307"/>
      <c r="AZ31" s="307"/>
      <c r="BA31" s="307"/>
      <c r="BB31" s="307"/>
      <c r="BC31" s="307"/>
      <c r="BD31" s="307"/>
      <c r="BE31" s="307"/>
      <c r="BF31" s="307"/>
      <c r="BG31" s="307"/>
      <c r="BH31" s="307"/>
      <c r="BI31" s="307"/>
      <c r="BJ31" s="307"/>
      <c r="BK31" s="307"/>
      <c r="BL31" s="307"/>
      <c r="BM31" s="307"/>
      <c r="BN31" s="307"/>
      <c r="BO31" s="307"/>
      <c r="BP31" s="307"/>
      <c r="BQ31" s="307"/>
      <c r="BR31" s="307"/>
      <c r="BS31" s="307"/>
      <c r="BT31" s="307"/>
      <c r="BU31" s="307"/>
      <c r="BV31" s="307"/>
      <c r="BW31" s="307"/>
      <c r="BX31" s="307"/>
      <c r="BY31" s="307"/>
      <c r="BZ31" s="307"/>
      <c r="CA31" s="307"/>
      <c r="CB31" s="307"/>
      <c r="CC31" s="307"/>
      <c r="CD31" s="307"/>
      <c r="CE31" s="307"/>
      <c r="CF31" s="307"/>
      <c r="CG31" s="307"/>
      <c r="CH31" s="307"/>
      <c r="CI31" s="307"/>
      <c r="CJ31" s="307"/>
      <c r="CK31" s="307"/>
      <c r="CL31" s="307"/>
      <c r="CM31" s="307"/>
      <c r="CN31" s="307"/>
      <c r="CO31" s="307"/>
      <c r="CP31" s="307"/>
      <c r="CQ31" s="307"/>
      <c r="CR31" s="307"/>
    </row>
    <row r="32" spans="1:96" ht="12.75">
      <c r="A32" s="305"/>
      <c r="B32" s="305"/>
    </row>
    <row r="33" spans="1:2" ht="12.75">
      <c r="A33" s="305"/>
      <c r="B33" s="305"/>
    </row>
    <row r="34" spans="1:2" ht="12.75">
      <c r="A34" s="305"/>
      <c r="B34" s="305"/>
    </row>
    <row r="35" spans="1:2" ht="12.75">
      <c r="A35" s="305"/>
      <c r="B35" s="305"/>
    </row>
    <row r="36" spans="1:2" ht="12.75">
      <c r="A36" s="305"/>
      <c r="B36" s="305"/>
    </row>
    <row r="37" spans="1:2" ht="12.75">
      <c r="A37" s="305"/>
      <c r="B37" s="305"/>
    </row>
    <row r="38" spans="1:2" ht="12.75">
      <c r="A38" s="305"/>
      <c r="B38" s="305"/>
    </row>
    <row r="39" spans="1:2" ht="12.75">
      <c r="A39" s="305"/>
      <c r="B39" s="305"/>
    </row>
    <row r="40" spans="1:2" ht="12.75">
      <c r="A40" s="305"/>
    </row>
    <row r="41" spans="1:2" ht="12.75">
      <c r="A41" s="305"/>
    </row>
    <row r="42" spans="1:2" ht="12.75">
      <c r="A42" s="305"/>
    </row>
    <row r="43" spans="1:2" ht="12.75">
      <c r="A43" s="305"/>
    </row>
    <row r="44" spans="1:2" ht="12.75">
      <c r="A44" s="305"/>
    </row>
    <row r="45" spans="1:2" ht="12.75">
      <c r="A45" s="305"/>
    </row>
    <row r="46" spans="1:2" ht="12.75">
      <c r="A46" s="305"/>
    </row>
    <row r="47" spans="1:2" ht="12.75">
      <c r="A47" s="305"/>
    </row>
    <row r="48" spans="1:2" ht="12.75">
      <c r="A48" s="305"/>
    </row>
    <row r="49" spans="1:1" ht="12.75">
      <c r="A49" s="305"/>
    </row>
    <row r="50" spans="1:1" ht="12.75">
      <c r="A50" s="305"/>
    </row>
  </sheetData>
  <sheetProtection algorithmName="SHA-512" hashValue="nBl3JDKocSPbm1bfjxcp38qbB8YDrb4jF9XWSYYng+Rz/GjdBxplj8KiFCRBoEZbZoRu/phdBU/3SqBGZFKfmg==" saltValue="GXUiQewlmdHZfmjFFoOYRg==" spinCount="100000" sheet="1" objects="1" scenarios="1"/>
  <mergeCells count="9">
    <mergeCell ref="A13:K13"/>
    <mergeCell ref="A15:K15"/>
    <mergeCell ref="A17:K17"/>
    <mergeCell ref="A19:K19"/>
    <mergeCell ref="A3:K3"/>
    <mergeCell ref="A5:K5"/>
    <mergeCell ref="A7:K7"/>
    <mergeCell ref="A9:K9"/>
    <mergeCell ref="A11:K11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H76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9"/>
      <c r="C3" s="20"/>
      <c r="D3" s="20"/>
      <c r="E3" s="20"/>
      <c r="F3" s="20"/>
      <c r="G3" s="20"/>
      <c r="H3" s="21"/>
    </row>
    <row r="4" spans="2:8" ht="24.95" customHeight="1">
      <c r="B4" s="21"/>
      <c r="C4" s="22" t="s">
        <v>2959</v>
      </c>
      <c r="H4" s="21"/>
    </row>
    <row r="5" spans="2:8" ht="12" customHeight="1">
      <c r="B5" s="21"/>
      <c r="C5" s="25" t="s">
        <v>13</v>
      </c>
      <c r="D5" s="355" t="s">
        <v>14</v>
      </c>
      <c r="E5" s="381"/>
      <c r="F5" s="381"/>
      <c r="H5" s="21"/>
    </row>
    <row r="6" spans="2:8" ht="36.950000000000003" customHeight="1">
      <c r="B6" s="21"/>
      <c r="C6" s="27" t="s">
        <v>16</v>
      </c>
      <c r="D6" s="352" t="s">
        <v>17</v>
      </c>
      <c r="E6" s="381"/>
      <c r="F6" s="381"/>
      <c r="H6" s="21"/>
    </row>
    <row r="7" spans="2:8" ht="16.5" customHeight="1">
      <c r="B7" s="21"/>
      <c r="C7" s="28" t="s">
        <v>24</v>
      </c>
      <c r="D7" s="51" t="str">
        <f>'Rekapitulace stavby'!AN8</f>
        <v>13. 11. 2024</v>
      </c>
      <c r="H7" s="21"/>
    </row>
    <row r="8" spans="2:8" s="1" customFormat="1" ht="10.9" customHeight="1">
      <c r="B8" s="34"/>
      <c r="H8" s="34"/>
    </row>
    <row r="9" spans="2:8" s="10" customFormat="1" ht="29.25" customHeight="1">
      <c r="B9" s="117"/>
      <c r="C9" s="118" t="s">
        <v>61</v>
      </c>
      <c r="D9" s="119" t="s">
        <v>62</v>
      </c>
      <c r="E9" s="119" t="s">
        <v>341</v>
      </c>
      <c r="F9" s="120" t="s">
        <v>2960</v>
      </c>
      <c r="H9" s="117"/>
    </row>
    <row r="10" spans="2:8" s="1" customFormat="1" ht="26.45" customHeight="1">
      <c r="B10" s="34"/>
      <c r="C10" s="212" t="s">
        <v>2961</v>
      </c>
      <c r="D10" s="212" t="s">
        <v>92</v>
      </c>
      <c r="H10" s="34"/>
    </row>
    <row r="11" spans="2:8" s="7" customFormat="1" ht="16.899999999999999" customHeight="1">
      <c r="B11" s="94"/>
      <c r="C11" s="213" t="s">
        <v>107</v>
      </c>
      <c r="D11" s="214" t="s">
        <v>108</v>
      </c>
      <c r="E11" s="214" t="s">
        <v>32</v>
      </c>
      <c r="F11" s="215">
        <v>23.481999999999999</v>
      </c>
      <c r="H11" s="94"/>
    </row>
    <row r="12" spans="2:8" s="1" customFormat="1" ht="16.899999999999999" customHeight="1">
      <c r="B12" s="34"/>
      <c r="C12" s="216" t="s">
        <v>32</v>
      </c>
      <c r="D12" s="216" t="s">
        <v>2962</v>
      </c>
      <c r="E12" s="18" t="s">
        <v>32</v>
      </c>
      <c r="F12" s="217">
        <v>0</v>
      </c>
      <c r="H12" s="34"/>
    </row>
    <row r="13" spans="2:8" s="1" customFormat="1" ht="16.899999999999999" customHeight="1">
      <c r="B13" s="34"/>
      <c r="C13" s="216" t="s">
        <v>32</v>
      </c>
      <c r="D13" s="216" t="s">
        <v>2963</v>
      </c>
      <c r="E13" s="18" t="s">
        <v>32</v>
      </c>
      <c r="F13" s="217">
        <v>0</v>
      </c>
      <c r="H13" s="34"/>
    </row>
    <row r="14" spans="2:8" s="1" customFormat="1" ht="16.899999999999999" customHeight="1">
      <c r="B14" s="34"/>
      <c r="C14" s="216" t="s">
        <v>32</v>
      </c>
      <c r="D14" s="216" t="s">
        <v>2964</v>
      </c>
      <c r="E14" s="18" t="s">
        <v>32</v>
      </c>
      <c r="F14" s="217">
        <v>23.481999999999999</v>
      </c>
      <c r="H14" s="34"/>
    </row>
    <row r="15" spans="2:8" s="1" customFormat="1" ht="16.899999999999999" customHeight="1">
      <c r="B15" s="34"/>
      <c r="C15" s="218" t="s">
        <v>2965</v>
      </c>
      <c r="H15" s="34"/>
    </row>
    <row r="16" spans="2:8" s="1" customFormat="1" ht="16.899999999999999" customHeight="1">
      <c r="B16" s="34"/>
      <c r="C16" s="216" t="s">
        <v>954</v>
      </c>
      <c r="D16" s="216" t="s">
        <v>2966</v>
      </c>
      <c r="E16" s="18" t="s">
        <v>476</v>
      </c>
      <c r="F16" s="217">
        <v>23.481999999999999</v>
      </c>
      <c r="H16" s="34"/>
    </row>
    <row r="17" spans="2:8" s="1" customFormat="1" ht="16.899999999999999" customHeight="1">
      <c r="B17" s="34"/>
      <c r="C17" s="219" t="s">
        <v>2084</v>
      </c>
      <c r="D17" s="214" t="s">
        <v>2967</v>
      </c>
      <c r="E17" s="220" t="s">
        <v>32</v>
      </c>
      <c r="F17" s="221">
        <v>31.036999999999999</v>
      </c>
      <c r="H17" s="34"/>
    </row>
    <row r="18" spans="2:8" s="1" customFormat="1" ht="16.899999999999999" customHeight="1">
      <c r="B18" s="34"/>
      <c r="C18" s="216" t="s">
        <v>32</v>
      </c>
      <c r="D18" s="216" t="s">
        <v>2968</v>
      </c>
      <c r="E18" s="18" t="s">
        <v>32</v>
      </c>
      <c r="F18" s="217">
        <v>0</v>
      </c>
      <c r="H18" s="34"/>
    </row>
    <row r="19" spans="2:8" s="1" customFormat="1" ht="16.899999999999999" customHeight="1">
      <c r="B19" s="34"/>
      <c r="C19" s="216" t="s">
        <v>32</v>
      </c>
      <c r="D19" s="216" t="s">
        <v>2962</v>
      </c>
      <c r="E19" s="18" t="s">
        <v>32</v>
      </c>
      <c r="F19" s="217">
        <v>0</v>
      </c>
      <c r="H19" s="34"/>
    </row>
    <row r="20" spans="2:8" s="1" customFormat="1" ht="16.899999999999999" customHeight="1">
      <c r="B20" s="34"/>
      <c r="C20" s="216" t="s">
        <v>32</v>
      </c>
      <c r="D20" s="216" t="s">
        <v>2969</v>
      </c>
      <c r="E20" s="18" t="s">
        <v>32</v>
      </c>
      <c r="F20" s="217">
        <v>0</v>
      </c>
      <c r="H20" s="34"/>
    </row>
    <row r="21" spans="2:8" s="1" customFormat="1" ht="16.899999999999999" customHeight="1">
      <c r="B21" s="34"/>
      <c r="C21" s="216" t="s">
        <v>32</v>
      </c>
      <c r="D21" s="216" t="s">
        <v>2970</v>
      </c>
      <c r="E21" s="18" t="s">
        <v>32</v>
      </c>
      <c r="F21" s="217">
        <v>0</v>
      </c>
      <c r="H21" s="34"/>
    </row>
    <row r="22" spans="2:8" s="1" customFormat="1" ht="16.899999999999999" customHeight="1">
      <c r="B22" s="34"/>
      <c r="C22" s="216" t="s">
        <v>32</v>
      </c>
      <c r="D22" s="216" t="s">
        <v>2971</v>
      </c>
      <c r="E22" s="18" t="s">
        <v>32</v>
      </c>
      <c r="F22" s="217">
        <v>36.75</v>
      </c>
      <c r="H22" s="34"/>
    </row>
    <row r="23" spans="2:8" s="1" customFormat="1" ht="16.899999999999999" customHeight="1">
      <c r="B23" s="34"/>
      <c r="C23" s="216" t="s">
        <v>32</v>
      </c>
      <c r="D23" s="216" t="s">
        <v>2972</v>
      </c>
      <c r="E23" s="18" t="s">
        <v>32</v>
      </c>
      <c r="F23" s="217">
        <v>0</v>
      </c>
      <c r="H23" s="34"/>
    </row>
    <row r="24" spans="2:8" s="1" customFormat="1" ht="16.899999999999999" customHeight="1">
      <c r="B24" s="34"/>
      <c r="C24" s="216" t="s">
        <v>32</v>
      </c>
      <c r="D24" s="216" t="s">
        <v>1366</v>
      </c>
      <c r="E24" s="18" t="s">
        <v>32</v>
      </c>
      <c r="F24" s="217">
        <v>-5.7130000000000001</v>
      </c>
      <c r="H24" s="34"/>
    </row>
    <row r="25" spans="2:8" s="1" customFormat="1" ht="16.899999999999999" customHeight="1">
      <c r="B25" s="34"/>
      <c r="C25" s="219" t="s">
        <v>2086</v>
      </c>
      <c r="D25" s="214" t="s">
        <v>2973</v>
      </c>
      <c r="E25" s="220" t="s">
        <v>32</v>
      </c>
      <c r="F25" s="221">
        <v>93.643000000000001</v>
      </c>
      <c r="H25" s="34"/>
    </row>
    <row r="26" spans="2:8" s="1" customFormat="1" ht="16.899999999999999" customHeight="1">
      <c r="B26" s="34"/>
      <c r="C26" s="216" t="s">
        <v>32</v>
      </c>
      <c r="D26" s="216" t="s">
        <v>2968</v>
      </c>
      <c r="E26" s="18" t="s">
        <v>32</v>
      </c>
      <c r="F26" s="217">
        <v>0</v>
      </c>
      <c r="H26" s="34"/>
    </row>
    <row r="27" spans="2:8" s="1" customFormat="1" ht="16.899999999999999" customHeight="1">
      <c r="B27" s="34"/>
      <c r="C27" s="216" t="s">
        <v>32</v>
      </c>
      <c r="D27" s="216" t="s">
        <v>2962</v>
      </c>
      <c r="E27" s="18" t="s">
        <v>32</v>
      </c>
      <c r="F27" s="217">
        <v>0</v>
      </c>
      <c r="H27" s="34"/>
    </row>
    <row r="28" spans="2:8" s="1" customFormat="1" ht="16.899999999999999" customHeight="1">
      <c r="B28" s="34"/>
      <c r="C28" s="216" t="s">
        <v>32</v>
      </c>
      <c r="D28" s="216" t="s">
        <v>2974</v>
      </c>
      <c r="E28" s="18" t="s">
        <v>32</v>
      </c>
      <c r="F28" s="217">
        <v>0</v>
      </c>
      <c r="H28" s="34"/>
    </row>
    <row r="29" spans="2:8" s="1" customFormat="1" ht="16.899999999999999" customHeight="1">
      <c r="B29" s="34"/>
      <c r="C29" s="216" t="s">
        <v>32</v>
      </c>
      <c r="D29" s="216" t="s">
        <v>2975</v>
      </c>
      <c r="E29" s="18" t="s">
        <v>32</v>
      </c>
      <c r="F29" s="217">
        <v>0</v>
      </c>
      <c r="H29" s="34"/>
    </row>
    <row r="30" spans="2:8" s="1" customFormat="1" ht="16.899999999999999" customHeight="1">
      <c r="B30" s="34"/>
      <c r="C30" s="216" t="s">
        <v>32</v>
      </c>
      <c r="D30" s="216" t="s">
        <v>2976</v>
      </c>
      <c r="E30" s="18" t="s">
        <v>32</v>
      </c>
      <c r="F30" s="217">
        <v>102.343</v>
      </c>
      <c r="H30" s="34"/>
    </row>
    <row r="31" spans="2:8" s="1" customFormat="1" ht="16.899999999999999" customHeight="1">
      <c r="B31" s="34"/>
      <c r="C31" s="216" t="s">
        <v>32</v>
      </c>
      <c r="D31" s="216" t="s">
        <v>2972</v>
      </c>
      <c r="E31" s="18" t="s">
        <v>32</v>
      </c>
      <c r="F31" s="217">
        <v>0</v>
      </c>
      <c r="H31" s="34"/>
    </row>
    <row r="32" spans="2:8" s="1" customFormat="1" ht="16.899999999999999" customHeight="1">
      <c r="B32" s="34"/>
      <c r="C32" s="216" t="s">
        <v>32</v>
      </c>
      <c r="D32" s="216" t="s">
        <v>1365</v>
      </c>
      <c r="E32" s="18" t="s">
        <v>32</v>
      </c>
      <c r="F32" s="217">
        <v>-3.78</v>
      </c>
      <c r="H32" s="34"/>
    </row>
    <row r="33" spans="2:8" s="1" customFormat="1" ht="16.899999999999999" customHeight="1">
      <c r="B33" s="34"/>
      <c r="C33" s="216" t="s">
        <v>32</v>
      </c>
      <c r="D33" s="216" t="s">
        <v>2977</v>
      </c>
      <c r="E33" s="18" t="s">
        <v>32</v>
      </c>
      <c r="F33" s="217">
        <v>0</v>
      </c>
      <c r="H33" s="34"/>
    </row>
    <row r="34" spans="2:8" s="1" customFormat="1" ht="16.899999999999999" customHeight="1">
      <c r="B34" s="34"/>
      <c r="C34" s="216" t="s">
        <v>32</v>
      </c>
      <c r="D34" s="216" t="s">
        <v>2978</v>
      </c>
      <c r="E34" s="18" t="s">
        <v>32</v>
      </c>
      <c r="F34" s="217">
        <v>-4.92</v>
      </c>
      <c r="H34" s="34"/>
    </row>
    <row r="35" spans="2:8" s="1" customFormat="1" ht="16.899999999999999" customHeight="1">
      <c r="B35" s="34"/>
      <c r="C35" s="219" t="s">
        <v>2088</v>
      </c>
      <c r="D35" s="214" t="s">
        <v>2979</v>
      </c>
      <c r="E35" s="220" t="s">
        <v>32</v>
      </c>
      <c r="F35" s="221">
        <v>124.303</v>
      </c>
      <c r="H35" s="34"/>
    </row>
    <row r="36" spans="2:8" s="1" customFormat="1" ht="16.899999999999999" customHeight="1">
      <c r="B36" s="34"/>
      <c r="C36" s="216" t="s">
        <v>32</v>
      </c>
      <c r="D36" s="216" t="s">
        <v>2968</v>
      </c>
      <c r="E36" s="18" t="s">
        <v>32</v>
      </c>
      <c r="F36" s="217">
        <v>0</v>
      </c>
      <c r="H36" s="34"/>
    </row>
    <row r="37" spans="2:8" s="1" customFormat="1" ht="16.899999999999999" customHeight="1">
      <c r="B37" s="34"/>
      <c r="C37" s="216" t="s">
        <v>32</v>
      </c>
      <c r="D37" s="216" t="s">
        <v>2962</v>
      </c>
      <c r="E37" s="18" t="s">
        <v>32</v>
      </c>
      <c r="F37" s="217">
        <v>0</v>
      </c>
      <c r="H37" s="34"/>
    </row>
    <row r="38" spans="2:8" s="1" customFormat="1" ht="16.899999999999999" customHeight="1">
      <c r="B38" s="34"/>
      <c r="C38" s="216" t="s">
        <v>32</v>
      </c>
      <c r="D38" s="216" t="s">
        <v>2980</v>
      </c>
      <c r="E38" s="18" t="s">
        <v>32</v>
      </c>
      <c r="F38" s="217">
        <v>0</v>
      </c>
      <c r="H38" s="34"/>
    </row>
    <row r="39" spans="2:8" s="1" customFormat="1" ht="16.899999999999999" customHeight="1">
      <c r="B39" s="34"/>
      <c r="C39" s="216" t="s">
        <v>32</v>
      </c>
      <c r="D39" s="216" t="s">
        <v>2976</v>
      </c>
      <c r="E39" s="18" t="s">
        <v>32</v>
      </c>
      <c r="F39" s="217">
        <v>102.343</v>
      </c>
      <c r="H39" s="34"/>
    </row>
    <row r="40" spans="2:8" s="1" customFormat="1" ht="16.899999999999999" customHeight="1">
      <c r="B40" s="34"/>
      <c r="C40" s="216" t="s">
        <v>32</v>
      </c>
      <c r="D40" s="216" t="s">
        <v>2981</v>
      </c>
      <c r="E40" s="18" t="s">
        <v>32</v>
      </c>
      <c r="F40" s="217">
        <v>0</v>
      </c>
      <c r="H40" s="34"/>
    </row>
    <row r="41" spans="2:8" s="1" customFormat="1" ht="16.899999999999999" customHeight="1">
      <c r="B41" s="34"/>
      <c r="C41" s="216" t="s">
        <v>32</v>
      </c>
      <c r="D41" s="216" t="s">
        <v>2971</v>
      </c>
      <c r="E41" s="18" t="s">
        <v>32</v>
      </c>
      <c r="F41" s="217">
        <v>36.75</v>
      </c>
      <c r="H41" s="34"/>
    </row>
    <row r="42" spans="2:8" s="1" customFormat="1" ht="16.899999999999999" customHeight="1">
      <c r="B42" s="34"/>
      <c r="C42" s="216" t="s">
        <v>32</v>
      </c>
      <c r="D42" s="216" t="s">
        <v>2972</v>
      </c>
      <c r="E42" s="18" t="s">
        <v>32</v>
      </c>
      <c r="F42" s="217">
        <v>0</v>
      </c>
      <c r="H42" s="34"/>
    </row>
    <row r="43" spans="2:8" s="1" customFormat="1" ht="16.899999999999999" customHeight="1">
      <c r="B43" s="34"/>
      <c r="C43" s="216" t="s">
        <v>32</v>
      </c>
      <c r="D43" s="216" t="s">
        <v>1365</v>
      </c>
      <c r="E43" s="18" t="s">
        <v>32</v>
      </c>
      <c r="F43" s="217">
        <v>-3.78</v>
      </c>
      <c r="H43" s="34"/>
    </row>
    <row r="44" spans="2:8" s="1" customFormat="1" ht="16.899999999999999" customHeight="1">
      <c r="B44" s="34"/>
      <c r="C44" s="216" t="s">
        <v>32</v>
      </c>
      <c r="D44" s="216" t="s">
        <v>2982</v>
      </c>
      <c r="E44" s="18" t="s">
        <v>32</v>
      </c>
      <c r="F44" s="217">
        <v>-6.09</v>
      </c>
      <c r="H44" s="34"/>
    </row>
    <row r="45" spans="2:8" s="1" customFormat="1" ht="16.899999999999999" customHeight="1">
      <c r="B45" s="34"/>
      <c r="C45" s="216" t="s">
        <v>32</v>
      </c>
      <c r="D45" s="216" t="s">
        <v>2977</v>
      </c>
      <c r="E45" s="18" t="s">
        <v>32</v>
      </c>
      <c r="F45" s="217">
        <v>0</v>
      </c>
      <c r="H45" s="34"/>
    </row>
    <row r="46" spans="2:8" s="1" customFormat="1" ht="16.899999999999999" customHeight="1">
      <c r="B46" s="34"/>
      <c r="C46" s="216" t="s">
        <v>32</v>
      </c>
      <c r="D46" s="216" t="s">
        <v>2978</v>
      </c>
      <c r="E46" s="18" t="s">
        <v>32</v>
      </c>
      <c r="F46" s="217">
        <v>-4.92</v>
      </c>
      <c r="H46" s="34"/>
    </row>
    <row r="47" spans="2:8" s="7" customFormat="1" ht="16.899999999999999" customHeight="1">
      <c r="B47" s="94"/>
      <c r="C47" s="213" t="s">
        <v>111</v>
      </c>
      <c r="D47" s="214" t="s">
        <v>112</v>
      </c>
      <c r="E47" s="214" t="s">
        <v>32</v>
      </c>
      <c r="F47" s="215">
        <v>23.481999999999999</v>
      </c>
      <c r="H47" s="94"/>
    </row>
    <row r="48" spans="2:8" s="1" customFormat="1" ht="16.899999999999999" customHeight="1">
      <c r="B48" s="34"/>
      <c r="C48" s="216" t="s">
        <v>32</v>
      </c>
      <c r="D48" s="216" t="s">
        <v>2968</v>
      </c>
      <c r="E48" s="18" t="s">
        <v>32</v>
      </c>
      <c r="F48" s="217">
        <v>0</v>
      </c>
      <c r="H48" s="34"/>
    </row>
    <row r="49" spans="2:8" s="1" customFormat="1" ht="16.899999999999999" customHeight="1">
      <c r="B49" s="34"/>
      <c r="C49" s="216" t="s">
        <v>32</v>
      </c>
      <c r="D49" s="216" t="s">
        <v>2962</v>
      </c>
      <c r="E49" s="18" t="s">
        <v>32</v>
      </c>
      <c r="F49" s="217">
        <v>0</v>
      </c>
      <c r="H49" s="34"/>
    </row>
    <row r="50" spans="2:8" s="1" customFormat="1" ht="16.899999999999999" customHeight="1">
      <c r="B50" s="34"/>
      <c r="C50" s="216" t="s">
        <v>32</v>
      </c>
      <c r="D50" s="216" t="s">
        <v>2963</v>
      </c>
      <c r="E50" s="18" t="s">
        <v>32</v>
      </c>
      <c r="F50" s="217">
        <v>0</v>
      </c>
      <c r="H50" s="34"/>
    </row>
    <row r="51" spans="2:8" s="1" customFormat="1" ht="16.899999999999999" customHeight="1">
      <c r="B51" s="34"/>
      <c r="C51" s="216" t="s">
        <v>32</v>
      </c>
      <c r="D51" s="216" t="s">
        <v>2964</v>
      </c>
      <c r="E51" s="18" t="s">
        <v>32</v>
      </c>
      <c r="F51" s="217">
        <v>23.481999999999999</v>
      </c>
      <c r="H51" s="34"/>
    </row>
    <row r="52" spans="2:8" s="1" customFormat="1" ht="16.899999999999999" customHeight="1">
      <c r="B52" s="34"/>
      <c r="C52" s="218" t="s">
        <v>2965</v>
      </c>
      <c r="H52" s="34"/>
    </row>
    <row r="53" spans="2:8" s="1" customFormat="1" ht="22.5">
      <c r="B53" s="34"/>
      <c r="C53" s="216" t="s">
        <v>1055</v>
      </c>
      <c r="D53" s="216" t="s">
        <v>2983</v>
      </c>
      <c r="E53" s="18" t="s">
        <v>476</v>
      </c>
      <c r="F53" s="217">
        <v>23.481999999999999</v>
      </c>
      <c r="H53" s="34"/>
    </row>
    <row r="54" spans="2:8" s="7" customFormat="1" ht="16.899999999999999" customHeight="1">
      <c r="B54" s="94"/>
      <c r="C54" s="213" t="s">
        <v>114</v>
      </c>
      <c r="D54" s="214" t="s">
        <v>115</v>
      </c>
      <c r="E54" s="214" t="s">
        <v>32</v>
      </c>
      <c r="F54" s="215">
        <v>93.643000000000001</v>
      </c>
      <c r="H54" s="94"/>
    </row>
    <row r="55" spans="2:8" s="1" customFormat="1" ht="16.899999999999999" customHeight="1">
      <c r="B55" s="34"/>
      <c r="C55" s="216" t="s">
        <v>32</v>
      </c>
      <c r="D55" s="216" t="s">
        <v>2968</v>
      </c>
      <c r="E55" s="18" t="s">
        <v>32</v>
      </c>
      <c r="F55" s="217">
        <v>0</v>
      </c>
      <c r="H55" s="34"/>
    </row>
    <row r="56" spans="2:8" s="1" customFormat="1" ht="16.899999999999999" customHeight="1">
      <c r="B56" s="34"/>
      <c r="C56" s="216" t="s">
        <v>32</v>
      </c>
      <c r="D56" s="216" t="s">
        <v>2962</v>
      </c>
      <c r="E56" s="18" t="s">
        <v>32</v>
      </c>
      <c r="F56" s="217">
        <v>0</v>
      </c>
      <c r="H56" s="34"/>
    </row>
    <row r="57" spans="2:8" s="1" customFormat="1" ht="16.899999999999999" customHeight="1">
      <c r="B57" s="34"/>
      <c r="C57" s="216" t="s">
        <v>32</v>
      </c>
      <c r="D57" s="216" t="s">
        <v>2974</v>
      </c>
      <c r="E57" s="18" t="s">
        <v>32</v>
      </c>
      <c r="F57" s="217">
        <v>0</v>
      </c>
      <c r="H57" s="34"/>
    </row>
    <row r="58" spans="2:8" s="1" customFormat="1" ht="16.899999999999999" customHeight="1">
      <c r="B58" s="34"/>
      <c r="C58" s="216" t="s">
        <v>32</v>
      </c>
      <c r="D58" s="216" t="s">
        <v>2984</v>
      </c>
      <c r="E58" s="18" t="s">
        <v>32</v>
      </c>
      <c r="F58" s="217">
        <v>0</v>
      </c>
      <c r="H58" s="34"/>
    </row>
    <row r="59" spans="2:8" s="1" customFormat="1" ht="16.899999999999999" customHeight="1">
      <c r="B59" s="34"/>
      <c r="C59" s="216" t="s">
        <v>32</v>
      </c>
      <c r="D59" s="216" t="s">
        <v>2976</v>
      </c>
      <c r="E59" s="18" t="s">
        <v>32</v>
      </c>
      <c r="F59" s="217">
        <v>102.343</v>
      </c>
      <c r="H59" s="34"/>
    </row>
    <row r="60" spans="2:8" s="1" customFormat="1" ht="16.899999999999999" customHeight="1">
      <c r="B60" s="34"/>
      <c r="C60" s="216" t="s">
        <v>32</v>
      </c>
      <c r="D60" s="216" t="s">
        <v>2972</v>
      </c>
      <c r="E60" s="18" t="s">
        <v>32</v>
      </c>
      <c r="F60" s="217">
        <v>0</v>
      </c>
      <c r="H60" s="34"/>
    </row>
    <row r="61" spans="2:8" s="1" customFormat="1" ht="16.899999999999999" customHeight="1">
      <c r="B61" s="34"/>
      <c r="C61" s="216" t="s">
        <v>32</v>
      </c>
      <c r="D61" s="216" t="s">
        <v>1365</v>
      </c>
      <c r="E61" s="18" t="s">
        <v>32</v>
      </c>
      <c r="F61" s="217">
        <v>-3.78</v>
      </c>
      <c r="H61" s="34"/>
    </row>
    <row r="62" spans="2:8" s="1" customFormat="1" ht="16.899999999999999" customHeight="1">
      <c r="B62" s="34"/>
      <c r="C62" s="216" t="s">
        <v>32</v>
      </c>
      <c r="D62" s="216" t="s">
        <v>2977</v>
      </c>
      <c r="E62" s="18" t="s">
        <v>32</v>
      </c>
      <c r="F62" s="217">
        <v>0</v>
      </c>
      <c r="H62" s="34"/>
    </row>
    <row r="63" spans="2:8" s="1" customFormat="1" ht="16.899999999999999" customHeight="1">
      <c r="B63" s="34"/>
      <c r="C63" s="216" t="s">
        <v>32</v>
      </c>
      <c r="D63" s="216" t="s">
        <v>2978</v>
      </c>
      <c r="E63" s="18" t="s">
        <v>32</v>
      </c>
      <c r="F63" s="217">
        <v>-4.92</v>
      </c>
      <c r="H63" s="34"/>
    </row>
    <row r="64" spans="2:8" s="1" customFormat="1" ht="16.899999999999999" customHeight="1">
      <c r="B64" s="34"/>
      <c r="C64" s="218" t="s">
        <v>2965</v>
      </c>
      <c r="H64" s="34"/>
    </row>
    <row r="65" spans="2:8" s="1" customFormat="1" ht="16.899999999999999" customHeight="1">
      <c r="B65" s="34"/>
      <c r="C65" s="216" t="s">
        <v>796</v>
      </c>
      <c r="D65" s="216" t="s">
        <v>797</v>
      </c>
      <c r="E65" s="18" t="s">
        <v>359</v>
      </c>
      <c r="F65" s="217">
        <v>93.643000000000001</v>
      </c>
      <c r="H65" s="34"/>
    </row>
    <row r="66" spans="2:8" s="7" customFormat="1" ht="16.899999999999999" customHeight="1">
      <c r="B66" s="94"/>
      <c r="C66" s="213" t="s">
        <v>117</v>
      </c>
      <c r="D66" s="214" t="s">
        <v>118</v>
      </c>
      <c r="E66" s="214" t="s">
        <v>32</v>
      </c>
      <c r="F66" s="215">
        <v>31.036999999999999</v>
      </c>
      <c r="H66" s="94"/>
    </row>
    <row r="67" spans="2:8" s="1" customFormat="1" ht="16.899999999999999" customHeight="1">
      <c r="B67" s="34"/>
      <c r="C67" s="216" t="s">
        <v>32</v>
      </c>
      <c r="D67" s="216" t="s">
        <v>2968</v>
      </c>
      <c r="E67" s="18" t="s">
        <v>32</v>
      </c>
      <c r="F67" s="217">
        <v>0</v>
      </c>
      <c r="H67" s="34"/>
    </row>
    <row r="68" spans="2:8" s="1" customFormat="1" ht="16.899999999999999" customHeight="1">
      <c r="B68" s="34"/>
      <c r="C68" s="216" t="s">
        <v>32</v>
      </c>
      <c r="D68" s="216" t="s">
        <v>2962</v>
      </c>
      <c r="E68" s="18" t="s">
        <v>32</v>
      </c>
      <c r="F68" s="217">
        <v>0</v>
      </c>
      <c r="H68" s="34"/>
    </row>
    <row r="69" spans="2:8" s="1" customFormat="1" ht="16.899999999999999" customHeight="1">
      <c r="B69" s="34"/>
      <c r="C69" s="216" t="s">
        <v>32</v>
      </c>
      <c r="D69" s="216" t="s">
        <v>2969</v>
      </c>
      <c r="E69" s="18" t="s">
        <v>32</v>
      </c>
      <c r="F69" s="217">
        <v>0</v>
      </c>
      <c r="H69" s="34"/>
    </row>
    <row r="70" spans="2:8" s="1" customFormat="1" ht="16.899999999999999" customHeight="1">
      <c r="B70" s="34"/>
      <c r="C70" s="216" t="s">
        <v>32</v>
      </c>
      <c r="D70" s="216" t="s">
        <v>2985</v>
      </c>
      <c r="E70" s="18" t="s">
        <v>32</v>
      </c>
      <c r="F70" s="217">
        <v>0</v>
      </c>
      <c r="H70" s="34"/>
    </row>
    <row r="71" spans="2:8" s="1" customFormat="1" ht="16.899999999999999" customHeight="1">
      <c r="B71" s="34"/>
      <c r="C71" s="216" t="s">
        <v>32</v>
      </c>
      <c r="D71" s="216" t="s">
        <v>2971</v>
      </c>
      <c r="E71" s="18" t="s">
        <v>32</v>
      </c>
      <c r="F71" s="217">
        <v>36.75</v>
      </c>
      <c r="H71" s="34"/>
    </row>
    <row r="72" spans="2:8" s="1" customFormat="1" ht="16.899999999999999" customHeight="1">
      <c r="B72" s="34"/>
      <c r="C72" s="216" t="s">
        <v>32</v>
      </c>
      <c r="D72" s="216" t="s">
        <v>2986</v>
      </c>
      <c r="E72" s="18" t="s">
        <v>32</v>
      </c>
      <c r="F72" s="217">
        <v>0</v>
      </c>
      <c r="H72" s="34"/>
    </row>
    <row r="73" spans="2:8" s="1" customFormat="1" ht="16.899999999999999" customHeight="1">
      <c r="B73" s="34"/>
      <c r="C73" s="216" t="s">
        <v>32</v>
      </c>
      <c r="D73" s="216" t="s">
        <v>1366</v>
      </c>
      <c r="E73" s="18" t="s">
        <v>32</v>
      </c>
      <c r="F73" s="217">
        <v>-5.7130000000000001</v>
      </c>
      <c r="H73" s="34"/>
    </row>
    <row r="74" spans="2:8" s="1" customFormat="1" ht="16.899999999999999" customHeight="1">
      <c r="B74" s="34"/>
      <c r="C74" s="218" t="s">
        <v>2965</v>
      </c>
      <c r="H74" s="34"/>
    </row>
    <row r="75" spans="2:8" s="1" customFormat="1" ht="22.5">
      <c r="B75" s="34"/>
      <c r="C75" s="216" t="s">
        <v>815</v>
      </c>
      <c r="D75" s="216" t="s">
        <v>816</v>
      </c>
      <c r="E75" s="18" t="s">
        <v>359</v>
      </c>
      <c r="F75" s="217">
        <v>31.036999999999999</v>
      </c>
      <c r="H75" s="34"/>
    </row>
    <row r="76" spans="2:8" s="7" customFormat="1" ht="16.899999999999999" customHeight="1">
      <c r="B76" s="94"/>
      <c r="C76" s="213" t="s">
        <v>120</v>
      </c>
      <c r="D76" s="214" t="s">
        <v>121</v>
      </c>
      <c r="E76" s="214" t="s">
        <v>32</v>
      </c>
      <c r="F76" s="215">
        <v>16.88</v>
      </c>
      <c r="H76" s="94"/>
    </row>
    <row r="77" spans="2:8" s="1" customFormat="1" ht="16.899999999999999" customHeight="1">
      <c r="B77" s="34"/>
      <c r="C77" s="216" t="s">
        <v>32</v>
      </c>
      <c r="D77" s="216" t="s">
        <v>2968</v>
      </c>
      <c r="E77" s="18" t="s">
        <v>32</v>
      </c>
      <c r="F77" s="217">
        <v>0</v>
      </c>
      <c r="H77" s="34"/>
    </row>
    <row r="78" spans="2:8" s="1" customFormat="1" ht="16.899999999999999" customHeight="1">
      <c r="B78" s="34"/>
      <c r="C78" s="216" t="s">
        <v>32</v>
      </c>
      <c r="D78" s="216" t="s">
        <v>2962</v>
      </c>
      <c r="E78" s="18" t="s">
        <v>32</v>
      </c>
      <c r="F78" s="217">
        <v>0</v>
      </c>
      <c r="H78" s="34"/>
    </row>
    <row r="79" spans="2:8" s="1" customFormat="1" ht="16.899999999999999" customHeight="1">
      <c r="B79" s="34"/>
      <c r="C79" s="216" t="s">
        <v>32</v>
      </c>
      <c r="D79" s="216" t="s">
        <v>2974</v>
      </c>
      <c r="E79" s="18" t="s">
        <v>32</v>
      </c>
      <c r="F79" s="217">
        <v>0</v>
      </c>
      <c r="H79" s="34"/>
    </row>
    <row r="80" spans="2:8" s="1" customFormat="1" ht="16.899999999999999" customHeight="1">
      <c r="B80" s="34"/>
      <c r="C80" s="216" t="s">
        <v>32</v>
      </c>
      <c r="D80" s="216" t="s">
        <v>2987</v>
      </c>
      <c r="E80" s="18" t="s">
        <v>32</v>
      </c>
      <c r="F80" s="217">
        <v>0</v>
      </c>
      <c r="H80" s="34"/>
    </row>
    <row r="81" spans="2:8" s="1" customFormat="1" ht="16.899999999999999" customHeight="1">
      <c r="B81" s="34"/>
      <c r="C81" s="216" t="s">
        <v>32</v>
      </c>
      <c r="D81" s="216" t="s">
        <v>2988</v>
      </c>
      <c r="E81" s="18" t="s">
        <v>32</v>
      </c>
      <c r="F81" s="217">
        <v>16.88</v>
      </c>
      <c r="H81" s="34"/>
    </row>
    <row r="82" spans="2:8" s="1" customFormat="1" ht="16.899999999999999" customHeight="1">
      <c r="B82" s="34"/>
      <c r="C82" s="218" t="s">
        <v>2965</v>
      </c>
      <c r="H82" s="34"/>
    </row>
    <row r="83" spans="2:8" s="1" customFormat="1" ht="16.899999999999999" customHeight="1">
      <c r="B83" s="34"/>
      <c r="C83" s="216" t="s">
        <v>824</v>
      </c>
      <c r="D83" s="216" t="s">
        <v>825</v>
      </c>
      <c r="E83" s="18" t="s">
        <v>359</v>
      </c>
      <c r="F83" s="217">
        <v>16.88</v>
      </c>
      <c r="H83" s="34"/>
    </row>
    <row r="84" spans="2:8" s="7" customFormat="1" ht="16.899999999999999" customHeight="1">
      <c r="B84" s="94"/>
      <c r="C84" s="213" t="s">
        <v>123</v>
      </c>
      <c r="D84" s="214" t="s">
        <v>124</v>
      </c>
      <c r="E84" s="214" t="s">
        <v>32</v>
      </c>
      <c r="F84" s="215">
        <v>213</v>
      </c>
      <c r="H84" s="94"/>
    </row>
    <row r="85" spans="2:8" s="1" customFormat="1" ht="16.899999999999999" customHeight="1">
      <c r="B85" s="34"/>
      <c r="C85" s="216" t="s">
        <v>32</v>
      </c>
      <c r="D85" s="216" t="s">
        <v>2968</v>
      </c>
      <c r="E85" s="18" t="s">
        <v>32</v>
      </c>
      <c r="F85" s="217">
        <v>0</v>
      </c>
      <c r="H85" s="34"/>
    </row>
    <row r="86" spans="2:8" s="1" customFormat="1" ht="16.899999999999999" customHeight="1">
      <c r="B86" s="34"/>
      <c r="C86" s="216" t="s">
        <v>32</v>
      </c>
      <c r="D86" s="216" t="s">
        <v>2962</v>
      </c>
      <c r="E86" s="18" t="s">
        <v>32</v>
      </c>
      <c r="F86" s="217">
        <v>0</v>
      </c>
      <c r="H86" s="34"/>
    </row>
    <row r="87" spans="2:8" s="1" customFormat="1" ht="16.899999999999999" customHeight="1">
      <c r="B87" s="34"/>
      <c r="C87" s="216" t="s">
        <v>32</v>
      </c>
      <c r="D87" s="216" t="s">
        <v>2989</v>
      </c>
      <c r="E87" s="18" t="s">
        <v>32</v>
      </c>
      <c r="F87" s="217">
        <v>0</v>
      </c>
      <c r="H87" s="34"/>
    </row>
    <row r="88" spans="2:8" s="1" customFormat="1" ht="16.899999999999999" customHeight="1">
      <c r="B88" s="34"/>
      <c r="C88" s="216" t="s">
        <v>32</v>
      </c>
      <c r="D88" s="216" t="s">
        <v>2990</v>
      </c>
      <c r="E88" s="18" t="s">
        <v>32</v>
      </c>
      <c r="F88" s="217">
        <v>0</v>
      </c>
      <c r="H88" s="34"/>
    </row>
    <row r="89" spans="2:8" s="1" customFormat="1" ht="16.899999999999999" customHeight="1">
      <c r="B89" s="34"/>
      <c r="C89" s="216" t="s">
        <v>32</v>
      </c>
      <c r="D89" s="216" t="s">
        <v>2991</v>
      </c>
      <c r="E89" s="18" t="s">
        <v>32</v>
      </c>
      <c r="F89" s="217">
        <v>56.45</v>
      </c>
      <c r="H89" s="34"/>
    </row>
    <row r="90" spans="2:8" s="1" customFormat="1" ht="16.899999999999999" customHeight="1">
      <c r="B90" s="34"/>
      <c r="C90" s="216" t="s">
        <v>32</v>
      </c>
      <c r="D90" s="216" t="s">
        <v>2992</v>
      </c>
      <c r="E90" s="18" t="s">
        <v>32</v>
      </c>
      <c r="F90" s="217">
        <v>0</v>
      </c>
      <c r="H90" s="34"/>
    </row>
    <row r="91" spans="2:8" s="1" customFormat="1" ht="16.899999999999999" customHeight="1">
      <c r="B91" s="34"/>
      <c r="C91" s="216" t="s">
        <v>32</v>
      </c>
      <c r="D91" s="216" t="s">
        <v>2993</v>
      </c>
      <c r="E91" s="18" t="s">
        <v>32</v>
      </c>
      <c r="F91" s="217">
        <v>82.8</v>
      </c>
      <c r="H91" s="34"/>
    </row>
    <row r="92" spans="2:8" s="1" customFormat="1" ht="16.899999999999999" customHeight="1">
      <c r="B92" s="34"/>
      <c r="C92" s="216" t="s">
        <v>32</v>
      </c>
      <c r="D92" s="216" t="s">
        <v>2994</v>
      </c>
      <c r="E92" s="18" t="s">
        <v>32</v>
      </c>
      <c r="F92" s="217">
        <v>0</v>
      </c>
      <c r="H92" s="34"/>
    </row>
    <row r="93" spans="2:8" s="1" customFormat="1" ht="16.899999999999999" customHeight="1">
      <c r="B93" s="34"/>
      <c r="C93" s="216" t="s">
        <v>32</v>
      </c>
      <c r="D93" s="216" t="s">
        <v>2995</v>
      </c>
      <c r="E93" s="18" t="s">
        <v>32</v>
      </c>
      <c r="F93" s="217">
        <v>73.75</v>
      </c>
      <c r="H93" s="34"/>
    </row>
    <row r="94" spans="2:8" s="1" customFormat="1" ht="16.899999999999999" customHeight="1">
      <c r="B94" s="34"/>
      <c r="C94" s="218" t="s">
        <v>2965</v>
      </c>
      <c r="H94" s="34"/>
    </row>
    <row r="95" spans="2:8" s="1" customFormat="1" ht="16.899999999999999" customHeight="1">
      <c r="B95" s="34"/>
      <c r="C95" s="216" t="s">
        <v>855</v>
      </c>
      <c r="D95" s="216" t="s">
        <v>2996</v>
      </c>
      <c r="E95" s="18" t="s">
        <v>359</v>
      </c>
      <c r="F95" s="217">
        <v>213</v>
      </c>
      <c r="H95" s="34"/>
    </row>
    <row r="96" spans="2:8" s="1" customFormat="1" ht="16.899999999999999" customHeight="1">
      <c r="B96" s="34"/>
      <c r="C96" s="219" t="s">
        <v>127</v>
      </c>
      <c r="D96" s="214" t="s">
        <v>128</v>
      </c>
      <c r="E96" s="220" t="s">
        <v>32</v>
      </c>
      <c r="F96" s="221">
        <v>15.12</v>
      </c>
      <c r="H96" s="34"/>
    </row>
    <row r="97" spans="2:8" s="1" customFormat="1" ht="16.899999999999999" customHeight="1">
      <c r="B97" s="34"/>
      <c r="C97" s="216" t="s">
        <v>32</v>
      </c>
      <c r="D97" s="216" t="s">
        <v>2997</v>
      </c>
      <c r="E97" s="18" t="s">
        <v>32</v>
      </c>
      <c r="F97" s="217">
        <v>0</v>
      </c>
      <c r="H97" s="34"/>
    </row>
    <row r="98" spans="2:8" s="1" customFormat="1" ht="16.899999999999999" customHeight="1">
      <c r="B98" s="34"/>
      <c r="C98" s="216" t="s">
        <v>32</v>
      </c>
      <c r="D98" s="216" t="s">
        <v>2998</v>
      </c>
      <c r="E98" s="18" t="s">
        <v>32</v>
      </c>
      <c r="F98" s="217">
        <v>0</v>
      </c>
      <c r="H98" s="34"/>
    </row>
    <row r="99" spans="2:8" s="1" customFormat="1" ht="16.899999999999999" customHeight="1">
      <c r="B99" s="34"/>
      <c r="C99" s="216" t="s">
        <v>32</v>
      </c>
      <c r="D99" s="216" t="s">
        <v>2999</v>
      </c>
      <c r="E99" s="18" t="s">
        <v>32</v>
      </c>
      <c r="F99" s="217">
        <v>0.88</v>
      </c>
      <c r="H99" s="34"/>
    </row>
    <row r="100" spans="2:8" s="1" customFormat="1" ht="16.899999999999999" customHeight="1">
      <c r="B100" s="34"/>
      <c r="C100" s="216" t="s">
        <v>32</v>
      </c>
      <c r="D100" s="216" t="s">
        <v>3000</v>
      </c>
      <c r="E100" s="18" t="s">
        <v>32</v>
      </c>
      <c r="F100" s="217">
        <v>0</v>
      </c>
      <c r="H100" s="34"/>
    </row>
    <row r="101" spans="2:8" s="1" customFormat="1" ht="16.899999999999999" customHeight="1">
      <c r="B101" s="34"/>
      <c r="C101" s="216" t="s">
        <v>32</v>
      </c>
      <c r="D101" s="216" t="s">
        <v>2999</v>
      </c>
      <c r="E101" s="18" t="s">
        <v>32</v>
      </c>
      <c r="F101" s="217">
        <v>0.88</v>
      </c>
      <c r="H101" s="34"/>
    </row>
    <row r="102" spans="2:8" s="1" customFormat="1" ht="16.899999999999999" customHeight="1">
      <c r="B102" s="34"/>
      <c r="C102" s="216" t="s">
        <v>32</v>
      </c>
      <c r="D102" s="216" t="s">
        <v>3001</v>
      </c>
      <c r="E102" s="18" t="s">
        <v>32</v>
      </c>
      <c r="F102" s="217">
        <v>0</v>
      </c>
      <c r="H102" s="34"/>
    </row>
    <row r="103" spans="2:8" s="1" customFormat="1" ht="16.899999999999999" customHeight="1">
      <c r="B103" s="34"/>
      <c r="C103" s="216" t="s">
        <v>32</v>
      </c>
      <c r="D103" s="216" t="s">
        <v>3002</v>
      </c>
      <c r="E103" s="18" t="s">
        <v>32</v>
      </c>
      <c r="F103" s="217">
        <v>13.36</v>
      </c>
      <c r="H103" s="34"/>
    </row>
    <row r="104" spans="2:8" s="1" customFormat="1" ht="16.899999999999999" customHeight="1">
      <c r="B104" s="34"/>
      <c r="C104" s="218" t="s">
        <v>2965</v>
      </c>
      <c r="H104" s="34"/>
    </row>
    <row r="105" spans="2:8" s="1" customFormat="1" ht="16.899999999999999" customHeight="1">
      <c r="B105" s="34"/>
      <c r="C105" s="216" t="s">
        <v>1280</v>
      </c>
      <c r="D105" s="216" t="s">
        <v>1281</v>
      </c>
      <c r="E105" s="18" t="s">
        <v>359</v>
      </c>
      <c r="F105" s="217">
        <v>15.12</v>
      </c>
      <c r="H105" s="34"/>
    </row>
    <row r="106" spans="2:8" s="1" customFormat="1" ht="16.899999999999999" customHeight="1">
      <c r="B106" s="34"/>
      <c r="C106" s="219" t="s">
        <v>131</v>
      </c>
      <c r="D106" s="214" t="s">
        <v>132</v>
      </c>
      <c r="E106" s="220" t="s">
        <v>32</v>
      </c>
      <c r="F106" s="221">
        <v>462.44</v>
      </c>
      <c r="H106" s="34"/>
    </row>
    <row r="107" spans="2:8" s="1" customFormat="1" ht="16.899999999999999" customHeight="1">
      <c r="B107" s="34"/>
      <c r="C107" s="216" t="s">
        <v>32</v>
      </c>
      <c r="D107" s="216" t="s">
        <v>2997</v>
      </c>
      <c r="E107" s="18" t="s">
        <v>32</v>
      </c>
      <c r="F107" s="217">
        <v>0</v>
      </c>
      <c r="H107" s="34"/>
    </row>
    <row r="108" spans="2:8" s="1" customFormat="1" ht="16.899999999999999" customHeight="1">
      <c r="B108" s="34"/>
      <c r="C108" s="216" t="s">
        <v>32</v>
      </c>
      <c r="D108" s="216" t="s">
        <v>3003</v>
      </c>
      <c r="E108" s="18" t="s">
        <v>32</v>
      </c>
      <c r="F108" s="217">
        <v>0</v>
      </c>
      <c r="H108" s="34"/>
    </row>
    <row r="109" spans="2:8" s="1" customFormat="1" ht="16.899999999999999" customHeight="1">
      <c r="B109" s="34"/>
      <c r="C109" s="216" t="s">
        <v>32</v>
      </c>
      <c r="D109" s="216" t="s">
        <v>3004</v>
      </c>
      <c r="E109" s="18" t="s">
        <v>32</v>
      </c>
      <c r="F109" s="217">
        <v>96.4</v>
      </c>
      <c r="H109" s="34"/>
    </row>
    <row r="110" spans="2:8" s="1" customFormat="1" ht="16.899999999999999" customHeight="1">
      <c r="B110" s="34"/>
      <c r="C110" s="216" t="s">
        <v>32</v>
      </c>
      <c r="D110" s="216" t="s">
        <v>3005</v>
      </c>
      <c r="E110" s="18" t="s">
        <v>32</v>
      </c>
      <c r="F110" s="217">
        <v>0</v>
      </c>
      <c r="H110" s="34"/>
    </row>
    <row r="111" spans="2:8" s="1" customFormat="1" ht="16.899999999999999" customHeight="1">
      <c r="B111" s="34"/>
      <c r="C111" s="216" t="s">
        <v>32</v>
      </c>
      <c r="D111" s="216" t="s">
        <v>3006</v>
      </c>
      <c r="E111" s="18" t="s">
        <v>32</v>
      </c>
      <c r="F111" s="217">
        <v>128</v>
      </c>
      <c r="H111" s="34"/>
    </row>
    <row r="112" spans="2:8" s="1" customFormat="1" ht="16.899999999999999" customHeight="1">
      <c r="B112" s="34"/>
      <c r="C112" s="216" t="s">
        <v>32</v>
      </c>
      <c r="D112" s="216" t="s">
        <v>3007</v>
      </c>
      <c r="E112" s="18" t="s">
        <v>32</v>
      </c>
      <c r="F112" s="217">
        <v>0</v>
      </c>
      <c r="H112" s="34"/>
    </row>
    <row r="113" spans="2:8" s="1" customFormat="1" ht="16.899999999999999" customHeight="1">
      <c r="B113" s="34"/>
      <c r="C113" s="216" t="s">
        <v>32</v>
      </c>
      <c r="D113" s="216" t="s">
        <v>3008</v>
      </c>
      <c r="E113" s="18" t="s">
        <v>32</v>
      </c>
      <c r="F113" s="217">
        <v>106.04</v>
      </c>
      <c r="H113" s="34"/>
    </row>
    <row r="114" spans="2:8" s="1" customFormat="1" ht="16.899999999999999" customHeight="1">
      <c r="B114" s="34"/>
      <c r="C114" s="216" t="s">
        <v>32</v>
      </c>
      <c r="D114" s="216" t="s">
        <v>3009</v>
      </c>
      <c r="E114" s="18" t="s">
        <v>32</v>
      </c>
      <c r="F114" s="217">
        <v>0</v>
      </c>
      <c r="H114" s="34"/>
    </row>
    <row r="115" spans="2:8" s="1" customFormat="1" ht="16.899999999999999" customHeight="1">
      <c r="B115" s="34"/>
      <c r="C115" s="216" t="s">
        <v>32</v>
      </c>
      <c r="D115" s="216" t="s">
        <v>3010</v>
      </c>
      <c r="E115" s="18" t="s">
        <v>32</v>
      </c>
      <c r="F115" s="217">
        <v>132</v>
      </c>
      <c r="H115" s="34"/>
    </row>
    <row r="116" spans="2:8" s="1" customFormat="1" ht="16.899999999999999" customHeight="1">
      <c r="B116" s="34"/>
      <c r="C116" s="218" t="s">
        <v>2965</v>
      </c>
      <c r="H116" s="34"/>
    </row>
    <row r="117" spans="2:8" s="1" customFormat="1" ht="16.899999999999999" customHeight="1">
      <c r="B117" s="34"/>
      <c r="C117" s="216" t="s">
        <v>1219</v>
      </c>
      <c r="D117" s="216" t="s">
        <v>3011</v>
      </c>
      <c r="E117" s="18" t="s">
        <v>476</v>
      </c>
      <c r="F117" s="217">
        <v>462.44</v>
      </c>
      <c r="H117" s="34"/>
    </row>
    <row r="118" spans="2:8" s="1" customFormat="1" ht="16.899999999999999" customHeight="1">
      <c r="B118" s="34"/>
      <c r="C118" s="216" t="s">
        <v>1312</v>
      </c>
      <c r="D118" s="216" t="s">
        <v>3012</v>
      </c>
      <c r="E118" s="18" t="s">
        <v>476</v>
      </c>
      <c r="F118" s="217">
        <v>462.44</v>
      </c>
      <c r="H118" s="34"/>
    </row>
    <row r="119" spans="2:8" s="1" customFormat="1" ht="16.899999999999999" customHeight="1">
      <c r="B119" s="34"/>
      <c r="C119" s="219" t="s">
        <v>135</v>
      </c>
      <c r="D119" s="214" t="s">
        <v>136</v>
      </c>
      <c r="E119" s="220" t="s">
        <v>32</v>
      </c>
      <c r="F119" s="221">
        <v>103.98</v>
      </c>
      <c r="H119" s="34"/>
    </row>
    <row r="120" spans="2:8" s="1" customFormat="1" ht="16.899999999999999" customHeight="1">
      <c r="B120" s="34"/>
      <c r="C120" s="216" t="s">
        <v>32</v>
      </c>
      <c r="D120" s="216" t="s">
        <v>2968</v>
      </c>
      <c r="E120" s="18" t="s">
        <v>32</v>
      </c>
      <c r="F120" s="217">
        <v>0</v>
      </c>
      <c r="H120" s="34"/>
    </row>
    <row r="121" spans="2:8" s="1" customFormat="1" ht="16.899999999999999" customHeight="1">
      <c r="B121" s="34"/>
      <c r="C121" s="216" t="s">
        <v>32</v>
      </c>
      <c r="D121" s="216" t="s">
        <v>2997</v>
      </c>
      <c r="E121" s="18" t="s">
        <v>32</v>
      </c>
      <c r="F121" s="217">
        <v>0</v>
      </c>
      <c r="H121" s="34"/>
    </row>
    <row r="122" spans="2:8" s="1" customFormat="1" ht="16.899999999999999" customHeight="1">
      <c r="B122" s="34"/>
      <c r="C122" s="216" t="s">
        <v>32</v>
      </c>
      <c r="D122" s="216" t="s">
        <v>3013</v>
      </c>
      <c r="E122" s="18" t="s">
        <v>32</v>
      </c>
      <c r="F122" s="217">
        <v>0</v>
      </c>
      <c r="H122" s="34"/>
    </row>
    <row r="123" spans="2:8" s="1" customFormat="1" ht="16.899999999999999" customHeight="1">
      <c r="B123" s="34"/>
      <c r="C123" s="216" t="s">
        <v>32</v>
      </c>
      <c r="D123" s="216" t="s">
        <v>468</v>
      </c>
      <c r="E123" s="18" t="s">
        <v>32</v>
      </c>
      <c r="F123" s="217">
        <v>64.62</v>
      </c>
      <c r="H123" s="34"/>
    </row>
    <row r="124" spans="2:8" s="1" customFormat="1" ht="16.899999999999999" customHeight="1">
      <c r="B124" s="34"/>
      <c r="C124" s="216" t="s">
        <v>32</v>
      </c>
      <c r="D124" s="216" t="s">
        <v>3014</v>
      </c>
      <c r="E124" s="18" t="s">
        <v>32</v>
      </c>
      <c r="F124" s="217">
        <v>0</v>
      </c>
      <c r="H124" s="34"/>
    </row>
    <row r="125" spans="2:8" s="1" customFormat="1" ht="16.899999999999999" customHeight="1">
      <c r="B125" s="34"/>
      <c r="C125" s="216" t="s">
        <v>32</v>
      </c>
      <c r="D125" s="216" t="s">
        <v>470</v>
      </c>
      <c r="E125" s="18" t="s">
        <v>32</v>
      </c>
      <c r="F125" s="217">
        <v>23.37</v>
      </c>
      <c r="H125" s="34"/>
    </row>
    <row r="126" spans="2:8" s="1" customFormat="1" ht="16.899999999999999" customHeight="1">
      <c r="B126" s="34"/>
      <c r="C126" s="216" t="s">
        <v>32</v>
      </c>
      <c r="D126" s="216" t="s">
        <v>1376</v>
      </c>
      <c r="E126" s="18" t="s">
        <v>32</v>
      </c>
      <c r="F126" s="217">
        <v>0</v>
      </c>
      <c r="H126" s="34"/>
    </row>
    <row r="127" spans="2:8" s="1" customFormat="1" ht="16.899999999999999" customHeight="1">
      <c r="B127" s="34"/>
      <c r="C127" s="216" t="s">
        <v>32</v>
      </c>
      <c r="D127" s="216" t="s">
        <v>3015</v>
      </c>
      <c r="E127" s="18" t="s">
        <v>32</v>
      </c>
      <c r="F127" s="217">
        <v>15.99</v>
      </c>
      <c r="H127" s="34"/>
    </row>
    <row r="128" spans="2:8" s="1" customFormat="1" ht="16.899999999999999" customHeight="1">
      <c r="B128" s="34"/>
      <c r="C128" s="218" t="s">
        <v>2965</v>
      </c>
      <c r="H128" s="34"/>
    </row>
    <row r="129" spans="2:8" s="1" customFormat="1" ht="16.899999999999999" customHeight="1">
      <c r="B129" s="34"/>
      <c r="C129" s="216" t="s">
        <v>1204</v>
      </c>
      <c r="D129" s="216" t="s">
        <v>3016</v>
      </c>
      <c r="E129" s="18" t="s">
        <v>359</v>
      </c>
      <c r="F129" s="217">
        <v>103.98</v>
      </c>
      <c r="H129" s="34"/>
    </row>
    <row r="130" spans="2:8" s="1" customFormat="1" ht="16.899999999999999" customHeight="1">
      <c r="B130" s="34"/>
      <c r="C130" s="216" t="s">
        <v>1307</v>
      </c>
      <c r="D130" s="216" t="s">
        <v>3017</v>
      </c>
      <c r="E130" s="18" t="s">
        <v>359</v>
      </c>
      <c r="F130" s="217">
        <v>103.98</v>
      </c>
      <c r="H130" s="34"/>
    </row>
    <row r="131" spans="2:8" s="1" customFormat="1" ht="16.899999999999999" customHeight="1">
      <c r="B131" s="34"/>
      <c r="C131" s="219" t="s">
        <v>139</v>
      </c>
      <c r="D131" s="214" t="s">
        <v>140</v>
      </c>
      <c r="E131" s="220" t="s">
        <v>32</v>
      </c>
      <c r="F131" s="221">
        <v>238.04</v>
      </c>
      <c r="H131" s="34"/>
    </row>
    <row r="132" spans="2:8" s="1" customFormat="1" ht="16.899999999999999" customHeight="1">
      <c r="B132" s="34"/>
      <c r="C132" s="216" t="s">
        <v>32</v>
      </c>
      <c r="D132" s="216" t="s">
        <v>2997</v>
      </c>
      <c r="E132" s="18" t="s">
        <v>32</v>
      </c>
      <c r="F132" s="217">
        <v>0</v>
      </c>
      <c r="H132" s="34"/>
    </row>
    <row r="133" spans="2:8" s="1" customFormat="1" ht="16.899999999999999" customHeight="1">
      <c r="B133" s="34"/>
      <c r="C133" s="216" t="s">
        <v>32</v>
      </c>
      <c r="D133" s="216" t="s">
        <v>3018</v>
      </c>
      <c r="E133" s="18" t="s">
        <v>32</v>
      </c>
      <c r="F133" s="217">
        <v>0</v>
      </c>
      <c r="H133" s="34"/>
    </row>
    <row r="134" spans="2:8" s="1" customFormat="1" ht="16.899999999999999" customHeight="1">
      <c r="B134" s="34"/>
      <c r="C134" s="216" t="s">
        <v>32</v>
      </c>
      <c r="D134" s="216" t="s">
        <v>3006</v>
      </c>
      <c r="E134" s="18" t="s">
        <v>32</v>
      </c>
      <c r="F134" s="217">
        <v>128</v>
      </c>
      <c r="H134" s="34"/>
    </row>
    <row r="135" spans="2:8" s="1" customFormat="1" ht="16.899999999999999" customHeight="1">
      <c r="B135" s="34"/>
      <c r="C135" s="216" t="s">
        <v>32</v>
      </c>
      <c r="D135" s="216" t="s">
        <v>3019</v>
      </c>
      <c r="E135" s="18" t="s">
        <v>32</v>
      </c>
      <c r="F135" s="217">
        <v>0</v>
      </c>
      <c r="H135" s="34"/>
    </row>
    <row r="136" spans="2:8" s="1" customFormat="1" ht="16.899999999999999" customHeight="1">
      <c r="B136" s="34"/>
      <c r="C136" s="216" t="s">
        <v>32</v>
      </c>
      <c r="D136" s="216" t="s">
        <v>3004</v>
      </c>
      <c r="E136" s="18" t="s">
        <v>32</v>
      </c>
      <c r="F136" s="217">
        <v>96.4</v>
      </c>
      <c r="H136" s="34"/>
    </row>
    <row r="137" spans="2:8" s="1" customFormat="1" ht="16.899999999999999" customHeight="1">
      <c r="B137" s="34"/>
      <c r="C137" s="216" t="s">
        <v>32</v>
      </c>
      <c r="D137" s="216" t="s">
        <v>3014</v>
      </c>
      <c r="E137" s="18" t="s">
        <v>32</v>
      </c>
      <c r="F137" s="217">
        <v>0</v>
      </c>
      <c r="H137" s="34"/>
    </row>
    <row r="138" spans="2:8" s="1" customFormat="1" ht="16.899999999999999" customHeight="1">
      <c r="B138" s="34"/>
      <c r="C138" s="216" t="s">
        <v>32</v>
      </c>
      <c r="D138" s="216" t="s">
        <v>3020</v>
      </c>
      <c r="E138" s="18" t="s">
        <v>32</v>
      </c>
      <c r="F138" s="217">
        <v>13.64</v>
      </c>
      <c r="H138" s="34"/>
    </row>
    <row r="139" spans="2:8" s="1" customFormat="1" ht="16.899999999999999" customHeight="1">
      <c r="B139" s="34"/>
      <c r="C139" s="218" t="s">
        <v>2965</v>
      </c>
      <c r="H139" s="34"/>
    </row>
    <row r="140" spans="2:8" s="1" customFormat="1" ht="16.899999999999999" customHeight="1">
      <c r="B140" s="34"/>
      <c r="C140" s="216" t="s">
        <v>1273</v>
      </c>
      <c r="D140" s="216" t="s">
        <v>3021</v>
      </c>
      <c r="E140" s="18" t="s">
        <v>476</v>
      </c>
      <c r="F140" s="217">
        <v>238.04</v>
      </c>
      <c r="H140" s="34"/>
    </row>
    <row r="141" spans="2:8" s="1" customFormat="1" ht="16.899999999999999" customHeight="1">
      <c r="B141" s="34"/>
      <c r="C141" s="219" t="s">
        <v>142</v>
      </c>
      <c r="D141" s="214" t="s">
        <v>143</v>
      </c>
      <c r="E141" s="220" t="s">
        <v>32</v>
      </c>
      <c r="F141" s="221">
        <v>91.799000000000007</v>
      </c>
      <c r="H141" s="34"/>
    </row>
    <row r="142" spans="2:8" s="1" customFormat="1" ht="16.899999999999999" customHeight="1">
      <c r="B142" s="34"/>
      <c r="C142" s="216" t="s">
        <v>32</v>
      </c>
      <c r="D142" s="216" t="s">
        <v>2968</v>
      </c>
      <c r="E142" s="18" t="s">
        <v>32</v>
      </c>
      <c r="F142" s="217">
        <v>0</v>
      </c>
      <c r="H142" s="34"/>
    </row>
    <row r="143" spans="2:8" s="1" customFormat="1" ht="16.899999999999999" customHeight="1">
      <c r="B143" s="34"/>
      <c r="C143" s="216" t="s">
        <v>32</v>
      </c>
      <c r="D143" s="216" t="s">
        <v>3013</v>
      </c>
      <c r="E143" s="18" t="s">
        <v>32</v>
      </c>
      <c r="F143" s="217">
        <v>0</v>
      </c>
      <c r="H143" s="34"/>
    </row>
    <row r="144" spans="2:8" s="1" customFormat="1" ht="16.899999999999999" customHeight="1">
      <c r="B144" s="34"/>
      <c r="C144" s="216" t="s">
        <v>32</v>
      </c>
      <c r="D144" s="216" t="s">
        <v>3022</v>
      </c>
      <c r="E144" s="18" t="s">
        <v>32</v>
      </c>
      <c r="F144" s="217">
        <v>36.491999999999997</v>
      </c>
      <c r="H144" s="34"/>
    </row>
    <row r="145" spans="2:8" s="1" customFormat="1" ht="16.899999999999999" customHeight="1">
      <c r="B145" s="34"/>
      <c r="C145" s="216" t="s">
        <v>32</v>
      </c>
      <c r="D145" s="216" t="s">
        <v>3014</v>
      </c>
      <c r="E145" s="18" t="s">
        <v>32</v>
      </c>
      <c r="F145" s="217">
        <v>0</v>
      </c>
      <c r="H145" s="34"/>
    </row>
    <row r="146" spans="2:8" s="1" customFormat="1" ht="16.899999999999999" customHeight="1">
      <c r="B146" s="34"/>
      <c r="C146" s="216" t="s">
        <v>32</v>
      </c>
      <c r="D146" s="216" t="s">
        <v>3023</v>
      </c>
      <c r="E146" s="18" t="s">
        <v>32</v>
      </c>
      <c r="F146" s="217">
        <v>30.917000000000002</v>
      </c>
      <c r="H146" s="34"/>
    </row>
    <row r="147" spans="2:8" s="1" customFormat="1" ht="16.899999999999999" customHeight="1">
      <c r="B147" s="34"/>
      <c r="C147" s="216" t="s">
        <v>32</v>
      </c>
      <c r="D147" s="216" t="s">
        <v>1376</v>
      </c>
      <c r="E147" s="18" t="s">
        <v>32</v>
      </c>
      <c r="F147" s="217">
        <v>0</v>
      </c>
      <c r="H147" s="34"/>
    </row>
    <row r="148" spans="2:8" s="1" customFormat="1" ht="16.899999999999999" customHeight="1">
      <c r="B148" s="34"/>
      <c r="C148" s="216" t="s">
        <v>32</v>
      </c>
      <c r="D148" s="216" t="s">
        <v>3024</v>
      </c>
      <c r="E148" s="18" t="s">
        <v>32</v>
      </c>
      <c r="F148" s="217">
        <v>24.39</v>
      </c>
      <c r="H148" s="34"/>
    </row>
    <row r="149" spans="2:8" s="1" customFormat="1" ht="16.899999999999999" customHeight="1">
      <c r="B149" s="34"/>
      <c r="C149" s="218" t="s">
        <v>2965</v>
      </c>
      <c r="H149" s="34"/>
    </row>
    <row r="150" spans="2:8" s="1" customFormat="1" ht="16.899999999999999" customHeight="1">
      <c r="B150" s="34"/>
      <c r="C150" s="216" t="s">
        <v>1256</v>
      </c>
      <c r="D150" s="216" t="s">
        <v>3025</v>
      </c>
      <c r="E150" s="18" t="s">
        <v>476</v>
      </c>
      <c r="F150" s="217">
        <v>91.799000000000007</v>
      </c>
      <c r="H150" s="34"/>
    </row>
    <row r="151" spans="2:8" s="1" customFormat="1" ht="16.899999999999999" customHeight="1">
      <c r="B151" s="34"/>
      <c r="C151" s="219" t="s">
        <v>145</v>
      </c>
      <c r="D151" s="214" t="s">
        <v>146</v>
      </c>
      <c r="E151" s="220" t="s">
        <v>32</v>
      </c>
      <c r="F151" s="221">
        <v>13.89</v>
      </c>
      <c r="H151" s="34"/>
    </row>
    <row r="152" spans="2:8" s="1" customFormat="1" ht="16.899999999999999" customHeight="1">
      <c r="B152" s="34"/>
      <c r="C152" s="216" t="s">
        <v>32</v>
      </c>
      <c r="D152" s="216" t="s">
        <v>2968</v>
      </c>
      <c r="E152" s="18" t="s">
        <v>32</v>
      </c>
      <c r="F152" s="217">
        <v>0</v>
      </c>
      <c r="H152" s="34"/>
    </row>
    <row r="153" spans="2:8" s="1" customFormat="1" ht="16.899999999999999" customHeight="1">
      <c r="B153" s="34"/>
      <c r="C153" s="216" t="s">
        <v>32</v>
      </c>
      <c r="D153" s="216" t="s">
        <v>1376</v>
      </c>
      <c r="E153" s="18" t="s">
        <v>32</v>
      </c>
      <c r="F153" s="217">
        <v>0</v>
      </c>
      <c r="H153" s="34"/>
    </row>
    <row r="154" spans="2:8" s="1" customFormat="1" ht="16.899999999999999" customHeight="1">
      <c r="B154" s="34"/>
      <c r="C154" s="216" t="s">
        <v>32</v>
      </c>
      <c r="D154" s="216" t="s">
        <v>3024</v>
      </c>
      <c r="E154" s="18" t="s">
        <v>32</v>
      </c>
      <c r="F154" s="217">
        <v>24.39</v>
      </c>
      <c r="H154" s="34"/>
    </row>
    <row r="155" spans="2:8" s="1" customFormat="1" ht="16.899999999999999" customHeight="1">
      <c r="B155" s="34"/>
      <c r="C155" s="216" t="s">
        <v>32</v>
      </c>
      <c r="D155" s="216" t="s">
        <v>2972</v>
      </c>
      <c r="E155" s="18" t="s">
        <v>32</v>
      </c>
      <c r="F155" s="217">
        <v>0</v>
      </c>
      <c r="H155" s="34"/>
    </row>
    <row r="156" spans="2:8" s="1" customFormat="1" ht="16.899999999999999" customHeight="1">
      <c r="B156" s="34"/>
      <c r="C156" s="216" t="s">
        <v>32</v>
      </c>
      <c r="D156" s="216" t="s">
        <v>3026</v>
      </c>
      <c r="E156" s="18" t="s">
        <v>32</v>
      </c>
      <c r="F156" s="217">
        <v>-2.9</v>
      </c>
      <c r="H156" s="34"/>
    </row>
    <row r="157" spans="2:8" s="1" customFormat="1" ht="16.899999999999999" customHeight="1">
      <c r="B157" s="34"/>
      <c r="C157" s="216" t="s">
        <v>32</v>
      </c>
      <c r="D157" s="216" t="s">
        <v>3027</v>
      </c>
      <c r="E157" s="18" t="s">
        <v>32</v>
      </c>
      <c r="F157" s="217">
        <v>-1.8</v>
      </c>
      <c r="H157" s="34"/>
    </row>
    <row r="158" spans="2:8" s="1" customFormat="1" ht="16.899999999999999" customHeight="1">
      <c r="B158" s="34"/>
      <c r="C158" s="216" t="s">
        <v>32</v>
      </c>
      <c r="D158" s="216" t="s">
        <v>3028</v>
      </c>
      <c r="E158" s="18" t="s">
        <v>32</v>
      </c>
      <c r="F158" s="217">
        <v>-5.8</v>
      </c>
      <c r="H158" s="34"/>
    </row>
    <row r="159" spans="2:8" s="1" customFormat="1" ht="16.899999999999999" customHeight="1">
      <c r="B159" s="34"/>
      <c r="C159" s="218" t="s">
        <v>2965</v>
      </c>
      <c r="H159" s="34"/>
    </row>
    <row r="160" spans="2:8" s="1" customFormat="1" ht="16.899999999999999" customHeight="1">
      <c r="B160" s="34"/>
      <c r="C160" s="216" t="s">
        <v>1092</v>
      </c>
      <c r="D160" s="216" t="s">
        <v>1093</v>
      </c>
      <c r="E160" s="18" t="s">
        <v>476</v>
      </c>
      <c r="F160" s="217">
        <v>13.89</v>
      </c>
      <c r="H160" s="34"/>
    </row>
    <row r="161" spans="2:8" s="1" customFormat="1" ht="16.899999999999999" customHeight="1">
      <c r="B161" s="34"/>
      <c r="C161" s="219" t="s">
        <v>148</v>
      </c>
      <c r="D161" s="214" t="s">
        <v>149</v>
      </c>
      <c r="E161" s="220" t="s">
        <v>32</v>
      </c>
      <c r="F161" s="221">
        <v>15.99</v>
      </c>
      <c r="H161" s="34"/>
    </row>
    <row r="162" spans="2:8" s="1" customFormat="1" ht="16.899999999999999" customHeight="1">
      <c r="B162" s="34"/>
      <c r="C162" s="216" t="s">
        <v>32</v>
      </c>
      <c r="D162" s="216" t="s">
        <v>2968</v>
      </c>
      <c r="E162" s="18" t="s">
        <v>32</v>
      </c>
      <c r="F162" s="217">
        <v>0</v>
      </c>
      <c r="H162" s="34"/>
    </row>
    <row r="163" spans="2:8" s="1" customFormat="1" ht="16.899999999999999" customHeight="1">
      <c r="B163" s="34"/>
      <c r="C163" s="216" t="s">
        <v>32</v>
      </c>
      <c r="D163" s="216" t="s">
        <v>2997</v>
      </c>
      <c r="E163" s="18" t="s">
        <v>32</v>
      </c>
      <c r="F163" s="217">
        <v>0</v>
      </c>
      <c r="H163" s="34"/>
    </row>
    <row r="164" spans="2:8" s="1" customFormat="1" ht="16.899999999999999" customHeight="1">
      <c r="B164" s="34"/>
      <c r="C164" s="216" t="s">
        <v>32</v>
      </c>
      <c r="D164" s="216" t="s">
        <v>1376</v>
      </c>
      <c r="E164" s="18" t="s">
        <v>32</v>
      </c>
      <c r="F164" s="217">
        <v>0</v>
      </c>
      <c r="H164" s="34"/>
    </row>
    <row r="165" spans="2:8" s="1" customFormat="1" ht="16.899999999999999" customHeight="1">
      <c r="B165" s="34"/>
      <c r="C165" s="216" t="s">
        <v>32</v>
      </c>
      <c r="D165" s="216" t="s">
        <v>3015</v>
      </c>
      <c r="E165" s="18" t="s">
        <v>32</v>
      </c>
      <c r="F165" s="217">
        <v>15.99</v>
      </c>
      <c r="H165" s="34"/>
    </row>
    <row r="166" spans="2:8" s="1" customFormat="1" ht="16.899999999999999" customHeight="1">
      <c r="B166" s="34"/>
      <c r="C166" s="218" t="s">
        <v>2965</v>
      </c>
      <c r="H166" s="34"/>
    </row>
    <row r="167" spans="2:8" s="1" customFormat="1" ht="16.899999999999999" customHeight="1">
      <c r="B167" s="34"/>
      <c r="C167" s="216" t="s">
        <v>1100</v>
      </c>
      <c r="D167" s="216" t="s">
        <v>1101</v>
      </c>
      <c r="E167" s="18" t="s">
        <v>359</v>
      </c>
      <c r="F167" s="217">
        <v>15.99</v>
      </c>
      <c r="H167" s="34"/>
    </row>
    <row r="168" spans="2:8" s="1" customFormat="1" ht="16.899999999999999" customHeight="1">
      <c r="B168" s="34"/>
      <c r="C168" s="219" t="s">
        <v>151</v>
      </c>
      <c r="D168" s="214" t="s">
        <v>152</v>
      </c>
      <c r="E168" s="220" t="s">
        <v>32</v>
      </c>
      <c r="F168" s="221">
        <v>103.98</v>
      </c>
      <c r="H168" s="34"/>
    </row>
    <row r="169" spans="2:8" s="1" customFormat="1" ht="16.899999999999999" customHeight="1">
      <c r="B169" s="34"/>
      <c r="C169" s="216" t="s">
        <v>32</v>
      </c>
      <c r="D169" s="216" t="s">
        <v>2997</v>
      </c>
      <c r="E169" s="18" t="s">
        <v>32</v>
      </c>
      <c r="F169" s="217">
        <v>0</v>
      </c>
      <c r="H169" s="34"/>
    </row>
    <row r="170" spans="2:8" s="1" customFormat="1" ht="16.899999999999999" customHeight="1">
      <c r="B170" s="34"/>
      <c r="C170" s="216" t="s">
        <v>32</v>
      </c>
      <c r="D170" s="216" t="s">
        <v>3013</v>
      </c>
      <c r="E170" s="18" t="s">
        <v>32</v>
      </c>
      <c r="F170" s="217">
        <v>0</v>
      </c>
      <c r="H170" s="34"/>
    </row>
    <row r="171" spans="2:8" s="1" customFormat="1" ht="16.899999999999999" customHeight="1">
      <c r="B171" s="34"/>
      <c r="C171" s="216" t="s">
        <v>32</v>
      </c>
      <c r="D171" s="216" t="s">
        <v>468</v>
      </c>
      <c r="E171" s="18" t="s">
        <v>32</v>
      </c>
      <c r="F171" s="217">
        <v>64.62</v>
      </c>
      <c r="H171" s="34"/>
    </row>
    <row r="172" spans="2:8" s="1" customFormat="1" ht="16.899999999999999" customHeight="1">
      <c r="B172" s="34"/>
      <c r="C172" s="216" t="s">
        <v>32</v>
      </c>
      <c r="D172" s="216" t="s">
        <v>3014</v>
      </c>
      <c r="E172" s="18" t="s">
        <v>32</v>
      </c>
      <c r="F172" s="217">
        <v>0</v>
      </c>
      <c r="H172" s="34"/>
    </row>
    <row r="173" spans="2:8" s="1" customFormat="1" ht="16.899999999999999" customHeight="1">
      <c r="B173" s="34"/>
      <c r="C173" s="216" t="s">
        <v>32</v>
      </c>
      <c r="D173" s="216" t="s">
        <v>470</v>
      </c>
      <c r="E173" s="18" t="s">
        <v>32</v>
      </c>
      <c r="F173" s="217">
        <v>23.37</v>
      </c>
      <c r="H173" s="34"/>
    </row>
    <row r="174" spans="2:8" s="1" customFormat="1" ht="16.899999999999999" customHeight="1">
      <c r="B174" s="34"/>
      <c r="C174" s="216" t="s">
        <v>32</v>
      </c>
      <c r="D174" s="216" t="s">
        <v>1376</v>
      </c>
      <c r="E174" s="18" t="s">
        <v>32</v>
      </c>
      <c r="F174" s="217">
        <v>0</v>
      </c>
      <c r="H174" s="34"/>
    </row>
    <row r="175" spans="2:8" s="1" customFormat="1" ht="16.899999999999999" customHeight="1">
      <c r="B175" s="34"/>
      <c r="C175" s="216" t="s">
        <v>32</v>
      </c>
      <c r="D175" s="216" t="s">
        <v>3015</v>
      </c>
      <c r="E175" s="18" t="s">
        <v>32</v>
      </c>
      <c r="F175" s="217">
        <v>15.99</v>
      </c>
      <c r="H175" s="34"/>
    </row>
    <row r="176" spans="2:8" s="1" customFormat="1" ht="16.899999999999999" customHeight="1">
      <c r="B176" s="34"/>
      <c r="C176" s="218" t="s">
        <v>2965</v>
      </c>
      <c r="H176" s="34"/>
    </row>
    <row r="177" spans="2:8" s="1" customFormat="1" ht="16.899999999999999" customHeight="1">
      <c r="B177" s="34"/>
      <c r="C177" s="216" t="s">
        <v>1108</v>
      </c>
      <c r="D177" s="216" t="s">
        <v>3029</v>
      </c>
      <c r="E177" s="18" t="s">
        <v>359</v>
      </c>
      <c r="F177" s="217">
        <v>103.98</v>
      </c>
      <c r="H177" s="34"/>
    </row>
    <row r="178" spans="2:8" s="1" customFormat="1" ht="16.899999999999999" customHeight="1">
      <c r="B178" s="34"/>
      <c r="C178" s="216" t="s">
        <v>1139</v>
      </c>
      <c r="D178" s="216" t="s">
        <v>3030</v>
      </c>
      <c r="E178" s="18" t="s">
        <v>359</v>
      </c>
      <c r="F178" s="217">
        <v>103.98</v>
      </c>
      <c r="H178" s="34"/>
    </row>
    <row r="179" spans="2:8" s="1" customFormat="1" ht="16.899999999999999" customHeight="1">
      <c r="B179" s="34"/>
      <c r="C179" s="216" t="s">
        <v>1154</v>
      </c>
      <c r="D179" s="216" t="s">
        <v>3031</v>
      </c>
      <c r="E179" s="18" t="s">
        <v>359</v>
      </c>
      <c r="F179" s="217">
        <v>103.98</v>
      </c>
      <c r="H179" s="34"/>
    </row>
    <row r="180" spans="2:8" s="1" customFormat="1" ht="16.899999999999999" customHeight="1">
      <c r="B180" s="34"/>
      <c r="C180" s="216" t="s">
        <v>1209</v>
      </c>
      <c r="D180" s="216" t="s">
        <v>3032</v>
      </c>
      <c r="E180" s="18" t="s">
        <v>359</v>
      </c>
      <c r="F180" s="217">
        <v>103.98</v>
      </c>
      <c r="H180" s="34"/>
    </row>
    <row r="181" spans="2:8" s="1" customFormat="1" ht="16.899999999999999" customHeight="1">
      <c r="B181" s="34"/>
      <c r="C181" s="219" t="s">
        <v>153</v>
      </c>
      <c r="D181" s="214" t="s">
        <v>154</v>
      </c>
      <c r="E181" s="220" t="s">
        <v>32</v>
      </c>
      <c r="F181" s="221">
        <v>15.12</v>
      </c>
      <c r="H181" s="34"/>
    </row>
    <row r="182" spans="2:8" s="1" customFormat="1" ht="16.899999999999999" customHeight="1">
      <c r="B182" s="34"/>
      <c r="C182" s="216" t="s">
        <v>32</v>
      </c>
      <c r="D182" s="216" t="s">
        <v>2997</v>
      </c>
      <c r="E182" s="18" t="s">
        <v>32</v>
      </c>
      <c r="F182" s="217">
        <v>0</v>
      </c>
      <c r="H182" s="34"/>
    </row>
    <row r="183" spans="2:8" s="1" customFormat="1" ht="16.899999999999999" customHeight="1">
      <c r="B183" s="34"/>
      <c r="C183" s="216" t="s">
        <v>32</v>
      </c>
      <c r="D183" s="216" t="s">
        <v>3001</v>
      </c>
      <c r="E183" s="18" t="s">
        <v>32</v>
      </c>
      <c r="F183" s="217">
        <v>0</v>
      </c>
      <c r="H183" s="34"/>
    </row>
    <row r="184" spans="2:8" s="1" customFormat="1" ht="16.899999999999999" customHeight="1">
      <c r="B184" s="34"/>
      <c r="C184" s="216" t="s">
        <v>32</v>
      </c>
      <c r="D184" s="216" t="s">
        <v>3002</v>
      </c>
      <c r="E184" s="18" t="s">
        <v>32</v>
      </c>
      <c r="F184" s="217">
        <v>13.36</v>
      </c>
      <c r="H184" s="34"/>
    </row>
    <row r="185" spans="2:8" s="1" customFormat="1" ht="16.899999999999999" customHeight="1">
      <c r="B185" s="34"/>
      <c r="C185" s="216" t="s">
        <v>32</v>
      </c>
      <c r="D185" s="216" t="s">
        <v>3033</v>
      </c>
      <c r="E185" s="18" t="s">
        <v>32</v>
      </c>
      <c r="F185" s="217">
        <v>0</v>
      </c>
      <c r="H185" s="34"/>
    </row>
    <row r="186" spans="2:8" s="1" customFormat="1" ht="16.899999999999999" customHeight="1">
      <c r="B186" s="34"/>
      <c r="C186" s="216" t="s">
        <v>32</v>
      </c>
      <c r="D186" s="216" t="s">
        <v>3034</v>
      </c>
      <c r="E186" s="18" t="s">
        <v>32</v>
      </c>
      <c r="F186" s="217">
        <v>1.76</v>
      </c>
      <c r="H186" s="34"/>
    </row>
    <row r="187" spans="2:8" s="1" customFormat="1" ht="16.899999999999999" customHeight="1">
      <c r="B187" s="34"/>
      <c r="C187" s="218" t="s">
        <v>2965</v>
      </c>
      <c r="H187" s="34"/>
    </row>
    <row r="188" spans="2:8" s="1" customFormat="1" ht="16.899999999999999" customHeight="1">
      <c r="B188" s="34"/>
      <c r="C188" s="216" t="s">
        <v>1130</v>
      </c>
      <c r="D188" s="216" t="s">
        <v>3035</v>
      </c>
      <c r="E188" s="18" t="s">
        <v>359</v>
      </c>
      <c r="F188" s="217">
        <v>15.12</v>
      </c>
      <c r="H188" s="34"/>
    </row>
    <row r="189" spans="2:8" s="1" customFormat="1" ht="16.899999999999999" customHeight="1">
      <c r="B189" s="34"/>
      <c r="C189" s="216" t="s">
        <v>1149</v>
      </c>
      <c r="D189" s="216" t="s">
        <v>3036</v>
      </c>
      <c r="E189" s="18" t="s">
        <v>359</v>
      </c>
      <c r="F189" s="217">
        <v>15.12</v>
      </c>
      <c r="H189" s="34"/>
    </row>
    <row r="190" spans="2:8" s="1" customFormat="1" ht="16.899999999999999" customHeight="1">
      <c r="B190" s="34"/>
      <c r="C190" s="216" t="s">
        <v>1164</v>
      </c>
      <c r="D190" s="216" t="s">
        <v>3037</v>
      </c>
      <c r="E190" s="18" t="s">
        <v>359</v>
      </c>
      <c r="F190" s="217">
        <v>15.12</v>
      </c>
      <c r="H190" s="34"/>
    </row>
    <row r="191" spans="2:8" s="1" customFormat="1" ht="16.899999999999999" customHeight="1">
      <c r="B191" s="34"/>
      <c r="C191" s="219" t="s">
        <v>155</v>
      </c>
      <c r="D191" s="214" t="s">
        <v>156</v>
      </c>
      <c r="E191" s="220" t="s">
        <v>32</v>
      </c>
      <c r="F191" s="221">
        <v>182.18</v>
      </c>
      <c r="H191" s="34"/>
    </row>
    <row r="192" spans="2:8" s="1" customFormat="1" ht="16.899999999999999" customHeight="1">
      <c r="B192" s="34"/>
      <c r="C192" s="216" t="s">
        <v>32</v>
      </c>
      <c r="D192" s="216" t="s">
        <v>2997</v>
      </c>
      <c r="E192" s="18" t="s">
        <v>32</v>
      </c>
      <c r="F192" s="217">
        <v>0</v>
      </c>
      <c r="H192" s="34"/>
    </row>
    <row r="193" spans="2:8" s="1" customFormat="1" ht="16.899999999999999" customHeight="1">
      <c r="B193" s="34"/>
      <c r="C193" s="216" t="s">
        <v>32</v>
      </c>
      <c r="D193" s="216" t="s">
        <v>3038</v>
      </c>
      <c r="E193" s="18" t="s">
        <v>32</v>
      </c>
      <c r="F193" s="217">
        <v>0</v>
      </c>
      <c r="H193" s="34"/>
    </row>
    <row r="194" spans="2:8" s="1" customFormat="1" ht="16.899999999999999" customHeight="1">
      <c r="B194" s="34"/>
      <c r="C194" s="216" t="s">
        <v>32</v>
      </c>
      <c r="D194" s="216" t="s">
        <v>3039</v>
      </c>
      <c r="E194" s="18" t="s">
        <v>32</v>
      </c>
      <c r="F194" s="217">
        <v>86.8</v>
      </c>
      <c r="H194" s="34"/>
    </row>
    <row r="195" spans="2:8" s="1" customFormat="1" ht="16.899999999999999" customHeight="1">
      <c r="B195" s="34"/>
      <c r="C195" s="216" t="s">
        <v>32</v>
      </c>
      <c r="D195" s="216" t="s">
        <v>3040</v>
      </c>
      <c r="E195" s="18" t="s">
        <v>32</v>
      </c>
      <c r="F195" s="217">
        <v>0</v>
      </c>
      <c r="H195" s="34"/>
    </row>
    <row r="196" spans="2:8" s="1" customFormat="1" ht="16.899999999999999" customHeight="1">
      <c r="B196" s="34"/>
      <c r="C196" s="216" t="s">
        <v>32</v>
      </c>
      <c r="D196" s="216" t="s">
        <v>3041</v>
      </c>
      <c r="E196" s="18" t="s">
        <v>32</v>
      </c>
      <c r="F196" s="217">
        <v>40.479999999999997</v>
      </c>
      <c r="H196" s="34"/>
    </row>
    <row r="197" spans="2:8" s="1" customFormat="1" ht="16.899999999999999" customHeight="1">
      <c r="B197" s="34"/>
      <c r="C197" s="216" t="s">
        <v>32</v>
      </c>
      <c r="D197" s="216" t="s">
        <v>3005</v>
      </c>
      <c r="E197" s="18" t="s">
        <v>32</v>
      </c>
      <c r="F197" s="217">
        <v>0</v>
      </c>
      <c r="H197" s="34"/>
    </row>
    <row r="198" spans="2:8" s="1" customFormat="1" ht="16.899999999999999" customHeight="1">
      <c r="B198" s="34"/>
      <c r="C198" s="216" t="s">
        <v>32</v>
      </c>
      <c r="D198" s="216" t="s">
        <v>3042</v>
      </c>
      <c r="E198" s="18" t="s">
        <v>32</v>
      </c>
      <c r="F198" s="217">
        <v>38.4</v>
      </c>
      <c r="H198" s="34"/>
    </row>
    <row r="199" spans="2:8" s="1" customFormat="1" ht="16.899999999999999" customHeight="1">
      <c r="B199" s="34"/>
      <c r="C199" s="216" t="s">
        <v>32</v>
      </c>
      <c r="D199" s="216" t="s">
        <v>3009</v>
      </c>
      <c r="E199" s="18" t="s">
        <v>32</v>
      </c>
      <c r="F199" s="217">
        <v>0</v>
      </c>
      <c r="H199" s="34"/>
    </row>
    <row r="200" spans="2:8" s="1" customFormat="1" ht="16.899999999999999" customHeight="1">
      <c r="B200" s="34"/>
      <c r="C200" s="216" t="s">
        <v>32</v>
      </c>
      <c r="D200" s="216" t="s">
        <v>3043</v>
      </c>
      <c r="E200" s="18" t="s">
        <v>32</v>
      </c>
      <c r="F200" s="217">
        <v>16.5</v>
      </c>
      <c r="H200" s="34"/>
    </row>
    <row r="201" spans="2:8" s="1" customFormat="1" ht="16.899999999999999" customHeight="1">
      <c r="B201" s="34"/>
      <c r="C201" s="218" t="s">
        <v>2965</v>
      </c>
      <c r="H201" s="34"/>
    </row>
    <row r="202" spans="2:8" s="1" customFormat="1" ht="16.899999999999999" customHeight="1">
      <c r="B202" s="34"/>
      <c r="C202" s="216" t="s">
        <v>1117</v>
      </c>
      <c r="D202" s="216" t="s">
        <v>3044</v>
      </c>
      <c r="E202" s="18" t="s">
        <v>359</v>
      </c>
      <c r="F202" s="217">
        <v>182.18</v>
      </c>
      <c r="H202" s="34"/>
    </row>
    <row r="203" spans="2:8" s="1" customFormat="1" ht="16.899999999999999" customHeight="1">
      <c r="B203" s="34"/>
      <c r="C203" s="216" t="s">
        <v>1144</v>
      </c>
      <c r="D203" s="216" t="s">
        <v>3045</v>
      </c>
      <c r="E203" s="18" t="s">
        <v>359</v>
      </c>
      <c r="F203" s="217">
        <v>182.18</v>
      </c>
      <c r="H203" s="34"/>
    </row>
    <row r="204" spans="2:8" s="1" customFormat="1" ht="16.899999999999999" customHeight="1">
      <c r="B204" s="34"/>
      <c r="C204" s="216" t="s">
        <v>1159</v>
      </c>
      <c r="D204" s="216" t="s">
        <v>3046</v>
      </c>
      <c r="E204" s="18" t="s">
        <v>359</v>
      </c>
      <c r="F204" s="217">
        <v>182.18</v>
      </c>
      <c r="H204" s="34"/>
    </row>
    <row r="205" spans="2:8" s="1" customFormat="1" ht="16.899999999999999" customHeight="1">
      <c r="B205" s="34"/>
      <c r="C205" s="219" t="s">
        <v>158</v>
      </c>
      <c r="D205" s="214" t="s">
        <v>159</v>
      </c>
      <c r="E205" s="220" t="s">
        <v>32</v>
      </c>
      <c r="F205" s="221">
        <v>96.4</v>
      </c>
      <c r="H205" s="34"/>
    </row>
    <row r="206" spans="2:8" s="1" customFormat="1" ht="16.899999999999999" customHeight="1">
      <c r="B206" s="34"/>
      <c r="C206" s="216" t="s">
        <v>32</v>
      </c>
      <c r="D206" s="216" t="s">
        <v>2997</v>
      </c>
      <c r="E206" s="18" t="s">
        <v>32</v>
      </c>
      <c r="F206" s="217">
        <v>0</v>
      </c>
      <c r="H206" s="34"/>
    </row>
    <row r="207" spans="2:8" s="1" customFormat="1" ht="16.899999999999999" customHeight="1">
      <c r="B207" s="34"/>
      <c r="C207" s="216" t="s">
        <v>32</v>
      </c>
      <c r="D207" s="216" t="s">
        <v>3003</v>
      </c>
      <c r="E207" s="18" t="s">
        <v>32</v>
      </c>
      <c r="F207" s="217">
        <v>0</v>
      </c>
      <c r="H207" s="34"/>
    </row>
    <row r="208" spans="2:8" s="1" customFormat="1" ht="16.899999999999999" customHeight="1">
      <c r="B208" s="34"/>
      <c r="C208" s="216" t="s">
        <v>32</v>
      </c>
      <c r="D208" s="216" t="s">
        <v>3004</v>
      </c>
      <c r="E208" s="18" t="s">
        <v>32</v>
      </c>
      <c r="F208" s="217">
        <v>96.4</v>
      </c>
      <c r="H208" s="34"/>
    </row>
    <row r="209" spans="2:8" s="1" customFormat="1" ht="16.899999999999999" customHeight="1">
      <c r="B209" s="34"/>
      <c r="C209" s="218" t="s">
        <v>2965</v>
      </c>
      <c r="H209" s="34"/>
    </row>
    <row r="210" spans="2:8" s="1" customFormat="1" ht="16.899999999999999" customHeight="1">
      <c r="B210" s="34"/>
      <c r="C210" s="216" t="s">
        <v>1233</v>
      </c>
      <c r="D210" s="216" t="s">
        <v>3047</v>
      </c>
      <c r="E210" s="18" t="s">
        <v>476</v>
      </c>
      <c r="F210" s="217">
        <v>96.4</v>
      </c>
      <c r="H210" s="34"/>
    </row>
    <row r="211" spans="2:8" s="1" customFormat="1" ht="16.899999999999999" customHeight="1">
      <c r="B211" s="34"/>
      <c r="C211" s="219" t="s">
        <v>161</v>
      </c>
      <c r="D211" s="214" t="s">
        <v>162</v>
      </c>
      <c r="E211" s="220" t="s">
        <v>32</v>
      </c>
      <c r="F211" s="221">
        <v>128</v>
      </c>
      <c r="H211" s="34"/>
    </row>
    <row r="212" spans="2:8" s="1" customFormat="1" ht="16.899999999999999" customHeight="1">
      <c r="B212" s="34"/>
      <c r="C212" s="216" t="s">
        <v>32</v>
      </c>
      <c r="D212" s="216" t="s">
        <v>2997</v>
      </c>
      <c r="E212" s="18" t="s">
        <v>32</v>
      </c>
      <c r="F212" s="217">
        <v>0</v>
      </c>
      <c r="H212" s="34"/>
    </row>
    <row r="213" spans="2:8" s="1" customFormat="1" ht="16.899999999999999" customHeight="1">
      <c r="B213" s="34"/>
      <c r="C213" s="216" t="s">
        <v>32</v>
      </c>
      <c r="D213" s="216" t="s">
        <v>3005</v>
      </c>
      <c r="E213" s="18" t="s">
        <v>32</v>
      </c>
      <c r="F213" s="217">
        <v>0</v>
      </c>
      <c r="H213" s="34"/>
    </row>
    <row r="214" spans="2:8" s="1" customFormat="1" ht="16.899999999999999" customHeight="1">
      <c r="B214" s="34"/>
      <c r="C214" s="216" t="s">
        <v>32</v>
      </c>
      <c r="D214" s="216" t="s">
        <v>3006</v>
      </c>
      <c r="E214" s="18" t="s">
        <v>32</v>
      </c>
      <c r="F214" s="217">
        <v>128</v>
      </c>
      <c r="H214" s="34"/>
    </row>
    <row r="215" spans="2:8" s="1" customFormat="1" ht="16.899999999999999" customHeight="1">
      <c r="B215" s="34"/>
      <c r="C215" s="218" t="s">
        <v>2965</v>
      </c>
      <c r="H215" s="34"/>
    </row>
    <row r="216" spans="2:8" s="1" customFormat="1" ht="16.899999999999999" customHeight="1">
      <c r="B216" s="34"/>
      <c r="C216" s="216" t="s">
        <v>1226</v>
      </c>
      <c r="D216" s="216" t="s">
        <v>3048</v>
      </c>
      <c r="E216" s="18" t="s">
        <v>476</v>
      </c>
      <c r="F216" s="217">
        <v>128</v>
      </c>
      <c r="H216" s="34"/>
    </row>
    <row r="217" spans="2:8" s="1" customFormat="1" ht="16.899999999999999" customHeight="1">
      <c r="B217" s="34"/>
      <c r="C217" s="219" t="s">
        <v>164</v>
      </c>
      <c r="D217" s="214" t="s">
        <v>165</v>
      </c>
      <c r="E217" s="220" t="s">
        <v>32</v>
      </c>
      <c r="F217" s="221">
        <v>38.4</v>
      </c>
      <c r="H217" s="34"/>
    </row>
    <row r="218" spans="2:8" s="1" customFormat="1" ht="16.899999999999999" customHeight="1">
      <c r="B218" s="34"/>
      <c r="C218" s="216" t="s">
        <v>32</v>
      </c>
      <c r="D218" s="216" t="s">
        <v>3049</v>
      </c>
      <c r="E218" s="18" t="s">
        <v>32</v>
      </c>
      <c r="F218" s="217">
        <v>38.4</v>
      </c>
      <c r="H218" s="34"/>
    </row>
    <row r="219" spans="2:8" s="1" customFormat="1" ht="16.899999999999999" customHeight="1">
      <c r="B219" s="34"/>
      <c r="C219" s="218" t="s">
        <v>2965</v>
      </c>
      <c r="H219" s="34"/>
    </row>
    <row r="220" spans="2:8" s="1" customFormat="1" ht="22.5">
      <c r="B220" s="34"/>
      <c r="C220" s="216" t="s">
        <v>1214</v>
      </c>
      <c r="D220" s="216" t="s">
        <v>1215</v>
      </c>
      <c r="E220" s="18" t="s">
        <v>359</v>
      </c>
      <c r="F220" s="217">
        <v>42.24</v>
      </c>
      <c r="H220" s="34"/>
    </row>
    <row r="221" spans="2:8" s="1" customFormat="1" ht="16.899999999999999" customHeight="1">
      <c r="B221" s="34"/>
      <c r="C221" s="219" t="s">
        <v>167</v>
      </c>
      <c r="D221" s="214" t="s">
        <v>168</v>
      </c>
      <c r="E221" s="220" t="s">
        <v>32</v>
      </c>
      <c r="F221" s="221">
        <v>86.76</v>
      </c>
      <c r="H221" s="34"/>
    </row>
    <row r="222" spans="2:8" s="1" customFormat="1" ht="16.899999999999999" customHeight="1">
      <c r="B222" s="34"/>
      <c r="C222" s="216" t="s">
        <v>32</v>
      </c>
      <c r="D222" s="216" t="s">
        <v>3050</v>
      </c>
      <c r="E222" s="18" t="s">
        <v>32</v>
      </c>
      <c r="F222" s="217">
        <v>86.76</v>
      </c>
      <c r="H222" s="34"/>
    </row>
    <row r="223" spans="2:8" s="1" customFormat="1" ht="16.899999999999999" customHeight="1">
      <c r="B223" s="34"/>
      <c r="C223" s="218" t="s">
        <v>2965</v>
      </c>
      <c r="H223" s="34"/>
    </row>
    <row r="224" spans="2:8" s="1" customFormat="1" ht="22.5">
      <c r="B224" s="34"/>
      <c r="C224" s="216" t="s">
        <v>1214</v>
      </c>
      <c r="D224" s="216" t="s">
        <v>1215</v>
      </c>
      <c r="E224" s="18" t="s">
        <v>359</v>
      </c>
      <c r="F224" s="217">
        <v>95.436000000000007</v>
      </c>
      <c r="H224" s="34"/>
    </row>
    <row r="225" spans="2:8" s="1" customFormat="1" ht="16.899999999999999" customHeight="1">
      <c r="B225" s="34"/>
      <c r="C225" s="219" t="s">
        <v>170</v>
      </c>
      <c r="D225" s="214" t="s">
        <v>171</v>
      </c>
      <c r="E225" s="220" t="s">
        <v>32</v>
      </c>
      <c r="F225" s="221">
        <v>132</v>
      </c>
      <c r="H225" s="34"/>
    </row>
    <row r="226" spans="2:8" s="1" customFormat="1" ht="16.899999999999999" customHeight="1">
      <c r="B226" s="34"/>
      <c r="C226" s="216" t="s">
        <v>32</v>
      </c>
      <c r="D226" s="216" t="s">
        <v>2997</v>
      </c>
      <c r="E226" s="18" t="s">
        <v>32</v>
      </c>
      <c r="F226" s="217">
        <v>0</v>
      </c>
      <c r="H226" s="34"/>
    </row>
    <row r="227" spans="2:8" s="1" customFormat="1" ht="16.899999999999999" customHeight="1">
      <c r="B227" s="34"/>
      <c r="C227" s="216" t="s">
        <v>32</v>
      </c>
      <c r="D227" s="216" t="s">
        <v>3009</v>
      </c>
      <c r="E227" s="18" t="s">
        <v>32</v>
      </c>
      <c r="F227" s="217">
        <v>0</v>
      </c>
      <c r="H227" s="34"/>
    </row>
    <row r="228" spans="2:8" s="1" customFormat="1" ht="16.899999999999999" customHeight="1">
      <c r="B228" s="34"/>
      <c r="C228" s="216" t="s">
        <v>32</v>
      </c>
      <c r="D228" s="216" t="s">
        <v>3010</v>
      </c>
      <c r="E228" s="18" t="s">
        <v>32</v>
      </c>
      <c r="F228" s="217">
        <v>132</v>
      </c>
      <c r="H228" s="34"/>
    </row>
    <row r="229" spans="2:8" s="1" customFormat="1" ht="16.899999999999999" customHeight="1">
      <c r="B229" s="34"/>
      <c r="C229" s="218" t="s">
        <v>2965</v>
      </c>
      <c r="H229" s="34"/>
    </row>
    <row r="230" spans="2:8" s="1" customFormat="1" ht="16.899999999999999" customHeight="1">
      <c r="B230" s="34"/>
      <c r="C230" s="216" t="s">
        <v>1241</v>
      </c>
      <c r="D230" s="216" t="s">
        <v>3051</v>
      </c>
      <c r="E230" s="18" t="s">
        <v>476</v>
      </c>
      <c r="F230" s="217">
        <v>132</v>
      </c>
      <c r="H230" s="34"/>
    </row>
    <row r="231" spans="2:8" s="1" customFormat="1" ht="16.899999999999999" customHeight="1">
      <c r="B231" s="34"/>
      <c r="C231" s="219" t="s">
        <v>173</v>
      </c>
      <c r="D231" s="214" t="s">
        <v>174</v>
      </c>
      <c r="E231" s="220" t="s">
        <v>32</v>
      </c>
      <c r="F231" s="221">
        <v>22.704000000000001</v>
      </c>
      <c r="H231" s="34"/>
    </row>
    <row r="232" spans="2:8" s="1" customFormat="1" ht="16.899999999999999" customHeight="1">
      <c r="B232" s="34"/>
      <c r="C232" s="216" t="s">
        <v>32</v>
      </c>
      <c r="D232" s="216" t="s">
        <v>3052</v>
      </c>
      <c r="E232" s="18" t="s">
        <v>32</v>
      </c>
      <c r="F232" s="217">
        <v>22.704000000000001</v>
      </c>
      <c r="H232" s="34"/>
    </row>
    <row r="233" spans="2:8" s="1" customFormat="1" ht="16.899999999999999" customHeight="1">
      <c r="B233" s="34"/>
      <c r="C233" s="218" t="s">
        <v>2965</v>
      </c>
      <c r="H233" s="34"/>
    </row>
    <row r="234" spans="2:8" s="1" customFormat="1" ht="22.5">
      <c r="B234" s="34"/>
      <c r="C234" s="216" t="s">
        <v>1214</v>
      </c>
      <c r="D234" s="216" t="s">
        <v>1215</v>
      </c>
      <c r="E234" s="18" t="s">
        <v>359</v>
      </c>
      <c r="F234" s="217">
        <v>24.974</v>
      </c>
      <c r="H234" s="34"/>
    </row>
    <row r="235" spans="2:8" s="1" customFormat="1" ht="16.899999999999999" customHeight="1">
      <c r="B235" s="34"/>
      <c r="C235" s="219" t="s">
        <v>176</v>
      </c>
      <c r="D235" s="214" t="s">
        <v>177</v>
      </c>
      <c r="E235" s="220" t="s">
        <v>32</v>
      </c>
      <c r="F235" s="221">
        <v>106.04</v>
      </c>
      <c r="H235" s="34"/>
    </row>
    <row r="236" spans="2:8" s="1" customFormat="1" ht="16.899999999999999" customHeight="1">
      <c r="B236" s="34"/>
      <c r="C236" s="216" t="s">
        <v>32</v>
      </c>
      <c r="D236" s="216" t="s">
        <v>2997</v>
      </c>
      <c r="E236" s="18" t="s">
        <v>32</v>
      </c>
      <c r="F236" s="217">
        <v>0</v>
      </c>
      <c r="H236" s="34"/>
    </row>
    <row r="237" spans="2:8" s="1" customFormat="1" ht="16.899999999999999" customHeight="1">
      <c r="B237" s="34"/>
      <c r="C237" s="216" t="s">
        <v>32</v>
      </c>
      <c r="D237" s="216" t="s">
        <v>3007</v>
      </c>
      <c r="E237" s="18" t="s">
        <v>32</v>
      </c>
      <c r="F237" s="217">
        <v>0</v>
      </c>
      <c r="H237" s="34"/>
    </row>
    <row r="238" spans="2:8" s="1" customFormat="1" ht="16.899999999999999" customHeight="1">
      <c r="B238" s="34"/>
      <c r="C238" s="216" t="s">
        <v>32</v>
      </c>
      <c r="D238" s="216" t="s">
        <v>3008</v>
      </c>
      <c r="E238" s="18" t="s">
        <v>32</v>
      </c>
      <c r="F238" s="217">
        <v>106.04</v>
      </c>
      <c r="H238" s="34"/>
    </row>
    <row r="239" spans="2:8" s="1" customFormat="1" ht="16.899999999999999" customHeight="1">
      <c r="B239" s="34"/>
      <c r="C239" s="218" t="s">
        <v>2965</v>
      </c>
      <c r="H239" s="34"/>
    </row>
    <row r="240" spans="2:8" s="1" customFormat="1" ht="16.899999999999999" customHeight="1">
      <c r="B240" s="34"/>
      <c r="C240" s="216" t="s">
        <v>1248</v>
      </c>
      <c r="D240" s="216" t="s">
        <v>3053</v>
      </c>
      <c r="E240" s="18" t="s">
        <v>476</v>
      </c>
      <c r="F240" s="217">
        <v>106.04</v>
      </c>
      <c r="H240" s="34"/>
    </row>
    <row r="241" spans="2:8" s="1" customFormat="1" ht="16.899999999999999" customHeight="1">
      <c r="B241" s="34"/>
      <c r="C241" s="219" t="s">
        <v>179</v>
      </c>
      <c r="D241" s="214" t="s">
        <v>180</v>
      </c>
      <c r="E241" s="220" t="s">
        <v>32</v>
      </c>
      <c r="F241" s="221">
        <v>40.506999999999998</v>
      </c>
      <c r="H241" s="34"/>
    </row>
    <row r="242" spans="2:8" s="1" customFormat="1" ht="16.899999999999999" customHeight="1">
      <c r="B242" s="34"/>
      <c r="C242" s="216" t="s">
        <v>32</v>
      </c>
      <c r="D242" s="216" t="s">
        <v>3054</v>
      </c>
      <c r="E242" s="18" t="s">
        <v>32</v>
      </c>
      <c r="F242" s="217">
        <v>40.506999999999998</v>
      </c>
      <c r="H242" s="34"/>
    </row>
    <row r="243" spans="2:8" s="1" customFormat="1" ht="16.899999999999999" customHeight="1">
      <c r="B243" s="34"/>
      <c r="C243" s="218" t="s">
        <v>2965</v>
      </c>
      <c r="H243" s="34"/>
    </row>
    <row r="244" spans="2:8" s="1" customFormat="1" ht="22.5">
      <c r="B244" s="34"/>
      <c r="C244" s="216" t="s">
        <v>1214</v>
      </c>
      <c r="D244" s="216" t="s">
        <v>1215</v>
      </c>
      <c r="E244" s="18" t="s">
        <v>359</v>
      </c>
      <c r="F244" s="217">
        <v>44.558</v>
      </c>
      <c r="H244" s="34"/>
    </row>
    <row r="245" spans="2:8" s="1" customFormat="1" ht="16.899999999999999" customHeight="1">
      <c r="B245" s="34"/>
      <c r="C245" s="219" t="s">
        <v>182</v>
      </c>
      <c r="D245" s="214" t="s">
        <v>183</v>
      </c>
      <c r="E245" s="220" t="s">
        <v>32</v>
      </c>
      <c r="F245" s="221">
        <v>238.04</v>
      </c>
      <c r="H245" s="34"/>
    </row>
    <row r="246" spans="2:8" s="1" customFormat="1" ht="16.899999999999999" customHeight="1">
      <c r="B246" s="34"/>
      <c r="C246" s="216" t="s">
        <v>32</v>
      </c>
      <c r="D246" s="216" t="s">
        <v>2997</v>
      </c>
      <c r="E246" s="18" t="s">
        <v>32</v>
      </c>
      <c r="F246" s="217">
        <v>0</v>
      </c>
      <c r="H246" s="34"/>
    </row>
    <row r="247" spans="2:8" s="1" customFormat="1" ht="16.899999999999999" customHeight="1">
      <c r="B247" s="34"/>
      <c r="C247" s="216" t="s">
        <v>32</v>
      </c>
      <c r="D247" s="216" t="s">
        <v>3003</v>
      </c>
      <c r="E247" s="18" t="s">
        <v>32</v>
      </c>
      <c r="F247" s="217">
        <v>0</v>
      </c>
      <c r="H247" s="34"/>
    </row>
    <row r="248" spans="2:8" s="1" customFormat="1" ht="16.899999999999999" customHeight="1">
      <c r="B248" s="34"/>
      <c r="C248" s="216" t="s">
        <v>32</v>
      </c>
      <c r="D248" s="216" t="s">
        <v>3004</v>
      </c>
      <c r="E248" s="18" t="s">
        <v>32</v>
      </c>
      <c r="F248" s="217">
        <v>96.4</v>
      </c>
      <c r="H248" s="34"/>
    </row>
    <row r="249" spans="2:8" s="1" customFormat="1" ht="16.899999999999999" customHeight="1">
      <c r="B249" s="34"/>
      <c r="C249" s="216" t="s">
        <v>32</v>
      </c>
      <c r="D249" s="216" t="s">
        <v>3005</v>
      </c>
      <c r="E249" s="18" t="s">
        <v>32</v>
      </c>
      <c r="F249" s="217">
        <v>0</v>
      </c>
      <c r="H249" s="34"/>
    </row>
    <row r="250" spans="2:8" s="1" customFormat="1" ht="16.899999999999999" customHeight="1">
      <c r="B250" s="34"/>
      <c r="C250" s="216" t="s">
        <v>32</v>
      </c>
      <c r="D250" s="216" t="s">
        <v>3006</v>
      </c>
      <c r="E250" s="18" t="s">
        <v>32</v>
      </c>
      <c r="F250" s="217">
        <v>128</v>
      </c>
      <c r="H250" s="34"/>
    </row>
    <row r="251" spans="2:8" s="1" customFormat="1" ht="16.899999999999999" customHeight="1">
      <c r="B251" s="34"/>
      <c r="C251" s="216" t="s">
        <v>32</v>
      </c>
      <c r="D251" s="216" t="s">
        <v>3014</v>
      </c>
      <c r="E251" s="18" t="s">
        <v>32</v>
      </c>
      <c r="F251" s="217">
        <v>0</v>
      </c>
      <c r="H251" s="34"/>
    </row>
    <row r="252" spans="2:8" s="1" customFormat="1" ht="16.899999999999999" customHeight="1">
      <c r="B252" s="34"/>
      <c r="C252" s="216" t="s">
        <v>32</v>
      </c>
      <c r="D252" s="216" t="s">
        <v>3020</v>
      </c>
      <c r="E252" s="18" t="s">
        <v>32</v>
      </c>
      <c r="F252" s="217">
        <v>13.64</v>
      </c>
      <c r="H252" s="34"/>
    </row>
    <row r="253" spans="2:8" s="1" customFormat="1" ht="16.899999999999999" customHeight="1">
      <c r="B253" s="34"/>
      <c r="C253" s="218" t="s">
        <v>2965</v>
      </c>
      <c r="H253" s="34"/>
    </row>
    <row r="254" spans="2:8" s="1" customFormat="1" ht="16.899999999999999" customHeight="1">
      <c r="B254" s="34"/>
      <c r="C254" s="216" t="s">
        <v>1196</v>
      </c>
      <c r="D254" s="216" t="s">
        <v>3055</v>
      </c>
      <c r="E254" s="18" t="s">
        <v>476</v>
      </c>
      <c r="F254" s="217">
        <v>238.04</v>
      </c>
      <c r="H254" s="34"/>
    </row>
    <row r="255" spans="2:8" s="1" customFormat="1" ht="16.899999999999999" customHeight="1">
      <c r="B255" s="34"/>
      <c r="C255" s="216" t="s">
        <v>1263</v>
      </c>
      <c r="D255" s="216" t="s">
        <v>3056</v>
      </c>
      <c r="E255" s="18" t="s">
        <v>476</v>
      </c>
      <c r="F255" s="217">
        <v>238.04</v>
      </c>
      <c r="H255" s="34"/>
    </row>
    <row r="256" spans="2:8" s="1" customFormat="1" ht="16.899999999999999" customHeight="1">
      <c r="B256" s="34"/>
      <c r="C256" s="219" t="s">
        <v>184</v>
      </c>
      <c r="D256" s="214" t="s">
        <v>185</v>
      </c>
      <c r="E256" s="220" t="s">
        <v>32</v>
      </c>
      <c r="F256" s="221">
        <v>15.12</v>
      </c>
      <c r="H256" s="34"/>
    </row>
    <row r="257" spans="2:8" s="1" customFormat="1" ht="16.899999999999999" customHeight="1">
      <c r="B257" s="34"/>
      <c r="C257" s="216" t="s">
        <v>32</v>
      </c>
      <c r="D257" s="216" t="s">
        <v>2997</v>
      </c>
      <c r="E257" s="18" t="s">
        <v>32</v>
      </c>
      <c r="F257" s="217">
        <v>0</v>
      </c>
      <c r="H257" s="34"/>
    </row>
    <row r="258" spans="2:8" s="1" customFormat="1" ht="16.899999999999999" customHeight="1">
      <c r="B258" s="34"/>
      <c r="C258" s="216" t="s">
        <v>32</v>
      </c>
      <c r="D258" s="216" t="s">
        <v>3033</v>
      </c>
      <c r="E258" s="18" t="s">
        <v>32</v>
      </c>
      <c r="F258" s="217">
        <v>0</v>
      </c>
      <c r="H258" s="34"/>
    </row>
    <row r="259" spans="2:8" s="1" customFormat="1" ht="16.899999999999999" customHeight="1">
      <c r="B259" s="34"/>
      <c r="C259" s="216" t="s">
        <v>32</v>
      </c>
      <c r="D259" s="216" t="s">
        <v>3034</v>
      </c>
      <c r="E259" s="18" t="s">
        <v>32</v>
      </c>
      <c r="F259" s="217">
        <v>1.76</v>
      </c>
      <c r="H259" s="34"/>
    </row>
    <row r="260" spans="2:8" s="1" customFormat="1" ht="16.899999999999999" customHeight="1">
      <c r="B260" s="34"/>
      <c r="C260" s="216" t="s">
        <v>32</v>
      </c>
      <c r="D260" s="216" t="s">
        <v>3057</v>
      </c>
      <c r="E260" s="18" t="s">
        <v>32</v>
      </c>
      <c r="F260" s="217">
        <v>0</v>
      </c>
      <c r="H260" s="34"/>
    </row>
    <row r="261" spans="2:8" s="1" customFormat="1" ht="16.899999999999999" customHeight="1">
      <c r="B261" s="34"/>
      <c r="C261" s="216" t="s">
        <v>32</v>
      </c>
      <c r="D261" s="216" t="s">
        <v>3002</v>
      </c>
      <c r="E261" s="18" t="s">
        <v>32</v>
      </c>
      <c r="F261" s="217">
        <v>13.36</v>
      </c>
      <c r="H261" s="34"/>
    </row>
    <row r="262" spans="2:8" s="1" customFormat="1" ht="16.899999999999999" customHeight="1">
      <c r="B262" s="34"/>
      <c r="C262" s="218" t="s">
        <v>2965</v>
      </c>
      <c r="H262" s="34"/>
    </row>
    <row r="263" spans="2:8" s="1" customFormat="1" ht="16.899999999999999" customHeight="1">
      <c r="B263" s="34"/>
      <c r="C263" s="216" t="s">
        <v>1288</v>
      </c>
      <c r="D263" s="216" t="s">
        <v>3058</v>
      </c>
      <c r="E263" s="18" t="s">
        <v>359</v>
      </c>
      <c r="F263" s="217">
        <v>15.12</v>
      </c>
      <c r="H263" s="34"/>
    </row>
    <row r="264" spans="2:8" s="1" customFormat="1" ht="16.899999999999999" customHeight="1">
      <c r="B264" s="34"/>
      <c r="C264" s="219" t="s">
        <v>186</v>
      </c>
      <c r="D264" s="214" t="s">
        <v>187</v>
      </c>
      <c r="E264" s="220" t="s">
        <v>32</v>
      </c>
      <c r="F264" s="221">
        <v>103.98</v>
      </c>
      <c r="H264" s="34"/>
    </row>
    <row r="265" spans="2:8" s="1" customFormat="1" ht="16.899999999999999" customHeight="1">
      <c r="B265" s="34"/>
      <c r="C265" s="216" t="s">
        <v>32</v>
      </c>
      <c r="D265" s="216" t="s">
        <v>2997</v>
      </c>
      <c r="E265" s="18" t="s">
        <v>32</v>
      </c>
      <c r="F265" s="217">
        <v>0</v>
      </c>
      <c r="H265" s="34"/>
    </row>
    <row r="266" spans="2:8" s="1" customFormat="1" ht="16.899999999999999" customHeight="1">
      <c r="B266" s="34"/>
      <c r="C266" s="216" t="s">
        <v>32</v>
      </c>
      <c r="D266" s="216" t="s">
        <v>3013</v>
      </c>
      <c r="E266" s="18" t="s">
        <v>32</v>
      </c>
      <c r="F266" s="217">
        <v>0</v>
      </c>
      <c r="H266" s="34"/>
    </row>
    <row r="267" spans="2:8" s="1" customFormat="1" ht="16.899999999999999" customHeight="1">
      <c r="B267" s="34"/>
      <c r="C267" s="216" t="s">
        <v>32</v>
      </c>
      <c r="D267" s="216" t="s">
        <v>468</v>
      </c>
      <c r="E267" s="18" t="s">
        <v>32</v>
      </c>
      <c r="F267" s="217">
        <v>64.62</v>
      </c>
      <c r="H267" s="34"/>
    </row>
    <row r="268" spans="2:8" s="1" customFormat="1" ht="16.899999999999999" customHeight="1">
      <c r="B268" s="34"/>
      <c r="C268" s="216" t="s">
        <v>32</v>
      </c>
      <c r="D268" s="216" t="s">
        <v>3014</v>
      </c>
      <c r="E268" s="18" t="s">
        <v>32</v>
      </c>
      <c r="F268" s="217">
        <v>0</v>
      </c>
      <c r="H268" s="34"/>
    </row>
    <row r="269" spans="2:8" s="1" customFormat="1" ht="16.899999999999999" customHeight="1">
      <c r="B269" s="34"/>
      <c r="C269" s="216" t="s">
        <v>32</v>
      </c>
      <c r="D269" s="216" t="s">
        <v>470</v>
      </c>
      <c r="E269" s="18" t="s">
        <v>32</v>
      </c>
      <c r="F269" s="217">
        <v>23.37</v>
      </c>
      <c r="H269" s="34"/>
    </row>
    <row r="270" spans="2:8" s="1" customFormat="1" ht="16.899999999999999" customHeight="1">
      <c r="B270" s="34"/>
      <c r="C270" s="216" t="s">
        <v>32</v>
      </c>
      <c r="D270" s="216" t="s">
        <v>1376</v>
      </c>
      <c r="E270" s="18" t="s">
        <v>32</v>
      </c>
      <c r="F270" s="217">
        <v>0</v>
      </c>
      <c r="H270" s="34"/>
    </row>
    <row r="271" spans="2:8" s="1" customFormat="1" ht="16.899999999999999" customHeight="1">
      <c r="B271" s="34"/>
      <c r="C271" s="216" t="s">
        <v>32</v>
      </c>
      <c r="D271" s="216" t="s">
        <v>3015</v>
      </c>
      <c r="E271" s="18" t="s">
        <v>32</v>
      </c>
      <c r="F271" s="217">
        <v>15.99</v>
      </c>
      <c r="H271" s="34"/>
    </row>
    <row r="272" spans="2:8" s="1" customFormat="1" ht="16.899999999999999" customHeight="1">
      <c r="B272" s="34"/>
      <c r="C272" s="218" t="s">
        <v>2965</v>
      </c>
      <c r="H272" s="34"/>
    </row>
    <row r="273" spans="2:8" s="1" customFormat="1" ht="22.5">
      <c r="B273" s="34"/>
      <c r="C273" s="216" t="s">
        <v>1177</v>
      </c>
      <c r="D273" s="216" t="s">
        <v>3059</v>
      </c>
      <c r="E273" s="18" t="s">
        <v>359</v>
      </c>
      <c r="F273" s="217">
        <v>103.98</v>
      </c>
      <c r="H273" s="34"/>
    </row>
    <row r="274" spans="2:8" s="1" customFormat="1" ht="16.899999999999999" customHeight="1">
      <c r="B274" s="34"/>
      <c r="C274" s="219" t="s">
        <v>188</v>
      </c>
      <c r="D274" s="214" t="s">
        <v>189</v>
      </c>
      <c r="E274" s="220" t="s">
        <v>32</v>
      </c>
      <c r="F274" s="221">
        <v>125.16</v>
      </c>
      <c r="H274" s="34"/>
    </row>
    <row r="275" spans="2:8" s="1" customFormat="1" ht="16.899999999999999" customHeight="1">
      <c r="B275" s="34"/>
      <c r="C275" s="216" t="s">
        <v>32</v>
      </c>
      <c r="D275" s="216" t="s">
        <v>2997</v>
      </c>
      <c r="E275" s="18" t="s">
        <v>32</v>
      </c>
      <c r="F275" s="217">
        <v>0</v>
      </c>
      <c r="H275" s="34"/>
    </row>
    <row r="276" spans="2:8" s="1" customFormat="1" ht="16.899999999999999" customHeight="1">
      <c r="B276" s="34"/>
      <c r="C276" s="216" t="s">
        <v>32</v>
      </c>
      <c r="D276" s="216" t="s">
        <v>3003</v>
      </c>
      <c r="E276" s="18" t="s">
        <v>32</v>
      </c>
      <c r="F276" s="217">
        <v>0</v>
      </c>
      <c r="H276" s="34"/>
    </row>
    <row r="277" spans="2:8" s="1" customFormat="1" ht="16.899999999999999" customHeight="1">
      <c r="B277" s="34"/>
      <c r="C277" s="216" t="s">
        <v>32</v>
      </c>
      <c r="D277" s="216" t="s">
        <v>3050</v>
      </c>
      <c r="E277" s="18" t="s">
        <v>32</v>
      </c>
      <c r="F277" s="217">
        <v>86.76</v>
      </c>
      <c r="H277" s="34"/>
    </row>
    <row r="278" spans="2:8" s="1" customFormat="1" ht="16.899999999999999" customHeight="1">
      <c r="B278" s="34"/>
      <c r="C278" s="216" t="s">
        <v>32</v>
      </c>
      <c r="D278" s="216" t="s">
        <v>3005</v>
      </c>
      <c r="E278" s="18" t="s">
        <v>32</v>
      </c>
      <c r="F278" s="217">
        <v>0</v>
      </c>
      <c r="H278" s="34"/>
    </row>
    <row r="279" spans="2:8" s="1" customFormat="1" ht="16.899999999999999" customHeight="1">
      <c r="B279" s="34"/>
      <c r="C279" s="216" t="s">
        <v>32</v>
      </c>
      <c r="D279" s="216" t="s">
        <v>3049</v>
      </c>
      <c r="E279" s="18" t="s">
        <v>32</v>
      </c>
      <c r="F279" s="217">
        <v>38.4</v>
      </c>
      <c r="H279" s="34"/>
    </row>
    <row r="280" spans="2:8" s="1" customFormat="1" ht="16.899999999999999" customHeight="1">
      <c r="B280" s="34"/>
      <c r="C280" s="218" t="s">
        <v>2965</v>
      </c>
      <c r="H280" s="34"/>
    </row>
    <row r="281" spans="2:8" s="1" customFormat="1" ht="22.5">
      <c r="B281" s="34"/>
      <c r="C281" s="216" t="s">
        <v>1182</v>
      </c>
      <c r="D281" s="216" t="s">
        <v>3060</v>
      </c>
      <c r="E281" s="18" t="s">
        <v>359</v>
      </c>
      <c r="F281" s="217">
        <v>125.16</v>
      </c>
      <c r="H281" s="34"/>
    </row>
    <row r="282" spans="2:8" s="1" customFormat="1" ht="16.899999999999999" customHeight="1">
      <c r="B282" s="34"/>
      <c r="C282" s="219" t="s">
        <v>191</v>
      </c>
      <c r="D282" s="214" t="s">
        <v>192</v>
      </c>
      <c r="E282" s="220" t="s">
        <v>32</v>
      </c>
      <c r="F282" s="221">
        <v>63.210999999999999</v>
      </c>
      <c r="H282" s="34"/>
    </row>
    <row r="283" spans="2:8" s="1" customFormat="1" ht="16.899999999999999" customHeight="1">
      <c r="B283" s="34"/>
      <c r="C283" s="216" t="s">
        <v>32</v>
      </c>
      <c r="D283" s="216" t="s">
        <v>2997</v>
      </c>
      <c r="E283" s="18" t="s">
        <v>32</v>
      </c>
      <c r="F283" s="217">
        <v>0</v>
      </c>
      <c r="H283" s="34"/>
    </row>
    <row r="284" spans="2:8" s="1" customFormat="1" ht="16.899999999999999" customHeight="1">
      <c r="B284" s="34"/>
      <c r="C284" s="216" t="s">
        <v>32</v>
      </c>
      <c r="D284" s="216" t="s">
        <v>3007</v>
      </c>
      <c r="E284" s="18" t="s">
        <v>32</v>
      </c>
      <c r="F284" s="217">
        <v>0</v>
      </c>
      <c r="H284" s="34"/>
    </row>
    <row r="285" spans="2:8" s="1" customFormat="1" ht="16.899999999999999" customHeight="1">
      <c r="B285" s="34"/>
      <c r="C285" s="216" t="s">
        <v>32</v>
      </c>
      <c r="D285" s="216" t="s">
        <v>3054</v>
      </c>
      <c r="E285" s="18" t="s">
        <v>32</v>
      </c>
      <c r="F285" s="217">
        <v>40.506999999999998</v>
      </c>
      <c r="H285" s="34"/>
    </row>
    <row r="286" spans="2:8" s="1" customFormat="1" ht="16.899999999999999" customHeight="1">
      <c r="B286" s="34"/>
      <c r="C286" s="216" t="s">
        <v>32</v>
      </c>
      <c r="D286" s="216" t="s">
        <v>3009</v>
      </c>
      <c r="E286" s="18" t="s">
        <v>32</v>
      </c>
      <c r="F286" s="217">
        <v>0</v>
      </c>
      <c r="H286" s="34"/>
    </row>
    <row r="287" spans="2:8" s="1" customFormat="1" ht="16.899999999999999" customHeight="1">
      <c r="B287" s="34"/>
      <c r="C287" s="216" t="s">
        <v>32</v>
      </c>
      <c r="D287" s="216" t="s">
        <v>3052</v>
      </c>
      <c r="E287" s="18" t="s">
        <v>32</v>
      </c>
      <c r="F287" s="217">
        <v>22.704000000000001</v>
      </c>
      <c r="H287" s="34"/>
    </row>
    <row r="288" spans="2:8" s="1" customFormat="1" ht="16.899999999999999" customHeight="1">
      <c r="B288" s="34"/>
      <c r="C288" s="218" t="s">
        <v>2965</v>
      </c>
      <c r="H288" s="34"/>
    </row>
    <row r="289" spans="2:8" s="1" customFormat="1" ht="16.899999999999999" customHeight="1">
      <c r="B289" s="34"/>
      <c r="C289" s="216" t="s">
        <v>1189</v>
      </c>
      <c r="D289" s="216" t="s">
        <v>3061</v>
      </c>
      <c r="E289" s="18" t="s">
        <v>359</v>
      </c>
      <c r="F289" s="217">
        <v>63.210999999999999</v>
      </c>
      <c r="H289" s="34"/>
    </row>
    <row r="290" spans="2:8" s="7" customFormat="1" ht="16.899999999999999" customHeight="1">
      <c r="B290" s="94"/>
      <c r="C290" s="213" t="s">
        <v>194</v>
      </c>
      <c r="D290" s="214" t="s">
        <v>195</v>
      </c>
      <c r="E290" s="214" t="s">
        <v>32</v>
      </c>
      <c r="F290" s="215">
        <v>23.504000000000001</v>
      </c>
      <c r="H290" s="94"/>
    </row>
    <row r="291" spans="2:8" s="1" customFormat="1" ht="16.899999999999999" customHeight="1">
      <c r="B291" s="34"/>
      <c r="C291" s="216" t="s">
        <v>32</v>
      </c>
      <c r="D291" s="216" t="s">
        <v>1361</v>
      </c>
      <c r="E291" s="18" t="s">
        <v>32</v>
      </c>
      <c r="F291" s="217">
        <v>0</v>
      </c>
      <c r="H291" s="34"/>
    </row>
    <row r="292" spans="2:8" s="1" customFormat="1" ht="16.899999999999999" customHeight="1">
      <c r="B292" s="34"/>
      <c r="C292" s="216" t="s">
        <v>32</v>
      </c>
      <c r="D292" s="216" t="s">
        <v>2963</v>
      </c>
      <c r="E292" s="18" t="s">
        <v>32</v>
      </c>
      <c r="F292" s="217">
        <v>0</v>
      </c>
      <c r="H292" s="34"/>
    </row>
    <row r="293" spans="2:8" s="1" customFormat="1" ht="16.899999999999999" customHeight="1">
      <c r="B293" s="34"/>
      <c r="C293" s="216" t="s">
        <v>32</v>
      </c>
      <c r="D293" s="216" t="s">
        <v>3062</v>
      </c>
      <c r="E293" s="18" t="s">
        <v>32</v>
      </c>
      <c r="F293" s="217">
        <v>23.504000000000001</v>
      </c>
      <c r="H293" s="34"/>
    </row>
    <row r="294" spans="2:8" s="1" customFormat="1" ht="16.899999999999999" customHeight="1">
      <c r="B294" s="34"/>
      <c r="C294" s="218" t="s">
        <v>2965</v>
      </c>
      <c r="H294" s="34"/>
    </row>
    <row r="295" spans="2:8" s="1" customFormat="1" ht="16.899999999999999" customHeight="1">
      <c r="B295" s="34"/>
      <c r="C295" s="216" t="s">
        <v>1060</v>
      </c>
      <c r="D295" s="216" t="s">
        <v>3063</v>
      </c>
      <c r="E295" s="18" t="s">
        <v>476</v>
      </c>
      <c r="F295" s="217">
        <v>23.504000000000001</v>
      </c>
      <c r="H295" s="34"/>
    </row>
    <row r="296" spans="2:8" s="7" customFormat="1" ht="16.899999999999999" customHeight="1">
      <c r="B296" s="94"/>
      <c r="C296" s="213" t="s">
        <v>197</v>
      </c>
      <c r="D296" s="214" t="s">
        <v>198</v>
      </c>
      <c r="E296" s="214" t="s">
        <v>32</v>
      </c>
      <c r="F296" s="215">
        <v>129.6</v>
      </c>
      <c r="H296" s="94"/>
    </row>
    <row r="297" spans="2:8" s="1" customFormat="1" ht="16.899999999999999" customHeight="1">
      <c r="B297" s="34"/>
      <c r="C297" s="216" t="s">
        <v>32</v>
      </c>
      <c r="D297" s="216" t="s">
        <v>1360</v>
      </c>
      <c r="E297" s="18" t="s">
        <v>32</v>
      </c>
      <c r="F297" s="217">
        <v>0</v>
      </c>
      <c r="H297" s="34"/>
    </row>
    <row r="298" spans="2:8" s="1" customFormat="1" ht="16.899999999999999" customHeight="1">
      <c r="B298" s="34"/>
      <c r="C298" s="216" t="s">
        <v>32</v>
      </c>
      <c r="D298" s="216" t="s">
        <v>1361</v>
      </c>
      <c r="E298" s="18" t="s">
        <v>32</v>
      </c>
      <c r="F298" s="217">
        <v>0</v>
      </c>
      <c r="H298" s="34"/>
    </row>
    <row r="299" spans="2:8" s="1" customFormat="1" ht="16.899999999999999" customHeight="1">
      <c r="B299" s="34"/>
      <c r="C299" s="216" t="s">
        <v>32</v>
      </c>
      <c r="D299" s="216" t="s">
        <v>3064</v>
      </c>
      <c r="E299" s="18" t="s">
        <v>32</v>
      </c>
      <c r="F299" s="217">
        <v>0</v>
      </c>
      <c r="H299" s="34"/>
    </row>
    <row r="300" spans="2:8" s="1" customFormat="1" ht="16.899999999999999" customHeight="1">
      <c r="B300" s="34"/>
      <c r="C300" s="216" t="s">
        <v>32</v>
      </c>
      <c r="D300" s="216" t="s">
        <v>3065</v>
      </c>
      <c r="E300" s="18" t="s">
        <v>32</v>
      </c>
      <c r="F300" s="217">
        <v>0</v>
      </c>
      <c r="H300" s="34"/>
    </row>
    <row r="301" spans="2:8" s="1" customFormat="1" ht="16.899999999999999" customHeight="1">
      <c r="B301" s="34"/>
      <c r="C301" s="216" t="s">
        <v>32</v>
      </c>
      <c r="D301" s="216" t="s">
        <v>2976</v>
      </c>
      <c r="E301" s="18" t="s">
        <v>32</v>
      </c>
      <c r="F301" s="217">
        <v>102.343</v>
      </c>
      <c r="H301" s="34"/>
    </row>
    <row r="302" spans="2:8" s="1" customFormat="1" ht="16.899999999999999" customHeight="1">
      <c r="B302" s="34"/>
      <c r="C302" s="216" t="s">
        <v>32</v>
      </c>
      <c r="D302" s="216" t="s">
        <v>3066</v>
      </c>
      <c r="E302" s="18" t="s">
        <v>32</v>
      </c>
      <c r="F302" s="217">
        <v>0</v>
      </c>
      <c r="H302" s="34"/>
    </row>
    <row r="303" spans="2:8" s="1" customFormat="1" ht="16.899999999999999" customHeight="1">
      <c r="B303" s="34"/>
      <c r="C303" s="216" t="s">
        <v>32</v>
      </c>
      <c r="D303" s="216" t="s">
        <v>2971</v>
      </c>
      <c r="E303" s="18" t="s">
        <v>32</v>
      </c>
      <c r="F303" s="217">
        <v>36.75</v>
      </c>
      <c r="H303" s="34"/>
    </row>
    <row r="304" spans="2:8" s="1" customFormat="1" ht="16.899999999999999" customHeight="1">
      <c r="B304" s="34"/>
      <c r="C304" s="216" t="s">
        <v>32</v>
      </c>
      <c r="D304" s="216" t="s">
        <v>1364</v>
      </c>
      <c r="E304" s="18" t="s">
        <v>32</v>
      </c>
      <c r="F304" s="217">
        <v>0</v>
      </c>
      <c r="H304" s="34"/>
    </row>
    <row r="305" spans="2:8" s="1" customFormat="1" ht="16.899999999999999" customHeight="1">
      <c r="B305" s="34"/>
      <c r="C305" s="216" t="s">
        <v>32</v>
      </c>
      <c r="D305" s="216" t="s">
        <v>1365</v>
      </c>
      <c r="E305" s="18" t="s">
        <v>32</v>
      </c>
      <c r="F305" s="217">
        <v>-3.78</v>
      </c>
      <c r="H305" s="34"/>
    </row>
    <row r="306" spans="2:8" s="1" customFormat="1" ht="16.899999999999999" customHeight="1">
      <c r="B306" s="34"/>
      <c r="C306" s="216" t="s">
        <v>32</v>
      </c>
      <c r="D306" s="216" t="s">
        <v>1366</v>
      </c>
      <c r="E306" s="18" t="s">
        <v>32</v>
      </c>
      <c r="F306" s="217">
        <v>-5.7130000000000001</v>
      </c>
      <c r="H306" s="34"/>
    </row>
    <row r="307" spans="2:8" s="1" customFormat="1" ht="16.899999999999999" customHeight="1">
      <c r="B307" s="34"/>
      <c r="C307" s="218" t="s">
        <v>2965</v>
      </c>
      <c r="H307" s="34"/>
    </row>
    <row r="308" spans="2:8" s="1" customFormat="1" ht="16.899999999999999" customHeight="1">
      <c r="B308" s="34"/>
      <c r="C308" s="216" t="s">
        <v>831</v>
      </c>
      <c r="D308" s="216" t="s">
        <v>3067</v>
      </c>
      <c r="E308" s="18" t="s">
        <v>359</v>
      </c>
      <c r="F308" s="217">
        <v>129.6</v>
      </c>
      <c r="H308" s="34"/>
    </row>
    <row r="309" spans="2:8" s="7" customFormat="1" ht="16.899999999999999" customHeight="1">
      <c r="B309" s="94"/>
      <c r="C309" s="213" t="s">
        <v>200</v>
      </c>
      <c r="D309" s="214" t="s">
        <v>201</v>
      </c>
      <c r="E309" s="214" t="s">
        <v>32</v>
      </c>
      <c r="F309" s="215">
        <v>32.700000000000003</v>
      </c>
      <c r="H309" s="94"/>
    </row>
    <row r="310" spans="2:8" s="1" customFormat="1" ht="16.899999999999999" customHeight="1">
      <c r="B310" s="34"/>
      <c r="C310" s="216" t="s">
        <v>32</v>
      </c>
      <c r="D310" s="216" t="s">
        <v>1360</v>
      </c>
      <c r="E310" s="18" t="s">
        <v>32</v>
      </c>
      <c r="F310" s="217">
        <v>0</v>
      </c>
      <c r="H310" s="34"/>
    </row>
    <row r="311" spans="2:8" s="1" customFormat="1" ht="16.899999999999999" customHeight="1">
      <c r="B311" s="34"/>
      <c r="C311" s="216" t="s">
        <v>32</v>
      </c>
      <c r="D311" s="216" t="s">
        <v>1361</v>
      </c>
      <c r="E311" s="18" t="s">
        <v>32</v>
      </c>
      <c r="F311" s="217">
        <v>0</v>
      </c>
      <c r="H311" s="34"/>
    </row>
    <row r="312" spans="2:8" s="1" customFormat="1" ht="16.899999999999999" customHeight="1">
      <c r="B312" s="34"/>
      <c r="C312" s="216" t="s">
        <v>32</v>
      </c>
      <c r="D312" s="216" t="s">
        <v>3068</v>
      </c>
      <c r="E312" s="18" t="s">
        <v>32</v>
      </c>
      <c r="F312" s="217">
        <v>32.700000000000003</v>
      </c>
      <c r="H312" s="34"/>
    </row>
    <row r="313" spans="2:8" s="1" customFormat="1" ht="16.899999999999999" customHeight="1">
      <c r="B313" s="34"/>
      <c r="C313" s="218" t="s">
        <v>2965</v>
      </c>
      <c r="H313" s="34"/>
    </row>
    <row r="314" spans="2:8" s="1" customFormat="1" ht="16.899999999999999" customHeight="1">
      <c r="B314" s="34"/>
      <c r="C314" s="216" t="s">
        <v>844</v>
      </c>
      <c r="D314" s="216" t="s">
        <v>3069</v>
      </c>
      <c r="E314" s="18" t="s">
        <v>476</v>
      </c>
      <c r="F314" s="217">
        <v>32.700000000000003</v>
      </c>
      <c r="H314" s="34"/>
    </row>
    <row r="315" spans="2:8" s="7" customFormat="1" ht="16.899999999999999" customHeight="1">
      <c r="B315" s="94"/>
      <c r="C315" s="213" t="s">
        <v>203</v>
      </c>
      <c r="D315" s="214" t="s">
        <v>204</v>
      </c>
      <c r="E315" s="214" t="s">
        <v>32</v>
      </c>
      <c r="F315" s="215">
        <v>235.73</v>
      </c>
      <c r="H315" s="94"/>
    </row>
    <row r="316" spans="2:8" s="1" customFormat="1" ht="16.899999999999999" customHeight="1">
      <c r="B316" s="34"/>
      <c r="C316" s="216" t="s">
        <v>32</v>
      </c>
      <c r="D316" s="216" t="s">
        <v>1360</v>
      </c>
      <c r="E316" s="18" t="s">
        <v>32</v>
      </c>
      <c r="F316" s="217">
        <v>0</v>
      </c>
      <c r="H316" s="34"/>
    </row>
    <row r="317" spans="2:8" s="1" customFormat="1" ht="16.899999999999999" customHeight="1">
      <c r="B317" s="34"/>
      <c r="C317" s="216" t="s">
        <v>32</v>
      </c>
      <c r="D317" s="216" t="s">
        <v>1361</v>
      </c>
      <c r="E317" s="18" t="s">
        <v>32</v>
      </c>
      <c r="F317" s="217">
        <v>0</v>
      </c>
      <c r="H317" s="34"/>
    </row>
    <row r="318" spans="2:8" s="1" customFormat="1" ht="16.899999999999999" customHeight="1">
      <c r="B318" s="34"/>
      <c r="C318" s="216" t="s">
        <v>32</v>
      </c>
      <c r="D318" s="216" t="s">
        <v>2990</v>
      </c>
      <c r="E318" s="18" t="s">
        <v>32</v>
      </c>
      <c r="F318" s="217">
        <v>0</v>
      </c>
      <c r="H318" s="34"/>
    </row>
    <row r="319" spans="2:8" s="1" customFormat="1" ht="16.899999999999999" customHeight="1">
      <c r="B319" s="34"/>
      <c r="C319" s="216" t="s">
        <v>32</v>
      </c>
      <c r="D319" s="216" t="s">
        <v>3070</v>
      </c>
      <c r="E319" s="18" t="s">
        <v>32</v>
      </c>
      <c r="F319" s="217">
        <v>62.06</v>
      </c>
      <c r="H319" s="34"/>
    </row>
    <row r="320" spans="2:8" s="1" customFormat="1" ht="16.899999999999999" customHeight="1">
      <c r="B320" s="34"/>
      <c r="C320" s="216" t="s">
        <v>32</v>
      </c>
      <c r="D320" s="216" t="s">
        <v>3071</v>
      </c>
      <c r="E320" s="18" t="s">
        <v>32</v>
      </c>
      <c r="F320" s="217">
        <v>0</v>
      </c>
      <c r="H320" s="34"/>
    </row>
    <row r="321" spans="2:8" s="1" customFormat="1" ht="16.899999999999999" customHeight="1">
      <c r="B321" s="34"/>
      <c r="C321" s="216" t="s">
        <v>32</v>
      </c>
      <c r="D321" s="216" t="s">
        <v>3072</v>
      </c>
      <c r="E321" s="18" t="s">
        <v>32</v>
      </c>
      <c r="F321" s="217">
        <v>84.24</v>
      </c>
      <c r="H321" s="34"/>
    </row>
    <row r="322" spans="2:8" s="1" customFormat="1" ht="16.899999999999999" customHeight="1">
      <c r="B322" s="34"/>
      <c r="C322" s="216" t="s">
        <v>32</v>
      </c>
      <c r="D322" s="216" t="s">
        <v>2994</v>
      </c>
      <c r="E322" s="18" t="s">
        <v>32</v>
      </c>
      <c r="F322" s="217">
        <v>0</v>
      </c>
      <c r="H322" s="34"/>
    </row>
    <row r="323" spans="2:8" s="1" customFormat="1" ht="16.899999999999999" customHeight="1">
      <c r="B323" s="34"/>
      <c r="C323" s="216" t="s">
        <v>32</v>
      </c>
      <c r="D323" s="216" t="s">
        <v>3073</v>
      </c>
      <c r="E323" s="18" t="s">
        <v>32</v>
      </c>
      <c r="F323" s="217">
        <v>73.44</v>
      </c>
      <c r="H323" s="34"/>
    </row>
    <row r="324" spans="2:8" s="1" customFormat="1" ht="16.899999999999999" customHeight="1">
      <c r="B324" s="34"/>
      <c r="C324" s="216" t="s">
        <v>32</v>
      </c>
      <c r="D324" s="216" t="s">
        <v>3074</v>
      </c>
      <c r="E324" s="18" t="s">
        <v>32</v>
      </c>
      <c r="F324" s="217">
        <v>15.99</v>
      </c>
      <c r="H324" s="34"/>
    </row>
    <row r="325" spans="2:8" s="1" customFormat="1" ht="16.899999999999999" customHeight="1">
      <c r="B325" s="34"/>
      <c r="C325" s="218" t="s">
        <v>2965</v>
      </c>
      <c r="H325" s="34"/>
    </row>
    <row r="326" spans="2:8" s="1" customFormat="1" ht="16.899999999999999" customHeight="1">
      <c r="B326" s="34"/>
      <c r="C326" s="216" t="s">
        <v>867</v>
      </c>
      <c r="D326" s="216" t="s">
        <v>3075</v>
      </c>
      <c r="E326" s="18" t="s">
        <v>359</v>
      </c>
      <c r="F326" s="217">
        <v>235.73</v>
      </c>
      <c r="H326" s="34"/>
    </row>
    <row r="327" spans="2:8" s="7" customFormat="1" ht="16.899999999999999" customHeight="1">
      <c r="B327" s="94"/>
      <c r="C327" s="213" t="s">
        <v>206</v>
      </c>
      <c r="D327" s="214" t="s">
        <v>207</v>
      </c>
      <c r="E327" s="214" t="s">
        <v>32</v>
      </c>
      <c r="F327" s="215">
        <v>13.68</v>
      </c>
      <c r="H327" s="94"/>
    </row>
    <row r="328" spans="2:8" s="1" customFormat="1" ht="16.899999999999999" customHeight="1">
      <c r="B328" s="34"/>
      <c r="C328" s="216" t="s">
        <v>32</v>
      </c>
      <c r="D328" s="216" t="s">
        <v>1360</v>
      </c>
      <c r="E328" s="18" t="s">
        <v>32</v>
      </c>
      <c r="F328" s="217">
        <v>0</v>
      </c>
      <c r="H328" s="34"/>
    </row>
    <row r="329" spans="2:8" s="1" customFormat="1" ht="16.899999999999999" customHeight="1">
      <c r="B329" s="34"/>
      <c r="C329" s="216" t="s">
        <v>32</v>
      </c>
      <c r="D329" s="216" t="s">
        <v>1361</v>
      </c>
      <c r="E329" s="18" t="s">
        <v>32</v>
      </c>
      <c r="F329" s="217">
        <v>0</v>
      </c>
      <c r="H329" s="34"/>
    </row>
    <row r="330" spans="2:8" s="1" customFormat="1" ht="16.899999999999999" customHeight="1">
      <c r="B330" s="34"/>
      <c r="C330" s="216" t="s">
        <v>32</v>
      </c>
      <c r="D330" s="216" t="s">
        <v>3076</v>
      </c>
      <c r="E330" s="18" t="s">
        <v>32</v>
      </c>
      <c r="F330" s="217">
        <v>0</v>
      </c>
      <c r="H330" s="34"/>
    </row>
    <row r="331" spans="2:8" s="1" customFormat="1" ht="16.899999999999999" customHeight="1">
      <c r="B331" s="34"/>
      <c r="C331" s="216" t="s">
        <v>32</v>
      </c>
      <c r="D331" s="216" t="s">
        <v>3077</v>
      </c>
      <c r="E331" s="18" t="s">
        <v>32</v>
      </c>
      <c r="F331" s="217">
        <v>7.92</v>
      </c>
      <c r="H331" s="34"/>
    </row>
    <row r="332" spans="2:8" s="1" customFormat="1" ht="16.899999999999999" customHeight="1">
      <c r="B332" s="34"/>
      <c r="C332" s="216" t="s">
        <v>32</v>
      </c>
      <c r="D332" s="216" t="s">
        <v>3078</v>
      </c>
      <c r="E332" s="18" t="s">
        <v>32</v>
      </c>
      <c r="F332" s="217">
        <v>5.76</v>
      </c>
      <c r="H332" s="34"/>
    </row>
    <row r="333" spans="2:8" s="1" customFormat="1" ht="16.899999999999999" customHeight="1">
      <c r="B333" s="34"/>
      <c r="C333" s="218" t="s">
        <v>2965</v>
      </c>
      <c r="H333" s="34"/>
    </row>
    <row r="334" spans="2:8" s="1" customFormat="1" ht="16.899999999999999" customHeight="1">
      <c r="B334" s="34"/>
      <c r="C334" s="216" t="s">
        <v>898</v>
      </c>
      <c r="D334" s="216" t="s">
        <v>3079</v>
      </c>
      <c r="E334" s="18" t="s">
        <v>359</v>
      </c>
      <c r="F334" s="217">
        <v>13.68</v>
      </c>
      <c r="H334" s="34"/>
    </row>
    <row r="335" spans="2:8" s="7" customFormat="1" ht="16.899999999999999" customHeight="1">
      <c r="B335" s="94"/>
      <c r="C335" s="213" t="s">
        <v>209</v>
      </c>
      <c r="D335" s="214" t="s">
        <v>210</v>
      </c>
      <c r="E335" s="214" t="s">
        <v>32</v>
      </c>
      <c r="F335" s="215">
        <v>198.99700000000001</v>
      </c>
      <c r="H335" s="94"/>
    </row>
    <row r="336" spans="2:8" s="1" customFormat="1" ht="16.899999999999999" customHeight="1">
      <c r="B336" s="34"/>
      <c r="C336" s="216" t="s">
        <v>32</v>
      </c>
      <c r="D336" s="216" t="s">
        <v>1360</v>
      </c>
      <c r="E336" s="18" t="s">
        <v>32</v>
      </c>
      <c r="F336" s="217">
        <v>0</v>
      </c>
      <c r="H336" s="34"/>
    </row>
    <row r="337" spans="2:8" s="1" customFormat="1" ht="16.899999999999999" customHeight="1">
      <c r="B337" s="34"/>
      <c r="C337" s="216" t="s">
        <v>32</v>
      </c>
      <c r="D337" s="216" t="s">
        <v>1361</v>
      </c>
      <c r="E337" s="18" t="s">
        <v>32</v>
      </c>
      <c r="F337" s="217">
        <v>0</v>
      </c>
      <c r="H337" s="34"/>
    </row>
    <row r="338" spans="2:8" s="1" customFormat="1" ht="16.899999999999999" customHeight="1">
      <c r="B338" s="34"/>
      <c r="C338" s="216" t="s">
        <v>32</v>
      </c>
      <c r="D338" s="216" t="s">
        <v>2990</v>
      </c>
      <c r="E338" s="18" t="s">
        <v>32</v>
      </c>
      <c r="F338" s="217">
        <v>0</v>
      </c>
      <c r="H338" s="34"/>
    </row>
    <row r="339" spans="2:8" s="1" customFormat="1" ht="16.899999999999999" customHeight="1">
      <c r="B339" s="34"/>
      <c r="C339" s="216" t="s">
        <v>32</v>
      </c>
      <c r="D339" s="216" t="s">
        <v>3080</v>
      </c>
      <c r="E339" s="18" t="s">
        <v>32</v>
      </c>
      <c r="F339" s="217">
        <v>35.606999999999999</v>
      </c>
      <c r="H339" s="34"/>
    </row>
    <row r="340" spans="2:8" s="1" customFormat="1" ht="16.899999999999999" customHeight="1">
      <c r="B340" s="34"/>
      <c r="C340" s="216" t="s">
        <v>32</v>
      </c>
      <c r="D340" s="216" t="s">
        <v>3071</v>
      </c>
      <c r="E340" s="18" t="s">
        <v>32</v>
      </c>
      <c r="F340" s="217">
        <v>0</v>
      </c>
      <c r="H340" s="34"/>
    </row>
    <row r="341" spans="2:8" s="1" customFormat="1" ht="16.899999999999999" customHeight="1">
      <c r="B341" s="34"/>
      <c r="C341" s="216" t="s">
        <v>32</v>
      </c>
      <c r="D341" s="216" t="s">
        <v>3081</v>
      </c>
      <c r="E341" s="18" t="s">
        <v>32</v>
      </c>
      <c r="F341" s="217">
        <v>40.5</v>
      </c>
      <c r="H341" s="34"/>
    </row>
    <row r="342" spans="2:8" s="1" customFormat="1" ht="16.899999999999999" customHeight="1">
      <c r="B342" s="34"/>
      <c r="C342" s="216" t="s">
        <v>32</v>
      </c>
      <c r="D342" s="216" t="s">
        <v>2994</v>
      </c>
      <c r="E342" s="18" t="s">
        <v>32</v>
      </c>
      <c r="F342" s="217">
        <v>0</v>
      </c>
      <c r="H342" s="34"/>
    </row>
    <row r="343" spans="2:8" s="1" customFormat="1" ht="16.899999999999999" customHeight="1">
      <c r="B343" s="34"/>
      <c r="C343" s="216" t="s">
        <v>32</v>
      </c>
      <c r="D343" s="216" t="s">
        <v>3082</v>
      </c>
      <c r="E343" s="18" t="s">
        <v>32</v>
      </c>
      <c r="F343" s="217">
        <v>39</v>
      </c>
      <c r="H343" s="34"/>
    </row>
    <row r="344" spans="2:8" s="1" customFormat="1" ht="16.899999999999999" customHeight="1">
      <c r="B344" s="34"/>
      <c r="C344" s="216" t="s">
        <v>32</v>
      </c>
      <c r="D344" s="216" t="s">
        <v>3083</v>
      </c>
      <c r="E344" s="18" t="s">
        <v>32</v>
      </c>
      <c r="F344" s="217">
        <v>0</v>
      </c>
      <c r="H344" s="34"/>
    </row>
    <row r="345" spans="2:8" s="1" customFormat="1" ht="16.899999999999999" customHeight="1">
      <c r="B345" s="34"/>
      <c r="C345" s="216" t="s">
        <v>32</v>
      </c>
      <c r="D345" s="216" t="s">
        <v>3084</v>
      </c>
      <c r="E345" s="18" t="s">
        <v>32</v>
      </c>
      <c r="F345" s="217">
        <v>29.9</v>
      </c>
      <c r="H345" s="34"/>
    </row>
    <row r="346" spans="2:8" s="1" customFormat="1" ht="16.899999999999999" customHeight="1">
      <c r="B346" s="34"/>
      <c r="C346" s="216" t="s">
        <v>32</v>
      </c>
      <c r="D346" s="216" t="s">
        <v>3085</v>
      </c>
      <c r="E346" s="18" t="s">
        <v>32</v>
      </c>
      <c r="F346" s="217">
        <v>29.6</v>
      </c>
      <c r="H346" s="34"/>
    </row>
    <row r="347" spans="2:8" s="1" customFormat="1" ht="16.899999999999999" customHeight="1">
      <c r="B347" s="34"/>
      <c r="C347" s="216" t="s">
        <v>32</v>
      </c>
      <c r="D347" s="216" t="s">
        <v>1376</v>
      </c>
      <c r="E347" s="18" t="s">
        <v>32</v>
      </c>
      <c r="F347" s="217">
        <v>0</v>
      </c>
      <c r="H347" s="34"/>
    </row>
    <row r="348" spans="2:8" s="1" customFormat="1" ht="16.899999999999999" customHeight="1">
      <c r="B348" s="34"/>
      <c r="C348" s="216" t="s">
        <v>32</v>
      </c>
      <c r="D348" s="216" t="s">
        <v>3024</v>
      </c>
      <c r="E348" s="18" t="s">
        <v>32</v>
      </c>
      <c r="F348" s="217">
        <v>24.39</v>
      </c>
      <c r="H348" s="34"/>
    </row>
    <row r="349" spans="2:8" s="1" customFormat="1" ht="16.899999999999999" customHeight="1">
      <c r="B349" s="34"/>
      <c r="C349" s="218" t="s">
        <v>2965</v>
      </c>
      <c r="H349" s="34"/>
    </row>
    <row r="350" spans="2:8" s="1" customFormat="1" ht="16.899999999999999" customHeight="1">
      <c r="B350" s="34"/>
      <c r="C350" s="216" t="s">
        <v>881</v>
      </c>
      <c r="D350" s="216" t="s">
        <v>3086</v>
      </c>
      <c r="E350" s="18" t="s">
        <v>476</v>
      </c>
      <c r="F350" s="217">
        <v>198.99700000000001</v>
      </c>
      <c r="H350" s="34"/>
    </row>
    <row r="351" spans="2:8" s="7" customFormat="1" ht="16.899999999999999" customHeight="1">
      <c r="B351" s="94"/>
      <c r="C351" s="213" t="s">
        <v>212</v>
      </c>
      <c r="D351" s="214" t="s">
        <v>213</v>
      </c>
      <c r="E351" s="214" t="s">
        <v>32</v>
      </c>
      <c r="F351" s="215">
        <v>129.6</v>
      </c>
      <c r="H351" s="94"/>
    </row>
    <row r="352" spans="2:8" s="1" customFormat="1" ht="16.899999999999999" customHeight="1">
      <c r="B352" s="34"/>
      <c r="C352" s="216" t="s">
        <v>32</v>
      </c>
      <c r="D352" s="216" t="s">
        <v>1360</v>
      </c>
      <c r="E352" s="18" t="s">
        <v>32</v>
      </c>
      <c r="F352" s="217">
        <v>0</v>
      </c>
      <c r="H352" s="34"/>
    </row>
    <row r="353" spans="2:8" s="1" customFormat="1" ht="16.899999999999999" customHeight="1">
      <c r="B353" s="34"/>
      <c r="C353" s="216" t="s">
        <v>32</v>
      </c>
      <c r="D353" s="216" t="s">
        <v>1361</v>
      </c>
      <c r="E353" s="18" t="s">
        <v>32</v>
      </c>
      <c r="F353" s="217">
        <v>0</v>
      </c>
      <c r="H353" s="34"/>
    </row>
    <row r="354" spans="2:8" s="1" customFormat="1" ht="16.899999999999999" customHeight="1">
      <c r="B354" s="34"/>
      <c r="C354" s="216" t="s">
        <v>32</v>
      </c>
      <c r="D354" s="216" t="s">
        <v>1362</v>
      </c>
      <c r="E354" s="18" t="s">
        <v>32</v>
      </c>
      <c r="F354" s="217">
        <v>0</v>
      </c>
      <c r="H354" s="34"/>
    </row>
    <row r="355" spans="2:8" s="1" customFormat="1" ht="16.899999999999999" customHeight="1">
      <c r="B355" s="34"/>
      <c r="C355" s="216" t="s">
        <v>32</v>
      </c>
      <c r="D355" s="216" t="s">
        <v>1363</v>
      </c>
      <c r="E355" s="18" t="s">
        <v>32</v>
      </c>
      <c r="F355" s="217">
        <v>139.09299999999999</v>
      </c>
      <c r="H355" s="34"/>
    </row>
    <row r="356" spans="2:8" s="1" customFormat="1" ht="16.899999999999999" customHeight="1">
      <c r="B356" s="34"/>
      <c r="C356" s="216" t="s">
        <v>32</v>
      </c>
      <c r="D356" s="216" t="s">
        <v>1364</v>
      </c>
      <c r="E356" s="18" t="s">
        <v>32</v>
      </c>
      <c r="F356" s="217">
        <v>0</v>
      </c>
      <c r="H356" s="34"/>
    </row>
    <row r="357" spans="2:8" s="1" customFormat="1" ht="16.899999999999999" customHeight="1">
      <c r="B357" s="34"/>
      <c r="C357" s="216" t="s">
        <v>32</v>
      </c>
      <c r="D357" s="216" t="s">
        <v>1365</v>
      </c>
      <c r="E357" s="18" t="s">
        <v>32</v>
      </c>
      <c r="F357" s="217">
        <v>-3.78</v>
      </c>
      <c r="H357" s="34"/>
    </row>
    <row r="358" spans="2:8" s="1" customFormat="1" ht="16.899999999999999" customHeight="1">
      <c r="B358" s="34"/>
      <c r="C358" s="216" t="s">
        <v>32</v>
      </c>
      <c r="D358" s="216" t="s">
        <v>1366</v>
      </c>
      <c r="E358" s="18" t="s">
        <v>32</v>
      </c>
      <c r="F358" s="217">
        <v>-5.7130000000000001</v>
      </c>
      <c r="H358" s="34"/>
    </row>
    <row r="359" spans="2:8" s="1" customFormat="1" ht="16.899999999999999" customHeight="1">
      <c r="B359" s="34"/>
      <c r="C359" s="218" t="s">
        <v>2965</v>
      </c>
      <c r="H359" s="34"/>
    </row>
    <row r="360" spans="2:8" s="1" customFormat="1" ht="16.899999999999999" customHeight="1">
      <c r="B360" s="34"/>
      <c r="C360" s="216" t="s">
        <v>423</v>
      </c>
      <c r="D360" s="216" t="s">
        <v>3087</v>
      </c>
      <c r="E360" s="18" t="s">
        <v>359</v>
      </c>
      <c r="F360" s="217">
        <v>129.6</v>
      </c>
      <c r="H360" s="34"/>
    </row>
    <row r="361" spans="2:8" s="1" customFormat="1" ht="16.899999999999999" customHeight="1">
      <c r="B361" s="34"/>
      <c r="C361" s="216" t="s">
        <v>1353</v>
      </c>
      <c r="D361" s="216" t="s">
        <v>3088</v>
      </c>
      <c r="E361" s="18" t="s">
        <v>359</v>
      </c>
      <c r="F361" s="217">
        <v>303.09899999999999</v>
      </c>
      <c r="H361" s="34"/>
    </row>
    <row r="362" spans="2:8" s="1" customFormat="1" ht="16.899999999999999" customHeight="1">
      <c r="B362" s="34"/>
      <c r="C362" s="216" t="s">
        <v>1379</v>
      </c>
      <c r="D362" s="216" t="s">
        <v>3089</v>
      </c>
      <c r="E362" s="18" t="s">
        <v>359</v>
      </c>
      <c r="F362" s="217">
        <v>303.09899999999999</v>
      </c>
      <c r="H362" s="34"/>
    </row>
    <row r="363" spans="2:8" s="1" customFormat="1" ht="16.899999999999999" customHeight="1">
      <c r="B363" s="34"/>
      <c r="C363" s="216" t="s">
        <v>1384</v>
      </c>
      <c r="D363" s="216" t="s">
        <v>3090</v>
      </c>
      <c r="E363" s="18" t="s">
        <v>359</v>
      </c>
      <c r="F363" s="217">
        <v>303.09899999999999</v>
      </c>
      <c r="H363" s="34"/>
    </row>
    <row r="364" spans="2:8" s="7" customFormat="1" ht="16.899999999999999" customHeight="1">
      <c r="B364" s="94"/>
      <c r="C364" s="213" t="s">
        <v>214</v>
      </c>
      <c r="D364" s="214" t="s">
        <v>215</v>
      </c>
      <c r="E364" s="214" t="s">
        <v>32</v>
      </c>
      <c r="F364" s="215">
        <v>173.499</v>
      </c>
      <c r="H364" s="94"/>
    </row>
    <row r="365" spans="2:8" s="1" customFormat="1" ht="16.899999999999999" customHeight="1">
      <c r="B365" s="34"/>
      <c r="C365" s="216" t="s">
        <v>32</v>
      </c>
      <c r="D365" s="216" t="s">
        <v>1360</v>
      </c>
      <c r="E365" s="18" t="s">
        <v>32</v>
      </c>
      <c r="F365" s="217">
        <v>0</v>
      </c>
      <c r="H365" s="34"/>
    </row>
    <row r="366" spans="2:8" s="1" customFormat="1" ht="16.899999999999999" customHeight="1">
      <c r="B366" s="34"/>
      <c r="C366" s="216" t="s">
        <v>32</v>
      </c>
      <c r="D366" s="216" t="s">
        <v>1361</v>
      </c>
      <c r="E366" s="18" t="s">
        <v>32</v>
      </c>
      <c r="F366" s="217">
        <v>0</v>
      </c>
      <c r="H366" s="34"/>
    </row>
    <row r="367" spans="2:8" s="1" customFormat="1" ht="16.899999999999999" customHeight="1">
      <c r="B367" s="34"/>
      <c r="C367" s="216" t="s">
        <v>32</v>
      </c>
      <c r="D367" s="216" t="s">
        <v>1368</v>
      </c>
      <c r="E367" s="18" t="s">
        <v>32</v>
      </c>
      <c r="F367" s="217">
        <v>0</v>
      </c>
      <c r="H367" s="34"/>
    </row>
    <row r="368" spans="2:8" s="1" customFormat="1" ht="16.899999999999999" customHeight="1">
      <c r="B368" s="34"/>
      <c r="C368" s="216" t="s">
        <v>32</v>
      </c>
      <c r="D368" s="216" t="s">
        <v>1369</v>
      </c>
      <c r="E368" s="18" t="s">
        <v>32</v>
      </c>
      <c r="F368" s="217">
        <v>0</v>
      </c>
      <c r="H368" s="34"/>
    </row>
    <row r="369" spans="2:8" s="1" customFormat="1" ht="16.899999999999999" customHeight="1">
      <c r="B369" s="34"/>
      <c r="C369" s="216" t="s">
        <v>32</v>
      </c>
      <c r="D369" s="216" t="s">
        <v>1370</v>
      </c>
      <c r="E369" s="18" t="s">
        <v>32</v>
      </c>
      <c r="F369" s="217">
        <v>94.38</v>
      </c>
      <c r="H369" s="34"/>
    </row>
    <row r="370" spans="2:8" s="1" customFormat="1" ht="16.899999999999999" customHeight="1">
      <c r="B370" s="34"/>
      <c r="C370" s="216" t="s">
        <v>32</v>
      </c>
      <c r="D370" s="216" t="s">
        <v>1371</v>
      </c>
      <c r="E370" s="18" t="s">
        <v>32</v>
      </c>
      <c r="F370" s="217">
        <v>0</v>
      </c>
      <c r="H370" s="34"/>
    </row>
    <row r="371" spans="2:8" s="1" customFormat="1" ht="16.899999999999999" customHeight="1">
      <c r="B371" s="34"/>
      <c r="C371" s="216" t="s">
        <v>32</v>
      </c>
      <c r="D371" s="216" t="s">
        <v>1372</v>
      </c>
      <c r="E371" s="18" t="s">
        <v>32</v>
      </c>
      <c r="F371" s="217">
        <v>7.32</v>
      </c>
      <c r="H371" s="34"/>
    </row>
    <row r="372" spans="2:8" s="1" customFormat="1" ht="16.899999999999999" customHeight="1">
      <c r="B372" s="34"/>
      <c r="C372" s="216" t="s">
        <v>32</v>
      </c>
      <c r="D372" s="216" t="s">
        <v>1373</v>
      </c>
      <c r="E372" s="18" t="s">
        <v>32</v>
      </c>
      <c r="F372" s="217">
        <v>4.2830000000000004</v>
      </c>
      <c r="H372" s="34"/>
    </row>
    <row r="373" spans="2:8" s="1" customFormat="1" ht="16.899999999999999" customHeight="1">
      <c r="B373" s="34"/>
      <c r="C373" s="216" t="s">
        <v>32</v>
      </c>
      <c r="D373" s="216" t="s">
        <v>1374</v>
      </c>
      <c r="E373" s="18" t="s">
        <v>32</v>
      </c>
      <c r="F373" s="217">
        <v>4.7480000000000002</v>
      </c>
      <c r="H373" s="34"/>
    </row>
    <row r="374" spans="2:8" s="1" customFormat="1" ht="16.899999999999999" customHeight="1">
      <c r="B374" s="34"/>
      <c r="C374" s="216" t="s">
        <v>32</v>
      </c>
      <c r="D374" s="216" t="s">
        <v>1375</v>
      </c>
      <c r="E374" s="18" t="s">
        <v>32</v>
      </c>
      <c r="F374" s="217">
        <v>3.012</v>
      </c>
      <c r="H374" s="34"/>
    </row>
    <row r="375" spans="2:8" s="1" customFormat="1" ht="16.899999999999999" customHeight="1">
      <c r="B375" s="34"/>
      <c r="C375" s="216" t="s">
        <v>32</v>
      </c>
      <c r="D375" s="216" t="s">
        <v>1376</v>
      </c>
      <c r="E375" s="18" t="s">
        <v>32</v>
      </c>
      <c r="F375" s="217">
        <v>0</v>
      </c>
      <c r="H375" s="34"/>
    </row>
    <row r="376" spans="2:8" s="1" customFormat="1" ht="16.899999999999999" customHeight="1">
      <c r="B376" s="34"/>
      <c r="C376" s="216" t="s">
        <v>32</v>
      </c>
      <c r="D376" s="216" t="s">
        <v>1377</v>
      </c>
      <c r="E376" s="18" t="s">
        <v>32</v>
      </c>
      <c r="F376" s="217">
        <v>59.756</v>
      </c>
      <c r="H376" s="34"/>
    </row>
    <row r="377" spans="2:8" s="1" customFormat="1" ht="16.899999999999999" customHeight="1">
      <c r="B377" s="34"/>
      <c r="C377" s="218" t="s">
        <v>2965</v>
      </c>
      <c r="H377" s="34"/>
    </row>
    <row r="378" spans="2:8" s="1" customFormat="1" ht="22.5">
      <c r="B378" s="34"/>
      <c r="C378" s="216" t="s">
        <v>432</v>
      </c>
      <c r="D378" s="216" t="s">
        <v>3091</v>
      </c>
      <c r="E378" s="18" t="s">
        <v>359</v>
      </c>
      <c r="F378" s="217">
        <v>173.499</v>
      </c>
      <c r="H378" s="34"/>
    </row>
    <row r="379" spans="2:8" s="1" customFormat="1" ht="16.899999999999999" customHeight="1">
      <c r="B379" s="34"/>
      <c r="C379" s="216" t="s">
        <v>1353</v>
      </c>
      <c r="D379" s="216" t="s">
        <v>3088</v>
      </c>
      <c r="E379" s="18" t="s">
        <v>359</v>
      </c>
      <c r="F379" s="217">
        <v>303.09899999999999</v>
      </c>
      <c r="H379" s="34"/>
    </row>
    <row r="380" spans="2:8" s="1" customFormat="1" ht="16.899999999999999" customHeight="1">
      <c r="B380" s="34"/>
      <c r="C380" s="216" t="s">
        <v>1379</v>
      </c>
      <c r="D380" s="216" t="s">
        <v>3089</v>
      </c>
      <c r="E380" s="18" t="s">
        <v>359</v>
      </c>
      <c r="F380" s="217">
        <v>303.09899999999999</v>
      </c>
      <c r="H380" s="34"/>
    </row>
    <row r="381" spans="2:8" s="1" customFormat="1" ht="16.899999999999999" customHeight="1">
      <c r="B381" s="34"/>
      <c r="C381" s="216" t="s">
        <v>1384</v>
      </c>
      <c r="D381" s="216" t="s">
        <v>3090</v>
      </c>
      <c r="E381" s="18" t="s">
        <v>359</v>
      </c>
      <c r="F381" s="217">
        <v>303.09899999999999</v>
      </c>
      <c r="H381" s="34"/>
    </row>
    <row r="382" spans="2:8" s="7" customFormat="1" ht="16.899999999999999" customHeight="1">
      <c r="B382" s="94"/>
      <c r="C382" s="213" t="s">
        <v>217</v>
      </c>
      <c r="D382" s="214" t="s">
        <v>218</v>
      </c>
      <c r="E382" s="214" t="s">
        <v>32</v>
      </c>
      <c r="F382" s="215">
        <v>37.049999999999997</v>
      </c>
      <c r="H382" s="94"/>
    </row>
    <row r="383" spans="2:8" s="1" customFormat="1" ht="16.899999999999999" customHeight="1">
      <c r="B383" s="34"/>
      <c r="C383" s="216" t="s">
        <v>32</v>
      </c>
      <c r="D383" s="216" t="s">
        <v>1360</v>
      </c>
      <c r="E383" s="18" t="s">
        <v>32</v>
      </c>
      <c r="F383" s="217">
        <v>0</v>
      </c>
      <c r="H383" s="34"/>
    </row>
    <row r="384" spans="2:8" s="1" customFormat="1" ht="16.899999999999999" customHeight="1">
      <c r="B384" s="34"/>
      <c r="C384" s="216" t="s">
        <v>32</v>
      </c>
      <c r="D384" s="216" t="s">
        <v>1361</v>
      </c>
      <c r="E384" s="18" t="s">
        <v>32</v>
      </c>
      <c r="F384" s="217">
        <v>0</v>
      </c>
      <c r="H384" s="34"/>
    </row>
    <row r="385" spans="2:8" s="1" customFormat="1" ht="16.899999999999999" customHeight="1">
      <c r="B385" s="34"/>
      <c r="C385" s="216" t="s">
        <v>32</v>
      </c>
      <c r="D385" s="216" t="s">
        <v>3092</v>
      </c>
      <c r="E385" s="18" t="s">
        <v>32</v>
      </c>
      <c r="F385" s="217">
        <v>0</v>
      </c>
      <c r="H385" s="34"/>
    </row>
    <row r="386" spans="2:8" s="1" customFormat="1" ht="16.899999999999999" customHeight="1">
      <c r="B386" s="34"/>
      <c r="C386" s="216" t="s">
        <v>32</v>
      </c>
      <c r="D386" s="216" t="s">
        <v>3093</v>
      </c>
      <c r="E386" s="18" t="s">
        <v>32</v>
      </c>
      <c r="F386" s="217">
        <v>9.77</v>
      </c>
      <c r="H386" s="34"/>
    </row>
    <row r="387" spans="2:8" s="1" customFormat="1" ht="16.899999999999999" customHeight="1">
      <c r="B387" s="34"/>
      <c r="C387" s="216" t="s">
        <v>32</v>
      </c>
      <c r="D387" s="216" t="s">
        <v>3094</v>
      </c>
      <c r="E387" s="18" t="s">
        <v>32</v>
      </c>
      <c r="F387" s="217">
        <v>8.59</v>
      </c>
      <c r="H387" s="34"/>
    </row>
    <row r="388" spans="2:8" s="1" customFormat="1" ht="16.899999999999999" customHeight="1">
      <c r="B388" s="34"/>
      <c r="C388" s="216" t="s">
        <v>32</v>
      </c>
      <c r="D388" s="216" t="s">
        <v>3095</v>
      </c>
      <c r="E388" s="18" t="s">
        <v>32</v>
      </c>
      <c r="F388" s="217">
        <v>7.41</v>
      </c>
      <c r="H388" s="34"/>
    </row>
    <row r="389" spans="2:8" s="1" customFormat="1" ht="16.899999999999999" customHeight="1">
      <c r="B389" s="34"/>
      <c r="C389" s="216" t="s">
        <v>32</v>
      </c>
      <c r="D389" s="216" t="s">
        <v>3096</v>
      </c>
      <c r="E389" s="18" t="s">
        <v>32</v>
      </c>
      <c r="F389" s="217">
        <v>6.23</v>
      </c>
      <c r="H389" s="34"/>
    </row>
    <row r="390" spans="2:8" s="1" customFormat="1" ht="16.899999999999999" customHeight="1">
      <c r="B390" s="34"/>
      <c r="C390" s="216" t="s">
        <v>32</v>
      </c>
      <c r="D390" s="216" t="s">
        <v>3097</v>
      </c>
      <c r="E390" s="18" t="s">
        <v>32</v>
      </c>
      <c r="F390" s="217">
        <v>5.05</v>
      </c>
      <c r="H390" s="34"/>
    </row>
    <row r="391" spans="2:8" s="1" customFormat="1" ht="16.899999999999999" customHeight="1">
      <c r="B391" s="34"/>
      <c r="C391" s="218" t="s">
        <v>2965</v>
      </c>
      <c r="H391" s="34"/>
    </row>
    <row r="392" spans="2:8" s="1" customFormat="1" ht="16.899999999999999" customHeight="1">
      <c r="B392" s="34"/>
      <c r="C392" s="216" t="s">
        <v>485</v>
      </c>
      <c r="D392" s="216" t="s">
        <v>3098</v>
      </c>
      <c r="E392" s="18" t="s">
        <v>359</v>
      </c>
      <c r="F392" s="217">
        <v>37.049999999999997</v>
      </c>
      <c r="H392" s="34"/>
    </row>
    <row r="393" spans="2:8" s="1" customFormat="1" ht="16.899999999999999" customHeight="1">
      <c r="B393" s="34"/>
      <c r="C393" s="216" t="s">
        <v>500</v>
      </c>
      <c r="D393" s="216" t="s">
        <v>3099</v>
      </c>
      <c r="E393" s="18" t="s">
        <v>359</v>
      </c>
      <c r="F393" s="217">
        <v>37.049999999999997</v>
      </c>
      <c r="H393" s="34"/>
    </row>
    <row r="394" spans="2:8" s="7" customFormat="1" ht="16.899999999999999" customHeight="1">
      <c r="B394" s="94"/>
      <c r="C394" s="213" t="s">
        <v>220</v>
      </c>
      <c r="D394" s="214" t="s">
        <v>221</v>
      </c>
      <c r="E394" s="214" t="s">
        <v>32</v>
      </c>
      <c r="F394" s="215">
        <v>241.76300000000001</v>
      </c>
      <c r="H394" s="94"/>
    </row>
    <row r="395" spans="2:8" s="1" customFormat="1" ht="16.899999999999999" customHeight="1">
      <c r="B395" s="34"/>
      <c r="C395" s="216" t="s">
        <v>32</v>
      </c>
      <c r="D395" s="216" t="s">
        <v>1360</v>
      </c>
      <c r="E395" s="18" t="s">
        <v>32</v>
      </c>
      <c r="F395" s="217">
        <v>0</v>
      </c>
      <c r="H395" s="34"/>
    </row>
    <row r="396" spans="2:8" s="1" customFormat="1" ht="16.899999999999999" customHeight="1">
      <c r="B396" s="34"/>
      <c r="C396" s="216" t="s">
        <v>32</v>
      </c>
      <c r="D396" s="216" t="s">
        <v>1361</v>
      </c>
      <c r="E396" s="18" t="s">
        <v>32</v>
      </c>
      <c r="F396" s="217">
        <v>0</v>
      </c>
      <c r="H396" s="34"/>
    </row>
    <row r="397" spans="2:8" s="1" customFormat="1" ht="16.899999999999999" customHeight="1">
      <c r="B397" s="34"/>
      <c r="C397" s="216" t="s">
        <v>32</v>
      </c>
      <c r="D397" s="216" t="s">
        <v>3100</v>
      </c>
      <c r="E397" s="18" t="s">
        <v>32</v>
      </c>
      <c r="F397" s="217">
        <v>0</v>
      </c>
      <c r="H397" s="34"/>
    </row>
    <row r="398" spans="2:8" s="1" customFormat="1" ht="16.899999999999999" customHeight="1">
      <c r="B398" s="34"/>
      <c r="C398" s="216" t="s">
        <v>32</v>
      </c>
      <c r="D398" s="216" t="s">
        <v>3101</v>
      </c>
      <c r="E398" s="18" t="s">
        <v>32</v>
      </c>
      <c r="F398" s="217">
        <v>213.24600000000001</v>
      </c>
      <c r="H398" s="34"/>
    </row>
    <row r="399" spans="2:8" s="1" customFormat="1" ht="16.899999999999999" customHeight="1">
      <c r="B399" s="34"/>
      <c r="C399" s="216" t="s">
        <v>32</v>
      </c>
      <c r="D399" s="216" t="s">
        <v>3102</v>
      </c>
      <c r="E399" s="18" t="s">
        <v>32</v>
      </c>
      <c r="F399" s="217">
        <v>18</v>
      </c>
      <c r="H399" s="34"/>
    </row>
    <row r="400" spans="2:8" s="1" customFormat="1" ht="16.899999999999999" customHeight="1">
      <c r="B400" s="34"/>
      <c r="C400" s="216" t="s">
        <v>32</v>
      </c>
      <c r="D400" s="216" t="s">
        <v>3103</v>
      </c>
      <c r="E400" s="18" t="s">
        <v>32</v>
      </c>
      <c r="F400" s="217">
        <v>10.516999999999999</v>
      </c>
      <c r="H400" s="34"/>
    </row>
    <row r="401" spans="2:8" s="1" customFormat="1" ht="16.899999999999999" customHeight="1">
      <c r="B401" s="34"/>
      <c r="C401" s="218" t="s">
        <v>2965</v>
      </c>
      <c r="H401" s="34"/>
    </row>
    <row r="402" spans="2:8" s="1" customFormat="1" ht="16.899999999999999" customHeight="1">
      <c r="B402" s="34"/>
      <c r="C402" s="216" t="s">
        <v>523</v>
      </c>
      <c r="D402" s="216" t="s">
        <v>3104</v>
      </c>
      <c r="E402" s="18" t="s">
        <v>525</v>
      </c>
      <c r="F402" s="217">
        <v>241.76300000000001</v>
      </c>
      <c r="H402" s="34"/>
    </row>
    <row r="403" spans="2:8" s="1" customFormat="1" ht="22.5">
      <c r="B403" s="34"/>
      <c r="C403" s="216" t="s">
        <v>533</v>
      </c>
      <c r="D403" s="216" t="s">
        <v>3105</v>
      </c>
      <c r="E403" s="18" t="s">
        <v>525</v>
      </c>
      <c r="F403" s="217">
        <v>21758.67</v>
      </c>
      <c r="H403" s="34"/>
    </row>
    <row r="404" spans="2:8" s="1" customFormat="1" ht="22.5">
      <c r="B404" s="34"/>
      <c r="C404" s="216" t="s">
        <v>538</v>
      </c>
      <c r="D404" s="216" t="s">
        <v>3106</v>
      </c>
      <c r="E404" s="18" t="s">
        <v>525</v>
      </c>
      <c r="F404" s="217">
        <v>241.76300000000001</v>
      </c>
      <c r="H404" s="34"/>
    </row>
    <row r="405" spans="2:8" s="1" customFormat="1" ht="16.899999999999999" customHeight="1">
      <c r="B405" s="34"/>
      <c r="C405" s="219" t="s">
        <v>223</v>
      </c>
      <c r="D405" s="214" t="s">
        <v>224</v>
      </c>
      <c r="E405" s="220" t="s">
        <v>32</v>
      </c>
      <c r="F405" s="221">
        <v>4.92</v>
      </c>
      <c r="H405" s="34"/>
    </row>
    <row r="406" spans="2:8" s="1" customFormat="1" ht="16.899999999999999" customHeight="1">
      <c r="B406" s="34"/>
      <c r="C406" s="216" t="s">
        <v>32</v>
      </c>
      <c r="D406" s="216" t="s">
        <v>1360</v>
      </c>
      <c r="E406" s="18" t="s">
        <v>32</v>
      </c>
      <c r="F406" s="217">
        <v>0</v>
      </c>
      <c r="H406" s="34"/>
    </row>
    <row r="407" spans="2:8" s="1" customFormat="1" ht="16.899999999999999" customHeight="1">
      <c r="B407" s="34"/>
      <c r="C407" s="216" t="s">
        <v>32</v>
      </c>
      <c r="D407" s="216" t="s">
        <v>3107</v>
      </c>
      <c r="E407" s="18" t="s">
        <v>32</v>
      </c>
      <c r="F407" s="217">
        <v>0</v>
      </c>
      <c r="H407" s="34"/>
    </row>
    <row r="408" spans="2:8" s="1" customFormat="1" ht="16.899999999999999" customHeight="1">
      <c r="B408" s="34"/>
      <c r="C408" s="216" t="s">
        <v>32</v>
      </c>
      <c r="D408" s="216" t="s">
        <v>3108</v>
      </c>
      <c r="E408" s="18" t="s">
        <v>32</v>
      </c>
      <c r="F408" s="217">
        <v>4.92</v>
      </c>
      <c r="H408" s="34"/>
    </row>
    <row r="409" spans="2:8" s="1" customFormat="1" ht="16.899999999999999" customHeight="1">
      <c r="B409" s="34"/>
      <c r="C409" s="218" t="s">
        <v>2965</v>
      </c>
      <c r="H409" s="34"/>
    </row>
    <row r="410" spans="2:8" s="1" customFormat="1" ht="16.899999999999999" customHeight="1">
      <c r="B410" s="34"/>
      <c r="C410" s="216" t="s">
        <v>1070</v>
      </c>
      <c r="D410" s="216" t="s">
        <v>1071</v>
      </c>
      <c r="E410" s="18" t="s">
        <v>359</v>
      </c>
      <c r="F410" s="217">
        <v>4.92</v>
      </c>
      <c r="H410" s="34"/>
    </row>
    <row r="411" spans="2:8" s="1" customFormat="1" ht="16.899999999999999" customHeight="1">
      <c r="B411" s="34"/>
      <c r="C411" s="219" t="s">
        <v>226</v>
      </c>
      <c r="D411" s="214" t="s">
        <v>227</v>
      </c>
      <c r="E411" s="220" t="s">
        <v>32</v>
      </c>
      <c r="F411" s="221">
        <v>23.35</v>
      </c>
      <c r="H411" s="34"/>
    </row>
    <row r="412" spans="2:8" s="1" customFormat="1" ht="16.899999999999999" customHeight="1">
      <c r="B412" s="34"/>
      <c r="C412" s="216" t="s">
        <v>32</v>
      </c>
      <c r="D412" s="216" t="s">
        <v>1360</v>
      </c>
      <c r="E412" s="18" t="s">
        <v>32</v>
      </c>
      <c r="F412" s="217">
        <v>0</v>
      </c>
      <c r="H412" s="34"/>
    </row>
    <row r="413" spans="2:8" s="1" customFormat="1" ht="16.899999999999999" customHeight="1">
      <c r="B413" s="34"/>
      <c r="C413" s="216" t="s">
        <v>32</v>
      </c>
      <c r="D413" s="216" t="s">
        <v>3109</v>
      </c>
      <c r="E413" s="18" t="s">
        <v>32</v>
      </c>
      <c r="F413" s="217">
        <v>23.35</v>
      </c>
      <c r="H413" s="34"/>
    </row>
    <row r="414" spans="2:8" s="1" customFormat="1" ht="16.899999999999999" customHeight="1">
      <c r="B414" s="34"/>
      <c r="C414" s="218" t="s">
        <v>2965</v>
      </c>
      <c r="H414" s="34"/>
    </row>
    <row r="415" spans="2:8" s="1" customFormat="1" ht="22.5">
      <c r="B415" s="34"/>
      <c r="C415" s="216" t="s">
        <v>589</v>
      </c>
      <c r="D415" s="216" t="s">
        <v>3110</v>
      </c>
      <c r="E415" s="18" t="s">
        <v>359</v>
      </c>
      <c r="F415" s="217">
        <v>23.35</v>
      </c>
      <c r="H415" s="34"/>
    </row>
    <row r="416" spans="2:8" s="1" customFormat="1" ht="16.899999999999999" customHeight="1">
      <c r="B416" s="34"/>
      <c r="C416" s="219" t="s">
        <v>229</v>
      </c>
      <c r="D416" s="214" t="s">
        <v>230</v>
      </c>
      <c r="E416" s="220" t="s">
        <v>32</v>
      </c>
      <c r="F416" s="221">
        <v>188.67</v>
      </c>
      <c r="H416" s="34"/>
    </row>
    <row r="417" spans="2:8" s="1" customFormat="1" ht="16.899999999999999" customHeight="1">
      <c r="B417" s="34"/>
      <c r="C417" s="216" t="s">
        <v>32</v>
      </c>
      <c r="D417" s="216" t="s">
        <v>1360</v>
      </c>
      <c r="E417" s="18" t="s">
        <v>32</v>
      </c>
      <c r="F417" s="217">
        <v>0</v>
      </c>
      <c r="H417" s="34"/>
    </row>
    <row r="418" spans="2:8" s="1" customFormat="1" ht="16.899999999999999" customHeight="1">
      <c r="B418" s="34"/>
      <c r="C418" s="216" t="s">
        <v>32</v>
      </c>
      <c r="D418" s="216" t="s">
        <v>3111</v>
      </c>
      <c r="E418" s="18" t="s">
        <v>32</v>
      </c>
      <c r="F418" s="217">
        <v>188.67</v>
      </c>
      <c r="H418" s="34"/>
    </row>
    <row r="419" spans="2:8" s="1" customFormat="1" ht="16.899999999999999" customHeight="1">
      <c r="B419" s="34"/>
      <c r="C419" s="218" t="s">
        <v>2965</v>
      </c>
      <c r="H419" s="34"/>
    </row>
    <row r="420" spans="2:8" s="1" customFormat="1" ht="22.5">
      <c r="B420" s="34"/>
      <c r="C420" s="216" t="s">
        <v>595</v>
      </c>
      <c r="D420" s="216" t="s">
        <v>3112</v>
      </c>
      <c r="E420" s="18" t="s">
        <v>359</v>
      </c>
      <c r="F420" s="217">
        <v>188.67</v>
      </c>
      <c r="H420" s="34"/>
    </row>
    <row r="421" spans="2:8" s="1" customFormat="1" ht="16.899999999999999" customHeight="1">
      <c r="B421" s="34"/>
      <c r="C421" s="219" t="s">
        <v>232</v>
      </c>
      <c r="D421" s="214" t="s">
        <v>233</v>
      </c>
      <c r="E421" s="220" t="s">
        <v>32</v>
      </c>
      <c r="F421" s="221">
        <v>241.79</v>
      </c>
      <c r="H421" s="34"/>
    </row>
    <row r="422" spans="2:8" s="1" customFormat="1" ht="16.899999999999999" customHeight="1">
      <c r="B422" s="34"/>
      <c r="C422" s="216" t="s">
        <v>32</v>
      </c>
      <c r="D422" s="216" t="s">
        <v>1360</v>
      </c>
      <c r="E422" s="18" t="s">
        <v>32</v>
      </c>
      <c r="F422" s="217">
        <v>0</v>
      </c>
      <c r="H422" s="34"/>
    </row>
    <row r="423" spans="2:8" s="1" customFormat="1" ht="16.899999999999999" customHeight="1">
      <c r="B423" s="34"/>
      <c r="C423" s="216" t="s">
        <v>32</v>
      </c>
      <c r="D423" s="216" t="s">
        <v>3113</v>
      </c>
      <c r="E423" s="18" t="s">
        <v>32</v>
      </c>
      <c r="F423" s="217">
        <v>0</v>
      </c>
      <c r="H423" s="34"/>
    </row>
    <row r="424" spans="2:8" s="1" customFormat="1" ht="16.899999999999999" customHeight="1">
      <c r="B424" s="34"/>
      <c r="C424" s="216" t="s">
        <v>32</v>
      </c>
      <c r="D424" s="216" t="s">
        <v>3114</v>
      </c>
      <c r="E424" s="18" t="s">
        <v>32</v>
      </c>
      <c r="F424" s="217">
        <v>225.8</v>
      </c>
      <c r="H424" s="34"/>
    </row>
    <row r="425" spans="2:8" s="1" customFormat="1" ht="16.899999999999999" customHeight="1">
      <c r="B425" s="34"/>
      <c r="C425" s="216" t="s">
        <v>32</v>
      </c>
      <c r="D425" s="216" t="s">
        <v>1376</v>
      </c>
      <c r="E425" s="18" t="s">
        <v>32</v>
      </c>
      <c r="F425" s="217">
        <v>0</v>
      </c>
      <c r="H425" s="34"/>
    </row>
    <row r="426" spans="2:8" s="1" customFormat="1" ht="16.899999999999999" customHeight="1">
      <c r="B426" s="34"/>
      <c r="C426" s="216" t="s">
        <v>32</v>
      </c>
      <c r="D426" s="216" t="s">
        <v>3015</v>
      </c>
      <c r="E426" s="18" t="s">
        <v>32</v>
      </c>
      <c r="F426" s="217">
        <v>15.99</v>
      </c>
      <c r="H426" s="34"/>
    </row>
    <row r="427" spans="2:8" s="1" customFormat="1" ht="16.899999999999999" customHeight="1">
      <c r="B427" s="34"/>
      <c r="C427" s="218" t="s">
        <v>2965</v>
      </c>
      <c r="H427" s="34"/>
    </row>
    <row r="428" spans="2:8" s="1" customFormat="1" ht="16.899999999999999" customHeight="1">
      <c r="B428" s="34"/>
      <c r="C428" s="216" t="s">
        <v>357</v>
      </c>
      <c r="D428" s="216" t="s">
        <v>3115</v>
      </c>
      <c r="E428" s="18" t="s">
        <v>359</v>
      </c>
      <c r="F428" s="217">
        <v>241.79</v>
      </c>
      <c r="H428" s="34"/>
    </row>
    <row r="429" spans="2:8" s="1" customFormat="1" ht="16.899999999999999" customHeight="1">
      <c r="B429" s="34"/>
      <c r="C429" s="216" t="s">
        <v>371</v>
      </c>
      <c r="D429" s="216" t="s">
        <v>3116</v>
      </c>
      <c r="E429" s="18" t="s">
        <v>359</v>
      </c>
      <c r="F429" s="217">
        <v>241.79</v>
      </c>
      <c r="H429" s="34"/>
    </row>
    <row r="430" spans="2:8" s="1" customFormat="1" ht="16.899999999999999" customHeight="1">
      <c r="B430" s="34"/>
      <c r="C430" s="216" t="s">
        <v>608</v>
      </c>
      <c r="D430" s="216" t="s">
        <v>3117</v>
      </c>
      <c r="E430" s="18" t="s">
        <v>359</v>
      </c>
      <c r="F430" s="217">
        <v>241.79</v>
      </c>
      <c r="H430" s="34"/>
    </row>
    <row r="431" spans="2:8" s="1" customFormat="1" ht="22.5">
      <c r="B431" s="34"/>
      <c r="C431" s="216" t="s">
        <v>695</v>
      </c>
      <c r="D431" s="216" t="s">
        <v>3118</v>
      </c>
      <c r="E431" s="18" t="s">
        <v>359</v>
      </c>
      <c r="F431" s="217">
        <v>241.79</v>
      </c>
      <c r="H431" s="34"/>
    </row>
    <row r="432" spans="2:8" s="1" customFormat="1" ht="16.899999999999999" customHeight="1">
      <c r="B432" s="34"/>
      <c r="C432" s="219" t="s">
        <v>235</v>
      </c>
      <c r="D432" s="214" t="s">
        <v>236</v>
      </c>
      <c r="E432" s="220" t="s">
        <v>32</v>
      </c>
      <c r="F432" s="221">
        <v>3.78</v>
      </c>
      <c r="H432" s="34"/>
    </row>
    <row r="433" spans="2:8" s="1" customFormat="1" ht="16.899999999999999" customHeight="1">
      <c r="B433" s="34"/>
      <c r="C433" s="216" t="s">
        <v>32</v>
      </c>
      <c r="D433" s="216" t="s">
        <v>2968</v>
      </c>
      <c r="E433" s="18" t="s">
        <v>32</v>
      </c>
      <c r="F433" s="217">
        <v>0</v>
      </c>
      <c r="H433" s="34"/>
    </row>
    <row r="434" spans="2:8" s="1" customFormat="1" ht="16.899999999999999" customHeight="1">
      <c r="B434" s="34"/>
      <c r="C434" s="216" t="s">
        <v>32</v>
      </c>
      <c r="D434" s="216" t="s">
        <v>3119</v>
      </c>
      <c r="E434" s="18" t="s">
        <v>32</v>
      </c>
      <c r="F434" s="217">
        <v>0</v>
      </c>
      <c r="H434" s="34"/>
    </row>
    <row r="435" spans="2:8" s="1" customFormat="1" ht="16.899999999999999" customHeight="1">
      <c r="B435" s="34"/>
      <c r="C435" s="216" t="s">
        <v>32</v>
      </c>
      <c r="D435" s="216" t="s">
        <v>3120</v>
      </c>
      <c r="E435" s="18" t="s">
        <v>32</v>
      </c>
      <c r="F435" s="217">
        <v>3.78</v>
      </c>
      <c r="H435" s="34"/>
    </row>
    <row r="436" spans="2:8" s="1" customFormat="1" ht="16.899999999999999" customHeight="1">
      <c r="B436" s="34"/>
      <c r="C436" s="218" t="s">
        <v>2965</v>
      </c>
      <c r="H436" s="34"/>
    </row>
    <row r="437" spans="2:8" s="1" customFormat="1" ht="16.899999999999999" customHeight="1">
      <c r="B437" s="34"/>
      <c r="C437" s="216" t="s">
        <v>649</v>
      </c>
      <c r="D437" s="216" t="s">
        <v>3121</v>
      </c>
      <c r="E437" s="18" t="s">
        <v>359</v>
      </c>
      <c r="F437" s="217">
        <v>3.78</v>
      </c>
      <c r="H437" s="34"/>
    </row>
    <row r="438" spans="2:8" s="1" customFormat="1" ht="16.899999999999999" customHeight="1">
      <c r="B438" s="34"/>
      <c r="C438" s="219" t="s">
        <v>238</v>
      </c>
      <c r="D438" s="214" t="s">
        <v>239</v>
      </c>
      <c r="E438" s="220" t="s">
        <v>32</v>
      </c>
      <c r="F438" s="221">
        <v>5.7130000000000001</v>
      </c>
      <c r="H438" s="34"/>
    </row>
    <row r="439" spans="2:8" s="1" customFormat="1" ht="16.899999999999999" customHeight="1">
      <c r="B439" s="34"/>
      <c r="C439" s="216" t="s">
        <v>32</v>
      </c>
      <c r="D439" s="216" t="s">
        <v>2968</v>
      </c>
      <c r="E439" s="18" t="s">
        <v>32</v>
      </c>
      <c r="F439" s="217">
        <v>0</v>
      </c>
      <c r="H439" s="34"/>
    </row>
    <row r="440" spans="2:8" s="1" customFormat="1" ht="16.899999999999999" customHeight="1">
      <c r="B440" s="34"/>
      <c r="C440" s="216" t="s">
        <v>32</v>
      </c>
      <c r="D440" s="216" t="s">
        <v>3122</v>
      </c>
      <c r="E440" s="18" t="s">
        <v>32</v>
      </c>
      <c r="F440" s="217">
        <v>0</v>
      </c>
      <c r="H440" s="34"/>
    </row>
    <row r="441" spans="2:8" s="1" customFormat="1" ht="16.899999999999999" customHeight="1">
      <c r="B441" s="34"/>
      <c r="C441" s="216" t="s">
        <v>32</v>
      </c>
      <c r="D441" s="216" t="s">
        <v>3123</v>
      </c>
      <c r="E441" s="18" t="s">
        <v>32</v>
      </c>
      <c r="F441" s="217">
        <v>5.7130000000000001</v>
      </c>
      <c r="H441" s="34"/>
    </row>
    <row r="442" spans="2:8" s="1" customFormat="1" ht="16.899999999999999" customHeight="1">
      <c r="B442" s="34"/>
      <c r="C442" s="218" t="s">
        <v>2965</v>
      </c>
      <c r="H442" s="34"/>
    </row>
    <row r="443" spans="2:8" s="1" customFormat="1" ht="16.899999999999999" customHeight="1">
      <c r="B443" s="34"/>
      <c r="C443" s="216" t="s">
        <v>656</v>
      </c>
      <c r="D443" s="216" t="s">
        <v>3124</v>
      </c>
      <c r="E443" s="18" t="s">
        <v>359</v>
      </c>
      <c r="F443" s="217">
        <v>5.7130000000000001</v>
      </c>
      <c r="H443" s="34"/>
    </row>
    <row r="444" spans="2:8" s="1" customFormat="1" ht="16.899999999999999" customHeight="1">
      <c r="B444" s="34"/>
      <c r="C444" s="219" t="s">
        <v>242</v>
      </c>
      <c r="D444" s="214" t="s">
        <v>243</v>
      </c>
      <c r="E444" s="220" t="s">
        <v>32</v>
      </c>
      <c r="F444" s="221">
        <v>2</v>
      </c>
      <c r="H444" s="34"/>
    </row>
    <row r="445" spans="2:8" s="1" customFormat="1" ht="16.899999999999999" customHeight="1">
      <c r="B445" s="34"/>
      <c r="C445" s="216" t="s">
        <v>32</v>
      </c>
      <c r="D445" s="216" t="s">
        <v>1360</v>
      </c>
      <c r="E445" s="18" t="s">
        <v>32</v>
      </c>
      <c r="F445" s="217">
        <v>0</v>
      </c>
      <c r="H445" s="34"/>
    </row>
    <row r="446" spans="2:8" s="1" customFormat="1" ht="16.899999999999999" customHeight="1">
      <c r="B446" s="34"/>
      <c r="C446" s="216" t="s">
        <v>32</v>
      </c>
      <c r="D446" s="216" t="s">
        <v>3125</v>
      </c>
      <c r="E446" s="18" t="s">
        <v>32</v>
      </c>
      <c r="F446" s="217">
        <v>2</v>
      </c>
      <c r="H446" s="34"/>
    </row>
    <row r="447" spans="2:8" s="1" customFormat="1" ht="16.899999999999999" customHeight="1">
      <c r="B447" s="34"/>
      <c r="C447" s="218" t="s">
        <v>2965</v>
      </c>
      <c r="H447" s="34"/>
    </row>
    <row r="448" spans="2:8" s="1" customFormat="1" ht="16.899999999999999" customHeight="1">
      <c r="B448" s="34"/>
      <c r="C448" s="216" t="s">
        <v>510</v>
      </c>
      <c r="D448" s="216" t="s">
        <v>3126</v>
      </c>
      <c r="E448" s="18" t="s">
        <v>512</v>
      </c>
      <c r="F448" s="217">
        <v>2</v>
      </c>
      <c r="H448" s="34"/>
    </row>
    <row r="449" spans="2:8" s="1" customFormat="1" ht="16.899999999999999" customHeight="1">
      <c r="B449" s="34"/>
      <c r="C449" s="219" t="s">
        <v>244</v>
      </c>
      <c r="D449" s="214" t="s">
        <v>245</v>
      </c>
      <c r="E449" s="220" t="s">
        <v>32</v>
      </c>
      <c r="F449" s="221">
        <v>2</v>
      </c>
      <c r="H449" s="34"/>
    </row>
    <row r="450" spans="2:8" s="1" customFormat="1" ht="16.899999999999999" customHeight="1">
      <c r="B450" s="34"/>
      <c r="C450" s="216" t="s">
        <v>32</v>
      </c>
      <c r="D450" s="216" t="s">
        <v>1360</v>
      </c>
      <c r="E450" s="18" t="s">
        <v>32</v>
      </c>
      <c r="F450" s="217">
        <v>0</v>
      </c>
      <c r="H450" s="34"/>
    </row>
    <row r="451" spans="2:8" s="1" customFormat="1" ht="16.899999999999999" customHeight="1">
      <c r="B451" s="34"/>
      <c r="C451" s="216" t="s">
        <v>32</v>
      </c>
      <c r="D451" s="216" t="s">
        <v>3127</v>
      </c>
      <c r="E451" s="18" t="s">
        <v>32</v>
      </c>
      <c r="F451" s="217">
        <v>2</v>
      </c>
      <c r="H451" s="34"/>
    </row>
    <row r="452" spans="2:8" s="1" customFormat="1" ht="16.899999999999999" customHeight="1">
      <c r="B452" s="34"/>
      <c r="C452" s="218" t="s">
        <v>2965</v>
      </c>
      <c r="H452" s="34"/>
    </row>
    <row r="453" spans="2:8" s="1" customFormat="1" ht="16.899999999999999" customHeight="1">
      <c r="B453" s="34"/>
      <c r="C453" s="216" t="s">
        <v>1034</v>
      </c>
      <c r="D453" s="216" t="s">
        <v>3128</v>
      </c>
      <c r="E453" s="18" t="s">
        <v>512</v>
      </c>
      <c r="F453" s="217">
        <v>2</v>
      </c>
      <c r="H453" s="34"/>
    </row>
    <row r="454" spans="2:8" s="1" customFormat="1" ht="16.899999999999999" customHeight="1">
      <c r="B454" s="34"/>
      <c r="C454" s="219" t="s">
        <v>246</v>
      </c>
      <c r="D454" s="214" t="s">
        <v>247</v>
      </c>
      <c r="E454" s="220" t="s">
        <v>32</v>
      </c>
      <c r="F454" s="221">
        <v>2</v>
      </c>
      <c r="H454" s="34"/>
    </row>
    <row r="455" spans="2:8" s="1" customFormat="1" ht="16.899999999999999" customHeight="1">
      <c r="B455" s="34"/>
      <c r="C455" s="216" t="s">
        <v>32</v>
      </c>
      <c r="D455" s="216" t="s">
        <v>1360</v>
      </c>
      <c r="E455" s="18" t="s">
        <v>32</v>
      </c>
      <c r="F455" s="217">
        <v>0</v>
      </c>
      <c r="H455" s="34"/>
    </row>
    <row r="456" spans="2:8" s="1" customFormat="1" ht="16.899999999999999" customHeight="1">
      <c r="B456" s="34"/>
      <c r="C456" s="216" t="s">
        <v>32</v>
      </c>
      <c r="D456" s="216" t="s">
        <v>3127</v>
      </c>
      <c r="E456" s="18" t="s">
        <v>32</v>
      </c>
      <c r="F456" s="217">
        <v>2</v>
      </c>
      <c r="H456" s="34"/>
    </row>
    <row r="457" spans="2:8" s="1" customFormat="1" ht="16.899999999999999" customHeight="1">
      <c r="B457" s="34"/>
      <c r="C457" s="218" t="s">
        <v>2965</v>
      </c>
      <c r="H457" s="34"/>
    </row>
    <row r="458" spans="2:8" s="1" customFormat="1" ht="16.899999999999999" customHeight="1">
      <c r="B458" s="34"/>
      <c r="C458" s="216" t="s">
        <v>960</v>
      </c>
      <c r="D458" s="216" t="s">
        <v>3129</v>
      </c>
      <c r="E458" s="18" t="s">
        <v>512</v>
      </c>
      <c r="F458" s="217">
        <v>2</v>
      </c>
      <c r="H458" s="34"/>
    </row>
    <row r="459" spans="2:8" s="1" customFormat="1" ht="16.899999999999999" customHeight="1">
      <c r="B459" s="34"/>
      <c r="C459" s="219" t="s">
        <v>248</v>
      </c>
      <c r="D459" s="214" t="s">
        <v>249</v>
      </c>
      <c r="E459" s="220" t="s">
        <v>32</v>
      </c>
      <c r="F459" s="221">
        <v>2</v>
      </c>
      <c r="H459" s="34"/>
    </row>
    <row r="460" spans="2:8" s="1" customFormat="1" ht="16.899999999999999" customHeight="1">
      <c r="B460" s="34"/>
      <c r="C460" s="216" t="s">
        <v>32</v>
      </c>
      <c r="D460" s="216" t="s">
        <v>1360</v>
      </c>
      <c r="E460" s="18" t="s">
        <v>32</v>
      </c>
      <c r="F460" s="217">
        <v>0</v>
      </c>
      <c r="H460" s="34"/>
    </row>
    <row r="461" spans="2:8" s="1" customFormat="1" ht="16.899999999999999" customHeight="1">
      <c r="B461" s="34"/>
      <c r="C461" s="216" t="s">
        <v>32</v>
      </c>
      <c r="D461" s="216" t="s">
        <v>3125</v>
      </c>
      <c r="E461" s="18" t="s">
        <v>32</v>
      </c>
      <c r="F461" s="217">
        <v>2</v>
      </c>
      <c r="H461" s="34"/>
    </row>
    <row r="462" spans="2:8" s="1" customFormat="1" ht="16.899999999999999" customHeight="1">
      <c r="B462" s="34"/>
      <c r="C462" s="218" t="s">
        <v>2965</v>
      </c>
      <c r="H462" s="34"/>
    </row>
    <row r="463" spans="2:8" s="1" customFormat="1" ht="16.899999999999999" customHeight="1">
      <c r="B463" s="34"/>
      <c r="C463" s="216" t="s">
        <v>970</v>
      </c>
      <c r="D463" s="216" t="s">
        <v>3130</v>
      </c>
      <c r="E463" s="18" t="s">
        <v>512</v>
      </c>
      <c r="F463" s="217">
        <v>2</v>
      </c>
      <c r="H463" s="34"/>
    </row>
    <row r="464" spans="2:8" s="1" customFormat="1" ht="16.899999999999999" customHeight="1">
      <c r="B464" s="34"/>
      <c r="C464" s="219" t="s">
        <v>250</v>
      </c>
      <c r="D464" s="214" t="s">
        <v>251</v>
      </c>
      <c r="E464" s="220" t="s">
        <v>32</v>
      </c>
      <c r="F464" s="221">
        <v>4</v>
      </c>
      <c r="H464" s="34"/>
    </row>
    <row r="465" spans="2:8" s="1" customFormat="1" ht="16.899999999999999" customHeight="1">
      <c r="B465" s="34"/>
      <c r="C465" s="216" t="s">
        <v>32</v>
      </c>
      <c r="D465" s="216" t="s">
        <v>1360</v>
      </c>
      <c r="E465" s="18" t="s">
        <v>32</v>
      </c>
      <c r="F465" s="217">
        <v>0</v>
      </c>
      <c r="H465" s="34"/>
    </row>
    <row r="466" spans="2:8" s="1" customFormat="1" ht="16.899999999999999" customHeight="1">
      <c r="B466" s="34"/>
      <c r="C466" s="216" t="s">
        <v>32</v>
      </c>
      <c r="D466" s="216" t="s">
        <v>3131</v>
      </c>
      <c r="E466" s="18" t="s">
        <v>32</v>
      </c>
      <c r="F466" s="217">
        <v>0</v>
      </c>
      <c r="H466" s="34"/>
    </row>
    <row r="467" spans="2:8" s="1" customFormat="1" ht="16.899999999999999" customHeight="1">
      <c r="B467" s="34"/>
      <c r="C467" s="216" t="s">
        <v>32</v>
      </c>
      <c r="D467" s="216" t="s">
        <v>3132</v>
      </c>
      <c r="E467" s="18" t="s">
        <v>32</v>
      </c>
      <c r="F467" s="217">
        <v>4</v>
      </c>
      <c r="H467" s="34"/>
    </row>
    <row r="468" spans="2:8" s="1" customFormat="1" ht="16.899999999999999" customHeight="1">
      <c r="B468" s="34"/>
      <c r="C468" s="218" t="s">
        <v>2965</v>
      </c>
      <c r="H468" s="34"/>
    </row>
    <row r="469" spans="2:8" s="1" customFormat="1" ht="16.899999999999999" customHeight="1">
      <c r="B469" s="34"/>
      <c r="C469" s="216" t="s">
        <v>979</v>
      </c>
      <c r="D469" s="216" t="s">
        <v>3133</v>
      </c>
      <c r="E469" s="18" t="s">
        <v>512</v>
      </c>
      <c r="F469" s="217">
        <v>4</v>
      </c>
      <c r="H469" s="34"/>
    </row>
    <row r="470" spans="2:8" s="1" customFormat="1" ht="16.899999999999999" customHeight="1">
      <c r="B470" s="34"/>
      <c r="C470" s="219" t="s">
        <v>253</v>
      </c>
      <c r="D470" s="214" t="s">
        <v>254</v>
      </c>
      <c r="E470" s="220" t="s">
        <v>32</v>
      </c>
      <c r="F470" s="221">
        <v>2</v>
      </c>
      <c r="H470" s="34"/>
    </row>
    <row r="471" spans="2:8" s="1" customFormat="1" ht="16.899999999999999" customHeight="1">
      <c r="B471" s="34"/>
      <c r="C471" s="216" t="s">
        <v>32</v>
      </c>
      <c r="D471" s="216" t="s">
        <v>1360</v>
      </c>
      <c r="E471" s="18" t="s">
        <v>32</v>
      </c>
      <c r="F471" s="217">
        <v>0</v>
      </c>
      <c r="H471" s="34"/>
    </row>
    <row r="472" spans="2:8" s="1" customFormat="1" ht="16.899999999999999" customHeight="1">
      <c r="B472" s="34"/>
      <c r="C472" s="216" t="s">
        <v>32</v>
      </c>
      <c r="D472" s="216" t="s">
        <v>3125</v>
      </c>
      <c r="E472" s="18" t="s">
        <v>32</v>
      </c>
      <c r="F472" s="217">
        <v>2</v>
      </c>
      <c r="H472" s="34"/>
    </row>
    <row r="473" spans="2:8" s="1" customFormat="1" ht="16.899999999999999" customHeight="1">
      <c r="B473" s="34"/>
      <c r="C473" s="218" t="s">
        <v>2965</v>
      </c>
      <c r="H473" s="34"/>
    </row>
    <row r="474" spans="2:8" s="1" customFormat="1" ht="16.899999999999999" customHeight="1">
      <c r="B474" s="34"/>
      <c r="C474" s="216" t="s">
        <v>990</v>
      </c>
      <c r="D474" s="216" t="s">
        <v>3134</v>
      </c>
      <c r="E474" s="18" t="s">
        <v>512</v>
      </c>
      <c r="F474" s="217">
        <v>2</v>
      </c>
      <c r="H474" s="34"/>
    </row>
    <row r="475" spans="2:8" s="1" customFormat="1" ht="16.899999999999999" customHeight="1">
      <c r="B475" s="34"/>
      <c r="C475" s="219" t="s">
        <v>255</v>
      </c>
      <c r="D475" s="214" t="s">
        <v>256</v>
      </c>
      <c r="E475" s="220" t="s">
        <v>32</v>
      </c>
      <c r="F475" s="221">
        <v>2</v>
      </c>
      <c r="H475" s="34"/>
    </row>
    <row r="476" spans="2:8" s="1" customFormat="1" ht="16.899999999999999" customHeight="1">
      <c r="B476" s="34"/>
      <c r="C476" s="216" t="s">
        <v>32</v>
      </c>
      <c r="D476" s="216" t="s">
        <v>1360</v>
      </c>
      <c r="E476" s="18" t="s">
        <v>32</v>
      </c>
      <c r="F476" s="217">
        <v>0</v>
      </c>
      <c r="H476" s="34"/>
    </row>
    <row r="477" spans="2:8" s="1" customFormat="1" ht="16.899999999999999" customHeight="1">
      <c r="B477" s="34"/>
      <c r="C477" s="216" t="s">
        <v>32</v>
      </c>
      <c r="D477" s="216" t="s">
        <v>3125</v>
      </c>
      <c r="E477" s="18" t="s">
        <v>32</v>
      </c>
      <c r="F477" s="217">
        <v>2</v>
      </c>
      <c r="H477" s="34"/>
    </row>
    <row r="478" spans="2:8" s="1" customFormat="1" ht="16.899999999999999" customHeight="1">
      <c r="B478" s="34"/>
      <c r="C478" s="218" t="s">
        <v>2965</v>
      </c>
      <c r="H478" s="34"/>
    </row>
    <row r="479" spans="2:8" s="1" customFormat="1" ht="16.899999999999999" customHeight="1">
      <c r="B479" s="34"/>
      <c r="C479" s="216" t="s">
        <v>999</v>
      </c>
      <c r="D479" s="216" t="s">
        <v>3135</v>
      </c>
      <c r="E479" s="18" t="s">
        <v>512</v>
      </c>
      <c r="F479" s="217">
        <v>2</v>
      </c>
      <c r="H479" s="34"/>
    </row>
    <row r="480" spans="2:8" s="1" customFormat="1" ht="16.899999999999999" customHeight="1">
      <c r="B480" s="34"/>
      <c r="C480" s="219" t="s">
        <v>257</v>
      </c>
      <c r="D480" s="214" t="s">
        <v>258</v>
      </c>
      <c r="E480" s="220" t="s">
        <v>32</v>
      </c>
      <c r="F480" s="221">
        <v>2.6949999999999998</v>
      </c>
      <c r="H480" s="34"/>
    </row>
    <row r="481" spans="2:8" s="1" customFormat="1" ht="16.899999999999999" customHeight="1">
      <c r="B481" s="34"/>
      <c r="C481" s="216" t="s">
        <v>32</v>
      </c>
      <c r="D481" s="216" t="s">
        <v>1360</v>
      </c>
      <c r="E481" s="18" t="s">
        <v>32</v>
      </c>
      <c r="F481" s="217">
        <v>0</v>
      </c>
      <c r="H481" s="34"/>
    </row>
    <row r="482" spans="2:8" s="1" customFormat="1" ht="16.899999999999999" customHeight="1">
      <c r="B482" s="34"/>
      <c r="C482" s="216" t="s">
        <v>32</v>
      </c>
      <c r="D482" s="216" t="s">
        <v>3136</v>
      </c>
      <c r="E482" s="18" t="s">
        <v>32</v>
      </c>
      <c r="F482" s="217">
        <v>0</v>
      </c>
      <c r="H482" s="34"/>
    </row>
    <row r="483" spans="2:8" s="1" customFormat="1" ht="16.899999999999999" customHeight="1">
      <c r="B483" s="34"/>
      <c r="C483" s="216" t="s">
        <v>32</v>
      </c>
      <c r="D483" s="216" t="s">
        <v>3137</v>
      </c>
      <c r="E483" s="18" t="s">
        <v>32</v>
      </c>
      <c r="F483" s="217">
        <v>2.6949999999999998</v>
      </c>
      <c r="H483" s="34"/>
    </row>
    <row r="484" spans="2:8" s="1" customFormat="1" ht="16.899999999999999" customHeight="1">
      <c r="B484" s="34"/>
      <c r="C484" s="218" t="s">
        <v>2965</v>
      </c>
      <c r="H484" s="34"/>
    </row>
    <row r="485" spans="2:8" s="1" customFormat="1" ht="16.899999999999999" customHeight="1">
      <c r="B485" s="34"/>
      <c r="C485" s="216" t="s">
        <v>1329</v>
      </c>
      <c r="D485" s="216" t="s">
        <v>3138</v>
      </c>
      <c r="E485" s="18" t="s">
        <v>359</v>
      </c>
      <c r="F485" s="217">
        <v>2.6949999999999998</v>
      </c>
      <c r="H485" s="34"/>
    </row>
    <row r="486" spans="2:8" s="1" customFormat="1" ht="16.899999999999999" customHeight="1">
      <c r="B486" s="34"/>
      <c r="C486" s="216" t="s">
        <v>1336</v>
      </c>
      <c r="D486" s="216" t="s">
        <v>3139</v>
      </c>
      <c r="E486" s="18" t="s">
        <v>359</v>
      </c>
      <c r="F486" s="217">
        <v>2.6949999999999998</v>
      </c>
      <c r="H486" s="34"/>
    </row>
    <row r="487" spans="2:8" s="1" customFormat="1" ht="16.899999999999999" customHeight="1">
      <c r="B487" s="34"/>
      <c r="C487" s="216" t="s">
        <v>1341</v>
      </c>
      <c r="D487" s="216" t="s">
        <v>3140</v>
      </c>
      <c r="E487" s="18" t="s">
        <v>359</v>
      </c>
      <c r="F487" s="217">
        <v>2.6949999999999998</v>
      </c>
      <c r="H487" s="34"/>
    </row>
    <row r="488" spans="2:8" s="1" customFormat="1" ht="16.899999999999999" customHeight="1">
      <c r="B488" s="34"/>
      <c r="C488" s="216" t="s">
        <v>1346</v>
      </c>
      <c r="D488" s="216" t="s">
        <v>3141</v>
      </c>
      <c r="E488" s="18" t="s">
        <v>359</v>
      </c>
      <c r="F488" s="217">
        <v>2.6949999999999998</v>
      </c>
      <c r="H488" s="34"/>
    </row>
    <row r="489" spans="2:8" s="1" customFormat="1" ht="16.899999999999999" customHeight="1">
      <c r="B489" s="34"/>
      <c r="C489" s="219" t="s">
        <v>260</v>
      </c>
      <c r="D489" s="214" t="s">
        <v>261</v>
      </c>
      <c r="E489" s="220" t="s">
        <v>32</v>
      </c>
      <c r="F489" s="221">
        <v>4</v>
      </c>
      <c r="H489" s="34"/>
    </row>
    <row r="490" spans="2:8" s="1" customFormat="1" ht="16.899999999999999" customHeight="1">
      <c r="B490" s="34"/>
      <c r="C490" s="216" t="s">
        <v>32</v>
      </c>
      <c r="D490" s="216" t="s">
        <v>1360</v>
      </c>
      <c r="E490" s="18" t="s">
        <v>32</v>
      </c>
      <c r="F490" s="217">
        <v>0</v>
      </c>
      <c r="H490" s="34"/>
    </row>
    <row r="491" spans="2:8" s="1" customFormat="1" ht="16.899999999999999" customHeight="1">
      <c r="B491" s="34"/>
      <c r="C491" s="216" t="s">
        <v>32</v>
      </c>
      <c r="D491" s="216" t="s">
        <v>3127</v>
      </c>
      <c r="E491" s="18" t="s">
        <v>32</v>
      </c>
      <c r="F491" s="217">
        <v>2</v>
      </c>
      <c r="H491" s="34"/>
    </row>
    <row r="492" spans="2:8" s="1" customFormat="1" ht="16.899999999999999" customHeight="1">
      <c r="B492" s="34"/>
      <c r="C492" s="216" t="s">
        <v>32</v>
      </c>
      <c r="D492" s="216" t="s">
        <v>3125</v>
      </c>
      <c r="E492" s="18" t="s">
        <v>32</v>
      </c>
      <c r="F492" s="217">
        <v>2</v>
      </c>
      <c r="H492" s="34"/>
    </row>
    <row r="493" spans="2:8" s="1" customFormat="1" ht="16.899999999999999" customHeight="1">
      <c r="B493" s="34"/>
      <c r="C493" s="218" t="s">
        <v>2965</v>
      </c>
      <c r="H493" s="34"/>
    </row>
    <row r="494" spans="2:8" s="1" customFormat="1" ht="16.899999999999999" customHeight="1">
      <c r="B494" s="34"/>
      <c r="C494" s="216" t="s">
        <v>1008</v>
      </c>
      <c r="D494" s="216" t="s">
        <v>3142</v>
      </c>
      <c r="E494" s="18" t="s">
        <v>512</v>
      </c>
      <c r="F494" s="217">
        <v>4</v>
      </c>
      <c r="H494" s="34"/>
    </row>
    <row r="495" spans="2:8" s="1" customFormat="1" ht="16.899999999999999" customHeight="1">
      <c r="B495" s="34"/>
      <c r="C495" s="216" t="s">
        <v>1021</v>
      </c>
      <c r="D495" s="216" t="s">
        <v>3143</v>
      </c>
      <c r="E495" s="18" t="s">
        <v>512</v>
      </c>
      <c r="F495" s="217">
        <v>4</v>
      </c>
      <c r="H495" s="34"/>
    </row>
    <row r="496" spans="2:8" s="7" customFormat="1" ht="16.899999999999999" customHeight="1">
      <c r="B496" s="94"/>
      <c r="C496" s="213" t="s">
        <v>262</v>
      </c>
      <c r="D496" s="214" t="s">
        <v>263</v>
      </c>
      <c r="E496" s="214" t="s">
        <v>32</v>
      </c>
      <c r="F496" s="215">
        <v>6</v>
      </c>
      <c r="H496" s="94"/>
    </row>
    <row r="497" spans="2:8" s="1" customFormat="1" ht="16.899999999999999" customHeight="1">
      <c r="B497" s="34"/>
      <c r="C497" s="216" t="s">
        <v>32</v>
      </c>
      <c r="D497" s="216" t="s">
        <v>1360</v>
      </c>
      <c r="E497" s="18" t="s">
        <v>32</v>
      </c>
      <c r="F497" s="217">
        <v>0</v>
      </c>
      <c r="H497" s="34"/>
    </row>
    <row r="498" spans="2:8" s="1" customFormat="1" ht="16.899999999999999" customHeight="1">
      <c r="B498" s="34"/>
      <c r="C498" s="216" t="s">
        <v>32</v>
      </c>
      <c r="D498" s="216" t="s">
        <v>1361</v>
      </c>
      <c r="E498" s="18" t="s">
        <v>32</v>
      </c>
      <c r="F498" s="217">
        <v>0</v>
      </c>
      <c r="H498" s="34"/>
    </row>
    <row r="499" spans="2:8" s="1" customFormat="1" ht="16.899999999999999" customHeight="1">
      <c r="B499" s="34"/>
      <c r="C499" s="216" t="s">
        <v>32</v>
      </c>
      <c r="D499" s="216" t="s">
        <v>3144</v>
      </c>
      <c r="E499" s="18" t="s">
        <v>32</v>
      </c>
      <c r="F499" s="217">
        <v>2</v>
      </c>
      <c r="H499" s="34"/>
    </row>
    <row r="500" spans="2:8" s="1" customFormat="1" ht="16.899999999999999" customHeight="1">
      <c r="B500" s="34"/>
      <c r="C500" s="216" t="s">
        <v>32</v>
      </c>
      <c r="D500" s="216" t="s">
        <v>3145</v>
      </c>
      <c r="E500" s="18" t="s">
        <v>32</v>
      </c>
      <c r="F500" s="217">
        <v>2</v>
      </c>
      <c r="H500" s="34"/>
    </row>
    <row r="501" spans="2:8" s="1" customFormat="1" ht="16.899999999999999" customHeight="1">
      <c r="B501" s="34"/>
      <c r="C501" s="216" t="s">
        <v>32</v>
      </c>
      <c r="D501" s="216" t="s">
        <v>3146</v>
      </c>
      <c r="E501" s="18" t="s">
        <v>32</v>
      </c>
      <c r="F501" s="217">
        <v>2</v>
      </c>
      <c r="H501" s="34"/>
    </row>
    <row r="502" spans="2:8" s="1" customFormat="1" ht="16.899999999999999" customHeight="1">
      <c r="B502" s="34"/>
      <c r="C502" s="218" t="s">
        <v>2965</v>
      </c>
      <c r="H502" s="34"/>
    </row>
    <row r="503" spans="2:8" s="1" customFormat="1" ht="16.899999999999999" customHeight="1">
      <c r="B503" s="34"/>
      <c r="C503" s="216" t="s">
        <v>1441</v>
      </c>
      <c r="D503" s="216" t="s">
        <v>3147</v>
      </c>
      <c r="E503" s="18" t="s">
        <v>512</v>
      </c>
      <c r="F503" s="217">
        <v>6</v>
      </c>
      <c r="H503" s="34"/>
    </row>
    <row r="504" spans="2:8" s="1" customFormat="1" ht="22.5">
      <c r="B504" s="34"/>
      <c r="C504" s="216" t="s">
        <v>1457</v>
      </c>
      <c r="D504" s="216" t="s">
        <v>1458</v>
      </c>
      <c r="E504" s="18" t="s">
        <v>512</v>
      </c>
      <c r="F504" s="217">
        <v>6</v>
      </c>
      <c r="H504" s="34"/>
    </row>
    <row r="505" spans="2:8" s="7" customFormat="1" ht="16.899999999999999" customHeight="1">
      <c r="B505" s="94"/>
      <c r="C505" s="213" t="s">
        <v>265</v>
      </c>
      <c r="D505" s="214" t="s">
        <v>266</v>
      </c>
      <c r="E505" s="214" t="s">
        <v>32</v>
      </c>
      <c r="F505" s="215">
        <v>4</v>
      </c>
      <c r="H505" s="94"/>
    </row>
    <row r="506" spans="2:8" s="1" customFormat="1" ht="16.899999999999999" customHeight="1">
      <c r="B506" s="34"/>
      <c r="C506" s="216" t="s">
        <v>32</v>
      </c>
      <c r="D506" s="216" t="s">
        <v>1360</v>
      </c>
      <c r="E506" s="18" t="s">
        <v>32</v>
      </c>
      <c r="F506" s="217">
        <v>0</v>
      </c>
      <c r="H506" s="34"/>
    </row>
    <row r="507" spans="2:8" s="1" customFormat="1" ht="16.899999999999999" customHeight="1">
      <c r="B507" s="34"/>
      <c r="C507" s="216" t="s">
        <v>32</v>
      </c>
      <c r="D507" s="216" t="s">
        <v>1361</v>
      </c>
      <c r="E507" s="18" t="s">
        <v>32</v>
      </c>
      <c r="F507" s="217">
        <v>0</v>
      </c>
      <c r="H507" s="34"/>
    </row>
    <row r="508" spans="2:8" s="1" customFormat="1" ht="16.899999999999999" customHeight="1">
      <c r="B508" s="34"/>
      <c r="C508" s="216" t="s">
        <v>32</v>
      </c>
      <c r="D508" s="216" t="s">
        <v>3148</v>
      </c>
      <c r="E508" s="18" t="s">
        <v>32</v>
      </c>
      <c r="F508" s="217">
        <v>2</v>
      </c>
      <c r="H508" s="34"/>
    </row>
    <row r="509" spans="2:8" s="1" customFormat="1" ht="16.899999999999999" customHeight="1">
      <c r="B509" s="34"/>
      <c r="C509" s="216" t="s">
        <v>32</v>
      </c>
      <c r="D509" s="216" t="s">
        <v>3149</v>
      </c>
      <c r="E509" s="18" t="s">
        <v>32</v>
      </c>
      <c r="F509" s="217">
        <v>2</v>
      </c>
      <c r="H509" s="34"/>
    </row>
    <row r="510" spans="2:8" s="1" customFormat="1" ht="16.899999999999999" customHeight="1">
      <c r="B510" s="34"/>
      <c r="C510" s="218" t="s">
        <v>2965</v>
      </c>
      <c r="H510" s="34"/>
    </row>
    <row r="511" spans="2:8" s="1" customFormat="1" ht="22.5">
      <c r="B511" s="34"/>
      <c r="C511" s="216" t="s">
        <v>1461</v>
      </c>
      <c r="D511" s="216" t="s">
        <v>1462</v>
      </c>
      <c r="E511" s="18" t="s">
        <v>512</v>
      </c>
      <c r="F511" s="217">
        <v>4</v>
      </c>
      <c r="H511" s="34"/>
    </row>
    <row r="512" spans="2:8" s="1" customFormat="1" ht="22.5">
      <c r="B512" s="34"/>
      <c r="C512" s="216" t="s">
        <v>1457</v>
      </c>
      <c r="D512" s="216" t="s">
        <v>1458</v>
      </c>
      <c r="E512" s="18" t="s">
        <v>512</v>
      </c>
      <c r="F512" s="217">
        <v>4</v>
      </c>
      <c r="H512" s="34"/>
    </row>
    <row r="513" spans="2:8" s="1" customFormat="1" ht="16.899999999999999" customHeight="1">
      <c r="B513" s="34"/>
      <c r="C513" s="219" t="s">
        <v>267</v>
      </c>
      <c r="D513" s="214" t="s">
        <v>268</v>
      </c>
      <c r="E513" s="220" t="s">
        <v>32</v>
      </c>
      <c r="F513" s="221">
        <v>5.05</v>
      </c>
      <c r="H513" s="34"/>
    </row>
    <row r="514" spans="2:8" s="1" customFormat="1" ht="16.899999999999999" customHeight="1">
      <c r="B514" s="34"/>
      <c r="C514" s="216" t="s">
        <v>32</v>
      </c>
      <c r="D514" s="216" t="s">
        <v>3097</v>
      </c>
      <c r="E514" s="18" t="s">
        <v>32</v>
      </c>
      <c r="F514" s="217">
        <v>5.05</v>
      </c>
      <c r="H514" s="34"/>
    </row>
    <row r="515" spans="2:8" s="1" customFormat="1" ht="16.899999999999999" customHeight="1">
      <c r="B515" s="34"/>
      <c r="C515" s="218" t="s">
        <v>2965</v>
      </c>
      <c r="H515" s="34"/>
    </row>
    <row r="516" spans="2:8" s="1" customFormat="1" ht="22.5">
      <c r="B516" s="34"/>
      <c r="C516" s="216" t="s">
        <v>1449</v>
      </c>
      <c r="D516" s="216" t="s">
        <v>1450</v>
      </c>
      <c r="E516" s="18" t="s">
        <v>359</v>
      </c>
      <c r="F516" s="217">
        <v>5.05</v>
      </c>
      <c r="H516" s="34"/>
    </row>
    <row r="517" spans="2:8" s="1" customFormat="1" ht="16.899999999999999" customHeight="1">
      <c r="B517" s="34"/>
      <c r="C517" s="219" t="s">
        <v>270</v>
      </c>
      <c r="D517" s="214" t="s">
        <v>271</v>
      </c>
      <c r="E517" s="220" t="s">
        <v>32</v>
      </c>
      <c r="F517" s="221">
        <v>13.64</v>
      </c>
      <c r="H517" s="34"/>
    </row>
    <row r="518" spans="2:8" s="1" customFormat="1" ht="16.899999999999999" customHeight="1">
      <c r="B518" s="34"/>
      <c r="C518" s="216" t="s">
        <v>32</v>
      </c>
      <c r="D518" s="216" t="s">
        <v>3096</v>
      </c>
      <c r="E518" s="18" t="s">
        <v>32</v>
      </c>
      <c r="F518" s="217">
        <v>6.23</v>
      </c>
      <c r="H518" s="34"/>
    </row>
    <row r="519" spans="2:8" s="1" customFormat="1" ht="16.899999999999999" customHeight="1">
      <c r="B519" s="34"/>
      <c r="C519" s="216" t="s">
        <v>32</v>
      </c>
      <c r="D519" s="216" t="s">
        <v>3150</v>
      </c>
      <c r="E519" s="18" t="s">
        <v>32</v>
      </c>
      <c r="F519" s="217">
        <v>7.41</v>
      </c>
      <c r="H519" s="34"/>
    </row>
    <row r="520" spans="2:8" s="1" customFormat="1" ht="16.899999999999999" customHeight="1">
      <c r="B520" s="34"/>
      <c r="C520" s="218" t="s">
        <v>2965</v>
      </c>
      <c r="H520" s="34"/>
    </row>
    <row r="521" spans="2:8" s="1" customFormat="1" ht="22.5">
      <c r="B521" s="34"/>
      <c r="C521" s="216" t="s">
        <v>1453</v>
      </c>
      <c r="D521" s="216" t="s">
        <v>1454</v>
      </c>
      <c r="E521" s="18" t="s">
        <v>359</v>
      </c>
      <c r="F521" s="217">
        <v>13.64</v>
      </c>
      <c r="H521" s="34"/>
    </row>
    <row r="522" spans="2:8" s="1" customFormat="1" ht="16.899999999999999" customHeight="1">
      <c r="B522" s="34"/>
      <c r="C522" s="219" t="s">
        <v>273</v>
      </c>
      <c r="D522" s="214" t="s">
        <v>274</v>
      </c>
      <c r="E522" s="220" t="s">
        <v>32</v>
      </c>
      <c r="F522" s="221">
        <v>18.36</v>
      </c>
      <c r="H522" s="34"/>
    </row>
    <row r="523" spans="2:8" s="1" customFormat="1" ht="16.899999999999999" customHeight="1">
      <c r="B523" s="34"/>
      <c r="C523" s="216" t="s">
        <v>32</v>
      </c>
      <c r="D523" s="216" t="s">
        <v>3093</v>
      </c>
      <c r="E523" s="18" t="s">
        <v>32</v>
      </c>
      <c r="F523" s="217">
        <v>9.77</v>
      </c>
      <c r="H523" s="34"/>
    </row>
    <row r="524" spans="2:8" s="1" customFormat="1" ht="16.899999999999999" customHeight="1">
      <c r="B524" s="34"/>
      <c r="C524" s="216" t="s">
        <v>32</v>
      </c>
      <c r="D524" s="216" t="s">
        <v>3094</v>
      </c>
      <c r="E524" s="18" t="s">
        <v>32</v>
      </c>
      <c r="F524" s="217">
        <v>8.59</v>
      </c>
      <c r="H524" s="34"/>
    </row>
    <row r="525" spans="2:8" s="1" customFormat="1" ht="16.899999999999999" customHeight="1">
      <c r="B525" s="34"/>
      <c r="C525" s="218" t="s">
        <v>2965</v>
      </c>
      <c r="H525" s="34"/>
    </row>
    <row r="526" spans="2:8" s="1" customFormat="1" ht="22.5">
      <c r="B526" s="34"/>
      <c r="C526" s="216" t="s">
        <v>1468</v>
      </c>
      <c r="D526" s="216" t="s">
        <v>1469</v>
      </c>
      <c r="E526" s="18" t="s">
        <v>359</v>
      </c>
      <c r="F526" s="217">
        <v>18.36</v>
      </c>
      <c r="H526" s="34"/>
    </row>
    <row r="527" spans="2:8" s="7" customFormat="1" ht="16.899999999999999" customHeight="1">
      <c r="B527" s="94"/>
      <c r="C527" s="213" t="s">
        <v>278</v>
      </c>
      <c r="D527" s="214" t="s">
        <v>279</v>
      </c>
      <c r="E527" s="214" t="s">
        <v>32</v>
      </c>
      <c r="F527" s="215">
        <v>10</v>
      </c>
      <c r="H527" s="94"/>
    </row>
    <row r="528" spans="2:8" s="1" customFormat="1" ht="16.899999999999999" customHeight="1">
      <c r="B528" s="34"/>
      <c r="C528" s="216" t="s">
        <v>32</v>
      </c>
      <c r="D528" s="216" t="s">
        <v>1360</v>
      </c>
      <c r="E528" s="18" t="s">
        <v>32</v>
      </c>
      <c r="F528" s="217">
        <v>0</v>
      </c>
      <c r="H528" s="34"/>
    </row>
    <row r="529" spans="2:8" s="1" customFormat="1" ht="16.899999999999999" customHeight="1">
      <c r="B529" s="34"/>
      <c r="C529" s="216" t="s">
        <v>32</v>
      </c>
      <c r="D529" s="216" t="s">
        <v>1361</v>
      </c>
      <c r="E529" s="18" t="s">
        <v>32</v>
      </c>
      <c r="F529" s="217">
        <v>0</v>
      </c>
      <c r="H529" s="34"/>
    </row>
    <row r="530" spans="2:8" s="1" customFormat="1" ht="16.899999999999999" customHeight="1">
      <c r="B530" s="34"/>
      <c r="C530" s="216" t="s">
        <v>32</v>
      </c>
      <c r="D530" s="216" t="s">
        <v>3148</v>
      </c>
      <c r="E530" s="18" t="s">
        <v>32</v>
      </c>
      <c r="F530" s="217">
        <v>2</v>
      </c>
      <c r="H530" s="34"/>
    </row>
    <row r="531" spans="2:8" s="1" customFormat="1" ht="16.899999999999999" customHeight="1">
      <c r="B531" s="34"/>
      <c r="C531" s="216" t="s">
        <v>32</v>
      </c>
      <c r="D531" s="216" t="s">
        <v>3149</v>
      </c>
      <c r="E531" s="18" t="s">
        <v>32</v>
      </c>
      <c r="F531" s="217">
        <v>2</v>
      </c>
      <c r="H531" s="34"/>
    </row>
    <row r="532" spans="2:8" s="1" customFormat="1" ht="16.899999999999999" customHeight="1">
      <c r="B532" s="34"/>
      <c r="C532" s="216" t="s">
        <v>32</v>
      </c>
      <c r="D532" s="216" t="s">
        <v>3144</v>
      </c>
      <c r="E532" s="18" t="s">
        <v>32</v>
      </c>
      <c r="F532" s="217">
        <v>2</v>
      </c>
      <c r="H532" s="34"/>
    </row>
    <row r="533" spans="2:8" s="1" customFormat="1" ht="16.899999999999999" customHeight="1">
      <c r="B533" s="34"/>
      <c r="C533" s="216" t="s">
        <v>32</v>
      </c>
      <c r="D533" s="216" t="s">
        <v>3145</v>
      </c>
      <c r="E533" s="18" t="s">
        <v>32</v>
      </c>
      <c r="F533" s="217">
        <v>2</v>
      </c>
      <c r="H533" s="34"/>
    </row>
    <row r="534" spans="2:8" s="1" customFormat="1" ht="16.899999999999999" customHeight="1">
      <c r="B534" s="34"/>
      <c r="C534" s="216" t="s">
        <v>32</v>
      </c>
      <c r="D534" s="216" t="s">
        <v>3146</v>
      </c>
      <c r="E534" s="18" t="s">
        <v>32</v>
      </c>
      <c r="F534" s="217">
        <v>2</v>
      </c>
      <c r="H534" s="34"/>
    </row>
    <row r="535" spans="2:8" s="1" customFormat="1" ht="16.899999999999999" customHeight="1">
      <c r="B535" s="34"/>
      <c r="C535" s="218" t="s">
        <v>2965</v>
      </c>
      <c r="H535" s="34"/>
    </row>
    <row r="536" spans="2:8" s="1" customFormat="1" ht="22.5">
      <c r="B536" s="34"/>
      <c r="C536" s="216" t="s">
        <v>1474</v>
      </c>
      <c r="D536" s="216" t="s">
        <v>3151</v>
      </c>
      <c r="E536" s="18" t="s">
        <v>512</v>
      </c>
      <c r="F536" s="217">
        <v>10</v>
      </c>
      <c r="H536" s="34"/>
    </row>
    <row r="537" spans="2:8" s="1" customFormat="1" ht="16.899999999999999" customHeight="1">
      <c r="B537" s="34"/>
      <c r="C537" s="219" t="s">
        <v>281</v>
      </c>
      <c r="D537" s="214" t="s">
        <v>282</v>
      </c>
      <c r="E537" s="220" t="s">
        <v>32</v>
      </c>
      <c r="F537" s="221">
        <v>20.98</v>
      </c>
      <c r="H537" s="34"/>
    </row>
    <row r="538" spans="2:8" s="1" customFormat="1" ht="16.899999999999999" customHeight="1">
      <c r="B538" s="34"/>
      <c r="C538" s="216" t="s">
        <v>32</v>
      </c>
      <c r="D538" s="216" t="s">
        <v>1360</v>
      </c>
      <c r="E538" s="18" t="s">
        <v>32</v>
      </c>
      <c r="F538" s="217">
        <v>0</v>
      </c>
      <c r="H538" s="34"/>
    </row>
    <row r="539" spans="2:8" s="1" customFormat="1" ht="16.899999999999999" customHeight="1">
      <c r="B539" s="34"/>
      <c r="C539" s="216" t="s">
        <v>32</v>
      </c>
      <c r="D539" s="216" t="s">
        <v>3152</v>
      </c>
      <c r="E539" s="18" t="s">
        <v>32</v>
      </c>
      <c r="F539" s="217">
        <v>10.199999999999999</v>
      </c>
      <c r="H539" s="34"/>
    </row>
    <row r="540" spans="2:8" s="1" customFormat="1" ht="16.899999999999999" customHeight="1">
      <c r="B540" s="34"/>
      <c r="C540" s="216" t="s">
        <v>32</v>
      </c>
      <c r="D540" s="216" t="s">
        <v>3153</v>
      </c>
      <c r="E540" s="18" t="s">
        <v>32</v>
      </c>
      <c r="F540" s="217">
        <v>10.78</v>
      </c>
      <c r="H540" s="34"/>
    </row>
    <row r="541" spans="2:8" s="1" customFormat="1" ht="16.899999999999999" customHeight="1">
      <c r="B541" s="34"/>
      <c r="C541" s="218" t="s">
        <v>2965</v>
      </c>
      <c r="H541" s="34"/>
    </row>
    <row r="542" spans="2:8" s="1" customFormat="1" ht="16.899999999999999" customHeight="1">
      <c r="B542" s="34"/>
      <c r="C542" s="216" t="s">
        <v>474</v>
      </c>
      <c r="D542" s="216" t="s">
        <v>3154</v>
      </c>
      <c r="E542" s="18" t="s">
        <v>476</v>
      </c>
      <c r="F542" s="217">
        <v>20.98</v>
      </c>
      <c r="H542" s="34"/>
    </row>
    <row r="543" spans="2:8" s="7" customFormat="1" ht="16.899999999999999" customHeight="1">
      <c r="B543" s="94"/>
      <c r="C543" s="213" t="s">
        <v>285</v>
      </c>
      <c r="D543" s="214" t="s">
        <v>286</v>
      </c>
      <c r="E543" s="214" t="s">
        <v>32</v>
      </c>
      <c r="F543" s="215">
        <v>35.499000000000002</v>
      </c>
      <c r="H543" s="94"/>
    </row>
    <row r="544" spans="2:8" s="1" customFormat="1" ht="16.899999999999999" customHeight="1">
      <c r="B544" s="34"/>
      <c r="C544" s="216" t="s">
        <v>32</v>
      </c>
      <c r="D544" s="216" t="s">
        <v>1360</v>
      </c>
      <c r="E544" s="18" t="s">
        <v>32</v>
      </c>
      <c r="F544" s="217">
        <v>0</v>
      </c>
      <c r="H544" s="34"/>
    </row>
    <row r="545" spans="2:8" s="1" customFormat="1" ht="16.899999999999999" customHeight="1">
      <c r="B545" s="34"/>
      <c r="C545" s="216" t="s">
        <v>32</v>
      </c>
      <c r="D545" s="216" t="s">
        <v>1361</v>
      </c>
      <c r="E545" s="18" t="s">
        <v>32</v>
      </c>
      <c r="F545" s="217">
        <v>0</v>
      </c>
      <c r="H545" s="34"/>
    </row>
    <row r="546" spans="2:8" s="1" customFormat="1" ht="16.899999999999999" customHeight="1">
      <c r="B546" s="34"/>
      <c r="C546" s="216" t="s">
        <v>32</v>
      </c>
      <c r="D546" s="216" t="s">
        <v>3155</v>
      </c>
      <c r="E546" s="18" t="s">
        <v>32</v>
      </c>
      <c r="F546" s="217">
        <v>0</v>
      </c>
      <c r="H546" s="34"/>
    </row>
    <row r="547" spans="2:8" s="1" customFormat="1" ht="16.899999999999999" customHeight="1">
      <c r="B547" s="34"/>
      <c r="C547" s="216" t="s">
        <v>32</v>
      </c>
      <c r="D547" s="216" t="s">
        <v>3156</v>
      </c>
      <c r="E547" s="18" t="s">
        <v>32</v>
      </c>
      <c r="F547" s="217">
        <v>16.135999999999999</v>
      </c>
      <c r="H547" s="34"/>
    </row>
    <row r="548" spans="2:8" s="1" customFormat="1" ht="16.899999999999999" customHeight="1">
      <c r="B548" s="34"/>
      <c r="C548" s="216" t="s">
        <v>32</v>
      </c>
      <c r="D548" s="216" t="s">
        <v>3157</v>
      </c>
      <c r="E548" s="18" t="s">
        <v>32</v>
      </c>
      <c r="F548" s="217">
        <v>19.363</v>
      </c>
      <c r="H548" s="34"/>
    </row>
    <row r="549" spans="2:8" s="1" customFormat="1" ht="16.899999999999999" customHeight="1">
      <c r="B549" s="34"/>
      <c r="C549" s="218" t="s">
        <v>2965</v>
      </c>
      <c r="H549" s="34"/>
    </row>
    <row r="550" spans="2:8" s="1" customFormat="1" ht="16.899999999999999" customHeight="1">
      <c r="B550" s="34"/>
      <c r="C550" s="216" t="s">
        <v>445</v>
      </c>
      <c r="D550" s="216" t="s">
        <v>3158</v>
      </c>
      <c r="E550" s="18" t="s">
        <v>359</v>
      </c>
      <c r="F550" s="217">
        <v>35.499000000000002</v>
      </c>
      <c r="H550" s="34"/>
    </row>
    <row r="551" spans="2:8" s="7" customFormat="1" ht="16.899999999999999" customHeight="1">
      <c r="B551" s="94"/>
      <c r="C551" s="213" t="s">
        <v>289</v>
      </c>
      <c r="D551" s="214" t="s">
        <v>290</v>
      </c>
      <c r="E551" s="214" t="s">
        <v>32</v>
      </c>
      <c r="F551" s="215">
        <v>94.38</v>
      </c>
      <c r="H551" s="94"/>
    </row>
    <row r="552" spans="2:8" s="1" customFormat="1" ht="16.899999999999999" customHeight="1">
      <c r="B552" s="34"/>
      <c r="C552" s="216" t="s">
        <v>32</v>
      </c>
      <c r="D552" s="216" t="s">
        <v>1360</v>
      </c>
      <c r="E552" s="18" t="s">
        <v>32</v>
      </c>
      <c r="F552" s="217">
        <v>0</v>
      </c>
      <c r="H552" s="34"/>
    </row>
    <row r="553" spans="2:8" s="1" customFormat="1" ht="16.899999999999999" customHeight="1">
      <c r="B553" s="34"/>
      <c r="C553" s="216" t="s">
        <v>32</v>
      </c>
      <c r="D553" s="216" t="s">
        <v>1361</v>
      </c>
      <c r="E553" s="18" t="s">
        <v>32</v>
      </c>
      <c r="F553" s="217">
        <v>0</v>
      </c>
      <c r="H553" s="34"/>
    </row>
    <row r="554" spans="2:8" s="1" customFormat="1" ht="16.899999999999999" customHeight="1">
      <c r="B554" s="34"/>
      <c r="C554" s="216" t="s">
        <v>32</v>
      </c>
      <c r="D554" s="216" t="s">
        <v>1370</v>
      </c>
      <c r="E554" s="18" t="s">
        <v>32</v>
      </c>
      <c r="F554" s="217">
        <v>94.38</v>
      </c>
      <c r="H554" s="34"/>
    </row>
    <row r="555" spans="2:8" s="1" customFormat="1" ht="16.899999999999999" customHeight="1">
      <c r="B555" s="34"/>
      <c r="C555" s="218" t="s">
        <v>2965</v>
      </c>
      <c r="H555" s="34"/>
    </row>
    <row r="556" spans="2:8" s="1" customFormat="1" ht="16.899999999999999" customHeight="1">
      <c r="B556" s="34"/>
      <c r="C556" s="216" t="s">
        <v>375</v>
      </c>
      <c r="D556" s="216" t="s">
        <v>3159</v>
      </c>
      <c r="E556" s="18" t="s">
        <v>359</v>
      </c>
      <c r="F556" s="217">
        <v>94.38</v>
      </c>
      <c r="H556" s="34"/>
    </row>
    <row r="557" spans="2:8" s="1" customFormat="1" ht="16.899999999999999" customHeight="1">
      <c r="B557" s="34"/>
      <c r="C557" s="219" t="s">
        <v>293</v>
      </c>
      <c r="D557" s="214" t="s">
        <v>294</v>
      </c>
      <c r="E557" s="220" t="s">
        <v>32</v>
      </c>
      <c r="F557" s="221">
        <v>37.049999999999997</v>
      </c>
      <c r="H557" s="34"/>
    </row>
    <row r="558" spans="2:8" s="1" customFormat="1" ht="16.899999999999999" customHeight="1">
      <c r="B558" s="34"/>
      <c r="C558" s="216" t="s">
        <v>32</v>
      </c>
      <c r="D558" s="216" t="s">
        <v>1360</v>
      </c>
      <c r="E558" s="18" t="s">
        <v>32</v>
      </c>
      <c r="F558" s="217">
        <v>0</v>
      </c>
      <c r="H558" s="34"/>
    </row>
    <row r="559" spans="2:8" s="1" customFormat="1" ht="16.899999999999999" customHeight="1">
      <c r="B559" s="34"/>
      <c r="C559" s="216" t="s">
        <v>32</v>
      </c>
      <c r="D559" s="216" t="s">
        <v>3093</v>
      </c>
      <c r="E559" s="18" t="s">
        <v>32</v>
      </c>
      <c r="F559" s="217">
        <v>9.77</v>
      </c>
      <c r="H559" s="34"/>
    </row>
    <row r="560" spans="2:8" s="1" customFormat="1" ht="16.899999999999999" customHeight="1">
      <c r="B560" s="34"/>
      <c r="C560" s="216" t="s">
        <v>32</v>
      </c>
      <c r="D560" s="216" t="s">
        <v>3094</v>
      </c>
      <c r="E560" s="18" t="s">
        <v>32</v>
      </c>
      <c r="F560" s="217">
        <v>8.59</v>
      </c>
      <c r="H560" s="34"/>
    </row>
    <row r="561" spans="2:8" s="1" customFormat="1" ht="16.899999999999999" customHeight="1">
      <c r="B561" s="34"/>
      <c r="C561" s="216" t="s">
        <v>32</v>
      </c>
      <c r="D561" s="216" t="s">
        <v>3150</v>
      </c>
      <c r="E561" s="18" t="s">
        <v>32</v>
      </c>
      <c r="F561" s="217">
        <v>7.41</v>
      </c>
      <c r="H561" s="34"/>
    </row>
    <row r="562" spans="2:8" s="1" customFormat="1" ht="16.899999999999999" customHeight="1">
      <c r="B562" s="34"/>
      <c r="C562" s="216" t="s">
        <v>32</v>
      </c>
      <c r="D562" s="216" t="s">
        <v>3096</v>
      </c>
      <c r="E562" s="18" t="s">
        <v>32</v>
      </c>
      <c r="F562" s="217">
        <v>6.23</v>
      </c>
      <c r="H562" s="34"/>
    </row>
    <row r="563" spans="2:8" s="1" customFormat="1" ht="16.899999999999999" customHeight="1">
      <c r="B563" s="34"/>
      <c r="C563" s="216" t="s">
        <v>32</v>
      </c>
      <c r="D563" s="216" t="s">
        <v>3097</v>
      </c>
      <c r="E563" s="18" t="s">
        <v>32</v>
      </c>
      <c r="F563" s="217">
        <v>5.05</v>
      </c>
      <c r="H563" s="34"/>
    </row>
    <row r="564" spans="2:8" s="1" customFormat="1" ht="16.899999999999999" customHeight="1">
      <c r="B564" s="34"/>
      <c r="C564" s="218" t="s">
        <v>2965</v>
      </c>
      <c r="H564" s="34"/>
    </row>
    <row r="565" spans="2:8" s="1" customFormat="1" ht="16.899999999999999" customHeight="1">
      <c r="B565" s="34"/>
      <c r="C565" s="216" t="s">
        <v>1389</v>
      </c>
      <c r="D565" s="216" t="s">
        <v>3160</v>
      </c>
      <c r="E565" s="18" t="s">
        <v>359</v>
      </c>
      <c r="F565" s="217">
        <v>37.049999999999997</v>
      </c>
      <c r="H565" s="34"/>
    </row>
    <row r="566" spans="2:8" s="1" customFormat="1" ht="22.5">
      <c r="B566" s="34"/>
      <c r="C566" s="216" t="s">
        <v>1417</v>
      </c>
      <c r="D566" s="216" t="s">
        <v>3161</v>
      </c>
      <c r="E566" s="18" t="s">
        <v>359</v>
      </c>
      <c r="F566" s="217">
        <v>37.049999999999997</v>
      </c>
      <c r="H566" s="34"/>
    </row>
    <row r="567" spans="2:8" s="7" customFormat="1" ht="16.899999999999999" customHeight="1">
      <c r="B567" s="94"/>
      <c r="C567" s="213" t="s">
        <v>296</v>
      </c>
      <c r="D567" s="214" t="s">
        <v>297</v>
      </c>
      <c r="E567" s="214" t="s">
        <v>32</v>
      </c>
      <c r="F567" s="215">
        <v>13.992000000000001</v>
      </c>
      <c r="H567" s="94"/>
    </row>
    <row r="568" spans="2:8" s="1" customFormat="1" ht="16.899999999999999" customHeight="1">
      <c r="B568" s="34"/>
      <c r="C568" s="216" t="s">
        <v>32</v>
      </c>
      <c r="D568" s="216" t="s">
        <v>1360</v>
      </c>
      <c r="E568" s="18" t="s">
        <v>32</v>
      </c>
      <c r="F568" s="217">
        <v>0</v>
      </c>
      <c r="H568" s="34"/>
    </row>
    <row r="569" spans="2:8" s="1" customFormat="1" ht="16.899999999999999" customHeight="1">
      <c r="B569" s="34"/>
      <c r="C569" s="216" t="s">
        <v>32</v>
      </c>
      <c r="D569" s="216" t="s">
        <v>1361</v>
      </c>
      <c r="E569" s="18" t="s">
        <v>32</v>
      </c>
      <c r="F569" s="217">
        <v>0</v>
      </c>
      <c r="H569" s="34"/>
    </row>
    <row r="570" spans="2:8" s="1" customFormat="1" ht="16.899999999999999" customHeight="1">
      <c r="B570" s="34"/>
      <c r="C570" s="216" t="s">
        <v>32</v>
      </c>
      <c r="D570" s="216" t="s">
        <v>3162</v>
      </c>
      <c r="E570" s="18" t="s">
        <v>32</v>
      </c>
      <c r="F570" s="217">
        <v>0</v>
      </c>
      <c r="H570" s="34"/>
    </row>
    <row r="571" spans="2:8" s="1" customFormat="1" ht="16.899999999999999" customHeight="1">
      <c r="B571" s="34"/>
      <c r="C571" s="216" t="s">
        <v>32</v>
      </c>
      <c r="D571" s="216" t="s">
        <v>3163</v>
      </c>
      <c r="E571" s="18" t="s">
        <v>32</v>
      </c>
      <c r="F571" s="217">
        <v>13.992000000000001</v>
      </c>
      <c r="H571" s="34"/>
    </row>
    <row r="572" spans="2:8" s="1" customFormat="1" ht="16.899999999999999" customHeight="1">
      <c r="B572" s="34"/>
      <c r="C572" s="218" t="s">
        <v>2965</v>
      </c>
      <c r="H572" s="34"/>
    </row>
    <row r="573" spans="2:8" s="1" customFormat="1" ht="16.899999999999999" customHeight="1">
      <c r="B573" s="34"/>
      <c r="C573" s="216" t="s">
        <v>1399</v>
      </c>
      <c r="D573" s="216" t="s">
        <v>3164</v>
      </c>
      <c r="E573" s="18" t="s">
        <v>359</v>
      </c>
      <c r="F573" s="217">
        <v>13.992000000000001</v>
      </c>
      <c r="H573" s="34"/>
    </row>
    <row r="574" spans="2:8" s="7" customFormat="1" ht="16.899999999999999" customHeight="1">
      <c r="B574" s="94"/>
      <c r="C574" s="213" t="s">
        <v>300</v>
      </c>
      <c r="D574" s="214" t="s">
        <v>301</v>
      </c>
      <c r="E574" s="214" t="s">
        <v>32</v>
      </c>
      <c r="F574" s="215">
        <v>127.735</v>
      </c>
      <c r="H574" s="94"/>
    </row>
    <row r="575" spans="2:8" s="1" customFormat="1" ht="16.899999999999999" customHeight="1">
      <c r="B575" s="34"/>
      <c r="C575" s="216" t="s">
        <v>32</v>
      </c>
      <c r="D575" s="216" t="s">
        <v>1360</v>
      </c>
      <c r="E575" s="18" t="s">
        <v>32</v>
      </c>
      <c r="F575" s="217">
        <v>0</v>
      </c>
      <c r="H575" s="34"/>
    </row>
    <row r="576" spans="2:8" s="1" customFormat="1" ht="16.899999999999999" customHeight="1">
      <c r="B576" s="34"/>
      <c r="C576" s="216" t="s">
        <v>32</v>
      </c>
      <c r="D576" s="216" t="s">
        <v>1361</v>
      </c>
      <c r="E576" s="18" t="s">
        <v>32</v>
      </c>
      <c r="F576" s="217">
        <v>0</v>
      </c>
      <c r="H576" s="34"/>
    </row>
    <row r="577" spans="2:8" s="1" customFormat="1" ht="16.899999999999999" customHeight="1">
      <c r="B577" s="34"/>
      <c r="C577" s="216" t="s">
        <v>32</v>
      </c>
      <c r="D577" s="216" t="s">
        <v>3165</v>
      </c>
      <c r="E577" s="18" t="s">
        <v>32</v>
      </c>
      <c r="F577" s="217">
        <v>0</v>
      </c>
      <c r="H577" s="34"/>
    </row>
    <row r="578" spans="2:8" s="1" customFormat="1" ht="16.899999999999999" customHeight="1">
      <c r="B578" s="34"/>
      <c r="C578" s="216" t="s">
        <v>32</v>
      </c>
      <c r="D578" s="216" t="s">
        <v>3163</v>
      </c>
      <c r="E578" s="18" t="s">
        <v>32</v>
      </c>
      <c r="F578" s="217">
        <v>13.992000000000001</v>
      </c>
      <c r="H578" s="34"/>
    </row>
    <row r="579" spans="2:8" s="1" customFormat="1" ht="16.899999999999999" customHeight="1">
      <c r="B579" s="34"/>
      <c r="C579" s="216" t="s">
        <v>32</v>
      </c>
      <c r="D579" s="216" t="s">
        <v>3166</v>
      </c>
      <c r="E579" s="18" t="s">
        <v>32</v>
      </c>
      <c r="F579" s="217">
        <v>0</v>
      </c>
      <c r="H579" s="34"/>
    </row>
    <row r="580" spans="2:8" s="1" customFormat="1" ht="16.899999999999999" customHeight="1">
      <c r="B580" s="34"/>
      <c r="C580" s="216" t="s">
        <v>32</v>
      </c>
      <c r="D580" s="216" t="s">
        <v>1370</v>
      </c>
      <c r="E580" s="18" t="s">
        <v>32</v>
      </c>
      <c r="F580" s="217">
        <v>94.38</v>
      </c>
      <c r="H580" s="34"/>
    </row>
    <row r="581" spans="2:8" s="1" customFormat="1" ht="16.899999999999999" customHeight="1">
      <c r="B581" s="34"/>
      <c r="C581" s="216" t="s">
        <v>32</v>
      </c>
      <c r="D581" s="216" t="s">
        <v>3167</v>
      </c>
      <c r="E581" s="18" t="s">
        <v>32</v>
      </c>
      <c r="F581" s="217">
        <v>0</v>
      </c>
      <c r="H581" s="34"/>
    </row>
    <row r="582" spans="2:8" s="1" customFormat="1" ht="16.899999999999999" customHeight="1">
      <c r="B582" s="34"/>
      <c r="C582" s="216" t="s">
        <v>32</v>
      </c>
      <c r="D582" s="216" t="s">
        <v>1372</v>
      </c>
      <c r="E582" s="18" t="s">
        <v>32</v>
      </c>
      <c r="F582" s="217">
        <v>7.32</v>
      </c>
      <c r="H582" s="34"/>
    </row>
    <row r="583" spans="2:8" s="1" customFormat="1" ht="16.899999999999999" customHeight="1">
      <c r="B583" s="34"/>
      <c r="C583" s="216" t="s">
        <v>32</v>
      </c>
      <c r="D583" s="216" t="s">
        <v>1373</v>
      </c>
      <c r="E583" s="18" t="s">
        <v>32</v>
      </c>
      <c r="F583" s="217">
        <v>4.2830000000000004</v>
      </c>
      <c r="H583" s="34"/>
    </row>
    <row r="584" spans="2:8" s="1" customFormat="1" ht="16.899999999999999" customHeight="1">
      <c r="B584" s="34"/>
      <c r="C584" s="216" t="s">
        <v>32</v>
      </c>
      <c r="D584" s="216" t="s">
        <v>1374</v>
      </c>
      <c r="E584" s="18" t="s">
        <v>32</v>
      </c>
      <c r="F584" s="217">
        <v>4.7480000000000002</v>
      </c>
      <c r="H584" s="34"/>
    </row>
    <row r="585" spans="2:8" s="1" customFormat="1" ht="16.899999999999999" customHeight="1">
      <c r="B585" s="34"/>
      <c r="C585" s="216" t="s">
        <v>32</v>
      </c>
      <c r="D585" s="216" t="s">
        <v>1375</v>
      </c>
      <c r="E585" s="18" t="s">
        <v>32</v>
      </c>
      <c r="F585" s="217">
        <v>3.012</v>
      </c>
      <c r="H585" s="34"/>
    </row>
    <row r="586" spans="2:8" s="1" customFormat="1" ht="16.899999999999999" customHeight="1">
      <c r="B586" s="34"/>
      <c r="C586" s="218" t="s">
        <v>2965</v>
      </c>
      <c r="H586" s="34"/>
    </row>
    <row r="587" spans="2:8" s="1" customFormat="1" ht="22.5">
      <c r="B587" s="34"/>
      <c r="C587" s="216" t="s">
        <v>1409</v>
      </c>
      <c r="D587" s="216" t="s">
        <v>3168</v>
      </c>
      <c r="E587" s="18" t="s">
        <v>359</v>
      </c>
      <c r="F587" s="217">
        <v>127.735</v>
      </c>
      <c r="H587" s="34"/>
    </row>
    <row r="588" spans="2:8" s="1" customFormat="1" ht="22.5">
      <c r="B588" s="34"/>
      <c r="C588" s="216" t="s">
        <v>1434</v>
      </c>
      <c r="D588" s="216" t="s">
        <v>3169</v>
      </c>
      <c r="E588" s="18" t="s">
        <v>359</v>
      </c>
      <c r="F588" s="217">
        <v>127.735</v>
      </c>
      <c r="H588" s="34"/>
    </row>
    <row r="589" spans="2:8" s="7" customFormat="1" ht="16.899999999999999" customHeight="1">
      <c r="B589" s="94"/>
      <c r="C589" s="213" t="s">
        <v>304</v>
      </c>
      <c r="D589" s="214" t="s">
        <v>305</v>
      </c>
      <c r="E589" s="214" t="s">
        <v>32</v>
      </c>
      <c r="F589" s="215">
        <v>295.08699999999999</v>
      </c>
      <c r="H589" s="94"/>
    </row>
    <row r="590" spans="2:8" s="1" customFormat="1" ht="16.899999999999999" customHeight="1">
      <c r="B590" s="34"/>
      <c r="C590" s="216" t="s">
        <v>32</v>
      </c>
      <c r="D590" s="216" t="s">
        <v>1360</v>
      </c>
      <c r="E590" s="18" t="s">
        <v>32</v>
      </c>
      <c r="F590" s="217">
        <v>0</v>
      </c>
      <c r="H590" s="34"/>
    </row>
    <row r="591" spans="2:8" s="1" customFormat="1" ht="16.899999999999999" customHeight="1">
      <c r="B591" s="34"/>
      <c r="C591" s="216" t="s">
        <v>32</v>
      </c>
      <c r="D591" s="216" t="s">
        <v>1361</v>
      </c>
      <c r="E591" s="18" t="s">
        <v>32</v>
      </c>
      <c r="F591" s="217">
        <v>0</v>
      </c>
      <c r="H591" s="34"/>
    </row>
    <row r="592" spans="2:8" s="1" customFormat="1" ht="16.899999999999999" customHeight="1">
      <c r="B592" s="34"/>
      <c r="C592" s="216" t="s">
        <v>32</v>
      </c>
      <c r="D592" s="216" t="s">
        <v>3170</v>
      </c>
      <c r="E592" s="18" t="s">
        <v>32</v>
      </c>
      <c r="F592" s="217">
        <v>0</v>
      </c>
      <c r="H592" s="34"/>
    </row>
    <row r="593" spans="2:8" s="1" customFormat="1" ht="16.899999999999999" customHeight="1">
      <c r="B593" s="34"/>
      <c r="C593" s="216" t="s">
        <v>32</v>
      </c>
      <c r="D593" s="216" t="s">
        <v>468</v>
      </c>
      <c r="E593" s="18" t="s">
        <v>32</v>
      </c>
      <c r="F593" s="217">
        <v>64.62</v>
      </c>
      <c r="H593" s="34"/>
    </row>
    <row r="594" spans="2:8" s="1" customFormat="1" ht="16.899999999999999" customHeight="1">
      <c r="B594" s="34"/>
      <c r="C594" s="216" t="s">
        <v>32</v>
      </c>
      <c r="D594" s="216" t="s">
        <v>3171</v>
      </c>
      <c r="E594" s="18" t="s">
        <v>32</v>
      </c>
      <c r="F594" s="217">
        <v>0</v>
      </c>
      <c r="H594" s="34"/>
    </row>
    <row r="595" spans="2:8" s="1" customFormat="1" ht="16.899999999999999" customHeight="1">
      <c r="B595" s="34"/>
      <c r="C595" s="216" t="s">
        <v>32</v>
      </c>
      <c r="D595" s="216" t="s">
        <v>3172</v>
      </c>
      <c r="E595" s="18" t="s">
        <v>32</v>
      </c>
      <c r="F595" s="217">
        <v>39.36</v>
      </c>
      <c r="H595" s="34"/>
    </row>
    <row r="596" spans="2:8" s="1" customFormat="1" ht="16.899999999999999" customHeight="1">
      <c r="B596" s="34"/>
      <c r="C596" s="216" t="s">
        <v>32</v>
      </c>
      <c r="D596" s="216" t="s">
        <v>3173</v>
      </c>
      <c r="E596" s="18" t="s">
        <v>32</v>
      </c>
      <c r="F596" s="217">
        <v>0</v>
      </c>
      <c r="H596" s="34"/>
    </row>
    <row r="597" spans="2:8" s="1" customFormat="1" ht="16.899999999999999" customHeight="1">
      <c r="B597" s="34"/>
      <c r="C597" s="216" t="s">
        <v>32</v>
      </c>
      <c r="D597" s="216" t="s">
        <v>3174</v>
      </c>
      <c r="E597" s="18" t="s">
        <v>32</v>
      </c>
      <c r="F597" s="217">
        <v>135.94300000000001</v>
      </c>
      <c r="H597" s="34"/>
    </row>
    <row r="598" spans="2:8" s="1" customFormat="1" ht="16.899999999999999" customHeight="1">
      <c r="B598" s="34"/>
      <c r="C598" s="216" t="s">
        <v>32</v>
      </c>
      <c r="D598" s="216" t="s">
        <v>3175</v>
      </c>
      <c r="E598" s="18" t="s">
        <v>32</v>
      </c>
      <c r="F598" s="217">
        <v>0</v>
      </c>
      <c r="H598" s="34"/>
    </row>
    <row r="599" spans="2:8" s="1" customFormat="1" ht="16.899999999999999" customHeight="1">
      <c r="B599" s="34"/>
      <c r="C599" s="216" t="s">
        <v>32</v>
      </c>
      <c r="D599" s="216" t="s">
        <v>3176</v>
      </c>
      <c r="E599" s="18" t="s">
        <v>32</v>
      </c>
      <c r="F599" s="217">
        <v>55.164000000000001</v>
      </c>
      <c r="H599" s="34"/>
    </row>
    <row r="600" spans="2:8" s="1" customFormat="1" ht="16.899999999999999" customHeight="1">
      <c r="B600" s="34"/>
      <c r="C600" s="218" t="s">
        <v>2965</v>
      </c>
      <c r="H600" s="34"/>
    </row>
    <row r="601" spans="2:8" s="1" customFormat="1" ht="16.899999999999999" customHeight="1">
      <c r="B601" s="34"/>
      <c r="C601" s="216" t="s">
        <v>1422</v>
      </c>
      <c r="D601" s="216" t="s">
        <v>3177</v>
      </c>
      <c r="E601" s="18" t="s">
        <v>359</v>
      </c>
      <c r="F601" s="217">
        <v>295.08699999999999</v>
      </c>
      <c r="H601" s="34"/>
    </row>
    <row r="602" spans="2:8" s="1" customFormat="1" ht="16.899999999999999" customHeight="1">
      <c r="B602" s="34"/>
      <c r="C602" s="219" t="s">
        <v>308</v>
      </c>
      <c r="D602" s="214" t="s">
        <v>309</v>
      </c>
      <c r="E602" s="220" t="s">
        <v>32</v>
      </c>
      <c r="F602" s="221">
        <v>139.09299999999999</v>
      </c>
      <c r="H602" s="34"/>
    </row>
    <row r="603" spans="2:8" s="1" customFormat="1" ht="16.899999999999999" customHeight="1">
      <c r="B603" s="34"/>
      <c r="C603" s="216" t="s">
        <v>32</v>
      </c>
      <c r="D603" s="216" t="s">
        <v>2968</v>
      </c>
      <c r="E603" s="18" t="s">
        <v>32</v>
      </c>
      <c r="F603" s="217">
        <v>0</v>
      </c>
      <c r="H603" s="34"/>
    </row>
    <row r="604" spans="2:8" s="1" customFormat="1" ht="16.899999999999999" customHeight="1">
      <c r="B604" s="34"/>
      <c r="C604" s="216" t="s">
        <v>32</v>
      </c>
      <c r="D604" s="216" t="s">
        <v>3178</v>
      </c>
      <c r="E604" s="18" t="s">
        <v>32</v>
      </c>
      <c r="F604" s="217">
        <v>0</v>
      </c>
      <c r="H604" s="34"/>
    </row>
    <row r="605" spans="2:8" s="1" customFormat="1" ht="16.899999999999999" customHeight="1">
      <c r="B605" s="34"/>
      <c r="C605" s="216" t="s">
        <v>32</v>
      </c>
      <c r="D605" s="216" t="s">
        <v>3179</v>
      </c>
      <c r="E605" s="18" t="s">
        <v>32</v>
      </c>
      <c r="F605" s="217">
        <v>102.343</v>
      </c>
      <c r="H605" s="34"/>
    </row>
    <row r="606" spans="2:8" s="1" customFormat="1" ht="16.899999999999999" customHeight="1">
      <c r="B606" s="34"/>
      <c r="C606" s="216" t="s">
        <v>32</v>
      </c>
      <c r="D606" s="216" t="s">
        <v>3180</v>
      </c>
      <c r="E606" s="18" t="s">
        <v>32</v>
      </c>
      <c r="F606" s="217">
        <v>0</v>
      </c>
      <c r="H606" s="34"/>
    </row>
    <row r="607" spans="2:8" s="1" customFormat="1" ht="16.899999999999999" customHeight="1">
      <c r="B607" s="34"/>
      <c r="C607" s="216" t="s">
        <v>32</v>
      </c>
      <c r="D607" s="216" t="s">
        <v>3181</v>
      </c>
      <c r="E607" s="18" t="s">
        <v>32</v>
      </c>
      <c r="F607" s="217">
        <v>36.75</v>
      </c>
      <c r="H607" s="34"/>
    </row>
    <row r="608" spans="2:8" s="1" customFormat="1" ht="16.899999999999999" customHeight="1">
      <c r="B608" s="34"/>
      <c r="C608" s="218" t="s">
        <v>2965</v>
      </c>
      <c r="H608" s="34"/>
    </row>
    <row r="609" spans="2:8" s="1" customFormat="1" ht="16.899999999999999" customHeight="1">
      <c r="B609" s="34"/>
      <c r="C609" s="216" t="s">
        <v>909</v>
      </c>
      <c r="D609" s="216" t="s">
        <v>3182</v>
      </c>
      <c r="E609" s="18" t="s">
        <v>359</v>
      </c>
      <c r="F609" s="217">
        <v>139.09299999999999</v>
      </c>
      <c r="H609" s="34"/>
    </row>
    <row r="610" spans="2:8" s="1" customFormat="1" ht="16.899999999999999" customHeight="1">
      <c r="B610" s="34"/>
      <c r="C610" s="219" t="s">
        <v>312</v>
      </c>
      <c r="D610" s="214" t="s">
        <v>313</v>
      </c>
      <c r="E610" s="220" t="s">
        <v>32</v>
      </c>
      <c r="F610" s="221">
        <v>286.411</v>
      </c>
      <c r="H610" s="34"/>
    </row>
    <row r="611" spans="2:8" s="1" customFormat="1" ht="16.899999999999999" customHeight="1">
      <c r="B611" s="34"/>
      <c r="C611" s="216" t="s">
        <v>32</v>
      </c>
      <c r="D611" s="216" t="s">
        <v>2968</v>
      </c>
      <c r="E611" s="18" t="s">
        <v>32</v>
      </c>
      <c r="F611" s="217">
        <v>0</v>
      </c>
      <c r="H611" s="34"/>
    </row>
    <row r="612" spans="2:8" s="1" customFormat="1" ht="16.899999999999999" customHeight="1">
      <c r="B612" s="34"/>
      <c r="C612" s="216" t="s">
        <v>32</v>
      </c>
      <c r="D612" s="216" t="s">
        <v>3183</v>
      </c>
      <c r="E612" s="18" t="s">
        <v>32</v>
      </c>
      <c r="F612" s="217">
        <v>64.62</v>
      </c>
      <c r="H612" s="34"/>
    </row>
    <row r="613" spans="2:8" s="1" customFormat="1" ht="16.899999999999999" customHeight="1">
      <c r="B613" s="34"/>
      <c r="C613" s="216" t="s">
        <v>32</v>
      </c>
      <c r="D613" s="216" t="s">
        <v>3184</v>
      </c>
      <c r="E613" s="18" t="s">
        <v>32</v>
      </c>
      <c r="F613" s="217">
        <v>23.37</v>
      </c>
      <c r="H613" s="34"/>
    </row>
    <row r="614" spans="2:8" s="1" customFormat="1" ht="16.899999999999999" customHeight="1">
      <c r="B614" s="34"/>
      <c r="C614" s="216" t="s">
        <v>32</v>
      </c>
      <c r="D614" s="216" t="s">
        <v>3074</v>
      </c>
      <c r="E614" s="18" t="s">
        <v>32</v>
      </c>
      <c r="F614" s="217">
        <v>15.99</v>
      </c>
      <c r="H614" s="34"/>
    </row>
    <row r="615" spans="2:8" s="1" customFormat="1" ht="16.899999999999999" customHeight="1">
      <c r="B615" s="34"/>
      <c r="C615" s="216" t="s">
        <v>32</v>
      </c>
      <c r="D615" s="216" t="s">
        <v>3185</v>
      </c>
      <c r="E615" s="18" t="s">
        <v>32</v>
      </c>
      <c r="F615" s="217">
        <v>0</v>
      </c>
      <c r="H615" s="34"/>
    </row>
    <row r="616" spans="2:8" s="1" customFormat="1" ht="16.899999999999999" customHeight="1">
      <c r="B616" s="34"/>
      <c r="C616" s="216" t="s">
        <v>32</v>
      </c>
      <c r="D616" s="216" t="s">
        <v>3186</v>
      </c>
      <c r="E616" s="18" t="s">
        <v>32</v>
      </c>
      <c r="F616" s="217">
        <v>86.76</v>
      </c>
      <c r="H616" s="34"/>
    </row>
    <row r="617" spans="2:8" s="1" customFormat="1" ht="16.899999999999999" customHeight="1">
      <c r="B617" s="34"/>
      <c r="C617" s="216" t="s">
        <v>32</v>
      </c>
      <c r="D617" s="216" t="s">
        <v>3187</v>
      </c>
      <c r="E617" s="18" t="s">
        <v>32</v>
      </c>
      <c r="F617" s="217">
        <v>40.506999999999998</v>
      </c>
      <c r="H617" s="34"/>
    </row>
    <row r="618" spans="2:8" s="1" customFormat="1" ht="16.899999999999999" customHeight="1">
      <c r="B618" s="34"/>
      <c r="C618" s="216" t="s">
        <v>32</v>
      </c>
      <c r="D618" s="216" t="s">
        <v>3188</v>
      </c>
      <c r="E618" s="18" t="s">
        <v>32</v>
      </c>
      <c r="F618" s="217">
        <v>0</v>
      </c>
      <c r="H618" s="34"/>
    </row>
    <row r="619" spans="2:8" s="1" customFormat="1" ht="16.899999999999999" customHeight="1">
      <c r="B619" s="34"/>
      <c r="C619" s="216" t="s">
        <v>32</v>
      </c>
      <c r="D619" s="216" t="s">
        <v>3049</v>
      </c>
      <c r="E619" s="18" t="s">
        <v>32</v>
      </c>
      <c r="F619" s="217">
        <v>38.4</v>
      </c>
      <c r="H619" s="34"/>
    </row>
    <row r="620" spans="2:8" s="1" customFormat="1" ht="16.899999999999999" customHeight="1">
      <c r="B620" s="34"/>
      <c r="C620" s="216" t="s">
        <v>32</v>
      </c>
      <c r="D620" s="216" t="s">
        <v>3189</v>
      </c>
      <c r="E620" s="18" t="s">
        <v>32</v>
      </c>
      <c r="F620" s="217">
        <v>16.763999999999999</v>
      </c>
      <c r="H620" s="34"/>
    </row>
    <row r="621" spans="2:8" s="1" customFormat="1" ht="16.899999999999999" customHeight="1">
      <c r="B621" s="34"/>
      <c r="C621" s="218" t="s">
        <v>2965</v>
      </c>
      <c r="H621" s="34"/>
    </row>
    <row r="622" spans="2:8" s="1" customFormat="1" ht="16.899999999999999" customHeight="1">
      <c r="B622" s="34"/>
      <c r="C622" s="216" t="s">
        <v>635</v>
      </c>
      <c r="D622" s="216" t="s">
        <v>636</v>
      </c>
      <c r="E622" s="18" t="s">
        <v>359</v>
      </c>
      <c r="F622" s="217">
        <v>286.411</v>
      </c>
      <c r="H622" s="34"/>
    </row>
    <row r="623" spans="2:8" s="1" customFormat="1" ht="16.899999999999999" customHeight="1">
      <c r="B623" s="34"/>
      <c r="C623" s="216" t="s">
        <v>643</v>
      </c>
      <c r="D623" s="216" t="s">
        <v>3190</v>
      </c>
      <c r="E623" s="18" t="s">
        <v>359</v>
      </c>
      <c r="F623" s="217">
        <v>572.822</v>
      </c>
      <c r="H623" s="34"/>
    </row>
    <row r="624" spans="2:8" s="7" customFormat="1" ht="16.899999999999999" customHeight="1">
      <c r="B624" s="94"/>
      <c r="C624" s="213" t="s">
        <v>316</v>
      </c>
      <c r="D624" s="214" t="s">
        <v>317</v>
      </c>
      <c r="E624" s="214" t="s">
        <v>32</v>
      </c>
      <c r="F624" s="215">
        <v>66.64</v>
      </c>
      <c r="H624" s="94"/>
    </row>
    <row r="625" spans="2:8" s="1" customFormat="1" ht="16.899999999999999" customHeight="1">
      <c r="B625" s="34"/>
      <c r="C625" s="216" t="s">
        <v>32</v>
      </c>
      <c r="D625" s="216" t="s">
        <v>1361</v>
      </c>
      <c r="E625" s="18" t="s">
        <v>32</v>
      </c>
      <c r="F625" s="217">
        <v>0</v>
      </c>
      <c r="H625" s="34"/>
    </row>
    <row r="626" spans="2:8" s="1" customFormat="1" ht="16.899999999999999" customHeight="1">
      <c r="B626" s="34"/>
      <c r="C626" s="216" t="s">
        <v>32</v>
      </c>
      <c r="D626" s="216" t="s">
        <v>3191</v>
      </c>
      <c r="E626" s="18" t="s">
        <v>32</v>
      </c>
      <c r="F626" s="217">
        <v>66.64</v>
      </c>
      <c r="H626" s="34"/>
    </row>
    <row r="627" spans="2:8" s="1" customFormat="1" ht="16.899999999999999" customHeight="1">
      <c r="B627" s="34"/>
      <c r="C627" s="218" t="s">
        <v>2965</v>
      </c>
      <c r="H627" s="34"/>
    </row>
    <row r="628" spans="2:8" s="1" customFormat="1" ht="16.899999999999999" customHeight="1">
      <c r="B628" s="34"/>
      <c r="C628" s="216" t="s">
        <v>1493</v>
      </c>
      <c r="D628" s="216" t="s">
        <v>1494</v>
      </c>
      <c r="E628" s="18" t="s">
        <v>476</v>
      </c>
      <c r="F628" s="217">
        <v>66.64</v>
      </c>
      <c r="H628" s="34"/>
    </row>
    <row r="629" spans="2:8" s="1" customFormat="1" ht="16.899999999999999" customHeight="1">
      <c r="B629" s="34"/>
      <c r="C629" s="219" t="s">
        <v>3192</v>
      </c>
      <c r="D629" s="214" t="s">
        <v>3193</v>
      </c>
      <c r="E629" s="220" t="s">
        <v>32</v>
      </c>
      <c r="F629" s="221">
        <v>229.14</v>
      </c>
      <c r="H629" s="34"/>
    </row>
    <row r="630" spans="2:8" s="1" customFormat="1" ht="16.899999999999999" customHeight="1">
      <c r="B630" s="34"/>
      <c r="C630" s="216" t="s">
        <v>32</v>
      </c>
      <c r="D630" s="216" t="s">
        <v>2997</v>
      </c>
      <c r="E630" s="18" t="s">
        <v>32</v>
      </c>
      <c r="F630" s="217">
        <v>0</v>
      </c>
      <c r="H630" s="34"/>
    </row>
    <row r="631" spans="2:8" s="1" customFormat="1" ht="16.899999999999999" customHeight="1">
      <c r="B631" s="34"/>
      <c r="C631" s="216" t="s">
        <v>32</v>
      </c>
      <c r="D631" s="216" t="s">
        <v>3183</v>
      </c>
      <c r="E631" s="18" t="s">
        <v>32</v>
      </c>
      <c r="F631" s="217">
        <v>64.62</v>
      </c>
      <c r="H631" s="34"/>
    </row>
    <row r="632" spans="2:8" s="1" customFormat="1" ht="16.899999999999999" customHeight="1">
      <c r="B632" s="34"/>
      <c r="C632" s="216" t="s">
        <v>32</v>
      </c>
      <c r="D632" s="216" t="s">
        <v>3184</v>
      </c>
      <c r="E632" s="18" t="s">
        <v>32</v>
      </c>
      <c r="F632" s="217">
        <v>23.37</v>
      </c>
      <c r="H632" s="34"/>
    </row>
    <row r="633" spans="2:8" s="1" customFormat="1" ht="16.899999999999999" customHeight="1">
      <c r="B633" s="34"/>
      <c r="C633" s="216" t="s">
        <v>32</v>
      </c>
      <c r="D633" s="216" t="s">
        <v>3074</v>
      </c>
      <c r="E633" s="18" t="s">
        <v>32</v>
      </c>
      <c r="F633" s="217">
        <v>15.99</v>
      </c>
      <c r="H633" s="34"/>
    </row>
    <row r="634" spans="2:8" s="1" customFormat="1" ht="16.899999999999999" customHeight="1">
      <c r="B634" s="34"/>
      <c r="C634" s="216" t="s">
        <v>32</v>
      </c>
      <c r="D634" s="216" t="s">
        <v>3194</v>
      </c>
      <c r="E634" s="18" t="s">
        <v>32</v>
      </c>
      <c r="F634" s="217">
        <v>0</v>
      </c>
      <c r="H634" s="34"/>
    </row>
    <row r="635" spans="2:8" s="1" customFormat="1" ht="16.899999999999999" customHeight="1">
      <c r="B635" s="34"/>
      <c r="C635" s="216" t="s">
        <v>32</v>
      </c>
      <c r="D635" s="216" t="s">
        <v>3195</v>
      </c>
      <c r="E635" s="18" t="s">
        <v>32</v>
      </c>
      <c r="F635" s="217">
        <v>86.76</v>
      </c>
      <c r="H635" s="34"/>
    </row>
    <row r="636" spans="2:8" s="1" customFormat="1" ht="16.899999999999999" customHeight="1">
      <c r="B636" s="34"/>
      <c r="C636" s="216" t="s">
        <v>32</v>
      </c>
      <c r="D636" s="216" t="s">
        <v>3188</v>
      </c>
      <c r="E636" s="18" t="s">
        <v>32</v>
      </c>
      <c r="F636" s="217">
        <v>0</v>
      </c>
      <c r="H636" s="34"/>
    </row>
    <row r="637" spans="2:8" s="1" customFormat="1" ht="16.899999999999999" customHeight="1">
      <c r="B637" s="34"/>
      <c r="C637" s="216" t="s">
        <v>32</v>
      </c>
      <c r="D637" s="216" t="s">
        <v>3049</v>
      </c>
      <c r="E637" s="18" t="s">
        <v>32</v>
      </c>
      <c r="F637" s="217">
        <v>38.4</v>
      </c>
      <c r="H637" s="34"/>
    </row>
    <row r="638" spans="2:8" s="1" customFormat="1" ht="16.899999999999999" customHeight="1">
      <c r="B638" s="34"/>
      <c r="C638" s="219" t="s">
        <v>320</v>
      </c>
      <c r="D638" s="214" t="s">
        <v>321</v>
      </c>
      <c r="E638" s="220" t="s">
        <v>32</v>
      </c>
      <c r="F638" s="221">
        <v>292.351</v>
      </c>
      <c r="H638" s="34"/>
    </row>
    <row r="639" spans="2:8" s="1" customFormat="1" ht="16.899999999999999" customHeight="1">
      <c r="B639" s="34"/>
      <c r="C639" s="216" t="s">
        <v>32</v>
      </c>
      <c r="D639" s="216" t="s">
        <v>2968</v>
      </c>
      <c r="E639" s="18" t="s">
        <v>32</v>
      </c>
      <c r="F639" s="217">
        <v>0</v>
      </c>
      <c r="H639" s="34"/>
    </row>
    <row r="640" spans="2:8" s="1" customFormat="1" ht="16.899999999999999" customHeight="1">
      <c r="B640" s="34"/>
      <c r="C640" s="216" t="s">
        <v>32</v>
      </c>
      <c r="D640" s="216" t="s">
        <v>3183</v>
      </c>
      <c r="E640" s="18" t="s">
        <v>32</v>
      </c>
      <c r="F640" s="217">
        <v>64.62</v>
      </c>
      <c r="H640" s="34"/>
    </row>
    <row r="641" spans="2:8" s="1" customFormat="1" ht="16.899999999999999" customHeight="1">
      <c r="B641" s="34"/>
      <c r="C641" s="216" t="s">
        <v>32</v>
      </c>
      <c r="D641" s="216" t="s">
        <v>3184</v>
      </c>
      <c r="E641" s="18" t="s">
        <v>32</v>
      </c>
      <c r="F641" s="217">
        <v>23.37</v>
      </c>
      <c r="H641" s="34"/>
    </row>
    <row r="642" spans="2:8" s="1" customFormat="1" ht="16.899999999999999" customHeight="1">
      <c r="B642" s="34"/>
      <c r="C642" s="216" t="s">
        <v>32</v>
      </c>
      <c r="D642" s="216" t="s">
        <v>3074</v>
      </c>
      <c r="E642" s="18" t="s">
        <v>32</v>
      </c>
      <c r="F642" s="217">
        <v>15.99</v>
      </c>
      <c r="H642" s="34"/>
    </row>
    <row r="643" spans="2:8" s="1" customFormat="1" ht="16.899999999999999" customHeight="1">
      <c r="B643" s="34"/>
      <c r="C643" s="216" t="s">
        <v>32</v>
      </c>
      <c r="D643" s="216" t="s">
        <v>3185</v>
      </c>
      <c r="E643" s="18" t="s">
        <v>32</v>
      </c>
      <c r="F643" s="217">
        <v>0</v>
      </c>
      <c r="H643" s="34"/>
    </row>
    <row r="644" spans="2:8" s="1" customFormat="1" ht="16.899999999999999" customHeight="1">
      <c r="B644" s="34"/>
      <c r="C644" s="216" t="s">
        <v>32</v>
      </c>
      <c r="D644" s="216" t="s">
        <v>3195</v>
      </c>
      <c r="E644" s="18" t="s">
        <v>32</v>
      </c>
      <c r="F644" s="217">
        <v>86.76</v>
      </c>
      <c r="H644" s="34"/>
    </row>
    <row r="645" spans="2:8" s="1" customFormat="1" ht="16.899999999999999" customHeight="1">
      <c r="B645" s="34"/>
      <c r="C645" s="216" t="s">
        <v>32</v>
      </c>
      <c r="D645" s="216" t="s">
        <v>3187</v>
      </c>
      <c r="E645" s="18" t="s">
        <v>32</v>
      </c>
      <c r="F645" s="217">
        <v>40.506999999999998</v>
      </c>
      <c r="H645" s="34"/>
    </row>
    <row r="646" spans="2:8" s="1" customFormat="1" ht="16.899999999999999" customHeight="1">
      <c r="B646" s="34"/>
      <c r="C646" s="216" t="s">
        <v>32</v>
      </c>
      <c r="D646" s="216" t="s">
        <v>3196</v>
      </c>
      <c r="E646" s="18" t="s">
        <v>32</v>
      </c>
      <c r="F646" s="217">
        <v>0</v>
      </c>
      <c r="H646" s="34"/>
    </row>
    <row r="647" spans="2:8" s="1" customFormat="1" ht="16.899999999999999" customHeight="1">
      <c r="B647" s="34"/>
      <c r="C647" s="216" t="s">
        <v>32</v>
      </c>
      <c r="D647" s="216" t="s">
        <v>3049</v>
      </c>
      <c r="E647" s="18" t="s">
        <v>32</v>
      </c>
      <c r="F647" s="217">
        <v>38.4</v>
      </c>
      <c r="H647" s="34"/>
    </row>
    <row r="648" spans="2:8" s="1" customFormat="1" ht="16.899999999999999" customHeight="1">
      <c r="B648" s="34"/>
      <c r="C648" s="216" t="s">
        <v>32</v>
      </c>
      <c r="D648" s="216" t="s">
        <v>3052</v>
      </c>
      <c r="E648" s="18" t="s">
        <v>32</v>
      </c>
      <c r="F648" s="217">
        <v>22.704000000000001</v>
      </c>
      <c r="H648" s="34"/>
    </row>
    <row r="649" spans="2:8" s="1" customFormat="1" ht="16.899999999999999" customHeight="1">
      <c r="B649" s="34"/>
      <c r="C649" s="218" t="s">
        <v>2965</v>
      </c>
      <c r="H649" s="34"/>
    </row>
    <row r="650" spans="2:8" s="1" customFormat="1" ht="16.899999999999999" customHeight="1">
      <c r="B650" s="34"/>
      <c r="C650" s="216" t="s">
        <v>452</v>
      </c>
      <c r="D650" s="216" t="s">
        <v>3197</v>
      </c>
      <c r="E650" s="18" t="s">
        <v>359</v>
      </c>
      <c r="F650" s="217">
        <v>292.351</v>
      </c>
      <c r="H650" s="34"/>
    </row>
    <row r="651" spans="2:8" s="1" customFormat="1" ht="16.899999999999999" customHeight="1">
      <c r="B651" s="34"/>
      <c r="C651" s="219" t="s">
        <v>324</v>
      </c>
      <c r="D651" s="214" t="s">
        <v>325</v>
      </c>
      <c r="E651" s="220" t="s">
        <v>32</v>
      </c>
      <c r="F651" s="221">
        <v>37.049999999999997</v>
      </c>
      <c r="H651" s="34"/>
    </row>
    <row r="652" spans="2:8" s="1" customFormat="1" ht="16.899999999999999" customHeight="1">
      <c r="B652" s="34"/>
      <c r="C652" s="216" t="s">
        <v>32</v>
      </c>
      <c r="D652" s="216" t="s">
        <v>1360</v>
      </c>
      <c r="E652" s="18" t="s">
        <v>32</v>
      </c>
      <c r="F652" s="217">
        <v>0</v>
      </c>
      <c r="H652" s="34"/>
    </row>
    <row r="653" spans="2:8" s="1" customFormat="1" ht="16.899999999999999" customHeight="1">
      <c r="B653" s="34"/>
      <c r="C653" s="216" t="s">
        <v>32</v>
      </c>
      <c r="D653" s="216" t="s">
        <v>3093</v>
      </c>
      <c r="E653" s="18" t="s">
        <v>32</v>
      </c>
      <c r="F653" s="217">
        <v>9.77</v>
      </c>
      <c r="H653" s="34"/>
    </row>
    <row r="654" spans="2:8" s="1" customFormat="1" ht="16.899999999999999" customHeight="1">
      <c r="B654" s="34"/>
      <c r="C654" s="216" t="s">
        <v>32</v>
      </c>
      <c r="D654" s="216" t="s">
        <v>3094</v>
      </c>
      <c r="E654" s="18" t="s">
        <v>32</v>
      </c>
      <c r="F654" s="217">
        <v>8.59</v>
      </c>
      <c r="H654" s="34"/>
    </row>
    <row r="655" spans="2:8" s="1" customFormat="1" ht="16.899999999999999" customHeight="1">
      <c r="B655" s="34"/>
      <c r="C655" s="216" t="s">
        <v>32</v>
      </c>
      <c r="D655" s="216" t="s">
        <v>3150</v>
      </c>
      <c r="E655" s="18" t="s">
        <v>32</v>
      </c>
      <c r="F655" s="217">
        <v>7.41</v>
      </c>
      <c r="H655" s="34"/>
    </row>
    <row r="656" spans="2:8" s="1" customFormat="1" ht="16.899999999999999" customHeight="1">
      <c r="B656" s="34"/>
      <c r="C656" s="216" t="s">
        <v>32</v>
      </c>
      <c r="D656" s="216" t="s">
        <v>3096</v>
      </c>
      <c r="E656" s="18" t="s">
        <v>32</v>
      </c>
      <c r="F656" s="217">
        <v>6.23</v>
      </c>
      <c r="H656" s="34"/>
    </row>
    <row r="657" spans="2:8" s="1" customFormat="1" ht="16.899999999999999" customHeight="1">
      <c r="B657" s="34"/>
      <c r="C657" s="216" t="s">
        <v>32</v>
      </c>
      <c r="D657" s="216" t="s">
        <v>3097</v>
      </c>
      <c r="E657" s="18" t="s">
        <v>32</v>
      </c>
      <c r="F657" s="217">
        <v>5.05</v>
      </c>
      <c r="H657" s="34"/>
    </row>
    <row r="658" spans="2:8" s="1" customFormat="1" ht="16.899999999999999" customHeight="1">
      <c r="B658" s="34"/>
      <c r="C658" s="218" t="s">
        <v>2965</v>
      </c>
      <c r="H658" s="34"/>
    </row>
    <row r="659" spans="2:8" s="1" customFormat="1" ht="16.899999999999999" customHeight="1">
      <c r="B659" s="34"/>
      <c r="C659" s="216" t="s">
        <v>601</v>
      </c>
      <c r="D659" s="216" t="s">
        <v>3198</v>
      </c>
      <c r="E659" s="18" t="s">
        <v>359</v>
      </c>
      <c r="F659" s="217">
        <v>37.049999999999997</v>
      </c>
      <c r="H659" s="34"/>
    </row>
    <row r="660" spans="2:8" s="7" customFormat="1" ht="16.899999999999999" customHeight="1">
      <c r="B660" s="94"/>
      <c r="C660" s="213" t="s">
        <v>327</v>
      </c>
      <c r="D660" s="214" t="s">
        <v>328</v>
      </c>
      <c r="E660" s="214" t="s">
        <v>32</v>
      </c>
      <c r="F660" s="215">
        <v>80</v>
      </c>
      <c r="H660" s="94"/>
    </row>
    <row r="661" spans="2:8" s="1" customFormat="1" ht="16.899999999999999" customHeight="1">
      <c r="B661" s="34"/>
      <c r="C661" s="216" t="s">
        <v>32</v>
      </c>
      <c r="D661" s="216" t="s">
        <v>1361</v>
      </c>
      <c r="E661" s="18" t="s">
        <v>32</v>
      </c>
      <c r="F661" s="217">
        <v>0</v>
      </c>
      <c r="H661" s="34"/>
    </row>
    <row r="662" spans="2:8" s="1" customFormat="1" ht="16.899999999999999" customHeight="1">
      <c r="B662" s="34"/>
      <c r="C662" s="216" t="s">
        <v>32</v>
      </c>
      <c r="D662" s="216" t="s">
        <v>3199</v>
      </c>
      <c r="E662" s="18" t="s">
        <v>32</v>
      </c>
      <c r="F662" s="217">
        <v>0</v>
      </c>
      <c r="H662" s="34"/>
    </row>
    <row r="663" spans="2:8" s="1" customFormat="1" ht="16.899999999999999" customHeight="1">
      <c r="B663" s="34"/>
      <c r="C663" s="216" t="s">
        <v>32</v>
      </c>
      <c r="D663" s="216" t="s">
        <v>3200</v>
      </c>
      <c r="E663" s="18" t="s">
        <v>32</v>
      </c>
      <c r="F663" s="217">
        <v>0</v>
      </c>
      <c r="H663" s="34"/>
    </row>
    <row r="664" spans="2:8" s="1" customFormat="1" ht="16.899999999999999" customHeight="1">
      <c r="B664" s="34"/>
      <c r="C664" s="216" t="s">
        <v>32</v>
      </c>
      <c r="D664" s="216" t="s">
        <v>3201</v>
      </c>
      <c r="E664" s="18" t="s">
        <v>32</v>
      </c>
      <c r="F664" s="217">
        <v>80</v>
      </c>
      <c r="H664" s="34"/>
    </row>
    <row r="665" spans="2:8" s="1" customFormat="1" ht="16.899999999999999" customHeight="1">
      <c r="B665" s="34"/>
      <c r="C665" s="218" t="s">
        <v>2965</v>
      </c>
      <c r="H665" s="34"/>
    </row>
    <row r="666" spans="2:8" s="1" customFormat="1" ht="16.899999999999999" customHeight="1">
      <c r="B666" s="34"/>
      <c r="C666" s="216" t="s">
        <v>613</v>
      </c>
      <c r="D666" s="216" t="s">
        <v>3202</v>
      </c>
      <c r="E666" s="18" t="s">
        <v>512</v>
      </c>
      <c r="F666" s="217">
        <v>80</v>
      </c>
      <c r="H666" s="34"/>
    </row>
    <row r="667" spans="2:8" s="1" customFormat="1" ht="16.899999999999999" customHeight="1">
      <c r="B667" s="34"/>
      <c r="C667" s="216" t="s">
        <v>623</v>
      </c>
      <c r="D667" s="216" t="s">
        <v>3203</v>
      </c>
      <c r="E667" s="18" t="s">
        <v>512</v>
      </c>
      <c r="F667" s="217">
        <v>80</v>
      </c>
      <c r="H667" s="34"/>
    </row>
    <row r="668" spans="2:8" s="1" customFormat="1" ht="16.899999999999999" customHeight="1">
      <c r="B668" s="34"/>
      <c r="C668" s="219" t="s">
        <v>331</v>
      </c>
      <c r="D668" s="214" t="s">
        <v>332</v>
      </c>
      <c r="E668" s="220" t="s">
        <v>32</v>
      </c>
      <c r="F668" s="221">
        <v>0.317</v>
      </c>
      <c r="H668" s="34"/>
    </row>
    <row r="669" spans="2:8" s="1" customFormat="1" ht="16.899999999999999" customHeight="1">
      <c r="B669" s="34"/>
      <c r="C669" s="216" t="s">
        <v>32</v>
      </c>
      <c r="D669" s="216" t="s">
        <v>1360</v>
      </c>
      <c r="E669" s="18" t="s">
        <v>32</v>
      </c>
      <c r="F669" s="217">
        <v>0</v>
      </c>
      <c r="H669" s="34"/>
    </row>
    <row r="670" spans="2:8" s="1" customFormat="1" ht="16.899999999999999" customHeight="1">
      <c r="B670" s="34"/>
      <c r="C670" s="216" t="s">
        <v>32</v>
      </c>
      <c r="D670" s="216" t="s">
        <v>3204</v>
      </c>
      <c r="E670" s="18" t="s">
        <v>32</v>
      </c>
      <c r="F670" s="217">
        <v>0</v>
      </c>
      <c r="H670" s="34"/>
    </row>
    <row r="671" spans="2:8" s="1" customFormat="1" ht="16.899999999999999" customHeight="1">
      <c r="B671" s="34"/>
      <c r="C671" s="216" t="s">
        <v>32</v>
      </c>
      <c r="D671" s="216" t="s">
        <v>3205</v>
      </c>
      <c r="E671" s="18" t="s">
        <v>32</v>
      </c>
      <c r="F671" s="217">
        <v>0.317</v>
      </c>
      <c r="H671" s="34"/>
    </row>
    <row r="672" spans="2:8" s="1" customFormat="1" ht="16.899999999999999" customHeight="1">
      <c r="B672" s="34"/>
      <c r="C672" s="218" t="s">
        <v>2965</v>
      </c>
      <c r="H672" s="34"/>
    </row>
    <row r="673" spans="2:8" s="1" customFormat="1" ht="22.5">
      <c r="B673" s="34"/>
      <c r="C673" s="216" t="s">
        <v>628</v>
      </c>
      <c r="D673" s="216" t="s">
        <v>3206</v>
      </c>
      <c r="E673" s="18" t="s">
        <v>525</v>
      </c>
      <c r="F673" s="217">
        <v>0.317</v>
      </c>
      <c r="H673" s="34"/>
    </row>
    <row r="674" spans="2:8" s="7" customFormat="1" ht="16.899999999999999" customHeight="1">
      <c r="B674" s="94"/>
      <c r="C674" s="213" t="s">
        <v>335</v>
      </c>
      <c r="D674" s="214" t="s">
        <v>336</v>
      </c>
      <c r="E674" s="214" t="s">
        <v>32</v>
      </c>
      <c r="F674" s="215">
        <v>23.504000000000001</v>
      </c>
      <c r="H674" s="94"/>
    </row>
    <row r="675" spans="2:8" s="1" customFormat="1" ht="16.899999999999999" customHeight="1">
      <c r="B675" s="34"/>
      <c r="C675" s="216" t="s">
        <v>32</v>
      </c>
      <c r="D675" s="216" t="s">
        <v>1361</v>
      </c>
      <c r="E675" s="18" t="s">
        <v>32</v>
      </c>
      <c r="F675" s="217">
        <v>0</v>
      </c>
      <c r="H675" s="34"/>
    </row>
    <row r="676" spans="2:8" s="1" customFormat="1" ht="16.899999999999999" customHeight="1">
      <c r="B676" s="34"/>
      <c r="C676" s="216" t="s">
        <v>32</v>
      </c>
      <c r="D676" s="216" t="s">
        <v>3207</v>
      </c>
      <c r="E676" s="18" t="s">
        <v>32</v>
      </c>
      <c r="F676" s="217">
        <v>0</v>
      </c>
      <c r="H676" s="34"/>
    </row>
    <row r="677" spans="2:8" s="1" customFormat="1" ht="16.899999999999999" customHeight="1">
      <c r="B677" s="34"/>
      <c r="C677" s="216" t="s">
        <v>32</v>
      </c>
      <c r="D677" s="216" t="s">
        <v>3062</v>
      </c>
      <c r="E677" s="18" t="s">
        <v>32</v>
      </c>
      <c r="F677" s="217">
        <v>23.504000000000001</v>
      </c>
      <c r="H677" s="34"/>
    </row>
    <row r="678" spans="2:8" s="1" customFormat="1" ht="16.899999999999999" customHeight="1">
      <c r="B678" s="34"/>
      <c r="C678" s="218" t="s">
        <v>2965</v>
      </c>
      <c r="H678" s="34"/>
    </row>
    <row r="679" spans="2:8" s="1" customFormat="1" ht="16.899999999999999" customHeight="1">
      <c r="B679" s="34"/>
      <c r="C679" s="216" t="s">
        <v>942</v>
      </c>
      <c r="D679" s="216" t="s">
        <v>3208</v>
      </c>
      <c r="E679" s="18" t="s">
        <v>476</v>
      </c>
      <c r="F679" s="217">
        <v>23.504000000000001</v>
      </c>
      <c r="H679" s="34"/>
    </row>
    <row r="680" spans="2:8" s="1" customFormat="1" ht="16.899999999999999" customHeight="1">
      <c r="B680" s="34"/>
      <c r="C680" s="219" t="s">
        <v>32</v>
      </c>
      <c r="D680" s="214" t="s">
        <v>3127</v>
      </c>
      <c r="E680" s="220" t="s">
        <v>32</v>
      </c>
      <c r="F680" s="221">
        <v>2</v>
      </c>
      <c r="H680" s="34"/>
    </row>
    <row r="681" spans="2:8" s="1" customFormat="1" ht="16.899999999999999" customHeight="1">
      <c r="B681" s="34"/>
      <c r="C681" s="216" t="s">
        <v>32</v>
      </c>
      <c r="D681" s="216" t="s">
        <v>482</v>
      </c>
      <c r="E681" s="18" t="s">
        <v>32</v>
      </c>
      <c r="F681" s="217">
        <v>2</v>
      </c>
      <c r="H681" s="34"/>
    </row>
    <row r="682" spans="2:8" s="1" customFormat="1" ht="16.899999999999999" customHeight="1">
      <c r="B682" s="34"/>
      <c r="C682" s="219" t="s">
        <v>32</v>
      </c>
      <c r="D682" s="214" t="s">
        <v>3125</v>
      </c>
      <c r="E682" s="220" t="s">
        <v>32</v>
      </c>
      <c r="F682" s="221">
        <v>2</v>
      </c>
      <c r="H682" s="34"/>
    </row>
    <row r="683" spans="2:8" s="1" customFormat="1" ht="16.899999999999999" customHeight="1">
      <c r="B683" s="34"/>
      <c r="C683" s="216" t="s">
        <v>32</v>
      </c>
      <c r="D683" s="216" t="s">
        <v>482</v>
      </c>
      <c r="E683" s="18" t="s">
        <v>32</v>
      </c>
      <c r="F683" s="217">
        <v>2</v>
      </c>
      <c r="H683" s="34"/>
    </row>
    <row r="684" spans="2:8" s="1" customFormat="1" ht="16.899999999999999" customHeight="1">
      <c r="B684" s="34"/>
      <c r="C684" s="219" t="s">
        <v>32</v>
      </c>
      <c r="D684" s="214" t="s">
        <v>3146</v>
      </c>
      <c r="E684" s="220" t="s">
        <v>32</v>
      </c>
      <c r="F684" s="221">
        <v>2</v>
      </c>
      <c r="H684" s="34"/>
    </row>
    <row r="685" spans="2:8" s="1" customFormat="1" ht="16.899999999999999" customHeight="1">
      <c r="B685" s="34"/>
      <c r="C685" s="216" t="s">
        <v>32</v>
      </c>
      <c r="D685" s="216" t="s">
        <v>482</v>
      </c>
      <c r="E685" s="18" t="s">
        <v>32</v>
      </c>
      <c r="F685" s="217">
        <v>2</v>
      </c>
      <c r="H685" s="34"/>
    </row>
    <row r="686" spans="2:8" s="1" customFormat="1" ht="16.899999999999999" customHeight="1">
      <c r="B686" s="34"/>
      <c r="C686" s="219" t="s">
        <v>32</v>
      </c>
      <c r="D686" s="214" t="s">
        <v>3145</v>
      </c>
      <c r="E686" s="220" t="s">
        <v>32</v>
      </c>
      <c r="F686" s="221">
        <v>2</v>
      </c>
      <c r="H686" s="34"/>
    </row>
    <row r="687" spans="2:8" s="1" customFormat="1" ht="16.899999999999999" customHeight="1">
      <c r="B687" s="34"/>
      <c r="C687" s="216" t="s">
        <v>32</v>
      </c>
      <c r="D687" s="216" t="s">
        <v>482</v>
      </c>
      <c r="E687" s="18" t="s">
        <v>32</v>
      </c>
      <c r="F687" s="217">
        <v>2</v>
      </c>
      <c r="H687" s="34"/>
    </row>
    <row r="688" spans="2:8" s="1" customFormat="1" ht="16.899999999999999" customHeight="1">
      <c r="B688" s="34"/>
      <c r="C688" s="219" t="s">
        <v>32</v>
      </c>
      <c r="D688" s="214" t="s">
        <v>3144</v>
      </c>
      <c r="E688" s="220" t="s">
        <v>32</v>
      </c>
      <c r="F688" s="221">
        <v>2</v>
      </c>
      <c r="H688" s="34"/>
    </row>
    <row r="689" spans="2:8" s="1" customFormat="1" ht="16.899999999999999" customHeight="1">
      <c r="B689" s="34"/>
      <c r="C689" s="216" t="s">
        <v>32</v>
      </c>
      <c r="D689" s="216" t="s">
        <v>482</v>
      </c>
      <c r="E689" s="18" t="s">
        <v>32</v>
      </c>
      <c r="F689" s="217">
        <v>2</v>
      </c>
      <c r="H689" s="34"/>
    </row>
    <row r="690" spans="2:8" s="1" customFormat="1" ht="16.899999999999999" customHeight="1">
      <c r="B690" s="34"/>
      <c r="C690" s="219" t="s">
        <v>32</v>
      </c>
      <c r="D690" s="214" t="s">
        <v>3149</v>
      </c>
      <c r="E690" s="220" t="s">
        <v>32</v>
      </c>
      <c r="F690" s="221">
        <v>2</v>
      </c>
      <c r="H690" s="34"/>
    </row>
    <row r="691" spans="2:8" s="1" customFormat="1" ht="16.899999999999999" customHeight="1">
      <c r="B691" s="34"/>
      <c r="C691" s="216" t="s">
        <v>32</v>
      </c>
      <c r="D691" s="216" t="s">
        <v>482</v>
      </c>
      <c r="E691" s="18" t="s">
        <v>32</v>
      </c>
      <c r="F691" s="217">
        <v>2</v>
      </c>
      <c r="H691" s="34"/>
    </row>
    <row r="692" spans="2:8" s="1" customFormat="1" ht="16.899999999999999" customHeight="1">
      <c r="B692" s="34"/>
      <c r="C692" s="219" t="s">
        <v>32</v>
      </c>
      <c r="D692" s="214" t="s">
        <v>3148</v>
      </c>
      <c r="E692" s="220" t="s">
        <v>32</v>
      </c>
      <c r="F692" s="221">
        <v>2</v>
      </c>
      <c r="H692" s="34"/>
    </row>
    <row r="693" spans="2:8" s="1" customFormat="1" ht="16.899999999999999" customHeight="1">
      <c r="B693" s="34"/>
      <c r="C693" s="216" t="s">
        <v>32</v>
      </c>
      <c r="D693" s="216" t="s">
        <v>482</v>
      </c>
      <c r="E693" s="18" t="s">
        <v>32</v>
      </c>
      <c r="F693" s="217">
        <v>2</v>
      </c>
      <c r="H693" s="34"/>
    </row>
    <row r="694" spans="2:8" s="1" customFormat="1" ht="16.899999999999999" customHeight="1">
      <c r="B694" s="34"/>
      <c r="C694" s="219" t="s">
        <v>32</v>
      </c>
      <c r="D694" s="214" t="s">
        <v>3184</v>
      </c>
      <c r="E694" s="220" t="s">
        <v>32</v>
      </c>
      <c r="F694" s="221">
        <v>23.37</v>
      </c>
      <c r="H694" s="34"/>
    </row>
    <row r="695" spans="2:8" s="1" customFormat="1" ht="16.899999999999999" customHeight="1">
      <c r="B695" s="34"/>
      <c r="C695" s="216" t="s">
        <v>32</v>
      </c>
      <c r="D695" s="216" t="s">
        <v>470</v>
      </c>
      <c r="E695" s="18" t="s">
        <v>32</v>
      </c>
      <c r="F695" s="217">
        <v>23.37</v>
      </c>
      <c r="H695" s="34"/>
    </row>
    <row r="696" spans="2:8" s="1" customFormat="1" ht="16.899999999999999" customHeight="1">
      <c r="B696" s="34"/>
      <c r="C696" s="219" t="s">
        <v>32</v>
      </c>
      <c r="D696" s="214" t="s">
        <v>3183</v>
      </c>
      <c r="E696" s="220" t="s">
        <v>32</v>
      </c>
      <c r="F696" s="221">
        <v>64.62</v>
      </c>
      <c r="H696" s="34"/>
    </row>
    <row r="697" spans="2:8" s="1" customFormat="1" ht="16.899999999999999" customHeight="1">
      <c r="B697" s="34"/>
      <c r="C697" s="216" t="s">
        <v>32</v>
      </c>
      <c r="D697" s="216" t="s">
        <v>468</v>
      </c>
      <c r="E697" s="18" t="s">
        <v>32</v>
      </c>
      <c r="F697" s="217">
        <v>64.62</v>
      </c>
      <c r="H697" s="34"/>
    </row>
    <row r="698" spans="2:8" s="1" customFormat="1" ht="16.899999999999999" customHeight="1">
      <c r="B698" s="34"/>
      <c r="C698" s="219" t="s">
        <v>32</v>
      </c>
      <c r="D698" s="214" t="s">
        <v>3074</v>
      </c>
      <c r="E698" s="220" t="s">
        <v>32</v>
      </c>
      <c r="F698" s="221">
        <v>15.99</v>
      </c>
      <c r="H698" s="34"/>
    </row>
    <row r="699" spans="2:8" s="1" customFormat="1" ht="16.899999999999999" customHeight="1">
      <c r="B699" s="34"/>
      <c r="C699" s="216" t="s">
        <v>32</v>
      </c>
      <c r="D699" s="216" t="s">
        <v>472</v>
      </c>
      <c r="E699" s="18" t="s">
        <v>32</v>
      </c>
      <c r="F699" s="217">
        <v>15.99</v>
      </c>
      <c r="H699" s="34"/>
    </row>
    <row r="700" spans="2:8" s="1" customFormat="1" ht="16.899999999999999" customHeight="1">
      <c r="B700" s="34"/>
      <c r="C700" s="219" t="s">
        <v>32</v>
      </c>
      <c r="D700" s="214" t="s">
        <v>3209</v>
      </c>
      <c r="E700" s="220" t="s">
        <v>32</v>
      </c>
      <c r="F700" s="221">
        <v>10</v>
      </c>
      <c r="H700" s="34"/>
    </row>
    <row r="701" spans="2:8" s="1" customFormat="1" ht="16.899999999999999" customHeight="1">
      <c r="B701" s="34"/>
      <c r="C701" s="216" t="s">
        <v>32</v>
      </c>
      <c r="D701" s="216" t="s">
        <v>621</v>
      </c>
      <c r="E701" s="18" t="s">
        <v>32</v>
      </c>
      <c r="F701" s="217">
        <v>10</v>
      </c>
      <c r="H701" s="34"/>
    </row>
    <row r="702" spans="2:8" s="1" customFormat="1" ht="26.45" customHeight="1">
      <c r="B702" s="34"/>
      <c r="C702" s="212" t="s">
        <v>3210</v>
      </c>
      <c r="D702" s="212" t="s">
        <v>99</v>
      </c>
      <c r="H702" s="34"/>
    </row>
    <row r="703" spans="2:8" s="1" customFormat="1" ht="16.899999999999999" customHeight="1">
      <c r="B703" s="34"/>
      <c r="C703" s="219" t="s">
        <v>107</v>
      </c>
      <c r="D703" s="214" t="s">
        <v>2082</v>
      </c>
      <c r="E703" s="220" t="s">
        <v>32</v>
      </c>
      <c r="F703" s="221">
        <v>14.4</v>
      </c>
      <c r="H703" s="34"/>
    </row>
    <row r="704" spans="2:8" s="1" customFormat="1" ht="16.899999999999999" customHeight="1">
      <c r="B704" s="34"/>
      <c r="C704" s="216" t="s">
        <v>32</v>
      </c>
      <c r="D704" s="216" t="s">
        <v>1360</v>
      </c>
      <c r="E704" s="18" t="s">
        <v>32</v>
      </c>
      <c r="F704" s="217">
        <v>0</v>
      </c>
      <c r="H704" s="34"/>
    </row>
    <row r="705" spans="2:8" s="1" customFormat="1" ht="16.899999999999999" customHeight="1">
      <c r="B705" s="34"/>
      <c r="C705" s="216" t="s">
        <v>32</v>
      </c>
      <c r="D705" s="216" t="s">
        <v>3211</v>
      </c>
      <c r="E705" s="18" t="s">
        <v>32</v>
      </c>
      <c r="F705" s="217">
        <v>0</v>
      </c>
      <c r="H705" s="34"/>
    </row>
    <row r="706" spans="2:8" s="1" customFormat="1" ht="16.899999999999999" customHeight="1">
      <c r="B706" s="34"/>
      <c r="C706" s="216" t="s">
        <v>32</v>
      </c>
      <c r="D706" s="216" t="s">
        <v>2200</v>
      </c>
      <c r="E706" s="18" t="s">
        <v>32</v>
      </c>
      <c r="F706" s="217">
        <v>14.4</v>
      </c>
      <c r="H706" s="34"/>
    </row>
    <row r="707" spans="2:8" s="1" customFormat="1" ht="16.899999999999999" customHeight="1">
      <c r="B707" s="34"/>
      <c r="C707" s="218" t="s">
        <v>2965</v>
      </c>
      <c r="H707" s="34"/>
    </row>
    <row r="708" spans="2:8" s="1" customFormat="1" ht="16.899999999999999" customHeight="1">
      <c r="B708" s="34"/>
      <c r="C708" s="216" t="s">
        <v>2147</v>
      </c>
      <c r="D708" s="216" t="s">
        <v>3212</v>
      </c>
      <c r="E708" s="18" t="s">
        <v>359</v>
      </c>
      <c r="F708" s="217">
        <v>14.4</v>
      </c>
      <c r="H708" s="34"/>
    </row>
    <row r="709" spans="2:8" s="1" customFormat="1" ht="16.899999999999999" customHeight="1">
      <c r="B709" s="34"/>
      <c r="C709" s="216" t="s">
        <v>2153</v>
      </c>
      <c r="D709" s="216" t="s">
        <v>3213</v>
      </c>
      <c r="E709" s="18" t="s">
        <v>359</v>
      </c>
      <c r="F709" s="217">
        <v>14.4</v>
      </c>
      <c r="H709" s="34"/>
    </row>
    <row r="710" spans="2:8" s="1" customFormat="1" ht="16.899999999999999" customHeight="1">
      <c r="B710" s="34"/>
      <c r="C710" s="216" t="s">
        <v>2157</v>
      </c>
      <c r="D710" s="216" t="s">
        <v>3214</v>
      </c>
      <c r="E710" s="18" t="s">
        <v>359</v>
      </c>
      <c r="F710" s="217">
        <v>14.4</v>
      </c>
      <c r="H710" s="34"/>
    </row>
    <row r="711" spans="2:8" s="1" customFormat="1" ht="16.899999999999999" customHeight="1">
      <c r="B711" s="34"/>
      <c r="C711" s="216" t="s">
        <v>2161</v>
      </c>
      <c r="D711" s="216" t="s">
        <v>3215</v>
      </c>
      <c r="E711" s="18" t="s">
        <v>359</v>
      </c>
      <c r="F711" s="217">
        <v>14.4</v>
      </c>
      <c r="H711" s="34"/>
    </row>
    <row r="712" spans="2:8" s="1" customFormat="1" ht="16.899999999999999" customHeight="1">
      <c r="B712" s="34"/>
      <c r="C712" s="216" t="s">
        <v>2174</v>
      </c>
      <c r="D712" s="216" t="s">
        <v>3216</v>
      </c>
      <c r="E712" s="18" t="s">
        <v>359</v>
      </c>
      <c r="F712" s="217">
        <v>14.4</v>
      </c>
      <c r="H712" s="34"/>
    </row>
    <row r="713" spans="2:8" s="1" customFormat="1" ht="16.899999999999999" customHeight="1">
      <c r="B713" s="34"/>
      <c r="C713" s="216" t="s">
        <v>2182</v>
      </c>
      <c r="D713" s="216" t="s">
        <v>3217</v>
      </c>
      <c r="E713" s="18" t="s">
        <v>359</v>
      </c>
      <c r="F713" s="217">
        <v>14.4</v>
      </c>
      <c r="H713" s="34"/>
    </row>
    <row r="714" spans="2:8" s="1" customFormat="1" ht="16.899999999999999" customHeight="1">
      <c r="B714" s="34"/>
      <c r="C714" s="216" t="s">
        <v>2192</v>
      </c>
      <c r="D714" s="216" t="s">
        <v>3218</v>
      </c>
      <c r="E714" s="18" t="s">
        <v>359</v>
      </c>
      <c r="F714" s="217">
        <v>14.4</v>
      </c>
      <c r="H714" s="34"/>
    </row>
    <row r="715" spans="2:8" s="1" customFormat="1" ht="16.899999999999999" customHeight="1">
      <c r="B715" s="34"/>
      <c r="C715" s="219" t="s">
        <v>2084</v>
      </c>
      <c r="D715" s="214" t="s">
        <v>2085</v>
      </c>
      <c r="E715" s="220" t="s">
        <v>32</v>
      </c>
      <c r="F715" s="221">
        <v>2</v>
      </c>
      <c r="H715" s="34"/>
    </row>
    <row r="716" spans="2:8" s="1" customFormat="1" ht="16.899999999999999" customHeight="1">
      <c r="B716" s="34"/>
      <c r="C716" s="216" t="s">
        <v>32</v>
      </c>
      <c r="D716" s="216" t="s">
        <v>1360</v>
      </c>
      <c r="E716" s="18" t="s">
        <v>32</v>
      </c>
      <c r="F716" s="217">
        <v>0</v>
      </c>
      <c r="H716" s="34"/>
    </row>
    <row r="717" spans="2:8" s="1" customFormat="1" ht="16.899999999999999" customHeight="1">
      <c r="B717" s="34"/>
      <c r="C717" s="216" t="s">
        <v>32</v>
      </c>
      <c r="D717" s="216" t="s">
        <v>3219</v>
      </c>
      <c r="E717" s="18" t="s">
        <v>32</v>
      </c>
      <c r="F717" s="217">
        <v>0</v>
      </c>
      <c r="H717" s="34"/>
    </row>
    <row r="718" spans="2:8" s="1" customFormat="1" ht="16.899999999999999" customHeight="1">
      <c r="B718" s="34"/>
      <c r="C718" s="216" t="s">
        <v>32</v>
      </c>
      <c r="D718" s="216" t="s">
        <v>482</v>
      </c>
      <c r="E718" s="18" t="s">
        <v>32</v>
      </c>
      <c r="F718" s="217">
        <v>2</v>
      </c>
      <c r="H718" s="34"/>
    </row>
    <row r="719" spans="2:8" s="1" customFormat="1" ht="16.899999999999999" customHeight="1">
      <c r="B719" s="34"/>
      <c r="C719" s="218" t="s">
        <v>2965</v>
      </c>
      <c r="H719" s="34"/>
    </row>
    <row r="720" spans="2:8" s="1" customFormat="1" ht="16.899999999999999" customHeight="1">
      <c r="B720" s="34"/>
      <c r="C720" s="216" t="s">
        <v>2186</v>
      </c>
      <c r="D720" s="216" t="s">
        <v>3220</v>
      </c>
      <c r="E720" s="18" t="s">
        <v>512</v>
      </c>
      <c r="F720" s="217">
        <v>2</v>
      </c>
      <c r="H720" s="34"/>
    </row>
    <row r="721" spans="2:8" s="1" customFormat="1" ht="16.899999999999999" customHeight="1">
      <c r="B721" s="34"/>
      <c r="C721" s="219" t="s">
        <v>2086</v>
      </c>
      <c r="D721" s="214" t="s">
        <v>2087</v>
      </c>
      <c r="E721" s="220" t="s">
        <v>32</v>
      </c>
      <c r="F721" s="221">
        <v>14.4</v>
      </c>
      <c r="H721" s="34"/>
    </row>
    <row r="722" spans="2:8" s="1" customFormat="1" ht="16.899999999999999" customHeight="1">
      <c r="B722" s="34"/>
      <c r="C722" s="216" t="s">
        <v>32</v>
      </c>
      <c r="D722" s="216" t="s">
        <v>1360</v>
      </c>
      <c r="E722" s="18" t="s">
        <v>32</v>
      </c>
      <c r="F722" s="217">
        <v>0</v>
      </c>
      <c r="H722" s="34"/>
    </row>
    <row r="723" spans="2:8" s="1" customFormat="1" ht="16.899999999999999" customHeight="1">
      <c r="B723" s="34"/>
      <c r="C723" s="216" t="s">
        <v>32</v>
      </c>
      <c r="D723" s="216" t="s">
        <v>3221</v>
      </c>
      <c r="E723" s="18" t="s">
        <v>32</v>
      </c>
      <c r="F723" s="217">
        <v>0</v>
      </c>
      <c r="H723" s="34"/>
    </row>
    <row r="724" spans="2:8" s="1" customFormat="1" ht="16.899999999999999" customHeight="1">
      <c r="B724" s="34"/>
      <c r="C724" s="216" t="s">
        <v>32</v>
      </c>
      <c r="D724" s="216" t="s">
        <v>3222</v>
      </c>
      <c r="E724" s="18" t="s">
        <v>32</v>
      </c>
      <c r="F724" s="217">
        <v>0</v>
      </c>
      <c r="H724" s="34"/>
    </row>
    <row r="725" spans="2:8" s="1" customFormat="1" ht="16.899999999999999" customHeight="1">
      <c r="B725" s="34"/>
      <c r="C725" s="216" t="s">
        <v>32</v>
      </c>
      <c r="D725" s="216" t="s">
        <v>3223</v>
      </c>
      <c r="E725" s="18" t="s">
        <v>32</v>
      </c>
      <c r="F725" s="217">
        <v>14.4</v>
      </c>
      <c r="H725" s="34"/>
    </row>
    <row r="726" spans="2:8" s="1" customFormat="1" ht="16.899999999999999" customHeight="1">
      <c r="B726" s="34"/>
      <c r="C726" s="218" t="s">
        <v>2965</v>
      </c>
      <c r="H726" s="34"/>
    </row>
    <row r="727" spans="2:8" s="1" customFormat="1" ht="22.5">
      <c r="B727" s="34"/>
      <c r="C727" s="216" t="s">
        <v>2218</v>
      </c>
      <c r="D727" s="216" t="s">
        <v>3224</v>
      </c>
      <c r="E727" s="18" t="s">
        <v>359</v>
      </c>
      <c r="F727" s="217">
        <v>14.4</v>
      </c>
      <c r="H727" s="34"/>
    </row>
    <row r="728" spans="2:8" s="1" customFormat="1" ht="16.899999999999999" customHeight="1">
      <c r="B728" s="34"/>
      <c r="C728" s="216" t="s">
        <v>2225</v>
      </c>
      <c r="D728" s="216" t="s">
        <v>3225</v>
      </c>
      <c r="E728" s="18" t="s">
        <v>359</v>
      </c>
      <c r="F728" s="217">
        <v>14.4</v>
      </c>
      <c r="H728" s="34"/>
    </row>
    <row r="729" spans="2:8" s="1" customFormat="1" ht="16.899999999999999" customHeight="1">
      <c r="B729" s="34"/>
      <c r="C729" s="216" t="s">
        <v>2229</v>
      </c>
      <c r="D729" s="216" t="s">
        <v>3226</v>
      </c>
      <c r="E729" s="18" t="s">
        <v>359</v>
      </c>
      <c r="F729" s="217">
        <v>14.4</v>
      </c>
      <c r="H729" s="34"/>
    </row>
    <row r="730" spans="2:8" s="1" customFormat="1" ht="16.899999999999999" customHeight="1">
      <c r="B730" s="34"/>
      <c r="C730" s="216" t="s">
        <v>2251</v>
      </c>
      <c r="D730" s="216" t="s">
        <v>3227</v>
      </c>
      <c r="E730" s="18" t="s">
        <v>359</v>
      </c>
      <c r="F730" s="217">
        <v>14.4</v>
      </c>
      <c r="H730" s="34"/>
    </row>
    <row r="731" spans="2:8" s="1" customFormat="1" ht="16.899999999999999" customHeight="1">
      <c r="B731" s="34"/>
      <c r="C731" s="216" t="s">
        <v>2263</v>
      </c>
      <c r="D731" s="216" t="s">
        <v>3228</v>
      </c>
      <c r="E731" s="18" t="s">
        <v>359</v>
      </c>
      <c r="F731" s="217">
        <v>14.4</v>
      </c>
      <c r="H731" s="34"/>
    </row>
    <row r="732" spans="2:8" s="1" customFormat="1" ht="16.899999999999999" customHeight="1">
      <c r="B732" s="34"/>
      <c r="C732" s="219" t="s">
        <v>2088</v>
      </c>
      <c r="D732" s="214" t="s">
        <v>2089</v>
      </c>
      <c r="E732" s="220" t="s">
        <v>32</v>
      </c>
      <c r="F732" s="221">
        <v>60</v>
      </c>
      <c r="H732" s="34"/>
    </row>
    <row r="733" spans="2:8" s="1" customFormat="1" ht="16.899999999999999" customHeight="1">
      <c r="B733" s="34"/>
      <c r="C733" s="216" t="s">
        <v>32</v>
      </c>
      <c r="D733" s="216" t="s">
        <v>1360</v>
      </c>
      <c r="E733" s="18" t="s">
        <v>32</v>
      </c>
      <c r="F733" s="217">
        <v>0</v>
      </c>
      <c r="H733" s="34"/>
    </row>
    <row r="734" spans="2:8" s="1" customFormat="1" ht="16.899999999999999" customHeight="1">
      <c r="B734" s="34"/>
      <c r="C734" s="216" t="s">
        <v>32</v>
      </c>
      <c r="D734" s="216" t="s">
        <v>3229</v>
      </c>
      <c r="E734" s="18" t="s">
        <v>32</v>
      </c>
      <c r="F734" s="217">
        <v>0</v>
      </c>
      <c r="H734" s="34"/>
    </row>
    <row r="735" spans="2:8" s="1" customFormat="1" ht="16.899999999999999" customHeight="1">
      <c r="B735" s="34"/>
      <c r="C735" s="216" t="s">
        <v>32</v>
      </c>
      <c r="D735" s="216" t="s">
        <v>3230</v>
      </c>
      <c r="E735" s="18" t="s">
        <v>32</v>
      </c>
      <c r="F735" s="217">
        <v>60</v>
      </c>
      <c r="H735" s="34"/>
    </row>
    <row r="736" spans="2:8" s="1" customFormat="1" ht="16.899999999999999" customHeight="1">
      <c r="B736" s="34"/>
      <c r="C736" s="218" t="s">
        <v>2965</v>
      </c>
      <c r="H736" s="34"/>
    </row>
    <row r="737" spans="2:8" s="1" customFormat="1" ht="16.899999999999999" customHeight="1">
      <c r="B737" s="34"/>
      <c r="C737" s="216" t="s">
        <v>2142</v>
      </c>
      <c r="D737" s="216" t="s">
        <v>3231</v>
      </c>
      <c r="E737" s="18" t="s">
        <v>512</v>
      </c>
      <c r="F737" s="217">
        <v>60</v>
      </c>
      <c r="H737" s="34"/>
    </row>
    <row r="738" spans="2:8" s="7" customFormat="1" ht="16.899999999999999" customHeight="1">
      <c r="B738" s="94"/>
      <c r="C738" s="213" t="s">
        <v>111</v>
      </c>
      <c r="D738" s="214" t="s">
        <v>2090</v>
      </c>
      <c r="E738" s="214" t="s">
        <v>32</v>
      </c>
      <c r="F738" s="215">
        <v>13.992000000000001</v>
      </c>
      <c r="H738" s="94"/>
    </row>
    <row r="739" spans="2:8" s="1" customFormat="1" ht="16.899999999999999" customHeight="1">
      <c r="B739" s="34"/>
      <c r="C739" s="216" t="s">
        <v>32</v>
      </c>
      <c r="D739" s="216" t="s">
        <v>1360</v>
      </c>
      <c r="E739" s="18" t="s">
        <v>32</v>
      </c>
      <c r="F739" s="217">
        <v>0</v>
      </c>
      <c r="H739" s="34"/>
    </row>
    <row r="740" spans="2:8" s="1" customFormat="1" ht="16.899999999999999" customHeight="1">
      <c r="B740" s="34"/>
      <c r="C740" s="216" t="s">
        <v>32</v>
      </c>
      <c r="D740" s="216" t="s">
        <v>1361</v>
      </c>
      <c r="E740" s="18" t="s">
        <v>32</v>
      </c>
      <c r="F740" s="217">
        <v>0</v>
      </c>
      <c r="H740" s="34"/>
    </row>
    <row r="741" spans="2:8" s="1" customFormat="1" ht="16.899999999999999" customHeight="1">
      <c r="B741" s="34"/>
      <c r="C741" s="216" t="s">
        <v>32</v>
      </c>
      <c r="D741" s="216" t="s">
        <v>3232</v>
      </c>
      <c r="E741" s="18" t="s">
        <v>32</v>
      </c>
      <c r="F741" s="217">
        <v>0</v>
      </c>
      <c r="H741" s="34"/>
    </row>
    <row r="742" spans="2:8" s="1" customFormat="1" ht="16.899999999999999" customHeight="1">
      <c r="B742" s="34"/>
      <c r="C742" s="216" t="s">
        <v>32</v>
      </c>
      <c r="D742" s="216" t="s">
        <v>3233</v>
      </c>
      <c r="E742" s="18" t="s">
        <v>32</v>
      </c>
      <c r="F742" s="217">
        <v>0</v>
      </c>
      <c r="H742" s="34"/>
    </row>
    <row r="743" spans="2:8" s="1" customFormat="1" ht="16.899999999999999" customHeight="1">
      <c r="B743" s="34"/>
      <c r="C743" s="216" t="s">
        <v>32</v>
      </c>
      <c r="D743" s="216" t="s">
        <v>3163</v>
      </c>
      <c r="E743" s="18" t="s">
        <v>32</v>
      </c>
      <c r="F743" s="217">
        <v>13.992000000000001</v>
      </c>
      <c r="H743" s="34"/>
    </row>
    <row r="744" spans="2:8" s="1" customFormat="1" ht="16.899999999999999" customHeight="1">
      <c r="B744" s="34"/>
      <c r="C744" s="218" t="s">
        <v>2965</v>
      </c>
      <c r="H744" s="34"/>
    </row>
    <row r="745" spans="2:8" s="1" customFormat="1" ht="16.899999999999999" customHeight="1">
      <c r="B745" s="34"/>
      <c r="C745" s="216" t="s">
        <v>2209</v>
      </c>
      <c r="D745" s="216" t="s">
        <v>3234</v>
      </c>
      <c r="E745" s="18" t="s">
        <v>359</v>
      </c>
      <c r="F745" s="217">
        <v>13.992000000000001</v>
      </c>
      <c r="H745" s="34"/>
    </row>
    <row r="746" spans="2:8" s="1" customFormat="1" ht="16.899999999999999" customHeight="1">
      <c r="B746" s="34"/>
      <c r="C746" s="219" t="s">
        <v>114</v>
      </c>
      <c r="D746" s="214" t="s">
        <v>2091</v>
      </c>
      <c r="E746" s="220" t="s">
        <v>32</v>
      </c>
      <c r="F746" s="221">
        <v>40.732999999999997</v>
      </c>
      <c r="H746" s="34"/>
    </row>
    <row r="747" spans="2:8" s="1" customFormat="1" ht="16.899999999999999" customHeight="1">
      <c r="B747" s="34"/>
      <c r="C747" s="216" t="s">
        <v>32</v>
      </c>
      <c r="D747" s="216" t="s">
        <v>1360</v>
      </c>
      <c r="E747" s="18" t="s">
        <v>32</v>
      </c>
      <c r="F747" s="217">
        <v>0</v>
      </c>
      <c r="H747" s="34"/>
    </row>
    <row r="748" spans="2:8" s="1" customFormat="1" ht="16.899999999999999" customHeight="1">
      <c r="B748" s="34"/>
      <c r="C748" s="216" t="s">
        <v>32</v>
      </c>
      <c r="D748" s="216" t="s">
        <v>3235</v>
      </c>
      <c r="E748" s="18" t="s">
        <v>32</v>
      </c>
      <c r="F748" s="217">
        <v>0</v>
      </c>
      <c r="H748" s="34"/>
    </row>
    <row r="749" spans="2:8" s="1" customFormat="1" ht="16.899999999999999" customHeight="1">
      <c r="B749" s="34"/>
      <c r="C749" s="216" t="s">
        <v>32</v>
      </c>
      <c r="D749" s="216" t="s">
        <v>3233</v>
      </c>
      <c r="E749" s="18" t="s">
        <v>32</v>
      </c>
      <c r="F749" s="217">
        <v>0</v>
      </c>
      <c r="H749" s="34"/>
    </row>
    <row r="750" spans="2:8" s="1" customFormat="1" ht="16.899999999999999" customHeight="1">
      <c r="B750" s="34"/>
      <c r="C750" s="216" t="s">
        <v>32</v>
      </c>
      <c r="D750" s="216" t="s">
        <v>3236</v>
      </c>
      <c r="E750" s="18" t="s">
        <v>32</v>
      </c>
      <c r="F750" s="217">
        <v>40.732999999999997</v>
      </c>
      <c r="H750" s="34"/>
    </row>
    <row r="751" spans="2:8" s="1" customFormat="1" ht="16.899999999999999" customHeight="1">
      <c r="B751" s="34"/>
      <c r="C751" s="218" t="s">
        <v>2965</v>
      </c>
      <c r="H751" s="34"/>
    </row>
    <row r="752" spans="2:8" s="1" customFormat="1" ht="16.899999999999999" customHeight="1">
      <c r="B752" s="34"/>
      <c r="C752" s="216" t="s">
        <v>2233</v>
      </c>
      <c r="D752" s="216" t="s">
        <v>3237</v>
      </c>
      <c r="E752" s="18" t="s">
        <v>476</v>
      </c>
      <c r="F752" s="217">
        <v>40.732999999999997</v>
      </c>
      <c r="H752" s="34"/>
    </row>
    <row r="753" spans="2:8" s="1" customFormat="1" ht="16.899999999999999" customHeight="1">
      <c r="B753" s="34"/>
      <c r="C753" s="216" t="s">
        <v>2239</v>
      </c>
      <c r="D753" s="216" t="s">
        <v>3238</v>
      </c>
      <c r="E753" s="18" t="s">
        <v>476</v>
      </c>
      <c r="F753" s="217">
        <v>40.732999999999997</v>
      </c>
      <c r="H753" s="34"/>
    </row>
    <row r="754" spans="2:8" s="1" customFormat="1" ht="16.899999999999999" customHeight="1">
      <c r="B754" s="34"/>
      <c r="C754" s="216" t="s">
        <v>2243</v>
      </c>
      <c r="D754" s="216" t="s">
        <v>3239</v>
      </c>
      <c r="E754" s="18" t="s">
        <v>476</v>
      </c>
      <c r="F754" s="217">
        <v>40.732999999999997</v>
      </c>
      <c r="H754" s="34"/>
    </row>
    <row r="755" spans="2:8" s="1" customFormat="1" ht="16.899999999999999" customHeight="1">
      <c r="B755" s="34"/>
      <c r="C755" s="216" t="s">
        <v>2247</v>
      </c>
      <c r="D755" s="216" t="s">
        <v>3240</v>
      </c>
      <c r="E755" s="18" t="s">
        <v>476</v>
      </c>
      <c r="F755" s="217">
        <v>40.732999999999997</v>
      </c>
      <c r="H755" s="34"/>
    </row>
    <row r="756" spans="2:8" s="1" customFormat="1" ht="16.899999999999999" customHeight="1">
      <c r="B756" s="34"/>
      <c r="C756" s="216" t="s">
        <v>2255</v>
      </c>
      <c r="D756" s="216" t="s">
        <v>3241</v>
      </c>
      <c r="E756" s="18" t="s">
        <v>476</v>
      </c>
      <c r="F756" s="217">
        <v>40.732999999999997</v>
      </c>
      <c r="H756" s="34"/>
    </row>
    <row r="757" spans="2:8" s="1" customFormat="1" ht="16.899999999999999" customHeight="1">
      <c r="B757" s="34"/>
      <c r="C757" s="216" t="s">
        <v>2259</v>
      </c>
      <c r="D757" s="216" t="s">
        <v>3242</v>
      </c>
      <c r="E757" s="18" t="s">
        <v>476</v>
      </c>
      <c r="F757" s="217">
        <v>40.732999999999997</v>
      </c>
      <c r="H757" s="34"/>
    </row>
    <row r="758" spans="2:8" s="1" customFormat="1" ht="16.899999999999999" customHeight="1">
      <c r="B758" s="34"/>
      <c r="C758" s="216" t="s">
        <v>2267</v>
      </c>
      <c r="D758" s="216" t="s">
        <v>3243</v>
      </c>
      <c r="E758" s="18" t="s">
        <v>476</v>
      </c>
      <c r="F758" s="217">
        <v>40.732999999999997</v>
      </c>
      <c r="H758" s="34"/>
    </row>
    <row r="759" spans="2:8" s="1" customFormat="1" ht="7.35" customHeight="1">
      <c r="B759" s="43"/>
      <c r="C759" s="44"/>
      <c r="D759" s="44"/>
      <c r="E759" s="44"/>
      <c r="F759" s="44"/>
      <c r="G759" s="44"/>
      <c r="H759" s="34"/>
    </row>
    <row r="760" spans="2:8" s="1" customFormat="1"/>
  </sheetData>
  <sheetProtection algorithmName="SHA-512" hashValue="P/jqEtbJamO/1suo5HAB+HfZGAYuBcQ6D4px2oeSdPbcMCTr/Cm7pPYUI2fJ1yHs0fbh39eM+rZ+dRu2ZEzgBA==" saltValue="+0wWHQ93KSMBO+HfxspjWOnQhIonmCD9V2hbIJsBhbeS+7+RezBFTYWZp7ZWM7IzBKBL7Ogs9t4Bwv/RITZZvg==" spinCount="100000" sheet="1" objects="1" scenarios="1" formatColumns="0" formatRows="0"/>
  <mergeCells count="2">
    <mergeCell ref="D5:F5"/>
    <mergeCell ref="D6:F6"/>
  </mergeCells>
  <hyperlinks>
    <hyperlink ref="C11" r:id="rId1" xr:uid="{00000000-0004-0000-0900-000000000000}"/>
    <hyperlink ref="C47" r:id="rId2" xr:uid="{00000000-0004-0000-0900-000001000000}"/>
    <hyperlink ref="C54" r:id="rId3" xr:uid="{00000000-0004-0000-0900-000002000000}"/>
    <hyperlink ref="C66" r:id="rId4" xr:uid="{00000000-0004-0000-0900-000003000000}"/>
    <hyperlink ref="C76" r:id="rId5" xr:uid="{00000000-0004-0000-0900-000004000000}"/>
    <hyperlink ref="C84" r:id="rId6" xr:uid="{00000000-0004-0000-0900-000005000000}"/>
    <hyperlink ref="C290" r:id="rId7" xr:uid="{00000000-0004-0000-0900-000006000000}"/>
    <hyperlink ref="C296" r:id="rId8" xr:uid="{00000000-0004-0000-0900-000007000000}"/>
    <hyperlink ref="C309" r:id="rId9" xr:uid="{00000000-0004-0000-0900-000008000000}"/>
    <hyperlink ref="C315" r:id="rId10" xr:uid="{00000000-0004-0000-0900-000009000000}"/>
    <hyperlink ref="C327" r:id="rId11" xr:uid="{00000000-0004-0000-0900-00000A000000}"/>
    <hyperlink ref="C335" r:id="rId12" xr:uid="{00000000-0004-0000-0900-00000B000000}"/>
    <hyperlink ref="C351" r:id="rId13" xr:uid="{00000000-0004-0000-0900-00000C000000}"/>
    <hyperlink ref="C364" r:id="rId14" xr:uid="{00000000-0004-0000-0900-00000D000000}"/>
    <hyperlink ref="C382" r:id="rId15" xr:uid="{00000000-0004-0000-0900-00000E000000}"/>
    <hyperlink ref="C394" r:id="rId16" xr:uid="{00000000-0004-0000-0900-00000F000000}"/>
    <hyperlink ref="C496" r:id="rId17" xr:uid="{00000000-0004-0000-0900-000010000000}"/>
    <hyperlink ref="C505" r:id="rId18" xr:uid="{00000000-0004-0000-0900-000011000000}"/>
    <hyperlink ref="C527" r:id="rId19" xr:uid="{00000000-0004-0000-0900-000012000000}"/>
    <hyperlink ref="C543" r:id="rId20" xr:uid="{00000000-0004-0000-0900-000013000000}"/>
    <hyperlink ref="C551" r:id="rId21" xr:uid="{00000000-0004-0000-0900-000014000000}"/>
    <hyperlink ref="C567" r:id="rId22" xr:uid="{00000000-0004-0000-0900-000015000000}"/>
    <hyperlink ref="C574" r:id="rId23" xr:uid="{00000000-0004-0000-0900-000016000000}"/>
    <hyperlink ref="C589" r:id="rId24" xr:uid="{00000000-0004-0000-0900-000017000000}"/>
    <hyperlink ref="C624" r:id="rId25" xr:uid="{00000000-0004-0000-0900-000018000000}"/>
    <hyperlink ref="C660" r:id="rId26" xr:uid="{00000000-0004-0000-0900-000019000000}"/>
    <hyperlink ref="C674" r:id="rId27" xr:uid="{00000000-0004-0000-0900-00001A000000}"/>
    <hyperlink ref="C738" r:id="rId28" xr:uid="{00000000-0004-0000-0900-00001B000000}"/>
  </hyperlink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2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219"/>
  <sheetViews>
    <sheetView showGridLines="0" topLeftCell="A58" zoomScale="110" zoomScaleNormal="110" workbookViewId="0"/>
  </sheetViews>
  <sheetFormatPr defaultRowHeight="11.25"/>
  <cols>
    <col min="1" max="1" width="8.33203125" style="222" customWidth="1"/>
    <col min="2" max="2" width="1.6640625" style="222" customWidth="1"/>
    <col min="3" max="4" width="5" style="222" customWidth="1"/>
    <col min="5" max="5" width="11.6640625" style="222" customWidth="1"/>
    <col min="6" max="6" width="9.1640625" style="222" customWidth="1"/>
    <col min="7" max="7" width="5" style="222" customWidth="1"/>
    <col min="8" max="8" width="77.83203125" style="222" customWidth="1"/>
    <col min="9" max="10" width="20" style="222" customWidth="1"/>
    <col min="11" max="11" width="1.6640625" style="222" customWidth="1"/>
  </cols>
  <sheetData>
    <row r="1" spans="2:11" customFormat="1" ht="37.5" customHeight="1"/>
    <row r="2" spans="2:11" customFormat="1" ht="7.5" customHeight="1">
      <c r="B2" s="223"/>
      <c r="C2" s="224"/>
      <c r="D2" s="224"/>
      <c r="E2" s="224"/>
      <c r="F2" s="224"/>
      <c r="G2" s="224"/>
      <c r="H2" s="224"/>
      <c r="I2" s="224"/>
      <c r="J2" s="224"/>
      <c r="K2" s="225"/>
    </row>
    <row r="3" spans="2:11" s="16" customFormat="1" ht="45" customHeight="1">
      <c r="B3" s="226"/>
      <c r="C3" s="375" t="s">
        <v>3244</v>
      </c>
      <c r="D3" s="375"/>
      <c r="E3" s="375"/>
      <c r="F3" s="375"/>
      <c r="G3" s="375"/>
      <c r="H3" s="375"/>
      <c r="I3" s="375"/>
      <c r="J3" s="375"/>
      <c r="K3" s="227"/>
    </row>
    <row r="4" spans="2:11" customFormat="1" ht="25.5" customHeight="1">
      <c r="B4" s="228"/>
      <c r="C4" s="374" t="s">
        <v>3245</v>
      </c>
      <c r="D4" s="374"/>
      <c r="E4" s="374"/>
      <c r="F4" s="374"/>
      <c r="G4" s="374"/>
      <c r="H4" s="374"/>
      <c r="I4" s="374"/>
      <c r="J4" s="374"/>
      <c r="K4" s="229"/>
    </row>
    <row r="5" spans="2:11" customFormat="1" ht="5.25" customHeight="1">
      <c r="B5" s="228"/>
      <c r="C5" s="230"/>
      <c r="D5" s="230"/>
      <c r="E5" s="230"/>
      <c r="F5" s="230"/>
      <c r="G5" s="230"/>
      <c r="H5" s="230"/>
      <c r="I5" s="230"/>
      <c r="J5" s="230"/>
      <c r="K5" s="229"/>
    </row>
    <row r="6" spans="2:11" customFormat="1" ht="15" customHeight="1">
      <c r="B6" s="228"/>
      <c r="C6" s="373" t="s">
        <v>3246</v>
      </c>
      <c r="D6" s="373"/>
      <c r="E6" s="373"/>
      <c r="F6" s="373"/>
      <c r="G6" s="373"/>
      <c r="H6" s="373"/>
      <c r="I6" s="373"/>
      <c r="J6" s="373"/>
      <c r="K6" s="229"/>
    </row>
    <row r="7" spans="2:11" customFormat="1" ht="15" customHeight="1">
      <c r="B7" s="232"/>
      <c r="C7" s="373" t="s">
        <v>3247</v>
      </c>
      <c r="D7" s="373"/>
      <c r="E7" s="373"/>
      <c r="F7" s="373"/>
      <c r="G7" s="373"/>
      <c r="H7" s="373"/>
      <c r="I7" s="373"/>
      <c r="J7" s="373"/>
      <c r="K7" s="229"/>
    </row>
    <row r="8" spans="2:11" customFormat="1" ht="12.75" customHeight="1">
      <c r="B8" s="232"/>
      <c r="C8" s="231"/>
      <c r="D8" s="231"/>
      <c r="E8" s="231"/>
      <c r="F8" s="231"/>
      <c r="G8" s="231"/>
      <c r="H8" s="231"/>
      <c r="I8" s="231"/>
      <c r="J8" s="231"/>
      <c r="K8" s="229"/>
    </row>
    <row r="9" spans="2:11" customFormat="1" ht="15" customHeight="1">
      <c r="B9" s="232"/>
      <c r="C9" s="373" t="s">
        <v>3248</v>
      </c>
      <c r="D9" s="373"/>
      <c r="E9" s="373"/>
      <c r="F9" s="373"/>
      <c r="G9" s="373"/>
      <c r="H9" s="373"/>
      <c r="I9" s="373"/>
      <c r="J9" s="373"/>
      <c r="K9" s="229"/>
    </row>
    <row r="10" spans="2:11" customFormat="1" ht="15" customHeight="1">
      <c r="B10" s="232"/>
      <c r="C10" s="231"/>
      <c r="D10" s="373" t="s">
        <v>3249</v>
      </c>
      <c r="E10" s="373"/>
      <c r="F10" s="373"/>
      <c r="G10" s="373"/>
      <c r="H10" s="373"/>
      <c r="I10" s="373"/>
      <c r="J10" s="373"/>
      <c r="K10" s="229"/>
    </row>
    <row r="11" spans="2:11" customFormat="1" ht="15" customHeight="1">
      <c r="B11" s="232"/>
      <c r="C11" s="233"/>
      <c r="D11" s="373" t="s">
        <v>3250</v>
      </c>
      <c r="E11" s="373"/>
      <c r="F11" s="373"/>
      <c r="G11" s="373"/>
      <c r="H11" s="373"/>
      <c r="I11" s="373"/>
      <c r="J11" s="373"/>
      <c r="K11" s="229"/>
    </row>
    <row r="12" spans="2:11" customFormat="1" ht="15" customHeight="1">
      <c r="B12" s="232"/>
      <c r="C12" s="233"/>
      <c r="D12" s="231"/>
      <c r="E12" s="231"/>
      <c r="F12" s="231"/>
      <c r="G12" s="231"/>
      <c r="H12" s="231"/>
      <c r="I12" s="231"/>
      <c r="J12" s="231"/>
      <c r="K12" s="229"/>
    </row>
    <row r="13" spans="2:11" customFormat="1" ht="15" customHeight="1">
      <c r="B13" s="232"/>
      <c r="C13" s="233"/>
      <c r="D13" s="234" t="s">
        <v>3251</v>
      </c>
      <c r="E13" s="231"/>
      <c r="F13" s="231"/>
      <c r="G13" s="231"/>
      <c r="H13" s="231"/>
      <c r="I13" s="231"/>
      <c r="J13" s="231"/>
      <c r="K13" s="229"/>
    </row>
    <row r="14" spans="2:11" customFormat="1" ht="12.75" customHeight="1">
      <c r="B14" s="232"/>
      <c r="C14" s="233"/>
      <c r="D14" s="233"/>
      <c r="E14" s="233"/>
      <c r="F14" s="233"/>
      <c r="G14" s="233"/>
      <c r="H14" s="233"/>
      <c r="I14" s="233"/>
      <c r="J14" s="233"/>
      <c r="K14" s="229"/>
    </row>
    <row r="15" spans="2:11" customFormat="1" ht="15" customHeight="1">
      <c r="B15" s="232"/>
      <c r="C15" s="233"/>
      <c r="D15" s="373" t="s">
        <v>3252</v>
      </c>
      <c r="E15" s="373"/>
      <c r="F15" s="373"/>
      <c r="G15" s="373"/>
      <c r="H15" s="373"/>
      <c r="I15" s="373"/>
      <c r="J15" s="373"/>
      <c r="K15" s="229"/>
    </row>
    <row r="16" spans="2:11" customFormat="1" ht="15" customHeight="1">
      <c r="B16" s="232"/>
      <c r="C16" s="233"/>
      <c r="D16" s="373" t="s">
        <v>3253</v>
      </c>
      <c r="E16" s="373"/>
      <c r="F16" s="373"/>
      <c r="G16" s="373"/>
      <c r="H16" s="373"/>
      <c r="I16" s="373"/>
      <c r="J16" s="373"/>
      <c r="K16" s="229"/>
    </row>
    <row r="17" spans="2:11" customFormat="1" ht="15" customHeight="1">
      <c r="B17" s="232"/>
      <c r="C17" s="233"/>
      <c r="D17" s="373" t="s">
        <v>3254</v>
      </c>
      <c r="E17" s="373"/>
      <c r="F17" s="373"/>
      <c r="G17" s="373"/>
      <c r="H17" s="373"/>
      <c r="I17" s="373"/>
      <c r="J17" s="373"/>
      <c r="K17" s="229"/>
    </row>
    <row r="18" spans="2:11" customFormat="1" ht="15" customHeight="1">
      <c r="B18" s="232"/>
      <c r="C18" s="233"/>
      <c r="D18" s="233"/>
      <c r="E18" s="235" t="s">
        <v>86</v>
      </c>
      <c r="F18" s="373" t="s">
        <v>3255</v>
      </c>
      <c r="G18" s="373"/>
      <c r="H18" s="373"/>
      <c r="I18" s="373"/>
      <c r="J18" s="373"/>
      <c r="K18" s="229"/>
    </row>
    <row r="19" spans="2:11" customFormat="1" ht="15" customHeight="1">
      <c r="B19" s="232"/>
      <c r="C19" s="233"/>
      <c r="D19" s="233"/>
      <c r="E19" s="235" t="s">
        <v>3256</v>
      </c>
      <c r="F19" s="373" t="s">
        <v>3257</v>
      </c>
      <c r="G19" s="373"/>
      <c r="H19" s="373"/>
      <c r="I19" s="373"/>
      <c r="J19" s="373"/>
      <c r="K19" s="229"/>
    </row>
    <row r="20" spans="2:11" customFormat="1" ht="15" customHeight="1">
      <c r="B20" s="232"/>
      <c r="C20" s="233"/>
      <c r="D20" s="233"/>
      <c r="E20" s="235" t="s">
        <v>3258</v>
      </c>
      <c r="F20" s="373" t="s">
        <v>3259</v>
      </c>
      <c r="G20" s="373"/>
      <c r="H20" s="373"/>
      <c r="I20" s="373"/>
      <c r="J20" s="373"/>
      <c r="K20" s="229"/>
    </row>
    <row r="21" spans="2:11" customFormat="1" ht="15" customHeight="1">
      <c r="B21" s="232"/>
      <c r="C21" s="233"/>
      <c r="D21" s="233"/>
      <c r="E21" s="235" t="s">
        <v>3260</v>
      </c>
      <c r="F21" s="373" t="s">
        <v>3261</v>
      </c>
      <c r="G21" s="373"/>
      <c r="H21" s="373"/>
      <c r="I21" s="373"/>
      <c r="J21" s="373"/>
      <c r="K21" s="229"/>
    </row>
    <row r="22" spans="2:11" customFormat="1" ht="15" customHeight="1">
      <c r="B22" s="232"/>
      <c r="C22" s="233"/>
      <c r="D22" s="233"/>
      <c r="E22" s="235" t="s">
        <v>1507</v>
      </c>
      <c r="F22" s="373" t="s">
        <v>1508</v>
      </c>
      <c r="G22" s="373"/>
      <c r="H22" s="373"/>
      <c r="I22" s="373"/>
      <c r="J22" s="373"/>
      <c r="K22" s="229"/>
    </row>
    <row r="23" spans="2:11" customFormat="1" ht="15" customHeight="1">
      <c r="B23" s="232"/>
      <c r="C23" s="233"/>
      <c r="D23" s="233"/>
      <c r="E23" s="235" t="s">
        <v>93</v>
      </c>
      <c r="F23" s="373" t="s">
        <v>3262</v>
      </c>
      <c r="G23" s="373"/>
      <c r="H23" s="373"/>
      <c r="I23" s="373"/>
      <c r="J23" s="373"/>
      <c r="K23" s="229"/>
    </row>
    <row r="24" spans="2:11" customFormat="1" ht="12.75" customHeight="1">
      <c r="B24" s="232"/>
      <c r="C24" s="233"/>
      <c r="D24" s="233"/>
      <c r="E24" s="233"/>
      <c r="F24" s="233"/>
      <c r="G24" s="233"/>
      <c r="H24" s="233"/>
      <c r="I24" s="233"/>
      <c r="J24" s="233"/>
      <c r="K24" s="229"/>
    </row>
    <row r="25" spans="2:11" customFormat="1" ht="15" customHeight="1">
      <c r="B25" s="232"/>
      <c r="C25" s="373" t="s">
        <v>3263</v>
      </c>
      <c r="D25" s="373"/>
      <c r="E25" s="373"/>
      <c r="F25" s="373"/>
      <c r="G25" s="373"/>
      <c r="H25" s="373"/>
      <c r="I25" s="373"/>
      <c r="J25" s="373"/>
      <c r="K25" s="229"/>
    </row>
    <row r="26" spans="2:11" customFormat="1" ht="15" customHeight="1">
      <c r="B26" s="232"/>
      <c r="C26" s="373" t="s">
        <v>3264</v>
      </c>
      <c r="D26" s="373"/>
      <c r="E26" s="373"/>
      <c r="F26" s="373"/>
      <c r="G26" s="373"/>
      <c r="H26" s="373"/>
      <c r="I26" s="373"/>
      <c r="J26" s="373"/>
      <c r="K26" s="229"/>
    </row>
    <row r="27" spans="2:11" customFormat="1" ht="15" customHeight="1">
      <c r="B27" s="232"/>
      <c r="C27" s="231"/>
      <c r="D27" s="373" t="s">
        <v>3265</v>
      </c>
      <c r="E27" s="373"/>
      <c r="F27" s="373"/>
      <c r="G27" s="373"/>
      <c r="H27" s="373"/>
      <c r="I27" s="373"/>
      <c r="J27" s="373"/>
      <c r="K27" s="229"/>
    </row>
    <row r="28" spans="2:11" customFormat="1" ht="15" customHeight="1">
      <c r="B28" s="232"/>
      <c r="C28" s="233"/>
      <c r="D28" s="373" t="s">
        <v>3266</v>
      </c>
      <c r="E28" s="373"/>
      <c r="F28" s="373"/>
      <c r="G28" s="373"/>
      <c r="H28" s="373"/>
      <c r="I28" s="373"/>
      <c r="J28" s="373"/>
      <c r="K28" s="229"/>
    </row>
    <row r="29" spans="2:11" customFormat="1" ht="12.75" customHeight="1">
      <c r="B29" s="232"/>
      <c r="C29" s="233"/>
      <c r="D29" s="233"/>
      <c r="E29" s="233"/>
      <c r="F29" s="233"/>
      <c r="G29" s="233"/>
      <c r="H29" s="233"/>
      <c r="I29" s="233"/>
      <c r="J29" s="233"/>
      <c r="K29" s="229"/>
    </row>
    <row r="30" spans="2:11" customFormat="1" ht="15" customHeight="1">
      <c r="B30" s="232"/>
      <c r="C30" s="233"/>
      <c r="D30" s="373" t="s">
        <v>3267</v>
      </c>
      <c r="E30" s="373"/>
      <c r="F30" s="373"/>
      <c r="G30" s="373"/>
      <c r="H30" s="373"/>
      <c r="I30" s="373"/>
      <c r="J30" s="373"/>
      <c r="K30" s="229"/>
    </row>
    <row r="31" spans="2:11" customFormat="1" ht="15" customHeight="1">
      <c r="B31" s="232"/>
      <c r="C31" s="233"/>
      <c r="D31" s="373" t="s">
        <v>3268</v>
      </c>
      <c r="E31" s="373"/>
      <c r="F31" s="373"/>
      <c r="G31" s="373"/>
      <c r="H31" s="373"/>
      <c r="I31" s="373"/>
      <c r="J31" s="373"/>
      <c r="K31" s="229"/>
    </row>
    <row r="32" spans="2:11" customFormat="1" ht="12.75" customHeight="1">
      <c r="B32" s="232"/>
      <c r="C32" s="233"/>
      <c r="D32" s="233"/>
      <c r="E32" s="233"/>
      <c r="F32" s="233"/>
      <c r="G32" s="233"/>
      <c r="H32" s="233"/>
      <c r="I32" s="233"/>
      <c r="J32" s="233"/>
      <c r="K32" s="229"/>
    </row>
    <row r="33" spans="2:11" customFormat="1" ht="15" customHeight="1">
      <c r="B33" s="232"/>
      <c r="C33" s="233"/>
      <c r="D33" s="373" t="s">
        <v>3269</v>
      </c>
      <c r="E33" s="373"/>
      <c r="F33" s="373"/>
      <c r="G33" s="373"/>
      <c r="H33" s="373"/>
      <c r="I33" s="373"/>
      <c r="J33" s="373"/>
      <c r="K33" s="229"/>
    </row>
    <row r="34" spans="2:11" customFormat="1" ht="15" customHeight="1">
      <c r="B34" s="232"/>
      <c r="C34" s="233"/>
      <c r="D34" s="373" t="s">
        <v>3270</v>
      </c>
      <c r="E34" s="373"/>
      <c r="F34" s="373"/>
      <c r="G34" s="373"/>
      <c r="H34" s="373"/>
      <c r="I34" s="373"/>
      <c r="J34" s="373"/>
      <c r="K34" s="229"/>
    </row>
    <row r="35" spans="2:11" customFormat="1" ht="15" customHeight="1">
      <c r="B35" s="232"/>
      <c r="C35" s="233"/>
      <c r="D35" s="373" t="s">
        <v>3271</v>
      </c>
      <c r="E35" s="373"/>
      <c r="F35" s="373"/>
      <c r="G35" s="373"/>
      <c r="H35" s="373"/>
      <c r="I35" s="373"/>
      <c r="J35" s="373"/>
      <c r="K35" s="229"/>
    </row>
    <row r="36" spans="2:11" customFormat="1" ht="15" customHeight="1">
      <c r="B36" s="232"/>
      <c r="C36" s="233"/>
      <c r="D36" s="231"/>
      <c r="E36" s="234" t="s">
        <v>340</v>
      </c>
      <c r="F36" s="231"/>
      <c r="G36" s="373" t="s">
        <v>3272</v>
      </c>
      <c r="H36" s="373"/>
      <c r="I36" s="373"/>
      <c r="J36" s="373"/>
      <c r="K36" s="229"/>
    </row>
    <row r="37" spans="2:11" customFormat="1" ht="30.75" customHeight="1">
      <c r="B37" s="232"/>
      <c r="C37" s="233"/>
      <c r="D37" s="231"/>
      <c r="E37" s="234" t="s">
        <v>3273</v>
      </c>
      <c r="F37" s="231"/>
      <c r="G37" s="373" t="s">
        <v>3274</v>
      </c>
      <c r="H37" s="373"/>
      <c r="I37" s="373"/>
      <c r="J37" s="373"/>
      <c r="K37" s="229"/>
    </row>
    <row r="38" spans="2:11" customFormat="1" ht="15" customHeight="1">
      <c r="B38" s="232"/>
      <c r="C38" s="233"/>
      <c r="D38" s="231"/>
      <c r="E38" s="234" t="s">
        <v>61</v>
      </c>
      <c r="F38" s="231"/>
      <c r="G38" s="373" t="s">
        <v>3275</v>
      </c>
      <c r="H38" s="373"/>
      <c r="I38" s="373"/>
      <c r="J38" s="373"/>
      <c r="K38" s="229"/>
    </row>
    <row r="39" spans="2:11" customFormat="1" ht="15" customHeight="1">
      <c r="B39" s="232"/>
      <c r="C39" s="233"/>
      <c r="D39" s="231"/>
      <c r="E39" s="234" t="s">
        <v>62</v>
      </c>
      <c r="F39" s="231"/>
      <c r="G39" s="373" t="s">
        <v>3276</v>
      </c>
      <c r="H39" s="373"/>
      <c r="I39" s="373"/>
      <c r="J39" s="373"/>
      <c r="K39" s="229"/>
    </row>
    <row r="40" spans="2:11" customFormat="1" ht="15" customHeight="1">
      <c r="B40" s="232"/>
      <c r="C40" s="233"/>
      <c r="D40" s="231"/>
      <c r="E40" s="234" t="s">
        <v>341</v>
      </c>
      <c r="F40" s="231"/>
      <c r="G40" s="373" t="s">
        <v>3277</v>
      </c>
      <c r="H40" s="373"/>
      <c r="I40" s="373"/>
      <c r="J40" s="373"/>
      <c r="K40" s="229"/>
    </row>
    <row r="41" spans="2:11" customFormat="1" ht="15" customHeight="1">
      <c r="B41" s="232"/>
      <c r="C41" s="233"/>
      <c r="D41" s="231"/>
      <c r="E41" s="234" t="s">
        <v>342</v>
      </c>
      <c r="F41" s="231"/>
      <c r="G41" s="373" t="s">
        <v>3278</v>
      </c>
      <c r="H41" s="373"/>
      <c r="I41" s="373"/>
      <c r="J41" s="373"/>
      <c r="K41" s="229"/>
    </row>
    <row r="42" spans="2:11" customFormat="1" ht="15" customHeight="1">
      <c r="B42" s="232"/>
      <c r="C42" s="233"/>
      <c r="D42" s="231"/>
      <c r="E42" s="234" t="s">
        <v>3279</v>
      </c>
      <c r="F42" s="231"/>
      <c r="G42" s="373" t="s">
        <v>3280</v>
      </c>
      <c r="H42" s="373"/>
      <c r="I42" s="373"/>
      <c r="J42" s="373"/>
      <c r="K42" s="229"/>
    </row>
    <row r="43" spans="2:11" customFormat="1" ht="15" customHeight="1">
      <c r="B43" s="232"/>
      <c r="C43" s="233"/>
      <c r="D43" s="231"/>
      <c r="E43" s="234"/>
      <c r="F43" s="231"/>
      <c r="G43" s="373" t="s">
        <v>3281</v>
      </c>
      <c r="H43" s="373"/>
      <c r="I43" s="373"/>
      <c r="J43" s="373"/>
      <c r="K43" s="229"/>
    </row>
    <row r="44" spans="2:11" customFormat="1" ht="15" customHeight="1">
      <c r="B44" s="232"/>
      <c r="C44" s="233"/>
      <c r="D44" s="231"/>
      <c r="E44" s="234" t="s">
        <v>3282</v>
      </c>
      <c r="F44" s="231"/>
      <c r="G44" s="373" t="s">
        <v>3283</v>
      </c>
      <c r="H44" s="373"/>
      <c r="I44" s="373"/>
      <c r="J44" s="373"/>
      <c r="K44" s="229"/>
    </row>
    <row r="45" spans="2:11" customFormat="1" ht="15" customHeight="1">
      <c r="B45" s="232"/>
      <c r="C45" s="233"/>
      <c r="D45" s="231"/>
      <c r="E45" s="234" t="s">
        <v>344</v>
      </c>
      <c r="F45" s="231"/>
      <c r="G45" s="373" t="s">
        <v>3284</v>
      </c>
      <c r="H45" s="373"/>
      <c r="I45" s="373"/>
      <c r="J45" s="373"/>
      <c r="K45" s="229"/>
    </row>
    <row r="46" spans="2:11" customFormat="1" ht="12.75" customHeight="1">
      <c r="B46" s="232"/>
      <c r="C46" s="233"/>
      <c r="D46" s="231"/>
      <c r="E46" s="231"/>
      <c r="F46" s="231"/>
      <c r="G46" s="231"/>
      <c r="H46" s="231"/>
      <c r="I46" s="231"/>
      <c r="J46" s="231"/>
      <c r="K46" s="229"/>
    </row>
    <row r="47" spans="2:11" customFormat="1" ht="15" customHeight="1">
      <c r="B47" s="232"/>
      <c r="C47" s="233"/>
      <c r="D47" s="373" t="s">
        <v>3285</v>
      </c>
      <c r="E47" s="373"/>
      <c r="F47" s="373"/>
      <c r="G47" s="373"/>
      <c r="H47" s="373"/>
      <c r="I47" s="373"/>
      <c r="J47" s="373"/>
      <c r="K47" s="229"/>
    </row>
    <row r="48" spans="2:11" customFormat="1" ht="15" customHeight="1">
      <c r="B48" s="232"/>
      <c r="C48" s="233"/>
      <c r="D48" s="233"/>
      <c r="E48" s="373" t="s">
        <v>3286</v>
      </c>
      <c r="F48" s="373"/>
      <c r="G48" s="373"/>
      <c r="H48" s="373"/>
      <c r="I48" s="373"/>
      <c r="J48" s="373"/>
      <c r="K48" s="229"/>
    </row>
    <row r="49" spans="2:11" customFormat="1" ht="15" customHeight="1">
      <c r="B49" s="232"/>
      <c r="C49" s="233"/>
      <c r="D49" s="233"/>
      <c r="E49" s="373" t="s">
        <v>3287</v>
      </c>
      <c r="F49" s="373"/>
      <c r="G49" s="373"/>
      <c r="H49" s="373"/>
      <c r="I49" s="373"/>
      <c r="J49" s="373"/>
      <c r="K49" s="229"/>
    </row>
    <row r="50" spans="2:11" customFormat="1" ht="15" customHeight="1">
      <c r="B50" s="232"/>
      <c r="C50" s="233"/>
      <c r="D50" s="233"/>
      <c r="E50" s="373" t="s">
        <v>3288</v>
      </c>
      <c r="F50" s="373"/>
      <c r="G50" s="373"/>
      <c r="H50" s="373"/>
      <c r="I50" s="373"/>
      <c r="J50" s="373"/>
      <c r="K50" s="229"/>
    </row>
    <row r="51" spans="2:11" customFormat="1" ht="15" customHeight="1">
      <c r="B51" s="232"/>
      <c r="C51" s="233"/>
      <c r="D51" s="373" t="s">
        <v>3289</v>
      </c>
      <c r="E51" s="373"/>
      <c r="F51" s="373"/>
      <c r="G51" s="373"/>
      <c r="H51" s="373"/>
      <c r="I51" s="373"/>
      <c r="J51" s="373"/>
      <c r="K51" s="229"/>
    </row>
    <row r="52" spans="2:11" customFormat="1" ht="25.5" customHeight="1">
      <c r="B52" s="228"/>
      <c r="C52" s="374" t="s">
        <v>3290</v>
      </c>
      <c r="D52" s="374"/>
      <c r="E52" s="374"/>
      <c r="F52" s="374"/>
      <c r="G52" s="374"/>
      <c r="H52" s="374"/>
      <c r="I52" s="374"/>
      <c r="J52" s="374"/>
      <c r="K52" s="229"/>
    </row>
    <row r="53" spans="2:11" customFormat="1" ht="5.25" customHeight="1">
      <c r="B53" s="228"/>
      <c r="C53" s="230"/>
      <c r="D53" s="230"/>
      <c r="E53" s="230"/>
      <c r="F53" s="230"/>
      <c r="G53" s="230"/>
      <c r="H53" s="230"/>
      <c r="I53" s="230"/>
      <c r="J53" s="230"/>
      <c r="K53" s="229"/>
    </row>
    <row r="54" spans="2:11" customFormat="1" ht="15" customHeight="1">
      <c r="B54" s="228"/>
      <c r="C54" s="373" t="s">
        <v>3291</v>
      </c>
      <c r="D54" s="373"/>
      <c r="E54" s="373"/>
      <c r="F54" s="373"/>
      <c r="G54" s="373"/>
      <c r="H54" s="373"/>
      <c r="I54" s="373"/>
      <c r="J54" s="373"/>
      <c r="K54" s="229"/>
    </row>
    <row r="55" spans="2:11" customFormat="1" ht="15" customHeight="1">
      <c r="B55" s="228"/>
      <c r="C55" s="373" t="s">
        <v>3292</v>
      </c>
      <c r="D55" s="373"/>
      <c r="E55" s="373"/>
      <c r="F55" s="373"/>
      <c r="G55" s="373"/>
      <c r="H55" s="373"/>
      <c r="I55" s="373"/>
      <c r="J55" s="373"/>
      <c r="K55" s="229"/>
    </row>
    <row r="56" spans="2:11" customFormat="1" ht="12.75" customHeight="1">
      <c r="B56" s="228"/>
      <c r="C56" s="231"/>
      <c r="D56" s="231"/>
      <c r="E56" s="231"/>
      <c r="F56" s="231"/>
      <c r="G56" s="231"/>
      <c r="H56" s="231"/>
      <c r="I56" s="231"/>
      <c r="J56" s="231"/>
      <c r="K56" s="229"/>
    </row>
    <row r="57" spans="2:11" customFormat="1" ht="15" customHeight="1">
      <c r="B57" s="228"/>
      <c r="C57" s="373" t="s">
        <v>3293</v>
      </c>
      <c r="D57" s="373"/>
      <c r="E57" s="373"/>
      <c r="F57" s="373"/>
      <c r="G57" s="373"/>
      <c r="H57" s="373"/>
      <c r="I57" s="373"/>
      <c r="J57" s="373"/>
      <c r="K57" s="229"/>
    </row>
    <row r="58" spans="2:11" customFormat="1" ht="15" customHeight="1">
      <c r="B58" s="228"/>
      <c r="C58" s="233"/>
      <c r="D58" s="373" t="s">
        <v>3294</v>
      </c>
      <c r="E58" s="373"/>
      <c r="F58" s="373"/>
      <c r="G58" s="373"/>
      <c r="H58" s="373"/>
      <c r="I58" s="373"/>
      <c r="J58" s="373"/>
      <c r="K58" s="229"/>
    </row>
    <row r="59" spans="2:11" customFormat="1" ht="15" customHeight="1">
      <c r="B59" s="228"/>
      <c r="C59" s="233"/>
      <c r="D59" s="373" t="s">
        <v>3295</v>
      </c>
      <c r="E59" s="373"/>
      <c r="F59" s="373"/>
      <c r="G59" s="373"/>
      <c r="H59" s="373"/>
      <c r="I59" s="373"/>
      <c r="J59" s="373"/>
      <c r="K59" s="229"/>
    </row>
    <row r="60" spans="2:11" customFormat="1" ht="15" customHeight="1">
      <c r="B60" s="228"/>
      <c r="C60" s="233"/>
      <c r="D60" s="373" t="s">
        <v>3296</v>
      </c>
      <c r="E60" s="373"/>
      <c r="F60" s="373"/>
      <c r="G60" s="373"/>
      <c r="H60" s="373"/>
      <c r="I60" s="373"/>
      <c r="J60" s="373"/>
      <c r="K60" s="229"/>
    </row>
    <row r="61" spans="2:11" customFormat="1" ht="15" customHeight="1">
      <c r="B61" s="228"/>
      <c r="C61" s="233"/>
      <c r="D61" s="373" t="s">
        <v>3297</v>
      </c>
      <c r="E61" s="373"/>
      <c r="F61" s="373"/>
      <c r="G61" s="373"/>
      <c r="H61" s="373"/>
      <c r="I61" s="373"/>
      <c r="J61" s="373"/>
      <c r="K61" s="229"/>
    </row>
    <row r="62" spans="2:11" customFormat="1" ht="15" customHeight="1">
      <c r="B62" s="228"/>
      <c r="C62" s="233"/>
      <c r="D62" s="376" t="s">
        <v>3298</v>
      </c>
      <c r="E62" s="376"/>
      <c r="F62" s="376"/>
      <c r="G62" s="376"/>
      <c r="H62" s="376"/>
      <c r="I62" s="376"/>
      <c r="J62" s="376"/>
      <c r="K62" s="229"/>
    </row>
    <row r="63" spans="2:11" customFormat="1" ht="15" customHeight="1">
      <c r="B63" s="228"/>
      <c r="C63" s="233"/>
      <c r="D63" s="373" t="s">
        <v>3299</v>
      </c>
      <c r="E63" s="373"/>
      <c r="F63" s="373"/>
      <c r="G63" s="373"/>
      <c r="H63" s="373"/>
      <c r="I63" s="373"/>
      <c r="J63" s="373"/>
      <c r="K63" s="229"/>
    </row>
    <row r="64" spans="2:11" customFormat="1" ht="12.75" customHeight="1">
      <c r="B64" s="228"/>
      <c r="C64" s="233"/>
      <c r="D64" s="233"/>
      <c r="E64" s="236"/>
      <c r="F64" s="233"/>
      <c r="G64" s="233"/>
      <c r="H64" s="233"/>
      <c r="I64" s="233"/>
      <c r="J64" s="233"/>
      <c r="K64" s="229"/>
    </row>
    <row r="65" spans="2:11" customFormat="1" ht="15" customHeight="1">
      <c r="B65" s="228"/>
      <c r="C65" s="233"/>
      <c r="D65" s="373" t="s">
        <v>3300</v>
      </c>
      <c r="E65" s="373"/>
      <c r="F65" s="373"/>
      <c r="G65" s="373"/>
      <c r="H65" s="373"/>
      <c r="I65" s="373"/>
      <c r="J65" s="373"/>
      <c r="K65" s="229"/>
    </row>
    <row r="66" spans="2:11" customFormat="1" ht="15" customHeight="1">
      <c r="B66" s="228"/>
      <c r="C66" s="233"/>
      <c r="D66" s="376" t="s">
        <v>3301</v>
      </c>
      <c r="E66" s="376"/>
      <c r="F66" s="376"/>
      <c r="G66" s="376"/>
      <c r="H66" s="376"/>
      <c r="I66" s="376"/>
      <c r="J66" s="376"/>
      <c r="K66" s="229"/>
    </row>
    <row r="67" spans="2:11" customFormat="1" ht="15" customHeight="1">
      <c r="B67" s="228"/>
      <c r="C67" s="233"/>
      <c r="D67" s="373" t="s">
        <v>3302</v>
      </c>
      <c r="E67" s="373"/>
      <c r="F67" s="373"/>
      <c r="G67" s="373"/>
      <c r="H67" s="373"/>
      <c r="I67" s="373"/>
      <c r="J67" s="373"/>
      <c r="K67" s="229"/>
    </row>
    <row r="68" spans="2:11" customFormat="1" ht="15" customHeight="1">
      <c r="B68" s="228"/>
      <c r="C68" s="233"/>
      <c r="D68" s="373" t="s">
        <v>3303</v>
      </c>
      <c r="E68" s="373"/>
      <c r="F68" s="373"/>
      <c r="G68" s="373"/>
      <c r="H68" s="373"/>
      <c r="I68" s="373"/>
      <c r="J68" s="373"/>
      <c r="K68" s="229"/>
    </row>
    <row r="69" spans="2:11" customFormat="1" ht="15" customHeight="1">
      <c r="B69" s="228"/>
      <c r="C69" s="233"/>
      <c r="D69" s="373" t="s">
        <v>3304</v>
      </c>
      <c r="E69" s="373"/>
      <c r="F69" s="373"/>
      <c r="G69" s="373"/>
      <c r="H69" s="373"/>
      <c r="I69" s="373"/>
      <c r="J69" s="373"/>
      <c r="K69" s="229"/>
    </row>
    <row r="70" spans="2:11" customFormat="1" ht="15" customHeight="1">
      <c r="B70" s="228"/>
      <c r="C70" s="233"/>
      <c r="D70" s="373" t="s">
        <v>3305</v>
      </c>
      <c r="E70" s="373"/>
      <c r="F70" s="373"/>
      <c r="G70" s="373"/>
      <c r="H70" s="373"/>
      <c r="I70" s="373"/>
      <c r="J70" s="373"/>
      <c r="K70" s="229"/>
    </row>
    <row r="71" spans="2:11" customFormat="1" ht="12.75" customHeight="1">
      <c r="B71" s="237"/>
      <c r="C71" s="238"/>
      <c r="D71" s="238"/>
      <c r="E71" s="238"/>
      <c r="F71" s="238"/>
      <c r="G71" s="238"/>
      <c r="H71" s="238"/>
      <c r="I71" s="238"/>
      <c r="J71" s="238"/>
      <c r="K71" s="239"/>
    </row>
    <row r="72" spans="2:11" customFormat="1" ht="18.75" customHeight="1">
      <c r="B72" s="240"/>
      <c r="C72" s="240"/>
      <c r="D72" s="240"/>
      <c r="E72" s="240"/>
      <c r="F72" s="240"/>
      <c r="G72" s="240"/>
      <c r="H72" s="240"/>
      <c r="I72" s="240"/>
      <c r="J72" s="240"/>
      <c r="K72" s="241"/>
    </row>
    <row r="73" spans="2:11" customFormat="1" ht="18.75" customHeight="1">
      <c r="B73" s="241"/>
      <c r="C73" s="241"/>
      <c r="D73" s="241"/>
      <c r="E73" s="241"/>
      <c r="F73" s="241"/>
      <c r="G73" s="241"/>
      <c r="H73" s="241"/>
      <c r="I73" s="241"/>
      <c r="J73" s="241"/>
      <c r="K73" s="241"/>
    </row>
    <row r="74" spans="2:11" customFormat="1" ht="7.5" customHeight="1">
      <c r="B74" s="242"/>
      <c r="C74" s="243"/>
      <c r="D74" s="243"/>
      <c r="E74" s="243"/>
      <c r="F74" s="243"/>
      <c r="G74" s="243"/>
      <c r="H74" s="243"/>
      <c r="I74" s="243"/>
      <c r="J74" s="243"/>
      <c r="K74" s="244"/>
    </row>
    <row r="75" spans="2:11" customFormat="1" ht="45" customHeight="1">
      <c r="B75" s="245"/>
      <c r="C75" s="377" t="s">
        <v>3306</v>
      </c>
      <c r="D75" s="377"/>
      <c r="E75" s="377"/>
      <c r="F75" s="377"/>
      <c r="G75" s="377"/>
      <c r="H75" s="377"/>
      <c r="I75" s="377"/>
      <c r="J75" s="377"/>
      <c r="K75" s="246"/>
    </row>
    <row r="76" spans="2:11" customFormat="1" ht="17.25" customHeight="1">
      <c r="B76" s="245"/>
      <c r="C76" s="247" t="s">
        <v>3307</v>
      </c>
      <c r="D76" s="247"/>
      <c r="E76" s="247"/>
      <c r="F76" s="247" t="s">
        <v>3308</v>
      </c>
      <c r="G76" s="248"/>
      <c r="H76" s="247" t="s">
        <v>62</v>
      </c>
      <c r="I76" s="247" t="s">
        <v>65</v>
      </c>
      <c r="J76" s="247" t="s">
        <v>3309</v>
      </c>
      <c r="K76" s="246"/>
    </row>
    <row r="77" spans="2:11" customFormat="1" ht="17.25" customHeight="1">
      <c r="B77" s="245"/>
      <c r="C77" s="249" t="s">
        <v>3310</v>
      </c>
      <c r="D77" s="249"/>
      <c r="E77" s="249"/>
      <c r="F77" s="250" t="s">
        <v>3311</v>
      </c>
      <c r="G77" s="251"/>
      <c r="H77" s="249"/>
      <c r="I77" s="249"/>
      <c r="J77" s="249" t="s">
        <v>3312</v>
      </c>
      <c r="K77" s="246"/>
    </row>
    <row r="78" spans="2:11" customFormat="1" ht="5.25" customHeight="1">
      <c r="B78" s="245"/>
      <c r="C78" s="252"/>
      <c r="D78" s="252"/>
      <c r="E78" s="252"/>
      <c r="F78" s="252"/>
      <c r="G78" s="253"/>
      <c r="H78" s="252"/>
      <c r="I78" s="252"/>
      <c r="J78" s="252"/>
      <c r="K78" s="246"/>
    </row>
    <row r="79" spans="2:11" customFormat="1" ht="15" customHeight="1">
      <c r="B79" s="245"/>
      <c r="C79" s="234" t="s">
        <v>61</v>
      </c>
      <c r="D79" s="254"/>
      <c r="E79" s="254"/>
      <c r="F79" s="255" t="s">
        <v>3313</v>
      </c>
      <c r="G79" s="256"/>
      <c r="H79" s="234" t="s">
        <v>3314</v>
      </c>
      <c r="I79" s="234" t="s">
        <v>3315</v>
      </c>
      <c r="J79" s="234">
        <v>20</v>
      </c>
      <c r="K79" s="246"/>
    </row>
    <row r="80" spans="2:11" customFormat="1" ht="15" customHeight="1">
      <c r="B80" s="245"/>
      <c r="C80" s="234" t="s">
        <v>3316</v>
      </c>
      <c r="D80" s="234"/>
      <c r="E80" s="234"/>
      <c r="F80" s="255" t="s">
        <v>3313</v>
      </c>
      <c r="G80" s="256"/>
      <c r="H80" s="234" t="s">
        <v>3317</v>
      </c>
      <c r="I80" s="234" t="s">
        <v>3315</v>
      </c>
      <c r="J80" s="234">
        <v>120</v>
      </c>
      <c r="K80" s="246"/>
    </row>
    <row r="81" spans="2:11" customFormat="1" ht="15" customHeight="1">
      <c r="B81" s="257"/>
      <c r="C81" s="234" t="s">
        <v>3318</v>
      </c>
      <c r="D81" s="234"/>
      <c r="E81" s="234"/>
      <c r="F81" s="255" t="s">
        <v>3319</v>
      </c>
      <c r="G81" s="256"/>
      <c r="H81" s="234" t="s">
        <v>3320</v>
      </c>
      <c r="I81" s="234" t="s">
        <v>3315</v>
      </c>
      <c r="J81" s="234">
        <v>50</v>
      </c>
      <c r="K81" s="246"/>
    </row>
    <row r="82" spans="2:11" customFormat="1" ht="15" customHeight="1">
      <c r="B82" s="257"/>
      <c r="C82" s="234" t="s">
        <v>3321</v>
      </c>
      <c r="D82" s="234"/>
      <c r="E82" s="234"/>
      <c r="F82" s="255" t="s">
        <v>3313</v>
      </c>
      <c r="G82" s="256"/>
      <c r="H82" s="234" t="s">
        <v>3322</v>
      </c>
      <c r="I82" s="234" t="s">
        <v>3323</v>
      </c>
      <c r="J82" s="234"/>
      <c r="K82" s="246"/>
    </row>
    <row r="83" spans="2:11" customFormat="1" ht="15" customHeight="1">
      <c r="B83" s="257"/>
      <c r="C83" s="234" t="s">
        <v>3324</v>
      </c>
      <c r="D83" s="234"/>
      <c r="E83" s="234"/>
      <c r="F83" s="255" t="s">
        <v>3319</v>
      </c>
      <c r="G83" s="234"/>
      <c r="H83" s="234" t="s">
        <v>3325</v>
      </c>
      <c r="I83" s="234" t="s">
        <v>3315</v>
      </c>
      <c r="J83" s="234">
        <v>15</v>
      </c>
      <c r="K83" s="246"/>
    </row>
    <row r="84" spans="2:11" customFormat="1" ht="15" customHeight="1">
      <c r="B84" s="257"/>
      <c r="C84" s="234" t="s">
        <v>3326</v>
      </c>
      <c r="D84" s="234"/>
      <c r="E84" s="234"/>
      <c r="F84" s="255" t="s">
        <v>3319</v>
      </c>
      <c r="G84" s="234"/>
      <c r="H84" s="234" t="s">
        <v>3327</v>
      </c>
      <c r="I84" s="234" t="s">
        <v>3315</v>
      </c>
      <c r="J84" s="234">
        <v>15</v>
      </c>
      <c r="K84" s="246"/>
    </row>
    <row r="85" spans="2:11" customFormat="1" ht="15" customHeight="1">
      <c r="B85" s="257"/>
      <c r="C85" s="234" t="s">
        <v>3328</v>
      </c>
      <c r="D85" s="234"/>
      <c r="E85" s="234"/>
      <c r="F85" s="255" t="s">
        <v>3319</v>
      </c>
      <c r="G85" s="234"/>
      <c r="H85" s="234" t="s">
        <v>3329</v>
      </c>
      <c r="I85" s="234" t="s">
        <v>3315</v>
      </c>
      <c r="J85" s="234">
        <v>20</v>
      </c>
      <c r="K85" s="246"/>
    </row>
    <row r="86" spans="2:11" customFormat="1" ht="15" customHeight="1">
      <c r="B86" s="257"/>
      <c r="C86" s="234" t="s">
        <v>3330</v>
      </c>
      <c r="D86" s="234"/>
      <c r="E86" s="234"/>
      <c r="F86" s="255" t="s">
        <v>3319</v>
      </c>
      <c r="G86" s="234"/>
      <c r="H86" s="234" t="s">
        <v>3331</v>
      </c>
      <c r="I86" s="234" t="s">
        <v>3315</v>
      </c>
      <c r="J86" s="234">
        <v>20</v>
      </c>
      <c r="K86" s="246"/>
    </row>
    <row r="87" spans="2:11" customFormat="1" ht="15" customHeight="1">
      <c r="B87" s="257"/>
      <c r="C87" s="234" t="s">
        <v>3332</v>
      </c>
      <c r="D87" s="234"/>
      <c r="E87" s="234"/>
      <c r="F87" s="255" t="s">
        <v>3319</v>
      </c>
      <c r="G87" s="256"/>
      <c r="H87" s="234" t="s">
        <v>3333</v>
      </c>
      <c r="I87" s="234" t="s">
        <v>3315</v>
      </c>
      <c r="J87" s="234">
        <v>50</v>
      </c>
      <c r="K87" s="246"/>
    </row>
    <row r="88" spans="2:11" customFormat="1" ht="15" customHeight="1">
      <c r="B88" s="257"/>
      <c r="C88" s="234" t="s">
        <v>3334</v>
      </c>
      <c r="D88" s="234"/>
      <c r="E88" s="234"/>
      <c r="F88" s="255" t="s">
        <v>3319</v>
      </c>
      <c r="G88" s="256"/>
      <c r="H88" s="234" t="s">
        <v>3335</v>
      </c>
      <c r="I88" s="234" t="s">
        <v>3315</v>
      </c>
      <c r="J88" s="234">
        <v>20</v>
      </c>
      <c r="K88" s="246"/>
    </row>
    <row r="89" spans="2:11" customFormat="1" ht="15" customHeight="1">
      <c r="B89" s="257"/>
      <c r="C89" s="234" t="s">
        <v>3336</v>
      </c>
      <c r="D89" s="234"/>
      <c r="E89" s="234"/>
      <c r="F89" s="255" t="s">
        <v>3319</v>
      </c>
      <c r="G89" s="256"/>
      <c r="H89" s="234" t="s">
        <v>3337</v>
      </c>
      <c r="I89" s="234" t="s">
        <v>3315</v>
      </c>
      <c r="J89" s="234">
        <v>20</v>
      </c>
      <c r="K89" s="246"/>
    </row>
    <row r="90" spans="2:11" customFormat="1" ht="15" customHeight="1">
      <c r="B90" s="257"/>
      <c r="C90" s="234" t="s">
        <v>3338</v>
      </c>
      <c r="D90" s="234"/>
      <c r="E90" s="234"/>
      <c r="F90" s="255" t="s">
        <v>3319</v>
      </c>
      <c r="G90" s="256"/>
      <c r="H90" s="234" t="s">
        <v>3339</v>
      </c>
      <c r="I90" s="234" t="s">
        <v>3315</v>
      </c>
      <c r="J90" s="234">
        <v>50</v>
      </c>
      <c r="K90" s="246"/>
    </row>
    <row r="91" spans="2:11" customFormat="1" ht="15" customHeight="1">
      <c r="B91" s="257"/>
      <c r="C91" s="234" t="s">
        <v>3340</v>
      </c>
      <c r="D91" s="234"/>
      <c r="E91" s="234"/>
      <c r="F91" s="255" t="s">
        <v>3319</v>
      </c>
      <c r="G91" s="256"/>
      <c r="H91" s="234" t="s">
        <v>3340</v>
      </c>
      <c r="I91" s="234" t="s">
        <v>3315</v>
      </c>
      <c r="J91" s="234">
        <v>50</v>
      </c>
      <c r="K91" s="246"/>
    </row>
    <row r="92" spans="2:11" customFormat="1" ht="15" customHeight="1">
      <c r="B92" s="257"/>
      <c r="C92" s="234" t="s">
        <v>3341</v>
      </c>
      <c r="D92" s="234"/>
      <c r="E92" s="234"/>
      <c r="F92" s="255" t="s">
        <v>3319</v>
      </c>
      <c r="G92" s="256"/>
      <c r="H92" s="234" t="s">
        <v>3342</v>
      </c>
      <c r="I92" s="234" t="s">
        <v>3315</v>
      </c>
      <c r="J92" s="234">
        <v>255</v>
      </c>
      <c r="K92" s="246"/>
    </row>
    <row r="93" spans="2:11" customFormat="1" ht="15" customHeight="1">
      <c r="B93" s="257"/>
      <c r="C93" s="234" t="s">
        <v>3343</v>
      </c>
      <c r="D93" s="234"/>
      <c r="E93" s="234"/>
      <c r="F93" s="255" t="s">
        <v>3313</v>
      </c>
      <c r="G93" s="256"/>
      <c r="H93" s="234" t="s">
        <v>3344</v>
      </c>
      <c r="I93" s="234" t="s">
        <v>3345</v>
      </c>
      <c r="J93" s="234"/>
      <c r="K93" s="246"/>
    </row>
    <row r="94" spans="2:11" customFormat="1" ht="15" customHeight="1">
      <c r="B94" s="257"/>
      <c r="C94" s="234" t="s">
        <v>3346</v>
      </c>
      <c r="D94" s="234"/>
      <c r="E94" s="234"/>
      <c r="F94" s="255" t="s">
        <v>3313</v>
      </c>
      <c r="G94" s="256"/>
      <c r="H94" s="234" t="s">
        <v>3347</v>
      </c>
      <c r="I94" s="234" t="s">
        <v>3348</v>
      </c>
      <c r="J94" s="234"/>
      <c r="K94" s="246"/>
    </row>
    <row r="95" spans="2:11" customFormat="1" ht="15" customHeight="1">
      <c r="B95" s="257"/>
      <c r="C95" s="234" t="s">
        <v>3349</v>
      </c>
      <c r="D95" s="234"/>
      <c r="E95" s="234"/>
      <c r="F95" s="255" t="s">
        <v>3313</v>
      </c>
      <c r="G95" s="256"/>
      <c r="H95" s="234" t="s">
        <v>3349</v>
      </c>
      <c r="I95" s="234" t="s">
        <v>3348</v>
      </c>
      <c r="J95" s="234"/>
      <c r="K95" s="246"/>
    </row>
    <row r="96" spans="2:11" customFormat="1" ht="15" customHeight="1">
      <c r="B96" s="257"/>
      <c r="C96" s="234" t="s">
        <v>46</v>
      </c>
      <c r="D96" s="234"/>
      <c r="E96" s="234"/>
      <c r="F96" s="255" t="s">
        <v>3313</v>
      </c>
      <c r="G96" s="256"/>
      <c r="H96" s="234" t="s">
        <v>3350</v>
      </c>
      <c r="I96" s="234" t="s">
        <v>3348</v>
      </c>
      <c r="J96" s="234"/>
      <c r="K96" s="246"/>
    </row>
    <row r="97" spans="2:11" customFormat="1" ht="15" customHeight="1">
      <c r="B97" s="257"/>
      <c r="C97" s="234" t="s">
        <v>56</v>
      </c>
      <c r="D97" s="234"/>
      <c r="E97" s="234"/>
      <c r="F97" s="255" t="s">
        <v>3313</v>
      </c>
      <c r="G97" s="256"/>
      <c r="H97" s="234" t="s">
        <v>3351</v>
      </c>
      <c r="I97" s="234" t="s">
        <v>3348</v>
      </c>
      <c r="J97" s="234"/>
      <c r="K97" s="246"/>
    </row>
    <row r="98" spans="2:11" customFormat="1" ht="15" customHeight="1">
      <c r="B98" s="258"/>
      <c r="C98" s="259"/>
      <c r="D98" s="259"/>
      <c r="E98" s="259"/>
      <c r="F98" s="259"/>
      <c r="G98" s="259"/>
      <c r="H98" s="259"/>
      <c r="I98" s="259"/>
      <c r="J98" s="259"/>
      <c r="K98" s="260"/>
    </row>
    <row r="99" spans="2:11" customFormat="1" ht="18.75" customHeight="1">
      <c r="B99" s="261"/>
      <c r="C99" s="262"/>
      <c r="D99" s="262"/>
      <c r="E99" s="262"/>
      <c r="F99" s="262"/>
      <c r="G99" s="262"/>
      <c r="H99" s="262"/>
      <c r="I99" s="262"/>
      <c r="J99" s="262"/>
      <c r="K99" s="261"/>
    </row>
    <row r="100" spans="2:11" customFormat="1" ht="18.75" customHeight="1">
      <c r="B100" s="241"/>
      <c r="C100" s="241"/>
      <c r="D100" s="241"/>
      <c r="E100" s="241"/>
      <c r="F100" s="241"/>
      <c r="G100" s="241"/>
      <c r="H100" s="241"/>
      <c r="I100" s="241"/>
      <c r="J100" s="241"/>
      <c r="K100" s="241"/>
    </row>
    <row r="101" spans="2:11" customFormat="1" ht="7.5" customHeight="1">
      <c r="B101" s="242"/>
      <c r="C101" s="243"/>
      <c r="D101" s="243"/>
      <c r="E101" s="243"/>
      <c r="F101" s="243"/>
      <c r="G101" s="243"/>
      <c r="H101" s="243"/>
      <c r="I101" s="243"/>
      <c r="J101" s="243"/>
      <c r="K101" s="244"/>
    </row>
    <row r="102" spans="2:11" customFormat="1" ht="45" customHeight="1">
      <c r="B102" s="245"/>
      <c r="C102" s="377" t="s">
        <v>3352</v>
      </c>
      <c r="D102" s="377"/>
      <c r="E102" s="377"/>
      <c r="F102" s="377"/>
      <c r="G102" s="377"/>
      <c r="H102" s="377"/>
      <c r="I102" s="377"/>
      <c r="J102" s="377"/>
      <c r="K102" s="246"/>
    </row>
    <row r="103" spans="2:11" customFormat="1" ht="17.25" customHeight="1">
      <c r="B103" s="245"/>
      <c r="C103" s="247" t="s">
        <v>3307</v>
      </c>
      <c r="D103" s="247"/>
      <c r="E103" s="247"/>
      <c r="F103" s="247" t="s">
        <v>3308</v>
      </c>
      <c r="G103" s="248"/>
      <c r="H103" s="247" t="s">
        <v>62</v>
      </c>
      <c r="I103" s="247" t="s">
        <v>65</v>
      </c>
      <c r="J103" s="247" t="s">
        <v>3309</v>
      </c>
      <c r="K103" s="246"/>
    </row>
    <row r="104" spans="2:11" customFormat="1" ht="17.25" customHeight="1">
      <c r="B104" s="245"/>
      <c r="C104" s="249" t="s">
        <v>3310</v>
      </c>
      <c r="D104" s="249"/>
      <c r="E104" s="249"/>
      <c r="F104" s="250" t="s">
        <v>3311</v>
      </c>
      <c r="G104" s="251"/>
      <c r="H104" s="249"/>
      <c r="I104" s="249"/>
      <c r="J104" s="249" t="s">
        <v>3312</v>
      </c>
      <c r="K104" s="246"/>
    </row>
    <row r="105" spans="2:11" customFormat="1" ht="5.25" customHeight="1">
      <c r="B105" s="245"/>
      <c r="C105" s="247"/>
      <c r="D105" s="247"/>
      <c r="E105" s="247"/>
      <c r="F105" s="247"/>
      <c r="G105" s="263"/>
      <c r="H105" s="247"/>
      <c r="I105" s="247"/>
      <c r="J105" s="247"/>
      <c r="K105" s="246"/>
    </row>
    <row r="106" spans="2:11" customFormat="1" ht="15" customHeight="1">
      <c r="B106" s="245"/>
      <c r="C106" s="234" t="s">
        <v>61</v>
      </c>
      <c r="D106" s="254"/>
      <c r="E106" s="254"/>
      <c r="F106" s="255" t="s">
        <v>3313</v>
      </c>
      <c r="G106" s="234"/>
      <c r="H106" s="234" t="s">
        <v>3353</v>
      </c>
      <c r="I106" s="234" t="s">
        <v>3315</v>
      </c>
      <c r="J106" s="234">
        <v>20</v>
      </c>
      <c r="K106" s="246"/>
    </row>
    <row r="107" spans="2:11" customFormat="1" ht="15" customHeight="1">
      <c r="B107" s="245"/>
      <c r="C107" s="234" t="s">
        <v>3316</v>
      </c>
      <c r="D107" s="234"/>
      <c r="E107" s="234"/>
      <c r="F107" s="255" t="s">
        <v>3313</v>
      </c>
      <c r="G107" s="234"/>
      <c r="H107" s="234" t="s">
        <v>3353</v>
      </c>
      <c r="I107" s="234" t="s">
        <v>3315</v>
      </c>
      <c r="J107" s="234">
        <v>120</v>
      </c>
      <c r="K107" s="246"/>
    </row>
    <row r="108" spans="2:11" customFormat="1" ht="15" customHeight="1">
      <c r="B108" s="257"/>
      <c r="C108" s="234" t="s">
        <v>3318</v>
      </c>
      <c r="D108" s="234"/>
      <c r="E108" s="234"/>
      <c r="F108" s="255" t="s">
        <v>3319</v>
      </c>
      <c r="G108" s="234"/>
      <c r="H108" s="234" t="s">
        <v>3353</v>
      </c>
      <c r="I108" s="234" t="s">
        <v>3315</v>
      </c>
      <c r="J108" s="234">
        <v>50</v>
      </c>
      <c r="K108" s="246"/>
    </row>
    <row r="109" spans="2:11" customFormat="1" ht="15" customHeight="1">
      <c r="B109" s="257"/>
      <c r="C109" s="234" t="s">
        <v>3321</v>
      </c>
      <c r="D109" s="234"/>
      <c r="E109" s="234"/>
      <c r="F109" s="255" t="s">
        <v>3313</v>
      </c>
      <c r="G109" s="234"/>
      <c r="H109" s="234" t="s">
        <v>3353</v>
      </c>
      <c r="I109" s="234" t="s">
        <v>3323</v>
      </c>
      <c r="J109" s="234"/>
      <c r="K109" s="246"/>
    </row>
    <row r="110" spans="2:11" customFormat="1" ht="15" customHeight="1">
      <c r="B110" s="257"/>
      <c r="C110" s="234" t="s">
        <v>3332</v>
      </c>
      <c r="D110" s="234"/>
      <c r="E110" s="234"/>
      <c r="F110" s="255" t="s">
        <v>3319</v>
      </c>
      <c r="G110" s="234"/>
      <c r="H110" s="234" t="s">
        <v>3353</v>
      </c>
      <c r="I110" s="234" t="s">
        <v>3315</v>
      </c>
      <c r="J110" s="234">
        <v>50</v>
      </c>
      <c r="K110" s="246"/>
    </row>
    <row r="111" spans="2:11" customFormat="1" ht="15" customHeight="1">
      <c r="B111" s="257"/>
      <c r="C111" s="234" t="s">
        <v>3340</v>
      </c>
      <c r="D111" s="234"/>
      <c r="E111" s="234"/>
      <c r="F111" s="255" t="s">
        <v>3319</v>
      </c>
      <c r="G111" s="234"/>
      <c r="H111" s="234" t="s">
        <v>3353</v>
      </c>
      <c r="I111" s="234" t="s">
        <v>3315</v>
      </c>
      <c r="J111" s="234">
        <v>50</v>
      </c>
      <c r="K111" s="246"/>
    </row>
    <row r="112" spans="2:11" customFormat="1" ht="15" customHeight="1">
      <c r="B112" s="257"/>
      <c r="C112" s="234" t="s">
        <v>3338</v>
      </c>
      <c r="D112" s="234"/>
      <c r="E112" s="234"/>
      <c r="F112" s="255" t="s">
        <v>3319</v>
      </c>
      <c r="G112" s="234"/>
      <c r="H112" s="234" t="s">
        <v>3353</v>
      </c>
      <c r="I112" s="234" t="s">
        <v>3315</v>
      </c>
      <c r="J112" s="234">
        <v>50</v>
      </c>
      <c r="K112" s="246"/>
    </row>
    <row r="113" spans="2:11" customFormat="1" ht="15" customHeight="1">
      <c r="B113" s="257"/>
      <c r="C113" s="234" t="s">
        <v>61</v>
      </c>
      <c r="D113" s="234"/>
      <c r="E113" s="234"/>
      <c r="F113" s="255" t="s">
        <v>3313</v>
      </c>
      <c r="G113" s="234"/>
      <c r="H113" s="234" t="s">
        <v>3354</v>
      </c>
      <c r="I113" s="234" t="s">
        <v>3315</v>
      </c>
      <c r="J113" s="234">
        <v>20</v>
      </c>
      <c r="K113" s="246"/>
    </row>
    <row r="114" spans="2:11" customFormat="1" ht="15" customHeight="1">
      <c r="B114" s="257"/>
      <c r="C114" s="234" t="s">
        <v>3355</v>
      </c>
      <c r="D114" s="234"/>
      <c r="E114" s="234"/>
      <c r="F114" s="255" t="s">
        <v>3313</v>
      </c>
      <c r="G114" s="234"/>
      <c r="H114" s="234" t="s">
        <v>3356</v>
      </c>
      <c r="I114" s="234" t="s">
        <v>3315</v>
      </c>
      <c r="J114" s="234">
        <v>120</v>
      </c>
      <c r="K114" s="246"/>
    </row>
    <row r="115" spans="2:11" customFormat="1" ht="15" customHeight="1">
      <c r="B115" s="257"/>
      <c r="C115" s="234" t="s">
        <v>46</v>
      </c>
      <c r="D115" s="234"/>
      <c r="E115" s="234"/>
      <c r="F115" s="255" t="s">
        <v>3313</v>
      </c>
      <c r="G115" s="234"/>
      <c r="H115" s="234" t="s">
        <v>3357</v>
      </c>
      <c r="I115" s="234" t="s">
        <v>3348</v>
      </c>
      <c r="J115" s="234"/>
      <c r="K115" s="246"/>
    </row>
    <row r="116" spans="2:11" customFormat="1" ht="15" customHeight="1">
      <c r="B116" s="257"/>
      <c r="C116" s="234" t="s">
        <v>56</v>
      </c>
      <c r="D116" s="234"/>
      <c r="E116" s="234"/>
      <c r="F116" s="255" t="s">
        <v>3313</v>
      </c>
      <c r="G116" s="234"/>
      <c r="H116" s="234" t="s">
        <v>3358</v>
      </c>
      <c r="I116" s="234" t="s">
        <v>3348</v>
      </c>
      <c r="J116" s="234"/>
      <c r="K116" s="246"/>
    </row>
    <row r="117" spans="2:11" customFormat="1" ht="15" customHeight="1">
      <c r="B117" s="257"/>
      <c r="C117" s="234" t="s">
        <v>65</v>
      </c>
      <c r="D117" s="234"/>
      <c r="E117" s="234"/>
      <c r="F117" s="255" t="s">
        <v>3313</v>
      </c>
      <c r="G117" s="234"/>
      <c r="H117" s="234" t="s">
        <v>3359</v>
      </c>
      <c r="I117" s="234" t="s">
        <v>3360</v>
      </c>
      <c r="J117" s="234"/>
      <c r="K117" s="246"/>
    </row>
    <row r="118" spans="2:11" customFormat="1" ht="15" customHeight="1">
      <c r="B118" s="258"/>
      <c r="C118" s="264"/>
      <c r="D118" s="264"/>
      <c r="E118" s="264"/>
      <c r="F118" s="264"/>
      <c r="G118" s="264"/>
      <c r="H118" s="264"/>
      <c r="I118" s="264"/>
      <c r="J118" s="264"/>
      <c r="K118" s="260"/>
    </row>
    <row r="119" spans="2:11" customFormat="1" ht="18.75" customHeight="1">
      <c r="B119" s="265"/>
      <c r="C119" s="266"/>
      <c r="D119" s="266"/>
      <c r="E119" s="266"/>
      <c r="F119" s="267"/>
      <c r="G119" s="266"/>
      <c r="H119" s="266"/>
      <c r="I119" s="266"/>
      <c r="J119" s="266"/>
      <c r="K119" s="265"/>
    </row>
    <row r="120" spans="2:11" customFormat="1" ht="18.75" customHeight="1">
      <c r="B120" s="241"/>
      <c r="C120" s="241"/>
      <c r="D120" s="241"/>
      <c r="E120" s="241"/>
      <c r="F120" s="241"/>
      <c r="G120" s="241"/>
      <c r="H120" s="241"/>
      <c r="I120" s="241"/>
      <c r="J120" s="241"/>
      <c r="K120" s="241"/>
    </row>
    <row r="121" spans="2:1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customFormat="1" ht="45" customHeight="1">
      <c r="B122" s="271"/>
      <c r="C122" s="375" t="s">
        <v>3361</v>
      </c>
      <c r="D122" s="375"/>
      <c r="E122" s="375"/>
      <c r="F122" s="375"/>
      <c r="G122" s="375"/>
      <c r="H122" s="375"/>
      <c r="I122" s="375"/>
      <c r="J122" s="375"/>
      <c r="K122" s="272"/>
    </row>
    <row r="123" spans="2:11" customFormat="1" ht="17.25" customHeight="1">
      <c r="B123" s="273"/>
      <c r="C123" s="247" t="s">
        <v>3307</v>
      </c>
      <c r="D123" s="247"/>
      <c r="E123" s="247"/>
      <c r="F123" s="247" t="s">
        <v>3308</v>
      </c>
      <c r="G123" s="248"/>
      <c r="H123" s="247" t="s">
        <v>62</v>
      </c>
      <c r="I123" s="247" t="s">
        <v>65</v>
      </c>
      <c r="J123" s="247" t="s">
        <v>3309</v>
      </c>
      <c r="K123" s="274"/>
    </row>
    <row r="124" spans="2:11" customFormat="1" ht="17.25" customHeight="1">
      <c r="B124" s="273"/>
      <c r="C124" s="249" t="s">
        <v>3310</v>
      </c>
      <c r="D124" s="249"/>
      <c r="E124" s="249"/>
      <c r="F124" s="250" t="s">
        <v>3311</v>
      </c>
      <c r="G124" s="251"/>
      <c r="H124" s="249"/>
      <c r="I124" s="249"/>
      <c r="J124" s="249" t="s">
        <v>3312</v>
      </c>
      <c r="K124" s="274"/>
    </row>
    <row r="125" spans="2:11" customFormat="1" ht="5.25" customHeight="1">
      <c r="B125" s="275"/>
      <c r="C125" s="252"/>
      <c r="D125" s="252"/>
      <c r="E125" s="252"/>
      <c r="F125" s="252"/>
      <c r="G125" s="276"/>
      <c r="H125" s="252"/>
      <c r="I125" s="252"/>
      <c r="J125" s="252"/>
      <c r="K125" s="277"/>
    </row>
    <row r="126" spans="2:11" customFormat="1" ht="15" customHeight="1">
      <c r="B126" s="275"/>
      <c r="C126" s="234" t="s">
        <v>3316</v>
      </c>
      <c r="D126" s="254"/>
      <c r="E126" s="254"/>
      <c r="F126" s="255" t="s">
        <v>3313</v>
      </c>
      <c r="G126" s="234"/>
      <c r="H126" s="234" t="s">
        <v>3353</v>
      </c>
      <c r="I126" s="234" t="s">
        <v>3315</v>
      </c>
      <c r="J126" s="234">
        <v>120</v>
      </c>
      <c r="K126" s="278"/>
    </row>
    <row r="127" spans="2:11" customFormat="1" ht="15" customHeight="1">
      <c r="B127" s="275"/>
      <c r="C127" s="234" t="s">
        <v>3362</v>
      </c>
      <c r="D127" s="234"/>
      <c r="E127" s="234"/>
      <c r="F127" s="255" t="s">
        <v>3313</v>
      </c>
      <c r="G127" s="234"/>
      <c r="H127" s="234" t="s">
        <v>3363</v>
      </c>
      <c r="I127" s="234" t="s">
        <v>3315</v>
      </c>
      <c r="J127" s="234" t="s">
        <v>3364</v>
      </c>
      <c r="K127" s="278"/>
    </row>
    <row r="128" spans="2:11" customFormat="1" ht="15" customHeight="1">
      <c r="B128" s="275"/>
      <c r="C128" s="234" t="s">
        <v>93</v>
      </c>
      <c r="D128" s="234"/>
      <c r="E128" s="234"/>
      <c r="F128" s="255" t="s">
        <v>3313</v>
      </c>
      <c r="G128" s="234"/>
      <c r="H128" s="234" t="s">
        <v>3365</v>
      </c>
      <c r="I128" s="234" t="s">
        <v>3315</v>
      </c>
      <c r="J128" s="234" t="s">
        <v>3364</v>
      </c>
      <c r="K128" s="278"/>
    </row>
    <row r="129" spans="2:11" customFormat="1" ht="15" customHeight="1">
      <c r="B129" s="275"/>
      <c r="C129" s="234" t="s">
        <v>3324</v>
      </c>
      <c r="D129" s="234"/>
      <c r="E129" s="234"/>
      <c r="F129" s="255" t="s">
        <v>3319</v>
      </c>
      <c r="G129" s="234"/>
      <c r="H129" s="234" t="s">
        <v>3325</v>
      </c>
      <c r="I129" s="234" t="s">
        <v>3315</v>
      </c>
      <c r="J129" s="234">
        <v>15</v>
      </c>
      <c r="K129" s="278"/>
    </row>
    <row r="130" spans="2:11" customFormat="1" ht="15" customHeight="1">
      <c r="B130" s="275"/>
      <c r="C130" s="234" t="s">
        <v>3326</v>
      </c>
      <c r="D130" s="234"/>
      <c r="E130" s="234"/>
      <c r="F130" s="255" t="s">
        <v>3319</v>
      </c>
      <c r="G130" s="234"/>
      <c r="H130" s="234" t="s">
        <v>3327</v>
      </c>
      <c r="I130" s="234" t="s">
        <v>3315</v>
      </c>
      <c r="J130" s="234">
        <v>15</v>
      </c>
      <c r="K130" s="278"/>
    </row>
    <row r="131" spans="2:11" customFormat="1" ht="15" customHeight="1">
      <c r="B131" s="275"/>
      <c r="C131" s="234" t="s">
        <v>3328</v>
      </c>
      <c r="D131" s="234"/>
      <c r="E131" s="234"/>
      <c r="F131" s="255" t="s">
        <v>3319</v>
      </c>
      <c r="G131" s="234"/>
      <c r="H131" s="234" t="s">
        <v>3329</v>
      </c>
      <c r="I131" s="234" t="s">
        <v>3315</v>
      </c>
      <c r="J131" s="234">
        <v>20</v>
      </c>
      <c r="K131" s="278"/>
    </row>
    <row r="132" spans="2:11" customFormat="1" ht="15" customHeight="1">
      <c r="B132" s="275"/>
      <c r="C132" s="234" t="s">
        <v>3330</v>
      </c>
      <c r="D132" s="234"/>
      <c r="E132" s="234"/>
      <c r="F132" s="255" t="s">
        <v>3319</v>
      </c>
      <c r="G132" s="234"/>
      <c r="H132" s="234" t="s">
        <v>3331</v>
      </c>
      <c r="I132" s="234" t="s">
        <v>3315</v>
      </c>
      <c r="J132" s="234">
        <v>20</v>
      </c>
      <c r="K132" s="278"/>
    </row>
    <row r="133" spans="2:11" customFormat="1" ht="15" customHeight="1">
      <c r="B133" s="275"/>
      <c r="C133" s="234" t="s">
        <v>3318</v>
      </c>
      <c r="D133" s="234"/>
      <c r="E133" s="234"/>
      <c r="F133" s="255" t="s">
        <v>3319</v>
      </c>
      <c r="G133" s="234"/>
      <c r="H133" s="234" t="s">
        <v>3353</v>
      </c>
      <c r="I133" s="234" t="s">
        <v>3315</v>
      </c>
      <c r="J133" s="234">
        <v>50</v>
      </c>
      <c r="K133" s="278"/>
    </row>
    <row r="134" spans="2:11" customFormat="1" ht="15" customHeight="1">
      <c r="B134" s="275"/>
      <c r="C134" s="234" t="s">
        <v>3332</v>
      </c>
      <c r="D134" s="234"/>
      <c r="E134" s="234"/>
      <c r="F134" s="255" t="s">
        <v>3319</v>
      </c>
      <c r="G134" s="234"/>
      <c r="H134" s="234" t="s">
        <v>3353</v>
      </c>
      <c r="I134" s="234" t="s">
        <v>3315</v>
      </c>
      <c r="J134" s="234">
        <v>50</v>
      </c>
      <c r="K134" s="278"/>
    </row>
    <row r="135" spans="2:11" customFormat="1" ht="15" customHeight="1">
      <c r="B135" s="275"/>
      <c r="C135" s="234" t="s">
        <v>3338</v>
      </c>
      <c r="D135" s="234"/>
      <c r="E135" s="234"/>
      <c r="F135" s="255" t="s">
        <v>3319</v>
      </c>
      <c r="G135" s="234"/>
      <c r="H135" s="234" t="s">
        <v>3353</v>
      </c>
      <c r="I135" s="234" t="s">
        <v>3315</v>
      </c>
      <c r="J135" s="234">
        <v>50</v>
      </c>
      <c r="K135" s="278"/>
    </row>
    <row r="136" spans="2:11" customFormat="1" ht="15" customHeight="1">
      <c r="B136" s="275"/>
      <c r="C136" s="234" t="s">
        <v>3340</v>
      </c>
      <c r="D136" s="234"/>
      <c r="E136" s="234"/>
      <c r="F136" s="255" t="s">
        <v>3319</v>
      </c>
      <c r="G136" s="234"/>
      <c r="H136" s="234" t="s">
        <v>3353</v>
      </c>
      <c r="I136" s="234" t="s">
        <v>3315</v>
      </c>
      <c r="J136" s="234">
        <v>50</v>
      </c>
      <c r="K136" s="278"/>
    </row>
    <row r="137" spans="2:11" customFormat="1" ht="15" customHeight="1">
      <c r="B137" s="275"/>
      <c r="C137" s="234" t="s">
        <v>3341</v>
      </c>
      <c r="D137" s="234"/>
      <c r="E137" s="234"/>
      <c r="F137" s="255" t="s">
        <v>3319</v>
      </c>
      <c r="G137" s="234"/>
      <c r="H137" s="234" t="s">
        <v>3366</v>
      </c>
      <c r="I137" s="234" t="s">
        <v>3315</v>
      </c>
      <c r="J137" s="234">
        <v>255</v>
      </c>
      <c r="K137" s="278"/>
    </row>
    <row r="138" spans="2:11" customFormat="1" ht="15" customHeight="1">
      <c r="B138" s="275"/>
      <c r="C138" s="234" t="s">
        <v>3343</v>
      </c>
      <c r="D138" s="234"/>
      <c r="E138" s="234"/>
      <c r="F138" s="255" t="s">
        <v>3313</v>
      </c>
      <c r="G138" s="234"/>
      <c r="H138" s="234" t="s">
        <v>3367</v>
      </c>
      <c r="I138" s="234" t="s">
        <v>3345</v>
      </c>
      <c r="J138" s="234"/>
      <c r="K138" s="278"/>
    </row>
    <row r="139" spans="2:11" customFormat="1" ht="15" customHeight="1">
      <c r="B139" s="275"/>
      <c r="C139" s="234" t="s">
        <v>3346</v>
      </c>
      <c r="D139" s="234"/>
      <c r="E139" s="234"/>
      <c r="F139" s="255" t="s">
        <v>3313</v>
      </c>
      <c r="G139" s="234"/>
      <c r="H139" s="234" t="s">
        <v>3368</v>
      </c>
      <c r="I139" s="234" t="s">
        <v>3348</v>
      </c>
      <c r="J139" s="234"/>
      <c r="K139" s="278"/>
    </row>
    <row r="140" spans="2:11" customFormat="1" ht="15" customHeight="1">
      <c r="B140" s="275"/>
      <c r="C140" s="234" t="s">
        <v>3349</v>
      </c>
      <c r="D140" s="234"/>
      <c r="E140" s="234"/>
      <c r="F140" s="255" t="s">
        <v>3313</v>
      </c>
      <c r="G140" s="234"/>
      <c r="H140" s="234" t="s">
        <v>3349</v>
      </c>
      <c r="I140" s="234" t="s">
        <v>3348</v>
      </c>
      <c r="J140" s="234"/>
      <c r="K140" s="278"/>
    </row>
    <row r="141" spans="2:11" customFormat="1" ht="15" customHeight="1">
      <c r="B141" s="275"/>
      <c r="C141" s="234" t="s">
        <v>46</v>
      </c>
      <c r="D141" s="234"/>
      <c r="E141" s="234"/>
      <c r="F141" s="255" t="s">
        <v>3313</v>
      </c>
      <c r="G141" s="234"/>
      <c r="H141" s="234" t="s">
        <v>3369</v>
      </c>
      <c r="I141" s="234" t="s">
        <v>3348</v>
      </c>
      <c r="J141" s="234"/>
      <c r="K141" s="278"/>
    </row>
    <row r="142" spans="2:11" customFormat="1" ht="15" customHeight="1">
      <c r="B142" s="275"/>
      <c r="C142" s="234" t="s">
        <v>3370</v>
      </c>
      <c r="D142" s="234"/>
      <c r="E142" s="234"/>
      <c r="F142" s="255" t="s">
        <v>3313</v>
      </c>
      <c r="G142" s="234"/>
      <c r="H142" s="234" t="s">
        <v>3371</v>
      </c>
      <c r="I142" s="234" t="s">
        <v>3348</v>
      </c>
      <c r="J142" s="234"/>
      <c r="K142" s="278"/>
    </row>
    <row r="143" spans="2:11" customFormat="1" ht="15" customHeight="1">
      <c r="B143" s="279"/>
      <c r="C143" s="280"/>
      <c r="D143" s="280"/>
      <c r="E143" s="280"/>
      <c r="F143" s="280"/>
      <c r="G143" s="280"/>
      <c r="H143" s="280"/>
      <c r="I143" s="280"/>
      <c r="J143" s="280"/>
      <c r="K143" s="281"/>
    </row>
    <row r="144" spans="2:11" customFormat="1" ht="18.75" customHeight="1">
      <c r="B144" s="266"/>
      <c r="C144" s="266"/>
      <c r="D144" s="266"/>
      <c r="E144" s="266"/>
      <c r="F144" s="267"/>
      <c r="G144" s="266"/>
      <c r="H144" s="266"/>
      <c r="I144" s="266"/>
      <c r="J144" s="266"/>
      <c r="K144" s="266"/>
    </row>
    <row r="145" spans="2:11" customFormat="1" ht="18.75" customHeight="1">
      <c r="B145" s="241"/>
      <c r="C145" s="241"/>
      <c r="D145" s="241"/>
      <c r="E145" s="241"/>
      <c r="F145" s="241"/>
      <c r="G145" s="241"/>
      <c r="H145" s="241"/>
      <c r="I145" s="241"/>
      <c r="J145" s="241"/>
      <c r="K145" s="241"/>
    </row>
    <row r="146" spans="2:11" customFormat="1" ht="7.5" customHeight="1">
      <c r="B146" s="242"/>
      <c r="C146" s="243"/>
      <c r="D146" s="243"/>
      <c r="E146" s="243"/>
      <c r="F146" s="243"/>
      <c r="G146" s="243"/>
      <c r="H146" s="243"/>
      <c r="I146" s="243"/>
      <c r="J146" s="243"/>
      <c r="K146" s="244"/>
    </row>
    <row r="147" spans="2:11" customFormat="1" ht="45" customHeight="1">
      <c r="B147" s="245"/>
      <c r="C147" s="377" t="s">
        <v>3372</v>
      </c>
      <c r="D147" s="377"/>
      <c r="E147" s="377"/>
      <c r="F147" s="377"/>
      <c r="G147" s="377"/>
      <c r="H147" s="377"/>
      <c r="I147" s="377"/>
      <c r="J147" s="377"/>
      <c r="K147" s="246"/>
    </row>
    <row r="148" spans="2:11" customFormat="1" ht="17.25" customHeight="1">
      <c r="B148" s="245"/>
      <c r="C148" s="247" t="s">
        <v>3307</v>
      </c>
      <c r="D148" s="247"/>
      <c r="E148" s="247"/>
      <c r="F148" s="247" t="s">
        <v>3308</v>
      </c>
      <c r="G148" s="248"/>
      <c r="H148" s="247" t="s">
        <v>62</v>
      </c>
      <c r="I148" s="247" t="s">
        <v>65</v>
      </c>
      <c r="J148" s="247" t="s">
        <v>3309</v>
      </c>
      <c r="K148" s="246"/>
    </row>
    <row r="149" spans="2:11" customFormat="1" ht="17.25" customHeight="1">
      <c r="B149" s="245"/>
      <c r="C149" s="249" t="s">
        <v>3310</v>
      </c>
      <c r="D149" s="249"/>
      <c r="E149" s="249"/>
      <c r="F149" s="250" t="s">
        <v>3311</v>
      </c>
      <c r="G149" s="251"/>
      <c r="H149" s="249"/>
      <c r="I149" s="249"/>
      <c r="J149" s="249" t="s">
        <v>3312</v>
      </c>
      <c r="K149" s="246"/>
    </row>
    <row r="150" spans="2:11" customFormat="1" ht="5.25" customHeight="1">
      <c r="B150" s="257"/>
      <c r="C150" s="252"/>
      <c r="D150" s="252"/>
      <c r="E150" s="252"/>
      <c r="F150" s="252"/>
      <c r="G150" s="253"/>
      <c r="H150" s="252"/>
      <c r="I150" s="252"/>
      <c r="J150" s="252"/>
      <c r="K150" s="278"/>
    </row>
    <row r="151" spans="2:11" customFormat="1" ht="15" customHeight="1">
      <c r="B151" s="257"/>
      <c r="C151" s="282" t="s">
        <v>3316</v>
      </c>
      <c r="D151" s="234"/>
      <c r="E151" s="234"/>
      <c r="F151" s="283" t="s">
        <v>3313</v>
      </c>
      <c r="G151" s="234"/>
      <c r="H151" s="282" t="s">
        <v>3353</v>
      </c>
      <c r="I151" s="282" t="s">
        <v>3315</v>
      </c>
      <c r="J151" s="282">
        <v>120</v>
      </c>
      <c r="K151" s="278"/>
    </row>
    <row r="152" spans="2:11" customFormat="1" ht="15" customHeight="1">
      <c r="B152" s="257"/>
      <c r="C152" s="282" t="s">
        <v>3362</v>
      </c>
      <c r="D152" s="234"/>
      <c r="E152" s="234"/>
      <c r="F152" s="283" t="s">
        <v>3313</v>
      </c>
      <c r="G152" s="234"/>
      <c r="H152" s="282" t="s">
        <v>3373</v>
      </c>
      <c r="I152" s="282" t="s">
        <v>3315</v>
      </c>
      <c r="J152" s="282" t="s">
        <v>3364</v>
      </c>
      <c r="K152" s="278"/>
    </row>
    <row r="153" spans="2:11" customFormat="1" ht="15" customHeight="1">
      <c r="B153" s="257"/>
      <c r="C153" s="282" t="s">
        <v>93</v>
      </c>
      <c r="D153" s="234"/>
      <c r="E153" s="234"/>
      <c r="F153" s="283" t="s">
        <v>3313</v>
      </c>
      <c r="G153" s="234"/>
      <c r="H153" s="282" t="s">
        <v>3374</v>
      </c>
      <c r="I153" s="282" t="s">
        <v>3315</v>
      </c>
      <c r="J153" s="282" t="s">
        <v>3364</v>
      </c>
      <c r="K153" s="278"/>
    </row>
    <row r="154" spans="2:11" customFormat="1" ht="15" customHeight="1">
      <c r="B154" s="257"/>
      <c r="C154" s="282" t="s">
        <v>3318</v>
      </c>
      <c r="D154" s="234"/>
      <c r="E154" s="234"/>
      <c r="F154" s="283" t="s">
        <v>3319</v>
      </c>
      <c r="G154" s="234"/>
      <c r="H154" s="282" t="s">
        <v>3353</v>
      </c>
      <c r="I154" s="282" t="s">
        <v>3315</v>
      </c>
      <c r="J154" s="282">
        <v>50</v>
      </c>
      <c r="K154" s="278"/>
    </row>
    <row r="155" spans="2:11" customFormat="1" ht="15" customHeight="1">
      <c r="B155" s="257"/>
      <c r="C155" s="282" t="s">
        <v>3321</v>
      </c>
      <c r="D155" s="234"/>
      <c r="E155" s="234"/>
      <c r="F155" s="283" t="s">
        <v>3313</v>
      </c>
      <c r="G155" s="234"/>
      <c r="H155" s="282" t="s">
        <v>3353</v>
      </c>
      <c r="I155" s="282" t="s">
        <v>3323</v>
      </c>
      <c r="J155" s="282"/>
      <c r="K155" s="278"/>
    </row>
    <row r="156" spans="2:11" customFormat="1" ht="15" customHeight="1">
      <c r="B156" s="257"/>
      <c r="C156" s="282" t="s">
        <v>3332</v>
      </c>
      <c r="D156" s="234"/>
      <c r="E156" s="234"/>
      <c r="F156" s="283" t="s">
        <v>3319</v>
      </c>
      <c r="G156" s="234"/>
      <c r="H156" s="282" t="s">
        <v>3353</v>
      </c>
      <c r="I156" s="282" t="s">
        <v>3315</v>
      </c>
      <c r="J156" s="282">
        <v>50</v>
      </c>
      <c r="K156" s="278"/>
    </row>
    <row r="157" spans="2:11" customFormat="1" ht="15" customHeight="1">
      <c r="B157" s="257"/>
      <c r="C157" s="282" t="s">
        <v>3340</v>
      </c>
      <c r="D157" s="234"/>
      <c r="E157" s="234"/>
      <c r="F157" s="283" t="s">
        <v>3319</v>
      </c>
      <c r="G157" s="234"/>
      <c r="H157" s="282" t="s">
        <v>3353</v>
      </c>
      <c r="I157" s="282" t="s">
        <v>3315</v>
      </c>
      <c r="J157" s="282">
        <v>50</v>
      </c>
      <c r="K157" s="278"/>
    </row>
    <row r="158" spans="2:11" customFormat="1" ht="15" customHeight="1">
      <c r="B158" s="257"/>
      <c r="C158" s="282" t="s">
        <v>3338</v>
      </c>
      <c r="D158" s="234"/>
      <c r="E158" s="234"/>
      <c r="F158" s="283" t="s">
        <v>3319</v>
      </c>
      <c r="G158" s="234"/>
      <c r="H158" s="282" t="s">
        <v>3353</v>
      </c>
      <c r="I158" s="282" t="s">
        <v>3315</v>
      </c>
      <c r="J158" s="282">
        <v>50</v>
      </c>
      <c r="K158" s="278"/>
    </row>
    <row r="159" spans="2:11" customFormat="1" ht="15" customHeight="1">
      <c r="B159" s="257"/>
      <c r="C159" s="282" t="s">
        <v>276</v>
      </c>
      <c r="D159" s="234"/>
      <c r="E159" s="234"/>
      <c r="F159" s="283" t="s">
        <v>3313</v>
      </c>
      <c r="G159" s="234"/>
      <c r="H159" s="282" t="s">
        <v>3375</v>
      </c>
      <c r="I159" s="282" t="s">
        <v>3315</v>
      </c>
      <c r="J159" s="282" t="s">
        <v>3376</v>
      </c>
      <c r="K159" s="278"/>
    </row>
    <row r="160" spans="2:11" customFormat="1" ht="15" customHeight="1">
      <c r="B160" s="257"/>
      <c r="C160" s="282" t="s">
        <v>3377</v>
      </c>
      <c r="D160" s="234"/>
      <c r="E160" s="234"/>
      <c r="F160" s="283" t="s">
        <v>3313</v>
      </c>
      <c r="G160" s="234"/>
      <c r="H160" s="282" t="s">
        <v>3378</v>
      </c>
      <c r="I160" s="282" t="s">
        <v>3348</v>
      </c>
      <c r="J160" s="282"/>
      <c r="K160" s="278"/>
    </row>
    <row r="161" spans="2:11" customFormat="1" ht="15" customHeight="1">
      <c r="B161" s="284"/>
      <c r="C161" s="264"/>
      <c r="D161" s="264"/>
      <c r="E161" s="264"/>
      <c r="F161" s="264"/>
      <c r="G161" s="264"/>
      <c r="H161" s="264"/>
      <c r="I161" s="264"/>
      <c r="J161" s="264"/>
      <c r="K161" s="285"/>
    </row>
    <row r="162" spans="2:11" customFormat="1" ht="18.75" customHeight="1">
      <c r="B162" s="266"/>
      <c r="C162" s="276"/>
      <c r="D162" s="276"/>
      <c r="E162" s="276"/>
      <c r="F162" s="286"/>
      <c r="G162" s="276"/>
      <c r="H162" s="276"/>
      <c r="I162" s="276"/>
      <c r="J162" s="276"/>
      <c r="K162" s="266"/>
    </row>
    <row r="163" spans="2:11" customFormat="1" ht="18.75" customHeight="1">
      <c r="B163" s="241"/>
      <c r="C163" s="241"/>
      <c r="D163" s="241"/>
      <c r="E163" s="241"/>
      <c r="F163" s="241"/>
      <c r="G163" s="241"/>
      <c r="H163" s="241"/>
      <c r="I163" s="241"/>
      <c r="J163" s="241"/>
      <c r="K163" s="241"/>
    </row>
    <row r="164" spans="2:11" customFormat="1" ht="7.5" customHeight="1">
      <c r="B164" s="223"/>
      <c r="C164" s="224"/>
      <c r="D164" s="224"/>
      <c r="E164" s="224"/>
      <c r="F164" s="224"/>
      <c r="G164" s="224"/>
      <c r="H164" s="224"/>
      <c r="I164" s="224"/>
      <c r="J164" s="224"/>
      <c r="K164" s="225"/>
    </row>
    <row r="165" spans="2:11" customFormat="1" ht="45" customHeight="1">
      <c r="B165" s="226"/>
      <c r="C165" s="375" t="s">
        <v>3379</v>
      </c>
      <c r="D165" s="375"/>
      <c r="E165" s="375"/>
      <c r="F165" s="375"/>
      <c r="G165" s="375"/>
      <c r="H165" s="375"/>
      <c r="I165" s="375"/>
      <c r="J165" s="375"/>
      <c r="K165" s="227"/>
    </row>
    <row r="166" spans="2:11" customFormat="1" ht="17.25" customHeight="1">
      <c r="B166" s="226"/>
      <c r="C166" s="247" t="s">
        <v>3307</v>
      </c>
      <c r="D166" s="247"/>
      <c r="E166" s="247"/>
      <c r="F166" s="247" t="s">
        <v>3308</v>
      </c>
      <c r="G166" s="287"/>
      <c r="H166" s="288" t="s">
        <v>62</v>
      </c>
      <c r="I166" s="288" t="s">
        <v>65</v>
      </c>
      <c r="J166" s="247" t="s">
        <v>3309</v>
      </c>
      <c r="K166" s="227"/>
    </row>
    <row r="167" spans="2:11" customFormat="1" ht="17.25" customHeight="1">
      <c r="B167" s="228"/>
      <c r="C167" s="249" t="s">
        <v>3310</v>
      </c>
      <c r="D167" s="249"/>
      <c r="E167" s="249"/>
      <c r="F167" s="250" t="s">
        <v>3311</v>
      </c>
      <c r="G167" s="289"/>
      <c r="H167" s="290"/>
      <c r="I167" s="290"/>
      <c r="J167" s="249" t="s">
        <v>3312</v>
      </c>
      <c r="K167" s="229"/>
    </row>
    <row r="168" spans="2:11" customFormat="1" ht="5.25" customHeight="1">
      <c r="B168" s="257"/>
      <c r="C168" s="252"/>
      <c r="D168" s="252"/>
      <c r="E168" s="252"/>
      <c r="F168" s="252"/>
      <c r="G168" s="253"/>
      <c r="H168" s="252"/>
      <c r="I168" s="252"/>
      <c r="J168" s="252"/>
      <c r="K168" s="278"/>
    </row>
    <row r="169" spans="2:11" customFormat="1" ht="15" customHeight="1">
      <c r="B169" s="257"/>
      <c r="C169" s="234" t="s">
        <v>3316</v>
      </c>
      <c r="D169" s="234"/>
      <c r="E169" s="234"/>
      <c r="F169" s="255" t="s">
        <v>3313</v>
      </c>
      <c r="G169" s="234"/>
      <c r="H169" s="234" t="s">
        <v>3353</v>
      </c>
      <c r="I169" s="234" t="s">
        <v>3315</v>
      </c>
      <c r="J169" s="234">
        <v>120</v>
      </c>
      <c r="K169" s="278"/>
    </row>
    <row r="170" spans="2:11" customFormat="1" ht="15" customHeight="1">
      <c r="B170" s="257"/>
      <c r="C170" s="234" t="s">
        <v>3362</v>
      </c>
      <c r="D170" s="234"/>
      <c r="E170" s="234"/>
      <c r="F170" s="255" t="s">
        <v>3313</v>
      </c>
      <c r="G170" s="234"/>
      <c r="H170" s="234" t="s">
        <v>3363</v>
      </c>
      <c r="I170" s="234" t="s">
        <v>3315</v>
      </c>
      <c r="J170" s="234" t="s">
        <v>3364</v>
      </c>
      <c r="K170" s="278"/>
    </row>
    <row r="171" spans="2:11" customFormat="1" ht="15" customHeight="1">
      <c r="B171" s="257"/>
      <c r="C171" s="234" t="s">
        <v>93</v>
      </c>
      <c r="D171" s="234"/>
      <c r="E171" s="234"/>
      <c r="F171" s="255" t="s">
        <v>3313</v>
      </c>
      <c r="G171" s="234"/>
      <c r="H171" s="234" t="s">
        <v>3380</v>
      </c>
      <c r="I171" s="234" t="s">
        <v>3315</v>
      </c>
      <c r="J171" s="234" t="s">
        <v>3364</v>
      </c>
      <c r="K171" s="278"/>
    </row>
    <row r="172" spans="2:11" customFormat="1" ht="15" customHeight="1">
      <c r="B172" s="257"/>
      <c r="C172" s="234" t="s">
        <v>3318</v>
      </c>
      <c r="D172" s="234"/>
      <c r="E172" s="234"/>
      <c r="F172" s="255" t="s">
        <v>3319</v>
      </c>
      <c r="G172" s="234"/>
      <c r="H172" s="234" t="s">
        <v>3380</v>
      </c>
      <c r="I172" s="234" t="s">
        <v>3315</v>
      </c>
      <c r="J172" s="234">
        <v>50</v>
      </c>
      <c r="K172" s="278"/>
    </row>
    <row r="173" spans="2:11" customFormat="1" ht="15" customHeight="1">
      <c r="B173" s="257"/>
      <c r="C173" s="234" t="s">
        <v>3321</v>
      </c>
      <c r="D173" s="234"/>
      <c r="E173" s="234"/>
      <c r="F173" s="255" t="s">
        <v>3313</v>
      </c>
      <c r="G173" s="234"/>
      <c r="H173" s="234" t="s">
        <v>3380</v>
      </c>
      <c r="I173" s="234" t="s">
        <v>3323</v>
      </c>
      <c r="J173" s="234"/>
      <c r="K173" s="278"/>
    </row>
    <row r="174" spans="2:11" customFormat="1" ht="15" customHeight="1">
      <c r="B174" s="257"/>
      <c r="C174" s="234" t="s">
        <v>3332</v>
      </c>
      <c r="D174" s="234"/>
      <c r="E174" s="234"/>
      <c r="F174" s="255" t="s">
        <v>3319</v>
      </c>
      <c r="G174" s="234"/>
      <c r="H174" s="234" t="s">
        <v>3380</v>
      </c>
      <c r="I174" s="234" t="s">
        <v>3315</v>
      </c>
      <c r="J174" s="234">
        <v>50</v>
      </c>
      <c r="K174" s="278"/>
    </row>
    <row r="175" spans="2:11" customFormat="1" ht="15" customHeight="1">
      <c r="B175" s="257"/>
      <c r="C175" s="234" t="s">
        <v>3340</v>
      </c>
      <c r="D175" s="234"/>
      <c r="E175" s="234"/>
      <c r="F175" s="255" t="s">
        <v>3319</v>
      </c>
      <c r="G175" s="234"/>
      <c r="H175" s="234" t="s">
        <v>3380</v>
      </c>
      <c r="I175" s="234" t="s">
        <v>3315</v>
      </c>
      <c r="J175" s="234">
        <v>50</v>
      </c>
      <c r="K175" s="278"/>
    </row>
    <row r="176" spans="2:11" customFormat="1" ht="15" customHeight="1">
      <c r="B176" s="257"/>
      <c r="C176" s="234" t="s">
        <v>3338</v>
      </c>
      <c r="D176" s="234"/>
      <c r="E176" s="234"/>
      <c r="F176" s="255" t="s">
        <v>3319</v>
      </c>
      <c r="G176" s="234"/>
      <c r="H176" s="234" t="s">
        <v>3380</v>
      </c>
      <c r="I176" s="234" t="s">
        <v>3315</v>
      </c>
      <c r="J176" s="234">
        <v>50</v>
      </c>
      <c r="K176" s="278"/>
    </row>
    <row r="177" spans="2:11" customFormat="1" ht="15" customHeight="1">
      <c r="B177" s="257"/>
      <c r="C177" s="234" t="s">
        <v>340</v>
      </c>
      <c r="D177" s="234"/>
      <c r="E177" s="234"/>
      <c r="F177" s="255" t="s">
        <v>3313</v>
      </c>
      <c r="G177" s="234"/>
      <c r="H177" s="234" t="s">
        <v>3381</v>
      </c>
      <c r="I177" s="234" t="s">
        <v>3382</v>
      </c>
      <c r="J177" s="234"/>
      <c r="K177" s="278"/>
    </row>
    <row r="178" spans="2:11" customFormat="1" ht="15" customHeight="1">
      <c r="B178" s="257"/>
      <c r="C178" s="234" t="s">
        <v>65</v>
      </c>
      <c r="D178" s="234"/>
      <c r="E178" s="234"/>
      <c r="F178" s="255" t="s">
        <v>3313</v>
      </c>
      <c r="G178" s="234"/>
      <c r="H178" s="234" t="s">
        <v>3383</v>
      </c>
      <c r="I178" s="234" t="s">
        <v>3384</v>
      </c>
      <c r="J178" s="234">
        <v>1</v>
      </c>
      <c r="K178" s="278"/>
    </row>
    <row r="179" spans="2:11" customFormat="1" ht="15" customHeight="1">
      <c r="B179" s="257"/>
      <c r="C179" s="234" t="s">
        <v>61</v>
      </c>
      <c r="D179" s="234"/>
      <c r="E179" s="234"/>
      <c r="F179" s="255" t="s">
        <v>3313</v>
      </c>
      <c r="G179" s="234"/>
      <c r="H179" s="234" t="s">
        <v>3385</v>
      </c>
      <c r="I179" s="234" t="s">
        <v>3315</v>
      </c>
      <c r="J179" s="234">
        <v>20</v>
      </c>
      <c r="K179" s="278"/>
    </row>
    <row r="180" spans="2:11" customFormat="1" ht="15" customHeight="1">
      <c r="B180" s="257"/>
      <c r="C180" s="234" t="s">
        <v>62</v>
      </c>
      <c r="D180" s="234"/>
      <c r="E180" s="234"/>
      <c r="F180" s="255" t="s">
        <v>3313</v>
      </c>
      <c r="G180" s="234"/>
      <c r="H180" s="234" t="s">
        <v>3386</v>
      </c>
      <c r="I180" s="234" t="s">
        <v>3315</v>
      </c>
      <c r="J180" s="234">
        <v>255</v>
      </c>
      <c r="K180" s="278"/>
    </row>
    <row r="181" spans="2:11" customFormat="1" ht="15" customHeight="1">
      <c r="B181" s="257"/>
      <c r="C181" s="234" t="s">
        <v>341</v>
      </c>
      <c r="D181" s="234"/>
      <c r="E181" s="234"/>
      <c r="F181" s="255" t="s">
        <v>3313</v>
      </c>
      <c r="G181" s="234"/>
      <c r="H181" s="234" t="s">
        <v>3277</v>
      </c>
      <c r="I181" s="234" t="s">
        <v>3315</v>
      </c>
      <c r="J181" s="234">
        <v>10</v>
      </c>
      <c r="K181" s="278"/>
    </row>
    <row r="182" spans="2:11" customFormat="1" ht="15" customHeight="1">
      <c r="B182" s="257"/>
      <c r="C182" s="234" t="s">
        <v>342</v>
      </c>
      <c r="D182" s="234"/>
      <c r="E182" s="234"/>
      <c r="F182" s="255" t="s">
        <v>3313</v>
      </c>
      <c r="G182" s="234"/>
      <c r="H182" s="234" t="s">
        <v>3387</v>
      </c>
      <c r="I182" s="234" t="s">
        <v>3348</v>
      </c>
      <c r="J182" s="234"/>
      <c r="K182" s="278"/>
    </row>
    <row r="183" spans="2:11" customFormat="1" ht="15" customHeight="1">
      <c r="B183" s="257"/>
      <c r="C183" s="234" t="s">
        <v>3388</v>
      </c>
      <c r="D183" s="234"/>
      <c r="E183" s="234"/>
      <c r="F183" s="255" t="s">
        <v>3313</v>
      </c>
      <c r="G183" s="234"/>
      <c r="H183" s="234" t="s">
        <v>3389</v>
      </c>
      <c r="I183" s="234" t="s">
        <v>3348</v>
      </c>
      <c r="J183" s="234"/>
      <c r="K183" s="278"/>
    </row>
    <row r="184" spans="2:11" customFormat="1" ht="15" customHeight="1">
      <c r="B184" s="257"/>
      <c r="C184" s="234" t="s">
        <v>3377</v>
      </c>
      <c r="D184" s="234"/>
      <c r="E184" s="234"/>
      <c r="F184" s="255" t="s">
        <v>3313</v>
      </c>
      <c r="G184" s="234"/>
      <c r="H184" s="234" t="s">
        <v>3390</v>
      </c>
      <c r="I184" s="234" t="s">
        <v>3348</v>
      </c>
      <c r="J184" s="234"/>
      <c r="K184" s="278"/>
    </row>
    <row r="185" spans="2:11" customFormat="1" ht="15" customHeight="1">
      <c r="B185" s="257"/>
      <c r="C185" s="234" t="s">
        <v>344</v>
      </c>
      <c r="D185" s="234"/>
      <c r="E185" s="234"/>
      <c r="F185" s="255" t="s">
        <v>3319</v>
      </c>
      <c r="G185" s="234"/>
      <c r="H185" s="234" t="s">
        <v>3391</v>
      </c>
      <c r="I185" s="234" t="s">
        <v>3315</v>
      </c>
      <c r="J185" s="234">
        <v>50</v>
      </c>
      <c r="K185" s="278"/>
    </row>
    <row r="186" spans="2:11" customFormat="1" ht="15" customHeight="1">
      <c r="B186" s="257"/>
      <c r="C186" s="234" t="s">
        <v>3392</v>
      </c>
      <c r="D186" s="234"/>
      <c r="E186" s="234"/>
      <c r="F186" s="255" t="s">
        <v>3319</v>
      </c>
      <c r="G186" s="234"/>
      <c r="H186" s="234" t="s">
        <v>3393</v>
      </c>
      <c r="I186" s="234" t="s">
        <v>3394</v>
      </c>
      <c r="J186" s="234"/>
      <c r="K186" s="278"/>
    </row>
    <row r="187" spans="2:11" customFormat="1" ht="15" customHeight="1">
      <c r="B187" s="257"/>
      <c r="C187" s="234" t="s">
        <v>3395</v>
      </c>
      <c r="D187" s="234"/>
      <c r="E187" s="234"/>
      <c r="F187" s="255" t="s">
        <v>3319</v>
      </c>
      <c r="G187" s="234"/>
      <c r="H187" s="234" t="s">
        <v>3396</v>
      </c>
      <c r="I187" s="234" t="s">
        <v>3394</v>
      </c>
      <c r="J187" s="234"/>
      <c r="K187" s="278"/>
    </row>
    <row r="188" spans="2:11" customFormat="1" ht="15" customHeight="1">
      <c r="B188" s="257"/>
      <c r="C188" s="234" t="s">
        <v>3397</v>
      </c>
      <c r="D188" s="234"/>
      <c r="E188" s="234"/>
      <c r="F188" s="255" t="s">
        <v>3319</v>
      </c>
      <c r="G188" s="234"/>
      <c r="H188" s="234" t="s">
        <v>3398</v>
      </c>
      <c r="I188" s="234" t="s">
        <v>3394</v>
      </c>
      <c r="J188" s="234"/>
      <c r="K188" s="278"/>
    </row>
    <row r="189" spans="2:11" customFormat="1" ht="15" customHeight="1">
      <c r="B189" s="257"/>
      <c r="C189" s="291" t="s">
        <v>3399</v>
      </c>
      <c r="D189" s="234"/>
      <c r="E189" s="234"/>
      <c r="F189" s="255" t="s">
        <v>3319</v>
      </c>
      <c r="G189" s="234"/>
      <c r="H189" s="234" t="s">
        <v>3400</v>
      </c>
      <c r="I189" s="234" t="s">
        <v>3401</v>
      </c>
      <c r="J189" s="292" t="s">
        <v>3402</v>
      </c>
      <c r="K189" s="278"/>
    </row>
    <row r="190" spans="2:11" customFormat="1" ht="15" customHeight="1">
      <c r="B190" s="257"/>
      <c r="C190" s="291" t="s">
        <v>3403</v>
      </c>
      <c r="D190" s="234"/>
      <c r="E190" s="234"/>
      <c r="F190" s="255" t="s">
        <v>3319</v>
      </c>
      <c r="G190" s="234"/>
      <c r="H190" s="234" t="s">
        <v>3404</v>
      </c>
      <c r="I190" s="234" t="s">
        <v>3401</v>
      </c>
      <c r="J190" s="292" t="s">
        <v>3402</v>
      </c>
      <c r="K190" s="278"/>
    </row>
    <row r="191" spans="2:11" customFormat="1" ht="15" customHeight="1">
      <c r="B191" s="257"/>
      <c r="C191" s="291" t="s">
        <v>50</v>
      </c>
      <c r="D191" s="234"/>
      <c r="E191" s="234"/>
      <c r="F191" s="255" t="s">
        <v>3313</v>
      </c>
      <c r="G191" s="234"/>
      <c r="H191" s="231" t="s">
        <v>3405</v>
      </c>
      <c r="I191" s="234" t="s">
        <v>3406</v>
      </c>
      <c r="J191" s="234"/>
      <c r="K191" s="278"/>
    </row>
    <row r="192" spans="2:11" customFormat="1" ht="15" customHeight="1">
      <c r="B192" s="257"/>
      <c r="C192" s="291" t="s">
        <v>3407</v>
      </c>
      <c r="D192" s="234"/>
      <c r="E192" s="234"/>
      <c r="F192" s="255" t="s">
        <v>3313</v>
      </c>
      <c r="G192" s="234"/>
      <c r="H192" s="234" t="s">
        <v>3408</v>
      </c>
      <c r="I192" s="234" t="s">
        <v>3348</v>
      </c>
      <c r="J192" s="234"/>
      <c r="K192" s="278"/>
    </row>
    <row r="193" spans="2:11" customFormat="1" ht="15" customHeight="1">
      <c r="B193" s="257"/>
      <c r="C193" s="291" t="s">
        <v>3409</v>
      </c>
      <c r="D193" s="234"/>
      <c r="E193" s="234"/>
      <c r="F193" s="255" t="s">
        <v>3313</v>
      </c>
      <c r="G193" s="234"/>
      <c r="H193" s="234" t="s">
        <v>3410</v>
      </c>
      <c r="I193" s="234" t="s">
        <v>3348</v>
      </c>
      <c r="J193" s="234"/>
      <c r="K193" s="278"/>
    </row>
    <row r="194" spans="2:11" customFormat="1" ht="15" customHeight="1">
      <c r="B194" s="257"/>
      <c r="C194" s="291" t="s">
        <v>3411</v>
      </c>
      <c r="D194" s="234"/>
      <c r="E194" s="234"/>
      <c r="F194" s="255" t="s">
        <v>3319</v>
      </c>
      <c r="G194" s="234"/>
      <c r="H194" s="234" t="s">
        <v>3412</v>
      </c>
      <c r="I194" s="234" t="s">
        <v>3348</v>
      </c>
      <c r="J194" s="234"/>
      <c r="K194" s="278"/>
    </row>
    <row r="195" spans="2:11" customFormat="1" ht="15" customHeight="1">
      <c r="B195" s="284"/>
      <c r="C195" s="293"/>
      <c r="D195" s="264"/>
      <c r="E195" s="264"/>
      <c r="F195" s="264"/>
      <c r="G195" s="264"/>
      <c r="H195" s="264"/>
      <c r="I195" s="264"/>
      <c r="J195" s="264"/>
      <c r="K195" s="285"/>
    </row>
    <row r="196" spans="2:11" customFormat="1" ht="18.75" customHeight="1">
      <c r="B196" s="266"/>
      <c r="C196" s="276"/>
      <c r="D196" s="276"/>
      <c r="E196" s="276"/>
      <c r="F196" s="286"/>
      <c r="G196" s="276"/>
      <c r="H196" s="276"/>
      <c r="I196" s="276"/>
      <c r="J196" s="276"/>
      <c r="K196" s="266"/>
    </row>
    <row r="197" spans="2:11" customFormat="1" ht="18.75" customHeight="1">
      <c r="B197" s="266"/>
      <c r="C197" s="276"/>
      <c r="D197" s="276"/>
      <c r="E197" s="276"/>
      <c r="F197" s="286"/>
      <c r="G197" s="276"/>
      <c r="H197" s="276"/>
      <c r="I197" s="276"/>
      <c r="J197" s="276"/>
      <c r="K197" s="266"/>
    </row>
    <row r="198" spans="2:11" customFormat="1" ht="18.75" customHeight="1">
      <c r="B198" s="241"/>
      <c r="C198" s="241"/>
      <c r="D198" s="241"/>
      <c r="E198" s="241"/>
      <c r="F198" s="241"/>
      <c r="G198" s="241"/>
      <c r="H198" s="241"/>
      <c r="I198" s="241"/>
      <c r="J198" s="241"/>
      <c r="K198" s="241"/>
    </row>
    <row r="199" spans="2:11" customFormat="1" ht="13.5">
      <c r="B199" s="223"/>
      <c r="C199" s="224"/>
      <c r="D199" s="224"/>
      <c r="E199" s="224"/>
      <c r="F199" s="224"/>
      <c r="G199" s="224"/>
      <c r="H199" s="224"/>
      <c r="I199" s="224"/>
      <c r="J199" s="224"/>
      <c r="K199" s="225"/>
    </row>
    <row r="200" spans="2:11" customFormat="1" ht="21">
      <c r="B200" s="226"/>
      <c r="C200" s="375" t="s">
        <v>3413</v>
      </c>
      <c r="D200" s="375"/>
      <c r="E200" s="375"/>
      <c r="F200" s="375"/>
      <c r="G200" s="375"/>
      <c r="H200" s="375"/>
      <c r="I200" s="375"/>
      <c r="J200" s="375"/>
      <c r="K200" s="227"/>
    </row>
    <row r="201" spans="2:11" customFormat="1" ht="25.5" customHeight="1">
      <c r="B201" s="226"/>
      <c r="C201" s="294" t="s">
        <v>3414</v>
      </c>
      <c r="D201" s="294"/>
      <c r="E201" s="294"/>
      <c r="F201" s="294" t="s">
        <v>3415</v>
      </c>
      <c r="G201" s="295"/>
      <c r="H201" s="378" t="s">
        <v>3416</v>
      </c>
      <c r="I201" s="378"/>
      <c r="J201" s="378"/>
      <c r="K201" s="227"/>
    </row>
    <row r="202" spans="2:11" customFormat="1" ht="5.25" customHeight="1">
      <c r="B202" s="257"/>
      <c r="C202" s="252"/>
      <c r="D202" s="252"/>
      <c r="E202" s="252"/>
      <c r="F202" s="252"/>
      <c r="G202" s="276"/>
      <c r="H202" s="252"/>
      <c r="I202" s="252"/>
      <c r="J202" s="252"/>
      <c r="K202" s="278"/>
    </row>
    <row r="203" spans="2:11" customFormat="1" ht="15" customHeight="1">
      <c r="B203" s="257"/>
      <c r="C203" s="234" t="s">
        <v>3406</v>
      </c>
      <c r="D203" s="234"/>
      <c r="E203" s="234"/>
      <c r="F203" s="255" t="s">
        <v>51</v>
      </c>
      <c r="G203" s="234"/>
      <c r="H203" s="379" t="s">
        <v>3417</v>
      </c>
      <c r="I203" s="379"/>
      <c r="J203" s="379"/>
      <c r="K203" s="278"/>
    </row>
    <row r="204" spans="2:11" customFormat="1" ht="15" customHeight="1">
      <c r="B204" s="257"/>
      <c r="C204" s="234"/>
      <c r="D204" s="234"/>
      <c r="E204" s="234"/>
      <c r="F204" s="255" t="s">
        <v>52</v>
      </c>
      <c r="G204" s="234"/>
      <c r="H204" s="379" t="s">
        <v>3418</v>
      </c>
      <c r="I204" s="379"/>
      <c r="J204" s="379"/>
      <c r="K204" s="278"/>
    </row>
    <row r="205" spans="2:11" customFormat="1" ht="15" customHeight="1">
      <c r="B205" s="257"/>
      <c r="C205" s="234"/>
      <c r="D205" s="234"/>
      <c r="E205" s="234"/>
      <c r="F205" s="255" t="s">
        <v>55</v>
      </c>
      <c r="G205" s="234"/>
      <c r="H205" s="379" t="s">
        <v>3419</v>
      </c>
      <c r="I205" s="379"/>
      <c r="J205" s="379"/>
      <c r="K205" s="278"/>
    </row>
    <row r="206" spans="2:11" customFormat="1" ht="15" customHeight="1">
      <c r="B206" s="257"/>
      <c r="C206" s="234"/>
      <c r="D206" s="234"/>
      <c r="E206" s="234"/>
      <c r="F206" s="255" t="s">
        <v>53</v>
      </c>
      <c r="G206" s="234"/>
      <c r="H206" s="379" t="s">
        <v>3420</v>
      </c>
      <c r="I206" s="379"/>
      <c r="J206" s="379"/>
      <c r="K206" s="278"/>
    </row>
    <row r="207" spans="2:11" customFormat="1" ht="15" customHeight="1">
      <c r="B207" s="257"/>
      <c r="C207" s="234"/>
      <c r="D207" s="234"/>
      <c r="E207" s="234"/>
      <c r="F207" s="255" t="s">
        <v>54</v>
      </c>
      <c r="G207" s="234"/>
      <c r="H207" s="379" t="s">
        <v>3421</v>
      </c>
      <c r="I207" s="379"/>
      <c r="J207" s="379"/>
      <c r="K207" s="278"/>
    </row>
    <row r="208" spans="2:11" customFormat="1" ht="15" customHeight="1">
      <c r="B208" s="257"/>
      <c r="C208" s="234"/>
      <c r="D208" s="234"/>
      <c r="E208" s="234"/>
      <c r="F208" s="255"/>
      <c r="G208" s="234"/>
      <c r="H208" s="234"/>
      <c r="I208" s="234"/>
      <c r="J208" s="234"/>
      <c r="K208" s="278"/>
    </row>
    <row r="209" spans="2:11" customFormat="1" ht="15" customHeight="1">
      <c r="B209" s="257"/>
      <c r="C209" s="234" t="s">
        <v>3360</v>
      </c>
      <c r="D209" s="234"/>
      <c r="E209" s="234"/>
      <c r="F209" s="255" t="s">
        <v>86</v>
      </c>
      <c r="G209" s="234"/>
      <c r="H209" s="379" t="s">
        <v>3422</v>
      </c>
      <c r="I209" s="379"/>
      <c r="J209" s="379"/>
      <c r="K209" s="278"/>
    </row>
    <row r="210" spans="2:11" customFormat="1" ht="15" customHeight="1">
      <c r="B210" s="257"/>
      <c r="C210" s="234"/>
      <c r="D210" s="234"/>
      <c r="E210" s="234"/>
      <c r="F210" s="255" t="s">
        <v>3258</v>
      </c>
      <c r="G210" s="234"/>
      <c r="H210" s="379" t="s">
        <v>3259</v>
      </c>
      <c r="I210" s="379"/>
      <c r="J210" s="379"/>
      <c r="K210" s="278"/>
    </row>
    <row r="211" spans="2:11" customFormat="1" ht="15" customHeight="1">
      <c r="B211" s="257"/>
      <c r="C211" s="234"/>
      <c r="D211" s="234"/>
      <c r="E211" s="234"/>
      <c r="F211" s="255" t="s">
        <v>3256</v>
      </c>
      <c r="G211" s="234"/>
      <c r="H211" s="379" t="s">
        <v>3423</v>
      </c>
      <c r="I211" s="379"/>
      <c r="J211" s="379"/>
      <c r="K211" s="278"/>
    </row>
    <row r="212" spans="2:11" customFormat="1" ht="15" customHeight="1">
      <c r="B212" s="296"/>
      <c r="C212" s="234"/>
      <c r="D212" s="234"/>
      <c r="E212" s="234"/>
      <c r="F212" s="255" t="s">
        <v>3260</v>
      </c>
      <c r="G212" s="291"/>
      <c r="H212" s="380" t="s">
        <v>3261</v>
      </c>
      <c r="I212" s="380"/>
      <c r="J212" s="380"/>
      <c r="K212" s="297"/>
    </row>
    <row r="213" spans="2:11" customFormat="1" ht="15" customHeight="1">
      <c r="B213" s="296"/>
      <c r="C213" s="234"/>
      <c r="D213" s="234"/>
      <c r="E213" s="234"/>
      <c r="F213" s="255" t="s">
        <v>1507</v>
      </c>
      <c r="G213" s="291"/>
      <c r="H213" s="380" t="s">
        <v>3424</v>
      </c>
      <c r="I213" s="380"/>
      <c r="J213" s="380"/>
      <c r="K213" s="297"/>
    </row>
    <row r="214" spans="2:11" customFormat="1" ht="15" customHeight="1">
      <c r="B214" s="296"/>
      <c r="C214" s="234"/>
      <c r="D214" s="234"/>
      <c r="E214" s="234"/>
      <c r="F214" s="255"/>
      <c r="G214" s="291"/>
      <c r="H214" s="282"/>
      <c r="I214" s="282"/>
      <c r="J214" s="282"/>
      <c r="K214" s="297"/>
    </row>
    <row r="215" spans="2:11" customFormat="1" ht="15" customHeight="1">
      <c r="B215" s="296"/>
      <c r="C215" s="234" t="s">
        <v>3384</v>
      </c>
      <c r="D215" s="234"/>
      <c r="E215" s="234"/>
      <c r="F215" s="255">
        <v>1</v>
      </c>
      <c r="G215" s="291"/>
      <c r="H215" s="380" t="s">
        <v>3425</v>
      </c>
      <c r="I215" s="380"/>
      <c r="J215" s="380"/>
      <c r="K215" s="297"/>
    </row>
    <row r="216" spans="2:11" customFormat="1" ht="15" customHeight="1">
      <c r="B216" s="296"/>
      <c r="C216" s="234"/>
      <c r="D216" s="234"/>
      <c r="E216" s="234"/>
      <c r="F216" s="255">
        <v>2</v>
      </c>
      <c r="G216" s="291"/>
      <c r="H216" s="380" t="s">
        <v>3426</v>
      </c>
      <c r="I216" s="380"/>
      <c r="J216" s="380"/>
      <c r="K216" s="297"/>
    </row>
    <row r="217" spans="2:11" customFormat="1" ht="15" customHeight="1">
      <c r="B217" s="296"/>
      <c r="C217" s="234"/>
      <c r="D217" s="234"/>
      <c r="E217" s="234"/>
      <c r="F217" s="255">
        <v>3</v>
      </c>
      <c r="G217" s="291"/>
      <c r="H217" s="380" t="s">
        <v>3427</v>
      </c>
      <c r="I217" s="380"/>
      <c r="J217" s="380"/>
      <c r="K217" s="297"/>
    </row>
    <row r="218" spans="2:11" customFormat="1" ht="15" customHeight="1">
      <c r="B218" s="296"/>
      <c r="C218" s="234"/>
      <c r="D218" s="234"/>
      <c r="E218" s="234"/>
      <c r="F218" s="255">
        <v>4</v>
      </c>
      <c r="G218" s="291"/>
      <c r="H218" s="380" t="s">
        <v>3428</v>
      </c>
      <c r="I218" s="380"/>
      <c r="J218" s="380"/>
      <c r="K218" s="297"/>
    </row>
    <row r="219" spans="2:11" customFormat="1" ht="12.75" customHeight="1">
      <c r="B219" s="298"/>
      <c r="C219" s="299"/>
      <c r="D219" s="299"/>
      <c r="E219" s="299"/>
      <c r="F219" s="299"/>
      <c r="G219" s="299"/>
      <c r="H219" s="299"/>
      <c r="I219" s="299"/>
      <c r="J219" s="299"/>
      <c r="K219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C67E854B357C4AA5DCFBB0259761EB" ma:contentTypeVersion="13" ma:contentTypeDescription="Vytvoří nový dokument" ma:contentTypeScope="" ma:versionID="9503f3758f002148b857c6a15ca278e7">
  <xsd:schema xmlns:xsd="http://www.w3.org/2001/XMLSchema" xmlns:xs="http://www.w3.org/2001/XMLSchema" xmlns:p="http://schemas.microsoft.com/office/2006/metadata/properties" xmlns:ns2="f8bb5f55-f7ed-469c-a7c2-f324ebd57be7" xmlns:ns3="77241950-2d33-4ddb-a3ca-c8110636c688" targetNamespace="http://schemas.microsoft.com/office/2006/metadata/properties" ma:root="true" ma:fieldsID="5479bb6b88fe18cd010667f3335227de" ns2:_="" ns3:_="">
    <xsd:import namespace="f8bb5f55-f7ed-469c-a7c2-f324ebd57be7"/>
    <xsd:import namespace="77241950-2d33-4ddb-a3ca-c8110636c6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bb5f55-f7ed-469c-a7c2-f324ebd57b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babb5542-b20f-476f-b885-dfe2db7716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41950-2d33-4ddb-a3ca-c8110636c688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fe627a-62b6-4319-b7f6-2a165d91368c}" ma:internalName="TaxCatchAll" ma:showField="CatchAllData" ma:web="77241950-2d33-4ddb-a3ca-c8110636c6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bb5f55-f7ed-469c-a7c2-f324ebd57be7">
      <Terms xmlns="http://schemas.microsoft.com/office/infopath/2007/PartnerControls"/>
    </lcf76f155ced4ddcb4097134ff3c332f>
    <TaxCatchAll xmlns="77241950-2d33-4ddb-a3ca-c8110636c688" xsi:nil="true"/>
  </documentManagement>
</p:properties>
</file>

<file path=customXml/itemProps1.xml><?xml version="1.0" encoding="utf-8"?>
<ds:datastoreItem xmlns:ds="http://schemas.openxmlformats.org/officeDocument/2006/customXml" ds:itemID="{823A7EC8-F8FD-48F6-91D9-B8758BC2CBFD}"/>
</file>

<file path=customXml/itemProps2.xml><?xml version="1.0" encoding="utf-8"?>
<ds:datastoreItem xmlns:ds="http://schemas.openxmlformats.org/officeDocument/2006/customXml" ds:itemID="{8CE03A04-A551-4E4B-8A2E-F6DD28F62DD7}"/>
</file>

<file path=customXml/itemProps3.xml><?xml version="1.0" encoding="utf-8"?>
<ds:datastoreItem xmlns:ds="http://schemas.openxmlformats.org/officeDocument/2006/customXml" ds:itemID="{F7E5B432-CBD3-4444-ADB1-ACB6205DDF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Luděk Štuller</dc:creator>
  <cp:keywords/>
  <dc:description/>
  <cp:lastModifiedBy/>
  <cp:revision/>
  <dcterms:created xsi:type="dcterms:W3CDTF">2024-11-13T14:59:37Z</dcterms:created>
  <dcterms:modified xsi:type="dcterms:W3CDTF">2024-12-31T09:31:44Z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0x01010058C67E854B357C4AA5DCFBB0259761EB</vt:lpwstr>
  </property>
</Properties>
</file>