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2024\rozpočet\Modulární učebna v IB M2, M3\ZD - mobiliář finál\"/>
    </mc:Choice>
  </mc:AlternateContent>
  <bookViews>
    <workbookView xWindow="0" yWindow="0" windowWidth="25580" windowHeight="10050"/>
  </bookViews>
  <sheets>
    <sheet name="Rekapitulace stavby" sheetId="1" r:id="rId1"/>
    <sheet name="01 - Mobiliář" sheetId="6" r:id="rId2"/>
    <sheet name="02 Příloha - třídění odpadů " sheetId="7" r:id="rId3"/>
  </sheets>
  <definedNames>
    <definedName name="_xlnm._FilterDatabase" localSheetId="1" hidden="1">'01 - Mobiliář'!$C$118:$K$131</definedName>
    <definedName name="_xlnm.Print_Titles" localSheetId="1">'01 - Mobiliář'!$118:$118</definedName>
    <definedName name="_xlnm.Print_Titles" localSheetId="2">'02 Příloha - třídění odpadů '!#REF!</definedName>
    <definedName name="_xlnm.Print_Titles" localSheetId="0">'Rekapitulace stavby'!$92:$92</definedName>
    <definedName name="_xlnm.Print_Area" localSheetId="1">'01 - Mobiliář'!$A$1:$L$78,'01 - Mobiliář'!$A$80:$L$102,'01 - Mobiliář'!$A$104:$L$133</definedName>
    <definedName name="_xlnm.Print_Area" localSheetId="2">'02 Příloha - třídění odpadů '!$A$1:$L$97</definedName>
    <definedName name="_xlnm.Print_Area" localSheetId="0">'Rekapitulace stavby'!$A$1:$AR$78,'Rekapitulace stavby'!$A$80:$AR$98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" i="6" l="1"/>
  <c r="BK129" i="6"/>
  <c r="BI129" i="6"/>
  <c r="BH129" i="6"/>
  <c r="BG129" i="6"/>
  <c r="BF129" i="6"/>
  <c r="T129" i="6"/>
  <c r="R129" i="6"/>
  <c r="P129" i="6"/>
  <c r="BE129" i="6"/>
  <c r="J37" i="6"/>
  <c r="J36" i="6"/>
  <c r="AY95" i="1" s="1"/>
  <c r="J35" i="6"/>
  <c r="AX95" i="1" s="1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F115" i="6"/>
  <c r="F113" i="6"/>
  <c r="E111" i="6"/>
  <c r="F91" i="6"/>
  <c r="F89" i="6"/>
  <c r="E87" i="6"/>
  <c r="J116" i="6"/>
  <c r="J91" i="6"/>
  <c r="J18" i="6"/>
  <c r="E18" i="6"/>
  <c r="F116" i="6" s="1"/>
  <c r="J17" i="6"/>
  <c r="J12" i="6"/>
  <c r="J113" i="6" s="1"/>
  <c r="E7" i="6"/>
  <c r="E109" i="6" s="1"/>
  <c r="L89" i="1"/>
  <c r="AM87" i="1"/>
  <c r="L87" i="1"/>
  <c r="L85" i="1"/>
  <c r="L84" i="1"/>
  <c r="J131" i="6"/>
  <c r="BK131" i="6"/>
  <c r="BK125" i="6"/>
  <c r="J127" i="6"/>
  <c r="AS94" i="1"/>
  <c r="BK127" i="6"/>
  <c r="J125" i="6"/>
  <c r="J123" i="6"/>
  <c r="BK123" i="6"/>
  <c r="P122" i="6" l="1"/>
  <c r="P121" i="6" s="1"/>
  <c r="P120" i="6" s="1"/>
  <c r="P119" i="6" s="1"/>
  <c r="AU95" i="1" s="1"/>
  <c r="BK122" i="6"/>
  <c r="J122" i="6" s="1"/>
  <c r="J99" i="6" s="1"/>
  <c r="R122" i="6"/>
  <c r="R121" i="6" s="1"/>
  <c r="R120" i="6" s="1"/>
  <c r="R119" i="6" s="1"/>
  <c r="T122" i="6"/>
  <c r="T121" i="6" s="1"/>
  <c r="T120" i="6" s="1"/>
  <c r="T119" i="6" s="1"/>
  <c r="J89" i="6"/>
  <c r="J92" i="6"/>
  <c r="J115" i="6"/>
  <c r="F92" i="6"/>
  <c r="BE123" i="6"/>
  <c r="E85" i="6"/>
  <c r="BE125" i="6"/>
  <c r="BE127" i="6"/>
  <c r="BE131" i="6"/>
  <c r="F34" i="6"/>
  <c r="BA95" i="1" s="1"/>
  <c r="F36" i="6"/>
  <c r="BC95" i="1" s="1"/>
  <c r="F37" i="6"/>
  <c r="BD95" i="1" s="1"/>
  <c r="J34" i="6"/>
  <c r="AW95" i="1" s="1"/>
  <c r="F35" i="6"/>
  <c r="BB95" i="1" s="1"/>
  <c r="BK121" i="6" l="1"/>
  <c r="J121" i="6" s="1"/>
  <c r="J98" i="6" s="1"/>
  <c r="J33" i="6"/>
  <c r="AV95" i="1" s="1"/>
  <c r="AT95" i="1" s="1"/>
  <c r="BD94" i="1"/>
  <c r="W33" i="1" s="1"/>
  <c r="BC94" i="1"/>
  <c r="W32" i="1" s="1"/>
  <c r="BB94" i="1"/>
  <c r="W31" i="1" s="1"/>
  <c r="F33" i="6"/>
  <c r="AZ95" i="1" s="1"/>
  <c r="BA94" i="1"/>
  <c r="AW94" i="1" s="1"/>
  <c r="AK30" i="1" s="1"/>
  <c r="BK120" i="6" l="1"/>
  <c r="J120" i="6" s="1"/>
  <c r="J97" i="6" s="1"/>
  <c r="AZ94" i="1"/>
  <c r="W29" i="1" s="1"/>
  <c r="AX94" i="1"/>
  <c r="AY94" i="1"/>
  <c r="W30" i="1"/>
  <c r="AU94" i="1" l="1"/>
  <c r="BK119" i="6"/>
  <c r="J119" i="6" s="1"/>
  <c r="J96" i="6" s="1"/>
  <c r="AV94" i="1"/>
  <c r="AK29" i="1" s="1"/>
  <c r="J30" i="6" l="1"/>
  <c r="AG95" i="1" s="1"/>
  <c r="AT94" i="1"/>
  <c r="J39" i="6" l="1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<sst xmlns="http://schemas.openxmlformats.org/spreadsheetml/2006/main" count="364" uniqueCount="147">
  <si>
    <t>Export Komplet</t>
  </si>
  <si>
    <t/>
  </si>
  <si>
    <t>2.0</t>
  </si>
  <si>
    <t>False</t>
  </si>
  <si>
    <t>{1bbb1db6-0a15-4956-a108-8988a6d39329}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</si>
  <si>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</si>
  <si>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</si>
  <si>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</si>
  <si>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</si>
  <si>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</si>
  <si>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</si>
  <si>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</si>
  <si>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</si>
  <si>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VSE02</t>
  </si>
  <si>
    <t>Stavba:</t>
  </si>
  <si>
    <t>VŠE – Modulární učebna IB M2+M3</t>
  </si>
  <si>
    <t>KSO:</t>
  </si>
  <si>
    <t>CC-CZ:</t>
  </si>
  <si>
    <t>Místo:</t>
  </si>
  <si>
    <t xml:space="preserve"> Nám. W. Churchilla, Praha 3, 130 67</t>
  </si>
  <si>
    <t>Datum:</t>
  </si>
  <si>
    <t>Zadavatel:</t>
  </si>
  <si>
    <t>IČ:</t>
  </si>
  <si>
    <t>Vysoká škola ekonomická</t>
  </si>
  <si>
    <t>DIČ:</t>
  </si>
  <si>
    <t>Zhotovitel:</t>
  </si>
  <si>
    <t xml:space="preserve"> </t>
  </si>
  <si>
    <t>Projektant:</t>
  </si>
  <si>
    <t>02436647</t>
  </si>
  <si>
    <t>Aveton s.r.o., Drahobejlova 54, Praha 9</t>
  </si>
  <si>
    <t>CZ02436647</t>
  </si>
  <si>
    <t>True</t>
  </si>
  <si>
    <t>Zpracovatel:</t>
  </si>
  <si>
    <t>Poznámka:</t>
  </si>
  <si>
    <r>
      <rPr>
        <b/>
        <u/>
        <sz val="8"/>
        <color rgb="FF00B050"/>
        <rFont val="Arial CE"/>
        <charset val="238"/>
      </rPr>
      <t xml:space="preserve">
</t>
    </r>
    <r>
      <rPr>
        <b/>
        <u/>
        <sz val="8"/>
        <color rgb="FFFF0000"/>
        <rFont val="Arial CE"/>
        <charset val="238"/>
      </rPr>
      <t xml:space="preserve">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Ceny jsou bez DPH
</t>
    </r>
    <r>
      <rPr>
        <b/>
        <u/>
        <sz val="8"/>
        <color rgb="FF00B050"/>
        <rFont val="Arial CE"/>
        <charset val="238"/>
      </rPr>
      <t>- Nakládání s odpady vzniklými v průběhu provádění díla bude řízeno dle Přílohy č. 1 uvedené v posledním listu tohoto rozpočtu</t>
    </r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</si>
  <si>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</si>
  <si>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</si>
  <si>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</si>
  <si>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</si>
  <si>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</si>
  <si>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</si>
  <si>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</si>
  <si>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</si>
  <si>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</si>
  <si>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</si>
  <si>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</si>
  <si>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</si>
  <si>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</si>
  <si>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</si>
  <si>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</si>
  <si>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AVETON s.r.o.</t>
  </si>
  <si>
    <t>Drahobejlova 1452/54, Praha 9</t>
  </si>
  <si>
    <t>190 00</t>
  </si>
  <si>
    <t>Ing. arch. Vít Domkář</t>
  </si>
  <si>
    <t>Datum a podpis:</t>
  </si>
  <si>
    <t>Razítko</t>
  </si>
  <si>
    <t>Objednavatel</t>
  </si>
  <si>
    <t>Zhotovitel</t>
  </si>
  <si>
    <t>REKAPITULACE OBJEKTŮ STAVBY A SOUPISŮ PRACÍ</t>
  </si>
  <si>
    <t>Aveton s.r.o.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</si>
  <si>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</si>
  <si>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</si>
  <si>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</si>
  <si>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</si>
  <si>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</si>
  <si>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</si>
  <si>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</si>
  <si>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</si>
  <si>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</si>
  <si>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</si>
  <si>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</si>
  <si>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</si>
  <si>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</si>
  <si>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</si>
  <si>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</si>
  <si>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</si>
  <si>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</si>
  <si>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</si>
  <si>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</si>
  <si>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</si>
  <si>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</si>
  <si>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</si>
  <si>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</si>
  <si>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</si>
  <si>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</si>
  <si>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VSE02 - 05</t>
  </si>
  <si>
    <t>Mobiliář</t>
  </si>
  <si>
    <t>STA</t>
  </si>
  <si>
    <t>1</t>
  </si>
  <si>
    <t>{764a7b40-f171-4170-93fa-b792be9cc547}</t>
  </si>
  <si>
    <t>2</t>
  </si>
  <si>
    <t>KRYCÍ LIST SOUPISU PRACÍ</t>
  </si>
  <si>
    <t>Objekt:</t>
  </si>
  <si>
    <t>VSE02 - 05 - Mobiliář</t>
  </si>
  <si>
    <t>Nám. W. Churchilla, Praha 3, 130 67</t>
  </si>
  <si>
    <t>Soupis prací je sestaven s využitím Cenové soustavy ÚRS - 2024 01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</si>
  <si>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</si>
  <si>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</si>
  <si>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</si>
  <si>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</si>
  <si>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</si>
  <si>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</si>
  <si>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767 - Mobiliář</t>
  </si>
  <si>
    <t xml:space="preserve">      D1 - Volný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</si>
  <si>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</si>
  <si>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</si>
  <si>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</si>
  <si>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</si>
  <si>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</si>
  <si>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</si>
  <si>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</si>
  <si>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</si>
  <si>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</si>
  <si>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</si>
  <si>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</si>
  <si>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</si>
  <si>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</si>
  <si>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</si>
  <si>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</si>
  <si>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</si>
  <si>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767</t>
  </si>
  <si>
    <t>D1</t>
  </si>
  <si>
    <t>Volný mobiliář</t>
  </si>
  <si>
    <t>K</t>
  </si>
  <si>
    <t>Pol130</t>
  </si>
  <si>
    <t>židle čalouněná 52,2 x 54,3 x 83,6 cm, sedadlová výška: 47,3 cm</t>
  </si>
  <si>
    <t>ks</t>
  </si>
  <si>
    <t>4</t>
  </si>
  <si>
    <t>3</t>
  </si>
  <si>
    <t>P</t>
  </si>
  <si>
    <t>Poznámka k položce:
Vysoce stohovatelná židle s celočalouněným sedákem i opěrákem vč. vysokých zad; materiál polypropylenový rám s polyuretanovou pružnou tvarovanou pěnou o hustotě 40 kg/m3, čalounění v kategorii melange; podnoží tvoří kovový lakovaný lyžinový rám Ø12mm and tl. 2 mm s filcovými kluzáky; snadná údržba; bez područek; stohovatelnost minimálně 15ks při použití vozíku; do hmotnosti uživatele 120 kg; kovové konzolové podnoží.
Celkový vzhled a použité materiály budou vzorovány; jedna vzorová židle bude součástí procesu výběrového řízení</t>
  </si>
  <si>
    <t>Pol131</t>
  </si>
  <si>
    <t>stoly 160 x 80 x 74 cm</t>
  </si>
  <si>
    <t>Poznámka k položce:
Horní deska: v provedení LTD tl. 25 mm, včetně narážecí hrany (s okrajem z PVC), která tlumí nárazy, sklopná deska se systémem zamykání/odemykání, obdélníková deska se zakulacenými rohy, rádius 30 mm; Podnož: sloupek z extrudovaného hliníku minimální Ø60 mm, bytelný hliníkový příčník s nárazníkem na bezpečné podepření stolové desky, čisté napojení, bez viditelného spoje, kovové části zaoblené; černá kolečka o průměru 65 mm, dvě s brzdou a dvě bez brzdy; různé úhlové polohy umístěním nohou do 2 poloh, takže mohou být nakloněny nebo rovné v závislosti na požadavku zákazníka; stůl musí mít možnost sklopené desky pro maximální možné využití stohovacího potenciálu a šetřit tak místo, včetně stohovací ochrany na nohách pro toto použití; stůl musí obsahovat systém rychlého spojení/navázání stolů pomocí držáku jak laterálně tak frontálně a umožnit tak sestavit různé konfigurace, zároveň zajišťuje stabilitu stolů a zaručuje, že nedojde k žádnému poškození
Certifikace:
	UNE-EN 527-1:2011, UNE EN 527-2:2017+A1:2019. Office furniture. Work tables. Part1: Dimensions. Part2: Safety, strength and durability requirements.
	UNE-EN 15372:2017 Furniture. Strength, durability and safety. Requirements for non-domestic tables
	DIN EN 15372:2017
	DIN EN 1730:20013
	DELRA DTCG-D-LABS-063 Version 02 Tables for non-domestic use
	UNE-EN 15372:2017 Furniture. Strength, durability and safety. Requirements
for non-domestic tables.
Celkový vzhled a použité materiály budou odpovídat střednímu standardu a jejich barevnost bude vzorována; jeden vzorový stůl bude součástí procesu výběrového řízení</t>
  </si>
  <si>
    <t>Pol132</t>
  </si>
  <si>
    <t>transportní vozík na židle</t>
  </si>
  <si>
    <t>6</t>
  </si>
  <si>
    <t>Poznámka k položce:
kovová konstrukce na čtyřech kolech (bržděno), pro židle na lyžinách nebo na 4 kovových nohách; kompatibilní s židlemi</t>
  </si>
  <si>
    <t>Pol133</t>
  </si>
  <si>
    <t>řečnický pult</t>
  </si>
  <si>
    <t>Poznámka k položce:
mobilní prvek umožňující prezentaci za notebooku; kontrukce z materiálu na bázi dřeva ve shodném designu jako akustické obklady čelní stěy; tvarování viz výkres</t>
  </si>
  <si>
    <t>Pol134</t>
  </si>
  <si>
    <t>přesun hmot procentní pro mobiliář s omezením mechanizace v objektech v přes 12 do 24 m</t>
  </si>
  <si>
    <t>%</t>
  </si>
  <si>
    <t>16</t>
  </si>
  <si>
    <t>1735429967</t>
  </si>
  <si>
    <t>Příloha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</si>
</sst>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10"/>
      <name val="Arial CE"/>
      <family val="2"/>
    </font>
    <font>
      <b/>
      <u/>
      <sz val="8"/>
      <color rgb="FFFF0000"/>
      <name val="Arial CE"/>
      <charset val="238"/>
    </font>
    <font>
      <b/>
      <u/>
      <sz val="8"/>
      <color rgb="FF00B050"/>
      <name val="Arial CE"/>
      <charset val="238"/>
    </font>
    <font>
      <b/>
      <sz val="12"/>
      <color rgb="FF00B05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0" xfId="0" applyFont="1" applyAlignment="1">
      <alignment vertical="top" wrapText="1"/>
    </xf>
    <xf numFmtId="0" fontId="32" fillId="0" borderId="0" xfId="0" applyFont="1"/>
    <xf numFmtId="14" fontId="2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2A4D17F-A8EA-4114-93A1-025826D0CB3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  <xdr:oneCellAnchor>
    <xdr:from>
      <xdr:col>1</xdr:col>
      <xdr:colOff>0</xdr:colOff>
      <xdr:row>2</xdr:row>
      <xdr:rowOff>3174</xdr:rowOff>
    </xdr:from>
    <xdr:ext cx="9132454" cy="14056473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046CF09-BB39-4BA6-A20C-0D641FA7152A}"/>
            </a:ext>
          </a:extLst>
        </xdr:cNvPr>
        <xdr:cNvSpPr txBox="1"/>
      </xdr:nvSpPr>
      <xdr:spPr>
        <a:xfrm>
          <a:off x="476250" y="600074"/>
          <a:ext cx="9132454" cy="140564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0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Třídění odpadů vzniklých v průběhu provádění díla bude tříděno a likvidováno dle Metodického návodu odboru odpadů Ministerstva životního prostředí pro řízení vzniku stavebních a demoličních odpadů a pro nakládání s nimi.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Minimálně 70% odpadu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vzniklého při realizaci díla je nutno dále recyklovat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Obaly čistého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vybavení budou v maximální míře zpětně využitelné.</a:t>
          </a:r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Katalog odpadů - skupina 17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Odpady označené * jsou kategorizovány jako nebezpečné odpady.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31. červenec 2008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	STAVEBNÍ A DEMOLIČNÍ ODPADY (VČETNĚ VYTĚŽENÉ ZEMINY Z KONTAMINOVANÝCH MÍST)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	Beton, cihly, tašky a keramika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01	Beton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02	Cihly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03	Tašky a keramické výrobky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06*	Směsi nebo oddělené frakce betonu, cihel, tašek a keramických výrobků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07	Směsi nebo oddělené frakce betonu, cihel, tašek a keramických výrobků neuvedené pod číslem 17 01 06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	Dřevo, sklo a plasty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01	Dřevo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02	Sklo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03	Plasty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04*	Sklo, plasty a dřevo obsahující nebezpečné látky nebo nebezpečnými látkami znečištěné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	Asfaltové směsi, dehet a výrobky z dehtu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01*	Asfaltové směsi obsahující dehet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02	Asfaltové směsi neuvedené pod číslem 17 03 01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03*	Uhelný dehet a výrobky z dehtu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	Kovy (včetně jejich slitin)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01	Měď, bronz, mosaz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02	Hliník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03	Olovo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04	Zinek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05	Železo a ocel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06	Cín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07	Směsné kovy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09*	Kovový odpad znečištěný nebezpečnými látkami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10*	Kabely obsahující ropné látky, uhelný dehet a jiné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11	Kabely neuvedené pod číslem 17 04 10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	Zemina (včetně vytěžené zeminy z kontaminovaných míst), kamení, vytěžená jalová hornina a hlušina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03*	Zemina a kamení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04	Zemina a kamení neuvedené pod číslem 17 05 03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04 01	Sedimenty vytěžené z koryt vodních toků a vodních nádrží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05*	Vytěžená jalová hornina a hlušina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06	Vytěžená jalová hornina a hlušina neuvedená pod číslem 17 05 05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07*	Štěrk ze železničního svršku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08	Štěrk ze železničního svršku neuvedený pod číslem 17 05 07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	Izolační materiály a stavební materiály s obsahem azbestu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01*	Izolační materiál s obsahem azbestu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03*	Jiné izolační materiály, které jsou nebo obsahují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03 01*	Izolační materiály na bázi polystyrenu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	Izolační materiály neuvedené pod čísly 17 06 01 a 17 06 03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 01	Izolační materiály na bázi polystyrenu s obsahem POPs vyžadující specifický způsob nakládání s ohledem na nařízení o POPs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 02	Izolační materiály na bázi polystyrenu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05*	Stavební materiály obsahující azbest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	Stavební materiál na bázi sádry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 01*	Stavební materiály na bázi sádry znečištěné nebezpečnými látkami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 02	Stavební materiály na bázi sádry neuvedené pod číslem 17 08 01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	Jiné stavební a demoliční odpady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01*	Stavební a demoliční odpady obsahující rtuť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02*	Stavební a demoliční odpady obsahující PCB (např. těsnící materiály obsahující PCB, podlahoviny na bázi pryskyřic obsahující PCB, utěsněné zasklené dílce obsahující PCB, kondenzátory obsahující PCB)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03*	Jiné stavební a demoliční odpady (včetně směsných stavebních a demoličních odpadů)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04	Směsné stavební a demoliční odpady neuvedené pod čísly 17 09 01, 17 09 02 a 17 09 03</a:t>
          </a: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 stavební práce hrazené z prostředků OP JAK platí: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Podmínka platí pro všechny stavební práce – výstavbu, změny dokončených staveb, případně též údržbu dokončených staveb;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Podrobné informace o vhodném postupu viz dokumentace: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Metodický návod Ministerstva životního prostředí: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https://www.mzp.cz/cz/stavebni_demolicni_odpady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Protokol EU o nakládání se stavebními a demoličními odpady: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https://www.mpo.cz/cz/stavebnictvi-a-suroviny/strategicke-dokumenty-pro-udrzitelne-stavebnictvi/protokol-eu-o-nakladani-se-stavebnimi-a-demolicnimi-odpady--241557/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mezinárodní standardy ISO 20887;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Základní přehled o druhotných surovinách a recyklovaných výrobcích: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http://www.recyklujmestavby.cz/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view="pageBreakPreview" zoomScaleNormal="100" zoomScaleSheetLayoutView="100" workbookViewId="0">
      <selection activeCell="BF23" sqref="BF23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7" width="2.6640625" customWidth="1"/>
    <col min="8" max="8" width="4.33203125" customWidth="1"/>
    <col min="9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 x14ac:dyDescent="0.2">
      <c r="AR2" s="179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3" t="s">
        <v>6</v>
      </c>
      <c r="BT2" s="13" t="s">
        <v>7</v>
      </c>
    </row>
    <row r="3" spans="1:74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71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6"/>
      <c r="BS5" s="13" t="s">
        <v>6</v>
      </c>
    </row>
    <row r="6" spans="1:74" ht="37" customHeight="1" x14ac:dyDescent="0.2">
      <c r="B6" s="16"/>
      <c r="D6" s="21" t="s">
        <v>14</v>
      </c>
      <c r="K6" s="173" t="s">
        <v>15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6"/>
      <c r="BS6" s="13" t="s">
        <v>6</v>
      </c>
    </row>
    <row r="7" spans="1:74" ht="12" customHeight="1" x14ac:dyDescent="0.2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144">
        <v>45423</v>
      </c>
      <c r="AR8" s="16"/>
      <c r="BS8" s="13" t="s">
        <v>6</v>
      </c>
    </row>
    <row r="9" spans="1:74" ht="14.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7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5" x14ac:dyDescent="0.2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7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27</v>
      </c>
      <c r="E16" s="1"/>
      <c r="F16" s="1"/>
      <c r="G16" s="1"/>
      <c r="H16" s="1"/>
      <c r="I16" s="22"/>
      <c r="J16" s="20"/>
      <c r="AK16" s="22" t="s">
        <v>22</v>
      </c>
      <c r="AN16" s="146" t="s">
        <v>28</v>
      </c>
      <c r="AR16" s="16"/>
      <c r="BS16" s="13" t="s">
        <v>3</v>
      </c>
    </row>
    <row r="17" spans="2:71" ht="18.399999999999999" customHeight="1" x14ac:dyDescent="0.2">
      <c r="B17" s="16"/>
      <c r="D17" s="1"/>
      <c r="E17" s="20" t="s">
        <v>29</v>
      </c>
      <c r="F17" s="1"/>
      <c r="G17" s="1"/>
      <c r="H17" s="1"/>
      <c r="I17" s="22"/>
      <c r="AK17" s="22" t="s">
        <v>24</v>
      </c>
      <c r="AN17" s="20" t="s">
        <v>30</v>
      </c>
      <c r="AR17" s="16"/>
      <c r="BS17" s="13" t="s">
        <v>31</v>
      </c>
    </row>
    <row r="18" spans="2:71" ht="7" customHeight="1" x14ac:dyDescent="0.2">
      <c r="B18" s="16"/>
      <c r="D18" s="1"/>
      <c r="E18" s="1"/>
      <c r="F18" s="1"/>
      <c r="G18" s="1"/>
      <c r="H18" s="1"/>
      <c r="I18" s="1"/>
      <c r="J18" s="1"/>
      <c r="AR18" s="16"/>
      <c r="BS18" s="13" t="s">
        <v>6</v>
      </c>
    </row>
    <row r="19" spans="2:71" ht="12" customHeight="1" x14ac:dyDescent="0.2">
      <c r="B19" s="16"/>
      <c r="D19" s="22" t="s">
        <v>32</v>
      </c>
      <c r="E19" s="1"/>
      <c r="F19" s="1"/>
      <c r="G19" s="1"/>
      <c r="H19" s="1"/>
      <c r="I19" s="22"/>
      <c r="J19" s="20"/>
      <c r="AK19" s="22" t="s">
        <v>22</v>
      </c>
      <c r="AN19" s="146" t="s">
        <v>28</v>
      </c>
      <c r="AR19" s="16"/>
      <c r="BS19" s="13" t="s">
        <v>6</v>
      </c>
    </row>
    <row r="20" spans="2:71" ht="18.399999999999999" customHeight="1" x14ac:dyDescent="0.2">
      <c r="B20" s="16"/>
      <c r="D20" s="1"/>
      <c r="E20" s="20" t="s">
        <v>29</v>
      </c>
      <c r="F20" s="1"/>
      <c r="G20" s="1"/>
      <c r="H20" s="1"/>
      <c r="I20" s="22"/>
      <c r="AK20" s="22" t="s">
        <v>24</v>
      </c>
      <c r="AN20" s="20" t="s">
        <v>30</v>
      </c>
      <c r="AR20" s="16"/>
      <c r="BS20" s="13" t="s">
        <v>31</v>
      </c>
    </row>
    <row r="21" spans="2:71" ht="7" customHeight="1" x14ac:dyDescent="0.2">
      <c r="B21" s="16"/>
      <c r="D21" s="1"/>
      <c r="E21" s="1"/>
      <c r="F21" s="1"/>
      <c r="G21" s="1"/>
      <c r="H21" s="1"/>
      <c r="I21" s="1"/>
      <c r="J21" s="1"/>
      <c r="AR21" s="16"/>
    </row>
    <row r="22" spans="2:71" ht="137.15" customHeight="1" x14ac:dyDescent="0.2">
      <c r="B22" s="16"/>
      <c r="D22" s="19" t="s">
        <v>33</v>
      </c>
      <c r="I22" s="177" t="s">
        <v>34</v>
      </c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R22" s="16"/>
    </row>
    <row r="23" spans="2:71" ht="16.5" customHeight="1" x14ac:dyDescent="0.2">
      <c r="B23" s="16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6"/>
    </row>
    <row r="24" spans="2:71" ht="7" customHeight="1" x14ac:dyDescent="0.2">
      <c r="B24" s="16"/>
      <c r="AR24" s="16"/>
    </row>
    <row r="25" spans="2:71" ht="7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4">
        <f>ROUND(AG94,2)</f>
        <v>0</v>
      </c>
      <c r="AL26" s="175"/>
      <c r="AM26" s="175"/>
      <c r="AN26" s="175"/>
      <c r="AO26" s="175"/>
      <c r="AR26" s="25"/>
    </row>
    <row r="27" spans="2:71" s="1" customFormat="1" ht="7" customHeight="1" x14ac:dyDescent="0.2">
      <c r="B27" s="25"/>
      <c r="AR27" s="25"/>
    </row>
    <row r="28" spans="2:71" s="1" customFormat="1" ht="12.5" x14ac:dyDescent="0.2">
      <c r="B28" s="25"/>
      <c r="L28" s="176" t="s">
        <v>36</v>
      </c>
      <c r="M28" s="176"/>
      <c r="N28" s="176"/>
      <c r="O28" s="176"/>
      <c r="P28" s="176"/>
      <c r="W28" s="176" t="s">
        <v>37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38</v>
      </c>
      <c r="AL28" s="176"/>
      <c r="AM28" s="176"/>
      <c r="AN28" s="176"/>
      <c r="AO28" s="176"/>
      <c r="AR28" s="25"/>
    </row>
    <row r="29" spans="2:71" s="2" customFormat="1" ht="14.5" customHeight="1" x14ac:dyDescent="0.2">
      <c r="B29" s="29"/>
      <c r="D29" s="22" t="s">
        <v>39</v>
      </c>
      <c r="F29" s="22" t="s">
        <v>40</v>
      </c>
      <c r="L29" s="168">
        <v>0.21</v>
      </c>
      <c r="M29" s="169"/>
      <c r="N29" s="169"/>
      <c r="O29" s="169"/>
      <c r="P29" s="169"/>
      <c r="W29" s="170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70">
        <f>ROUND(AV94, 2)</f>
        <v>0</v>
      </c>
      <c r="AL29" s="169"/>
      <c r="AM29" s="169"/>
      <c r="AN29" s="169"/>
      <c r="AO29" s="169"/>
      <c r="AR29" s="29"/>
    </row>
    <row r="30" spans="2:71" s="2" customFormat="1" ht="14.5" customHeight="1" x14ac:dyDescent="0.2">
      <c r="B30" s="29"/>
      <c r="F30" s="22" t="s">
        <v>41</v>
      </c>
      <c r="L30" s="168">
        <v>0.12</v>
      </c>
      <c r="M30" s="169"/>
      <c r="N30" s="169"/>
      <c r="O30" s="169"/>
      <c r="P30" s="169"/>
      <c r="W30" s="170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70">
        <f>ROUND(AW94, 2)</f>
        <v>0</v>
      </c>
      <c r="AL30" s="169"/>
      <c r="AM30" s="169"/>
      <c r="AN30" s="169"/>
      <c r="AO30" s="169"/>
      <c r="AR30" s="29"/>
    </row>
    <row r="31" spans="2:71" s="2" customFormat="1" ht="155.15" hidden="1" customHeight="1" x14ac:dyDescent="0.2">
      <c r="B31" s="29"/>
      <c r="F31" s="22" t="s">
        <v>42</v>
      </c>
      <c r="L31" s="168">
        <v>0.21</v>
      </c>
      <c r="M31" s="169"/>
      <c r="N31" s="169"/>
      <c r="O31" s="169"/>
      <c r="P31" s="169"/>
      <c r="W31" s="170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70">
        <v>0</v>
      </c>
      <c r="AL31" s="169"/>
      <c r="AM31" s="169"/>
      <c r="AN31" s="169"/>
      <c r="AO31" s="169"/>
      <c r="AR31" s="29"/>
    </row>
    <row r="32" spans="2:71" s="2" customFormat="1" ht="155.15" hidden="1" customHeight="1" x14ac:dyDescent="0.2">
      <c r="B32" s="29"/>
      <c r="F32" s="22" t="s">
        <v>43</v>
      </c>
      <c r="L32" s="168">
        <v>0.12</v>
      </c>
      <c r="M32" s="169"/>
      <c r="N32" s="169"/>
      <c r="O32" s="169"/>
      <c r="P32" s="169"/>
      <c r="W32" s="170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70">
        <v>0</v>
      </c>
      <c r="AL32" s="169"/>
      <c r="AM32" s="169"/>
      <c r="AN32" s="169"/>
      <c r="AO32" s="169"/>
      <c r="AR32" s="29"/>
    </row>
    <row r="33" spans="2:44" s="2" customFormat="1" ht="155.15" hidden="1" customHeight="1" x14ac:dyDescent="0.2">
      <c r="B33" s="29"/>
      <c r="F33" s="22" t="s">
        <v>44</v>
      </c>
      <c r="L33" s="168">
        <v>0</v>
      </c>
      <c r="M33" s="169"/>
      <c r="N33" s="169"/>
      <c r="O33" s="169"/>
      <c r="P33" s="169"/>
      <c r="W33" s="170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70">
        <v>0</v>
      </c>
      <c r="AL33" s="169"/>
      <c r="AM33" s="169"/>
      <c r="AN33" s="169"/>
      <c r="AO33" s="169"/>
      <c r="AR33" s="29"/>
    </row>
    <row r="34" spans="2:44" s="1" customFormat="1" ht="7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46</v>
      </c>
      <c r="U35" s="32"/>
      <c r="V35" s="32"/>
      <c r="W35" s="32"/>
      <c r="X35" s="183" t="s">
        <v>47</v>
      </c>
      <c r="Y35" s="181"/>
      <c r="Z35" s="181"/>
      <c r="AA35" s="181"/>
      <c r="AB35" s="181"/>
      <c r="AC35" s="32"/>
      <c r="AD35" s="32"/>
      <c r="AE35" s="32"/>
      <c r="AF35" s="32"/>
      <c r="AG35" s="32"/>
      <c r="AH35" s="32"/>
      <c r="AI35" s="32"/>
      <c r="AJ35" s="32"/>
      <c r="AK35" s="180">
        <f>SUM(AK26:AK33)</f>
        <v>0</v>
      </c>
      <c r="AL35" s="181"/>
      <c r="AM35" s="181"/>
      <c r="AN35" s="181"/>
      <c r="AO35" s="182"/>
      <c r="AP35" s="30"/>
      <c r="AQ35" s="30"/>
      <c r="AR35" s="25"/>
    </row>
    <row r="36" spans="2:44" s="1" customFormat="1" ht="7" customHeight="1" x14ac:dyDescent="0.2">
      <c r="B36" s="25"/>
      <c r="AR36" s="25"/>
    </row>
    <row r="37" spans="2:44" s="1" customFormat="1" ht="14.5" customHeight="1" x14ac:dyDescent="0.2">
      <c r="B37" s="25"/>
      <c r="AR37" s="25"/>
    </row>
    <row r="38" spans="2:44" ht="14.5" customHeight="1" x14ac:dyDescent="0.2">
      <c r="B38" s="16"/>
      <c r="AR38" s="16"/>
    </row>
    <row r="39" spans="2:44" ht="14.5" customHeight="1" x14ac:dyDescent="0.2">
      <c r="B39" s="16"/>
      <c r="AR39" s="16"/>
    </row>
    <row r="40" spans="2:44" ht="14.5" customHeight="1" x14ac:dyDescent="0.2">
      <c r="B40" s="16"/>
      <c r="AR40" s="16"/>
    </row>
    <row r="41" spans="2:44" ht="14.5" customHeight="1" x14ac:dyDescent="0.2">
      <c r="B41" s="16"/>
      <c r="AR41" s="16"/>
    </row>
    <row r="42" spans="2:44" ht="14.5" customHeight="1" x14ac:dyDescent="0.2">
      <c r="B42" s="16"/>
      <c r="AR42" s="16"/>
    </row>
    <row r="43" spans="2:44" ht="14.5" customHeight="1" x14ac:dyDescent="0.2">
      <c r="B43" s="16"/>
      <c r="AR43" s="16"/>
    </row>
    <row r="44" spans="2:44" ht="14.5" customHeight="1" x14ac:dyDescent="0.2">
      <c r="B44" s="16"/>
      <c r="AR44" s="16"/>
    </row>
    <row r="45" spans="2:44" ht="14.5" customHeight="1" x14ac:dyDescent="0.2">
      <c r="B45" s="16"/>
      <c r="AR45" s="16"/>
    </row>
    <row r="46" spans="2:44" ht="14.5" customHeight="1" x14ac:dyDescent="0.2">
      <c r="B46" s="16"/>
      <c r="AR46" s="16"/>
    </row>
    <row r="47" spans="2:44" ht="14.5" customHeight="1" x14ac:dyDescent="0.2">
      <c r="B47" s="16"/>
      <c r="AR47" s="16"/>
    </row>
    <row r="48" spans="2:44" ht="14.5" customHeight="1" x14ac:dyDescent="0.2">
      <c r="B48" s="16"/>
      <c r="AR48" s="16"/>
    </row>
    <row r="49" spans="2:44" s="1" customFormat="1" ht="14.5" customHeight="1" x14ac:dyDescent="0.2">
      <c r="B49" s="25"/>
      <c r="D49" s="34" t="s">
        <v>48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49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D50" t="s">
        <v>50</v>
      </c>
      <c r="AH50" t="s">
        <v>50</v>
      </c>
      <c r="AR50" s="16"/>
    </row>
    <row r="51" spans="2:44" x14ac:dyDescent="0.2">
      <c r="B51" s="16"/>
      <c r="D51" t="s">
        <v>51</v>
      </c>
      <c r="AH51" t="s">
        <v>51</v>
      </c>
      <c r="AR51" s="16"/>
    </row>
    <row r="52" spans="2:44" x14ac:dyDescent="0.2">
      <c r="B52" s="16"/>
      <c r="D52" t="s">
        <v>52</v>
      </c>
      <c r="AH52" t="s">
        <v>52</v>
      </c>
      <c r="AR52" s="16"/>
    </row>
    <row r="53" spans="2:44" x14ac:dyDescent="0.2">
      <c r="B53" s="16"/>
      <c r="D53" t="s">
        <v>53</v>
      </c>
      <c r="AH53" t="s">
        <v>53</v>
      </c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5"/>
      <c r="D60" s="36" t="s">
        <v>54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54</v>
      </c>
      <c r="AI60" s="27"/>
      <c r="AJ60" s="27"/>
      <c r="AK60" s="27"/>
      <c r="AL60" s="27"/>
      <c r="AM60" s="36" t="s">
        <v>55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5"/>
      <c r="D64" s="34" t="s">
        <v>56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57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5"/>
      <c r="D75" s="36" t="s">
        <v>54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54</v>
      </c>
      <c r="AI75" s="27"/>
      <c r="AJ75" s="27"/>
      <c r="AK75" s="27"/>
      <c r="AL75" s="27"/>
      <c r="AM75" s="36" t="s">
        <v>55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7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 x14ac:dyDescent="0.2">
      <c r="B82" s="25"/>
      <c r="C82" s="17" t="s">
        <v>58</v>
      </c>
      <c r="AR82" s="25"/>
    </row>
    <row r="83" spans="1:91" s="1" customFormat="1" ht="7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VSE02</v>
      </c>
      <c r="AR84" s="41"/>
    </row>
    <row r="85" spans="1:91" s="4" customFormat="1" ht="37" customHeight="1" x14ac:dyDescent="0.2">
      <c r="B85" s="42"/>
      <c r="C85" s="43" t="s">
        <v>14</v>
      </c>
      <c r="L85" s="148" t="str">
        <f>K6</f>
        <v>VŠE – Modulární učebna IB M2+M3</v>
      </c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R85" s="42"/>
    </row>
    <row r="86" spans="1:91" s="1" customFormat="1" ht="7" customHeight="1" x14ac:dyDescent="0.2">
      <c r="B86" s="25"/>
      <c r="AR86" s="25"/>
    </row>
    <row r="87" spans="1:91" s="1" customFormat="1" ht="12" customHeight="1" x14ac:dyDescent="0.2">
      <c r="B87" s="25"/>
      <c r="C87" s="22" t="s">
        <v>18</v>
      </c>
      <c r="L87" s="44" t="str">
        <f>IF(K8="","",K8)</f>
        <v xml:space="preserve"> Nám. W. Churchilla, Praha 3, 130 67</v>
      </c>
      <c r="AI87" s="22" t="s">
        <v>20</v>
      </c>
      <c r="AM87" s="150">
        <f>IF(AN8= "","",AN8)</f>
        <v>45423</v>
      </c>
      <c r="AN87" s="150"/>
      <c r="AR87" s="25"/>
    </row>
    <row r="88" spans="1:91" s="1" customFormat="1" ht="7" customHeight="1" x14ac:dyDescent="0.2">
      <c r="B88" s="25"/>
      <c r="AR88" s="25"/>
    </row>
    <row r="89" spans="1:91" s="1" customFormat="1" ht="15.25" customHeight="1" x14ac:dyDescent="0.2">
      <c r="B89" s="25"/>
      <c r="C89" s="22" t="s">
        <v>21</v>
      </c>
      <c r="L89" s="3" t="str">
        <f>IF(E11= "","",E11)</f>
        <v>Vysoká škola ekonomická</v>
      </c>
      <c r="AI89" s="22" t="s">
        <v>27</v>
      </c>
      <c r="AM89" s="145" t="s">
        <v>59</v>
      </c>
      <c r="AR89" s="25"/>
      <c r="AS89" s="153" t="s">
        <v>60</v>
      </c>
      <c r="AT89" s="154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 x14ac:dyDescent="0.2">
      <c r="B90" s="25"/>
      <c r="C90" s="22" t="s">
        <v>25</v>
      </c>
      <c r="L90" s="157"/>
      <c r="M90" s="157"/>
      <c r="N90" s="157"/>
      <c r="O90" s="157"/>
      <c r="P90" s="157"/>
      <c r="Q90" s="157"/>
      <c r="R90" s="157"/>
      <c r="S90" s="157"/>
      <c r="T90" s="157"/>
      <c r="AI90" s="22" t="s">
        <v>32</v>
      </c>
      <c r="AM90" s="151" t="s">
        <v>53</v>
      </c>
      <c r="AN90" s="152"/>
      <c r="AO90" s="152"/>
      <c r="AP90" s="152"/>
      <c r="AR90" s="25"/>
      <c r="AS90" s="155"/>
      <c r="AT90" s="156"/>
      <c r="BD90" s="49"/>
    </row>
    <row r="91" spans="1:91" s="1" customFormat="1" ht="10.9" customHeight="1" x14ac:dyDescent="0.2">
      <c r="B91" s="25"/>
      <c r="AR91" s="25"/>
      <c r="AS91" s="155"/>
      <c r="AT91" s="156"/>
      <c r="BD91" s="49"/>
    </row>
    <row r="92" spans="1:91" s="1" customFormat="1" ht="29.25" customHeight="1" x14ac:dyDescent="0.2">
      <c r="B92" s="25"/>
      <c r="C92" s="161" t="s">
        <v>61</v>
      </c>
      <c r="D92" s="162"/>
      <c r="E92" s="162"/>
      <c r="F92" s="162"/>
      <c r="G92" s="162"/>
      <c r="H92" s="50"/>
      <c r="I92" s="163" t="s">
        <v>62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5" t="s">
        <v>63</v>
      </c>
      <c r="AH92" s="162"/>
      <c r="AI92" s="162"/>
      <c r="AJ92" s="162"/>
      <c r="AK92" s="162"/>
      <c r="AL92" s="162"/>
      <c r="AM92" s="162"/>
      <c r="AN92" s="163" t="s">
        <v>64</v>
      </c>
      <c r="AO92" s="162"/>
      <c r="AP92" s="164"/>
      <c r="AQ92" s="51" t="s">
        <v>65</v>
      </c>
      <c r="AR92" s="25"/>
      <c r="AS92" s="52" t="s">
        <v>66</v>
      </c>
      <c r="AT92" s="53" t="s">
        <v>67</v>
      </c>
      <c r="AU92" s="53" t="s">
        <v>68</v>
      </c>
      <c r="AV92" s="53" t="s">
        <v>69</v>
      </c>
      <c r="AW92" s="53" t="s">
        <v>70</v>
      </c>
      <c r="AX92" s="53" t="s">
        <v>71</v>
      </c>
      <c r="AY92" s="53" t="s">
        <v>72</v>
      </c>
      <c r="AZ92" s="53" t="s">
        <v>73</v>
      </c>
      <c r="BA92" s="53" t="s">
        <v>74</v>
      </c>
      <c r="BB92" s="53" t="s">
        <v>75</v>
      </c>
      <c r="BC92" s="53" t="s">
        <v>76</v>
      </c>
      <c r="BD92" s="54" t="s">
        <v>77</v>
      </c>
    </row>
    <row r="93" spans="1:91" s="1" customFormat="1" ht="10.9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 x14ac:dyDescent="0.2">
      <c r="B94" s="56"/>
      <c r="C94" s="57" t="s">
        <v>78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ROUND(SUM(AG95:AG95),2)</f>
        <v>0</v>
      </c>
      <c r="AH94" s="166"/>
      <c r="AI94" s="166"/>
      <c r="AJ94" s="166"/>
      <c r="AK94" s="166"/>
      <c r="AL94" s="166"/>
      <c r="AM94" s="166"/>
      <c r="AN94" s="167">
        <f t="shared" ref="AN94:AN95" si="0">SUM(AG94,AT94)</f>
        <v>0</v>
      </c>
      <c r="AO94" s="167"/>
      <c r="AP94" s="167"/>
      <c r="AQ94" s="60" t="s">
        <v>1</v>
      </c>
      <c r="AR94" s="56"/>
      <c r="AS94" s="61">
        <f>ROUND(SUM(AS95:AS95),2)</f>
        <v>0</v>
      </c>
      <c r="AT94" s="62">
        <f t="shared" ref="AT94:AT95" si="1">ROUND(SUM(AV94:AW94),2)</f>
        <v>0</v>
      </c>
      <c r="AU94" s="63">
        <f>ROUND(SUM(AU95:AU95),5)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ROUND(SUM(AZ95:AZ95),2)</f>
        <v>0</v>
      </c>
      <c r="BA94" s="62">
        <f>ROUND(SUM(BA95:BA95),2)</f>
        <v>0</v>
      </c>
      <c r="BB94" s="62">
        <f>ROUND(SUM(BB95:BB95),2)</f>
        <v>0</v>
      </c>
      <c r="BC94" s="62">
        <f>ROUND(SUM(BC95:BC95),2)</f>
        <v>0</v>
      </c>
      <c r="BD94" s="64">
        <f>ROUND(SUM(BD95:BD95),2)</f>
        <v>0</v>
      </c>
      <c r="BE94" s="5">
        <v>15385000</v>
      </c>
      <c r="BS94" s="65" t="s">
        <v>79</v>
      </c>
      <c r="BT94" s="65" t="s">
        <v>80</v>
      </c>
      <c r="BU94" s="66" t="s">
        <v>81</v>
      </c>
      <c r="BV94" s="65" t="s">
        <v>82</v>
      </c>
      <c r="BW94" s="65" t="s">
        <v>4</v>
      </c>
      <c r="BX94" s="65" t="s">
        <v>83</v>
      </c>
      <c r="CL94" s="65" t="s">
        <v>1</v>
      </c>
    </row>
    <row r="95" spans="1:91" s="6" customFormat="1" ht="24.75" customHeight="1" x14ac:dyDescent="0.2">
      <c r="A95" s="67" t="s">
        <v>84</v>
      </c>
      <c r="B95" s="68"/>
      <c r="C95" s="69"/>
      <c r="D95" s="160" t="s">
        <v>85</v>
      </c>
      <c r="E95" s="160"/>
      <c r="F95" s="160"/>
      <c r="G95" s="160"/>
      <c r="H95" s="160"/>
      <c r="I95" s="70"/>
      <c r="J95" s="160" t="s">
        <v>86</v>
      </c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58">
        <f>'01 - Mobiliář'!J30</f>
        <v>0</v>
      </c>
      <c r="AH95" s="159"/>
      <c r="AI95" s="159"/>
      <c r="AJ95" s="159"/>
      <c r="AK95" s="159"/>
      <c r="AL95" s="159"/>
      <c r="AM95" s="159"/>
      <c r="AN95" s="158">
        <f t="shared" si="0"/>
        <v>0</v>
      </c>
      <c r="AO95" s="159"/>
      <c r="AP95" s="159"/>
      <c r="AQ95" s="71" t="s">
        <v>87</v>
      </c>
      <c r="AR95" s="68"/>
      <c r="AS95" s="72">
        <v>0</v>
      </c>
      <c r="AT95" s="73">
        <f t="shared" si="1"/>
        <v>0</v>
      </c>
      <c r="AU95" s="74">
        <f>'01 - Mobiliář'!P119</f>
        <v>0</v>
      </c>
      <c r="AV95" s="73">
        <f>'01 - Mobiliář'!J33</f>
        <v>0</v>
      </c>
      <c r="AW95" s="73">
        <f>'01 - Mobiliář'!J34</f>
        <v>0</v>
      </c>
      <c r="AX95" s="73">
        <f>'01 - Mobiliář'!J35</f>
        <v>0</v>
      </c>
      <c r="AY95" s="73">
        <f>'01 - Mobiliář'!J36</f>
        <v>0</v>
      </c>
      <c r="AZ95" s="73">
        <f>'01 - Mobiliář'!F33</f>
        <v>0</v>
      </c>
      <c r="BA95" s="73">
        <f>'01 - Mobiliář'!F34</f>
        <v>0</v>
      </c>
      <c r="BB95" s="73">
        <f>'01 - Mobiliář'!F35</f>
        <v>0</v>
      </c>
      <c r="BC95" s="73">
        <f>'01 - Mobiliář'!F36</f>
        <v>0</v>
      </c>
      <c r="BD95" s="75">
        <f>'01 - Mobiliář'!F37</f>
        <v>0</v>
      </c>
      <c r="BT95" s="76" t="s">
        <v>88</v>
      </c>
      <c r="BV95" s="76" t="s">
        <v>82</v>
      </c>
      <c r="BW95" s="76" t="s">
        <v>89</v>
      </c>
      <c r="BX95" s="76" t="s">
        <v>4</v>
      </c>
      <c r="CL95" s="76" t="s">
        <v>1</v>
      </c>
      <c r="CM95" s="76" t="s">
        <v>90</v>
      </c>
    </row>
    <row r="96" spans="1:91" s="1" customFormat="1" ht="30" customHeight="1" x14ac:dyDescent="0.2">
      <c r="B96" s="25"/>
      <c r="AR96" s="25"/>
    </row>
    <row r="97" spans="2:44" s="1" customFormat="1" ht="7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  <row r="99" spans="2:44" ht="10.5" x14ac:dyDescent="0.25">
      <c r="B99" s="143"/>
    </row>
  </sheetData>
  <mergeCells count="41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I22:AO22"/>
    <mergeCell ref="AN95:AP95"/>
    <mergeCell ref="AG95:AM95"/>
    <mergeCell ref="D95:H95"/>
    <mergeCell ref="J95:AF95"/>
    <mergeCell ref="C92:G92"/>
    <mergeCell ref="AN92:AP92"/>
    <mergeCell ref="AG92:AM92"/>
    <mergeCell ref="I92:AF92"/>
    <mergeCell ref="AG94:AM94"/>
    <mergeCell ref="AN94:AP94"/>
    <mergeCell ref="L85:AO85"/>
    <mergeCell ref="AM87:AN87"/>
    <mergeCell ref="AM90:AP90"/>
    <mergeCell ref="AS89:AT91"/>
    <mergeCell ref="L90:T90"/>
  </mergeCells>
  <phoneticPr fontId="0" type="noConversion"/>
  <hyperlinks>
    <hyperlink ref="A95" location="'VSE02 - 05 - Mobiliář'!C2" display="/"/>
  </hyperlink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2"/>
  <sheetViews>
    <sheetView showGridLines="0" topLeftCell="A104" zoomScale="130" zoomScaleNormal="130" workbookViewId="0">
      <selection activeCell="I123" sqref="I123:I13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9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84.7773437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79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89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2:46" ht="25" customHeight="1" x14ac:dyDescent="0.2">
      <c r="B4" s="16"/>
      <c r="D4" s="17" t="s">
        <v>91</v>
      </c>
      <c r="L4" s="16"/>
      <c r="M4" s="77" t="s">
        <v>10</v>
      </c>
      <c r="AT4" s="13" t="s">
        <v>3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85" t="str">
        <f>'Rekapitulace stavby'!K6</f>
        <v>VŠE – Modulární učebna IB M2+M3</v>
      </c>
      <c r="F7" s="186"/>
      <c r="G7" s="186"/>
      <c r="H7" s="186"/>
      <c r="L7" s="16"/>
    </row>
    <row r="8" spans="2:46" s="1" customFormat="1" ht="12" customHeight="1" x14ac:dyDescent="0.2">
      <c r="B8" s="25"/>
      <c r="D8" s="22" t="s">
        <v>92</v>
      </c>
      <c r="L8" s="25"/>
    </row>
    <row r="9" spans="2:46" s="1" customFormat="1" ht="16.5" customHeight="1" x14ac:dyDescent="0.2">
      <c r="B9" s="25"/>
      <c r="E9" s="148" t="s">
        <v>93</v>
      </c>
      <c r="F9" s="184"/>
      <c r="G9" s="184"/>
      <c r="H9" s="184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94</v>
      </c>
      <c r="I12" s="22" t="s">
        <v>20</v>
      </c>
      <c r="J12" s="45">
        <f>'Rekapitulace stavby'!AN8</f>
        <v>45423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7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71" t="str">
        <f>'Rekapitulace stavby'!E14</f>
        <v xml:space="preserve"> </v>
      </c>
      <c r="F18" s="171"/>
      <c r="G18" s="171"/>
      <c r="H18" s="171"/>
      <c r="I18" s="22" t="s">
        <v>24</v>
      </c>
      <c r="J18" s="20" t="str">
        <f>'Rekapitulace stavby'!AN14</f>
        <v/>
      </c>
      <c r="L18" s="25"/>
    </row>
    <row r="19" spans="2:12" s="1" customFormat="1" ht="7" customHeight="1" x14ac:dyDescent="0.2">
      <c r="B19" s="25"/>
      <c r="L19" s="25"/>
    </row>
    <row r="20" spans="2:12" s="1" customFormat="1" ht="12" customHeight="1" x14ac:dyDescent="0.2">
      <c r="B20" s="25"/>
      <c r="D20" s="22" t="s">
        <v>27</v>
      </c>
      <c r="I20" s="22" t="s">
        <v>22</v>
      </c>
      <c r="J20" s="146" t="s">
        <v>28</v>
      </c>
      <c r="L20" s="25"/>
    </row>
    <row r="21" spans="2:12" s="1" customFormat="1" ht="18" customHeight="1" x14ac:dyDescent="0.2">
      <c r="B21" s="25"/>
      <c r="E21" s="20" t="s">
        <v>29</v>
      </c>
      <c r="I21" s="22" t="s">
        <v>24</v>
      </c>
      <c r="J21" s="20" t="s">
        <v>30</v>
      </c>
      <c r="L21" s="25"/>
    </row>
    <row r="22" spans="2:12" s="1" customFormat="1" ht="7" customHeight="1" x14ac:dyDescent="0.2">
      <c r="B22" s="25"/>
      <c r="L22" s="25"/>
    </row>
    <row r="23" spans="2:12" s="1" customFormat="1" ht="12" customHeight="1" x14ac:dyDescent="0.2">
      <c r="B23" s="25"/>
      <c r="D23" s="22" t="s">
        <v>32</v>
      </c>
      <c r="I23" s="22" t="s">
        <v>22</v>
      </c>
      <c r="J23" s="146" t="s">
        <v>28</v>
      </c>
      <c r="L23" s="25"/>
    </row>
    <row r="24" spans="2:12" s="1" customFormat="1" ht="18" customHeight="1" x14ac:dyDescent="0.2">
      <c r="B24" s="25"/>
      <c r="E24" s="20" t="s">
        <v>29</v>
      </c>
      <c r="I24" s="22" t="s">
        <v>24</v>
      </c>
      <c r="J24" s="20" t="s">
        <v>30</v>
      </c>
      <c r="L24" s="25"/>
    </row>
    <row r="25" spans="2:12" s="1" customFormat="1" ht="7" customHeight="1" x14ac:dyDescent="0.2">
      <c r="B25" s="25"/>
      <c r="L25" s="25"/>
    </row>
    <row r="26" spans="2:12" s="1" customFormat="1" ht="12" customHeight="1" x14ac:dyDescent="0.2">
      <c r="B26" s="25"/>
      <c r="D26" s="22" t="s">
        <v>33</v>
      </c>
      <c r="L26" s="25"/>
    </row>
    <row r="27" spans="2:12" s="7" customFormat="1" ht="16.5" customHeight="1" x14ac:dyDescent="0.2">
      <c r="B27" s="78"/>
      <c r="E27" s="157" t="s">
        <v>95</v>
      </c>
      <c r="F27" s="157"/>
      <c r="G27" s="157"/>
      <c r="H27" s="157"/>
      <c r="L27" s="78"/>
    </row>
    <row r="28" spans="2:12" s="1" customFormat="1" ht="7" customHeight="1" x14ac:dyDescent="0.2">
      <c r="B28" s="25"/>
      <c r="L28" s="25"/>
    </row>
    <row r="29" spans="2:12" s="1" customFormat="1" ht="7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 x14ac:dyDescent="0.2">
      <c r="B30" s="25"/>
      <c r="D30" s="79" t="s">
        <v>35</v>
      </c>
      <c r="J30" s="59">
        <f>ROUND(J119, 2)</f>
        <v>0</v>
      </c>
      <c r="L30" s="25"/>
    </row>
    <row r="31" spans="2:12" s="1" customFormat="1" ht="7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 x14ac:dyDescent="0.2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5" customHeight="1" x14ac:dyDescent="0.2">
      <c r="B33" s="25"/>
      <c r="D33" s="48" t="s">
        <v>39</v>
      </c>
      <c r="E33" s="22" t="s">
        <v>40</v>
      </c>
      <c r="F33" s="80">
        <f>ROUND((SUM(BE119:BE131)),  2)</f>
        <v>0</v>
      </c>
      <c r="I33" s="81">
        <v>0.21</v>
      </c>
      <c r="J33" s="80">
        <f>ROUND(((SUM(BE119:BE131))*I33),  2)</f>
        <v>0</v>
      </c>
      <c r="L33" s="25"/>
    </row>
    <row r="34" spans="2:12" s="1" customFormat="1" ht="14.5" customHeight="1" x14ac:dyDescent="0.2">
      <c r="B34" s="25"/>
      <c r="E34" s="22" t="s">
        <v>41</v>
      </c>
      <c r="F34" s="80">
        <f>ROUND((SUM(BF119:BF131)),  2)</f>
        <v>0</v>
      </c>
      <c r="I34" s="81">
        <v>0.12</v>
      </c>
      <c r="J34" s="80">
        <f>ROUND(((SUM(BF119:BF131))*I34),  2)</f>
        <v>0</v>
      </c>
      <c r="L34" s="25"/>
    </row>
    <row r="35" spans="2:12" s="1" customFormat="1" ht="14.5" hidden="1" customHeight="1" x14ac:dyDescent="0.2">
      <c r="B35" s="25"/>
      <c r="E35" s="22" t="s">
        <v>42</v>
      </c>
      <c r="F35" s="80">
        <f>ROUND((SUM(BG119:BG131)),  2)</f>
        <v>0</v>
      </c>
      <c r="I35" s="81">
        <v>0.21</v>
      </c>
      <c r="J35" s="80">
        <f>0</f>
        <v>0</v>
      </c>
      <c r="L35" s="25"/>
    </row>
    <row r="36" spans="2:12" s="1" customFormat="1" ht="14.5" hidden="1" customHeight="1" x14ac:dyDescent="0.2">
      <c r="B36" s="25"/>
      <c r="E36" s="22" t="s">
        <v>43</v>
      </c>
      <c r="F36" s="80">
        <f>ROUND((SUM(BH119:BH131)),  2)</f>
        <v>0</v>
      </c>
      <c r="I36" s="81">
        <v>0.12</v>
      </c>
      <c r="J36" s="80">
        <f>0</f>
        <v>0</v>
      </c>
      <c r="L36" s="25"/>
    </row>
    <row r="37" spans="2:12" s="1" customFormat="1" ht="14.5" hidden="1" customHeight="1" x14ac:dyDescent="0.2">
      <c r="B37" s="25"/>
      <c r="E37" s="22" t="s">
        <v>44</v>
      </c>
      <c r="F37" s="80">
        <f>ROUND((SUM(BI119:BI131)),  2)</f>
        <v>0</v>
      </c>
      <c r="I37" s="81">
        <v>0</v>
      </c>
      <c r="J37" s="80">
        <f>0</f>
        <v>0</v>
      </c>
      <c r="L37" s="25"/>
    </row>
    <row r="38" spans="2:12" s="1" customFormat="1" ht="7" customHeight="1" x14ac:dyDescent="0.2">
      <c r="B38" s="25"/>
      <c r="L38" s="25"/>
    </row>
    <row r="39" spans="2:12" s="1" customFormat="1" ht="25.4" customHeight="1" x14ac:dyDescent="0.2">
      <c r="B39" s="25"/>
      <c r="C39" s="82"/>
      <c r="D39" s="83" t="s">
        <v>45</v>
      </c>
      <c r="E39" s="50"/>
      <c r="F39" s="50"/>
      <c r="G39" s="84" t="s">
        <v>46</v>
      </c>
      <c r="H39" s="85" t="s">
        <v>47</v>
      </c>
      <c r="I39" s="50"/>
      <c r="J39" s="86">
        <f>SUM(J30:J37)</f>
        <v>0</v>
      </c>
      <c r="K39" s="87"/>
      <c r="L39" s="25"/>
    </row>
    <row r="40" spans="2:12" s="1" customFormat="1" ht="14.5" customHeight="1" x14ac:dyDescent="0.2">
      <c r="B40" s="25"/>
      <c r="L40" s="25"/>
    </row>
    <row r="41" spans="2:12" ht="14.5" customHeight="1" x14ac:dyDescent="0.2">
      <c r="B41" s="16"/>
      <c r="L41" s="16"/>
    </row>
    <row r="42" spans="2:12" ht="14.5" customHeight="1" x14ac:dyDescent="0.2">
      <c r="B42" s="16"/>
      <c r="L42" s="16"/>
    </row>
    <row r="43" spans="2:12" ht="14.5" customHeight="1" x14ac:dyDescent="0.2">
      <c r="B43" s="16"/>
      <c r="L43" s="16"/>
    </row>
    <row r="44" spans="2:12" ht="14.5" customHeight="1" x14ac:dyDescent="0.2">
      <c r="B44" s="16"/>
      <c r="L44" s="16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5"/>
      <c r="D61" s="36" t="s">
        <v>54</v>
      </c>
      <c r="E61" s="27"/>
      <c r="F61" s="88" t="s">
        <v>55</v>
      </c>
      <c r="G61" s="36" t="s">
        <v>54</v>
      </c>
      <c r="H61" s="27"/>
      <c r="I61" s="27"/>
      <c r="J61" s="89" t="s">
        <v>55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5"/>
      <c r="D65" s="34" t="s">
        <v>56</v>
      </c>
      <c r="E65" s="35"/>
      <c r="F65" s="35"/>
      <c r="G65" s="34" t="s">
        <v>57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5"/>
      <c r="D76" s="36" t="s">
        <v>54</v>
      </c>
      <c r="E76" s="27"/>
      <c r="F76" s="88" t="s">
        <v>55</v>
      </c>
      <c r="G76" s="36" t="s">
        <v>54</v>
      </c>
      <c r="H76" s="27"/>
      <c r="I76" s="27"/>
      <c r="J76" s="89" t="s">
        <v>55</v>
      </c>
      <c r="K76" s="27"/>
      <c r="L76" s="25"/>
    </row>
    <row r="77" spans="2:12" s="1" customFormat="1" ht="14.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 x14ac:dyDescent="0.2">
      <c r="B82" s="25"/>
      <c r="C82" s="17" t="s">
        <v>96</v>
      </c>
      <c r="L82" s="25"/>
    </row>
    <row r="83" spans="2:47" s="1" customFormat="1" ht="7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85" t="str">
        <f>E7</f>
        <v>VŠE – Modulární učebna IB M2+M3</v>
      </c>
      <c r="F85" s="186"/>
      <c r="G85" s="186"/>
      <c r="H85" s="186"/>
      <c r="L85" s="25"/>
    </row>
    <row r="86" spans="2:47" s="1" customFormat="1" ht="12" customHeight="1" x14ac:dyDescent="0.2">
      <c r="B86" s="25"/>
      <c r="C86" s="22" t="s">
        <v>92</v>
      </c>
      <c r="L86" s="25"/>
    </row>
    <row r="87" spans="2:47" s="1" customFormat="1" ht="16.5" customHeight="1" x14ac:dyDescent="0.2">
      <c r="B87" s="25"/>
      <c r="E87" s="148" t="str">
        <f>E9</f>
        <v>VSE02 - 05 - Mobiliář</v>
      </c>
      <c r="F87" s="184"/>
      <c r="G87" s="184"/>
      <c r="H87" s="184"/>
      <c r="L87" s="25"/>
    </row>
    <row r="88" spans="2:47" s="1" customFormat="1" ht="7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>Nám. W. Churchilla, Praha 3, 130 67</v>
      </c>
      <c r="I89" s="22" t="s">
        <v>20</v>
      </c>
      <c r="J89" s="45">
        <f>IF(J12="","",J12)</f>
        <v>45423</v>
      </c>
      <c r="L89" s="25"/>
    </row>
    <row r="90" spans="2:47" s="1" customFormat="1" ht="7" customHeight="1" x14ac:dyDescent="0.2">
      <c r="B90" s="25"/>
      <c r="L90" s="25"/>
    </row>
    <row r="91" spans="2:47" s="1" customFormat="1" ht="15.25" customHeight="1" x14ac:dyDescent="0.2">
      <c r="B91" s="25"/>
      <c r="C91" s="22" t="s">
        <v>21</v>
      </c>
      <c r="F91" s="20" t="str">
        <f>E15</f>
        <v>Vysoká škola ekonomická</v>
      </c>
      <c r="I91" s="22" t="s">
        <v>27</v>
      </c>
      <c r="J91" s="23" t="str">
        <f>E21</f>
        <v>Aveton s.r.o., Drahobejlova 54, Praha 9</v>
      </c>
      <c r="L91" s="25"/>
    </row>
    <row r="92" spans="2:47" s="1" customFormat="1" ht="15.25" customHeight="1" x14ac:dyDescent="0.2">
      <c r="B92" s="25"/>
      <c r="C92" s="22" t="s">
        <v>25</v>
      </c>
      <c r="F92" s="20" t="str">
        <f>IF(E18="","",E18)</f>
        <v xml:space="preserve"> </v>
      </c>
      <c r="I92" s="22" t="s">
        <v>32</v>
      </c>
      <c r="J92" s="23" t="str">
        <f>E24</f>
        <v>Aveton s.r.o., Drahobejlova 54, Praha 9</v>
      </c>
      <c r="L92" s="25"/>
    </row>
    <row r="93" spans="2:47" s="1" customFormat="1" ht="10.4" customHeight="1" x14ac:dyDescent="0.2">
      <c r="B93" s="25"/>
      <c r="L93" s="25"/>
    </row>
    <row r="94" spans="2:47" s="1" customFormat="1" ht="29.25" customHeight="1" x14ac:dyDescent="0.2">
      <c r="B94" s="25"/>
      <c r="C94" s="90" t="s">
        <v>97</v>
      </c>
      <c r="D94" s="82"/>
      <c r="E94" s="82"/>
      <c r="F94" s="82"/>
      <c r="G94" s="82"/>
      <c r="H94" s="82"/>
      <c r="I94" s="82"/>
      <c r="J94" s="91" t="s">
        <v>98</v>
      </c>
      <c r="K94" s="82"/>
      <c r="L94" s="25"/>
    </row>
    <row r="95" spans="2:47" s="1" customFormat="1" ht="10.4" customHeight="1" x14ac:dyDescent="0.2">
      <c r="B95" s="25"/>
      <c r="L95" s="25"/>
    </row>
    <row r="96" spans="2:47" s="1" customFormat="1" ht="22.9" customHeight="1" x14ac:dyDescent="0.2">
      <c r="B96" s="25"/>
      <c r="C96" s="92" t="s">
        <v>99</v>
      </c>
      <c r="J96" s="59">
        <f>J119</f>
        <v>0</v>
      </c>
      <c r="L96" s="25"/>
      <c r="AU96" s="13" t="s">
        <v>100</v>
      </c>
    </row>
    <row r="97" spans="2:12" s="8" customFormat="1" ht="25" customHeight="1" x14ac:dyDescent="0.2">
      <c r="B97" s="93"/>
      <c r="D97" s="94" t="s">
        <v>101</v>
      </c>
      <c r="E97" s="95"/>
      <c r="F97" s="95"/>
      <c r="G97" s="95"/>
      <c r="H97" s="95"/>
      <c r="I97" s="95"/>
      <c r="J97" s="96">
        <f>J120</f>
        <v>0</v>
      </c>
      <c r="L97" s="93"/>
    </row>
    <row r="98" spans="2:12" s="9" customFormat="1" ht="19.899999999999999" customHeight="1" x14ac:dyDescent="0.2">
      <c r="B98" s="97"/>
      <c r="D98" s="98" t="s">
        <v>102</v>
      </c>
      <c r="E98" s="99"/>
      <c r="F98" s="99"/>
      <c r="G98" s="99"/>
      <c r="H98" s="99"/>
      <c r="I98" s="99"/>
      <c r="J98" s="100">
        <f>J121</f>
        <v>0</v>
      </c>
      <c r="L98" s="97"/>
    </row>
    <row r="99" spans="2:12" s="9" customFormat="1" ht="14.9" customHeight="1" x14ac:dyDescent="0.2">
      <c r="B99" s="97"/>
      <c r="D99" s="98" t="s">
        <v>103</v>
      </c>
      <c r="E99" s="99"/>
      <c r="F99" s="99"/>
      <c r="G99" s="99"/>
      <c r="H99" s="99"/>
      <c r="I99" s="99"/>
      <c r="J99" s="100">
        <f>J122</f>
        <v>0</v>
      </c>
      <c r="L99" s="97"/>
    </row>
    <row r="100" spans="2:12" s="1" customFormat="1" ht="21.75" customHeight="1" x14ac:dyDescent="0.2">
      <c r="B100" s="25"/>
      <c r="L100" s="25"/>
    </row>
    <row r="101" spans="2:12" s="1" customFormat="1" ht="7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7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5" customHeight="1" x14ac:dyDescent="0.2">
      <c r="B106" s="25"/>
      <c r="C106" s="17" t="s">
        <v>104</v>
      </c>
      <c r="L106" s="25"/>
    </row>
    <row r="107" spans="2:12" s="1" customFormat="1" ht="7" customHeight="1" x14ac:dyDescent="0.2">
      <c r="B107" s="25"/>
      <c r="L107" s="25"/>
    </row>
    <row r="108" spans="2:12" s="1" customFormat="1" ht="12" customHeight="1" x14ac:dyDescent="0.2">
      <c r="B108" s="25"/>
      <c r="C108" s="22" t="s">
        <v>14</v>
      </c>
      <c r="L108" s="25"/>
    </row>
    <row r="109" spans="2:12" s="1" customFormat="1" ht="16.5" customHeight="1" x14ac:dyDescent="0.2">
      <c r="B109" s="25"/>
      <c r="E109" s="185" t="str">
        <f>E7</f>
        <v>VŠE – Modulární učebna IB M2+M3</v>
      </c>
      <c r="F109" s="186"/>
      <c r="G109" s="186"/>
      <c r="H109" s="186"/>
      <c r="L109" s="25"/>
    </row>
    <row r="110" spans="2:12" s="1" customFormat="1" ht="12" customHeight="1" x14ac:dyDescent="0.2">
      <c r="B110" s="25"/>
      <c r="C110" s="22" t="s">
        <v>92</v>
      </c>
      <c r="L110" s="25"/>
    </row>
    <row r="111" spans="2:12" s="1" customFormat="1" ht="16.5" customHeight="1" x14ac:dyDescent="0.2">
      <c r="B111" s="25"/>
      <c r="E111" s="148" t="str">
        <f>E9</f>
        <v>VSE02 - 05 - Mobiliář</v>
      </c>
      <c r="F111" s="184"/>
      <c r="G111" s="184"/>
      <c r="H111" s="184"/>
      <c r="L111" s="25"/>
    </row>
    <row r="112" spans="2:12" s="1" customFormat="1" ht="7" customHeight="1" x14ac:dyDescent="0.2">
      <c r="B112" s="25"/>
      <c r="L112" s="25"/>
    </row>
    <row r="113" spans="2:65" s="1" customFormat="1" ht="12" customHeight="1" x14ac:dyDescent="0.2">
      <c r="B113" s="25"/>
      <c r="C113" s="22" t="s">
        <v>18</v>
      </c>
      <c r="F113" s="20" t="str">
        <f>F12</f>
        <v>Nám. W. Churchilla, Praha 3, 130 67</v>
      </c>
      <c r="I113" s="22" t="s">
        <v>20</v>
      </c>
      <c r="J113" s="45">
        <f>IF(J12="","",J12)</f>
        <v>45423</v>
      </c>
      <c r="L113" s="25"/>
    </row>
    <row r="114" spans="2:65" s="1" customFormat="1" ht="7" customHeight="1" x14ac:dyDescent="0.2">
      <c r="B114" s="25"/>
      <c r="L114" s="25"/>
    </row>
    <row r="115" spans="2:65" s="1" customFormat="1" ht="15.25" customHeight="1" x14ac:dyDescent="0.2">
      <c r="B115" s="25"/>
      <c r="C115" s="22" t="s">
        <v>21</v>
      </c>
      <c r="F115" s="20" t="str">
        <f>E15</f>
        <v>Vysoká škola ekonomická</v>
      </c>
      <c r="I115" s="22" t="s">
        <v>27</v>
      </c>
      <c r="J115" s="23" t="str">
        <f>E21</f>
        <v>Aveton s.r.o., Drahobejlova 54, Praha 9</v>
      </c>
      <c r="L115" s="25"/>
    </row>
    <row r="116" spans="2:65" s="1" customFormat="1" ht="15.25" customHeight="1" x14ac:dyDescent="0.2">
      <c r="B116" s="25"/>
      <c r="C116" s="22" t="s">
        <v>25</v>
      </c>
      <c r="F116" s="20" t="str">
        <f>IF(E18="","",E18)</f>
        <v xml:space="preserve"> </v>
      </c>
      <c r="I116" s="22" t="s">
        <v>32</v>
      </c>
      <c r="J116" s="23" t="str">
        <f>E24</f>
        <v>Aveton s.r.o., Drahobejlova 54, Praha 9</v>
      </c>
      <c r="L116" s="25"/>
    </row>
    <row r="117" spans="2:65" s="1" customFormat="1" ht="10.4" customHeight="1" x14ac:dyDescent="0.2">
      <c r="B117" s="25"/>
      <c r="L117" s="25"/>
    </row>
    <row r="118" spans="2:65" s="10" customFormat="1" ht="29.25" customHeight="1" x14ac:dyDescent="0.2">
      <c r="B118" s="101"/>
      <c r="C118" s="102" t="s">
        <v>105</v>
      </c>
      <c r="D118" s="103" t="s">
        <v>65</v>
      </c>
      <c r="E118" s="103" t="s">
        <v>61</v>
      </c>
      <c r="F118" s="103" t="s">
        <v>62</v>
      </c>
      <c r="G118" s="103" t="s">
        <v>106</v>
      </c>
      <c r="H118" s="103" t="s">
        <v>107</v>
      </c>
      <c r="I118" s="103" t="s">
        <v>108</v>
      </c>
      <c r="J118" s="104" t="s">
        <v>98</v>
      </c>
      <c r="K118" s="105" t="s">
        <v>109</v>
      </c>
      <c r="L118" s="101"/>
      <c r="M118" s="52" t="s">
        <v>1</v>
      </c>
      <c r="N118" s="53" t="s">
        <v>39</v>
      </c>
      <c r="O118" s="53" t="s">
        <v>110</v>
      </c>
      <c r="P118" s="53" t="s">
        <v>111</v>
      </c>
      <c r="Q118" s="53" t="s">
        <v>112</v>
      </c>
      <c r="R118" s="53" t="s">
        <v>113</v>
      </c>
      <c r="S118" s="53" t="s">
        <v>114</v>
      </c>
      <c r="T118" s="54" t="s">
        <v>115</v>
      </c>
    </row>
    <row r="119" spans="2:65" s="1" customFormat="1" ht="22.9" customHeight="1" x14ac:dyDescent="0.35">
      <c r="B119" s="25"/>
      <c r="C119" s="57" t="s">
        <v>116</v>
      </c>
      <c r="J119" s="106">
        <f>BK119</f>
        <v>0</v>
      </c>
      <c r="L119" s="25"/>
      <c r="M119" s="55"/>
      <c r="N119" s="46"/>
      <c r="O119" s="46"/>
      <c r="P119" s="107">
        <f>P120</f>
        <v>0</v>
      </c>
      <c r="Q119" s="46"/>
      <c r="R119" s="107">
        <f>R120</f>
        <v>0</v>
      </c>
      <c r="S119" s="46"/>
      <c r="T119" s="108">
        <f>T120</f>
        <v>0</v>
      </c>
      <c r="AT119" s="13" t="s">
        <v>79</v>
      </c>
      <c r="AU119" s="13" t="s">
        <v>100</v>
      </c>
      <c r="BK119" s="109">
        <f>BK120</f>
        <v>0</v>
      </c>
    </row>
    <row r="120" spans="2:65" s="11" customFormat="1" ht="25.9" customHeight="1" x14ac:dyDescent="0.35">
      <c r="B120" s="110"/>
      <c r="D120" s="111" t="s">
        <v>79</v>
      </c>
      <c r="E120" s="112" t="s">
        <v>117</v>
      </c>
      <c r="F120" s="112" t="s">
        <v>118</v>
      </c>
      <c r="J120" s="113">
        <f>BK120</f>
        <v>0</v>
      </c>
      <c r="L120" s="110"/>
      <c r="M120" s="114"/>
      <c r="P120" s="115">
        <f>P121</f>
        <v>0</v>
      </c>
      <c r="R120" s="115">
        <f>R121</f>
        <v>0</v>
      </c>
      <c r="T120" s="116">
        <f>T121</f>
        <v>0</v>
      </c>
      <c r="AR120" s="111" t="s">
        <v>90</v>
      </c>
      <c r="AT120" s="117" t="s">
        <v>79</v>
      </c>
      <c r="AU120" s="117" t="s">
        <v>80</v>
      </c>
      <c r="AY120" s="111" t="s">
        <v>119</v>
      </c>
      <c r="BK120" s="118">
        <f>BK121</f>
        <v>0</v>
      </c>
    </row>
    <row r="121" spans="2:65" s="11" customFormat="1" ht="22.9" customHeight="1" x14ac:dyDescent="0.25">
      <c r="B121" s="110"/>
      <c r="D121" s="111" t="s">
        <v>79</v>
      </c>
      <c r="E121" s="119" t="s">
        <v>120</v>
      </c>
      <c r="F121" s="119" t="s">
        <v>86</v>
      </c>
      <c r="J121" s="120">
        <f>BK121</f>
        <v>0</v>
      </c>
      <c r="L121" s="110"/>
      <c r="M121" s="114"/>
      <c r="P121" s="115">
        <f>P122</f>
        <v>0</v>
      </c>
      <c r="R121" s="115">
        <f>R122</f>
        <v>0</v>
      </c>
      <c r="T121" s="116">
        <f>T122</f>
        <v>0</v>
      </c>
      <c r="AR121" s="111" t="s">
        <v>90</v>
      </c>
      <c r="AT121" s="117" t="s">
        <v>79</v>
      </c>
      <c r="AU121" s="117" t="s">
        <v>88</v>
      </c>
      <c r="AY121" s="111" t="s">
        <v>119</v>
      </c>
      <c r="BK121" s="118">
        <f>BK122</f>
        <v>0</v>
      </c>
    </row>
    <row r="122" spans="2:65" s="11" customFormat="1" ht="20.9" customHeight="1" x14ac:dyDescent="0.25">
      <c r="B122" s="110"/>
      <c r="D122" s="111" t="s">
        <v>79</v>
      </c>
      <c r="E122" s="119" t="s">
        <v>121</v>
      </c>
      <c r="F122" s="119" t="s">
        <v>122</v>
      </c>
      <c r="J122" s="120">
        <f>BK122</f>
        <v>0</v>
      </c>
      <c r="L122" s="110"/>
      <c r="M122" s="114"/>
      <c r="P122" s="115">
        <f>SUM(P123:P131)</f>
        <v>0</v>
      </c>
      <c r="R122" s="115">
        <f>SUM(R123:R131)</f>
        <v>0</v>
      </c>
      <c r="T122" s="116">
        <f>SUM(T123:T131)</f>
        <v>0</v>
      </c>
      <c r="AR122" s="111" t="s">
        <v>88</v>
      </c>
      <c r="AT122" s="117" t="s">
        <v>79</v>
      </c>
      <c r="AU122" s="117" t="s">
        <v>90</v>
      </c>
      <c r="AY122" s="111" t="s">
        <v>119</v>
      </c>
      <c r="BK122" s="118">
        <f>SUM(BK123:BK131)</f>
        <v>0</v>
      </c>
    </row>
    <row r="123" spans="2:65" s="1" customFormat="1" ht="16.5" customHeight="1" x14ac:dyDescent="0.2">
      <c r="B123" s="121"/>
      <c r="C123" s="122" t="s">
        <v>88</v>
      </c>
      <c r="D123" s="122" t="s">
        <v>123</v>
      </c>
      <c r="E123" s="123" t="s">
        <v>124</v>
      </c>
      <c r="F123" s="124" t="s">
        <v>125</v>
      </c>
      <c r="G123" s="125" t="s">
        <v>126</v>
      </c>
      <c r="H123" s="126">
        <v>150</v>
      </c>
      <c r="I123" s="127"/>
      <c r="J123" s="127">
        <f>ROUND(I123*H123,2)</f>
        <v>0</v>
      </c>
      <c r="K123" s="128"/>
      <c r="L123" s="25"/>
      <c r="M123" s="129" t="s">
        <v>1</v>
      </c>
      <c r="N123" s="130" t="s">
        <v>40</v>
      </c>
      <c r="O123" s="131">
        <v>0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127</v>
      </c>
      <c r="AT123" s="133" t="s">
        <v>123</v>
      </c>
      <c r="AU123" s="133" t="s">
        <v>128</v>
      </c>
      <c r="AY123" s="13" t="s">
        <v>119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3" t="s">
        <v>88</v>
      </c>
      <c r="BK123" s="134">
        <f>ROUND(I123*H123,2)</f>
        <v>0</v>
      </c>
      <c r="BL123" s="13" t="s">
        <v>127</v>
      </c>
      <c r="BM123" s="133" t="s">
        <v>90</v>
      </c>
    </row>
    <row r="124" spans="2:65" s="1" customFormat="1" ht="87.65" customHeight="1" x14ac:dyDescent="0.2">
      <c r="B124" s="25"/>
      <c r="D124" s="135" t="s">
        <v>129</v>
      </c>
      <c r="F124" s="142" t="s">
        <v>130</v>
      </c>
      <c r="L124" s="25"/>
      <c r="M124" s="137"/>
      <c r="T124" s="49"/>
      <c r="W124" s="136"/>
      <c r="AT124" s="13" t="s">
        <v>129</v>
      </c>
      <c r="AU124" s="13" t="s">
        <v>128</v>
      </c>
    </row>
    <row r="125" spans="2:65" s="1" customFormat="1" ht="16.5" customHeight="1" x14ac:dyDescent="0.2">
      <c r="B125" s="121"/>
      <c r="C125" s="122" t="s">
        <v>90</v>
      </c>
      <c r="D125" s="122" t="s">
        <v>123</v>
      </c>
      <c r="E125" s="123" t="s">
        <v>131</v>
      </c>
      <c r="F125" s="124" t="s">
        <v>132</v>
      </c>
      <c r="G125" s="125" t="s">
        <v>126</v>
      </c>
      <c r="H125" s="126">
        <v>45</v>
      </c>
      <c r="I125" s="127"/>
      <c r="J125" s="127">
        <f>ROUND(I125*H125,2)</f>
        <v>0</v>
      </c>
      <c r="K125" s="128"/>
      <c r="L125" s="25"/>
      <c r="M125" s="129" t="s">
        <v>1</v>
      </c>
      <c r="N125" s="130" t="s">
        <v>40</v>
      </c>
      <c r="O125" s="131">
        <v>0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127</v>
      </c>
      <c r="AT125" s="133" t="s">
        <v>123</v>
      </c>
      <c r="AU125" s="133" t="s">
        <v>128</v>
      </c>
      <c r="AY125" s="13" t="s">
        <v>119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3" t="s">
        <v>88</v>
      </c>
      <c r="BK125" s="134">
        <f>ROUND(I125*H125,2)</f>
        <v>0</v>
      </c>
      <c r="BL125" s="13" t="s">
        <v>127</v>
      </c>
      <c r="BM125" s="133" t="s">
        <v>127</v>
      </c>
    </row>
    <row r="126" spans="2:65" s="1" customFormat="1" ht="252" x14ac:dyDescent="0.2">
      <c r="B126" s="25"/>
      <c r="D126" s="135" t="s">
        <v>129</v>
      </c>
      <c r="F126" s="142" t="s">
        <v>133</v>
      </c>
      <c r="L126" s="25"/>
      <c r="M126" s="137"/>
      <c r="T126" s="49"/>
      <c r="W126" s="136"/>
      <c r="AT126" s="13" t="s">
        <v>129</v>
      </c>
      <c r="AU126" s="13" t="s">
        <v>128</v>
      </c>
    </row>
    <row r="127" spans="2:65" s="1" customFormat="1" ht="16.5" customHeight="1" x14ac:dyDescent="0.2">
      <c r="B127" s="121"/>
      <c r="C127" s="122" t="s">
        <v>128</v>
      </c>
      <c r="D127" s="122" t="s">
        <v>123</v>
      </c>
      <c r="E127" s="123" t="s">
        <v>134</v>
      </c>
      <c r="F127" s="124" t="s">
        <v>135</v>
      </c>
      <c r="G127" s="125" t="s">
        <v>126</v>
      </c>
      <c r="H127" s="126">
        <v>4</v>
      </c>
      <c r="I127" s="127"/>
      <c r="J127" s="127">
        <f>ROUND(I127*H127,2)</f>
        <v>0</v>
      </c>
      <c r="K127" s="128"/>
      <c r="L127" s="25"/>
      <c r="M127" s="129" t="s">
        <v>1</v>
      </c>
      <c r="N127" s="130" t="s">
        <v>40</v>
      </c>
      <c r="O127" s="131">
        <v>0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127</v>
      </c>
      <c r="AT127" s="133" t="s">
        <v>123</v>
      </c>
      <c r="AU127" s="133" t="s">
        <v>128</v>
      </c>
      <c r="AY127" s="13" t="s">
        <v>119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3" t="s">
        <v>88</v>
      </c>
      <c r="BK127" s="134">
        <f>ROUND(I127*H127,2)</f>
        <v>0</v>
      </c>
      <c r="BL127" s="13" t="s">
        <v>127</v>
      </c>
      <c r="BM127" s="133" t="s">
        <v>136</v>
      </c>
    </row>
    <row r="128" spans="2:65" s="1" customFormat="1" ht="32.15" customHeight="1" x14ac:dyDescent="0.2">
      <c r="B128" s="25"/>
      <c r="D128" s="135" t="s">
        <v>129</v>
      </c>
      <c r="F128" s="136" t="s">
        <v>137</v>
      </c>
      <c r="L128" s="25"/>
      <c r="M128" s="137"/>
      <c r="T128" s="49"/>
      <c r="W128" s="136"/>
      <c r="AT128" s="13" t="s">
        <v>129</v>
      </c>
      <c r="AU128" s="13" t="s">
        <v>128</v>
      </c>
    </row>
    <row r="129" spans="2:65" s="1" customFormat="1" ht="16.5" customHeight="1" x14ac:dyDescent="0.2">
      <c r="B129" s="121"/>
      <c r="C129" s="122" t="s">
        <v>128</v>
      </c>
      <c r="D129" s="122" t="s">
        <v>123</v>
      </c>
      <c r="E129" s="123" t="s">
        <v>138</v>
      </c>
      <c r="F129" s="124" t="s">
        <v>139</v>
      </c>
      <c r="G129" s="125" t="s">
        <v>126</v>
      </c>
      <c r="H129" s="126">
        <v>1</v>
      </c>
      <c r="I129" s="127"/>
      <c r="J129" s="127">
        <f>ROUND(I129*H129,2)</f>
        <v>0</v>
      </c>
      <c r="K129" s="128"/>
      <c r="L129" s="25"/>
      <c r="M129" s="129" t="s">
        <v>1</v>
      </c>
      <c r="N129" s="130" t="s">
        <v>40</v>
      </c>
      <c r="O129" s="131">
        <v>0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W129" s="136"/>
      <c r="AR129" s="133" t="s">
        <v>127</v>
      </c>
      <c r="AT129" s="133" t="s">
        <v>123</v>
      </c>
      <c r="AU129" s="133" t="s">
        <v>128</v>
      </c>
      <c r="AY129" s="13" t="s">
        <v>119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3" t="s">
        <v>88</v>
      </c>
      <c r="BK129" s="134">
        <f>ROUND(I129*H129,2)</f>
        <v>0</v>
      </c>
      <c r="BL129" s="13" t="s">
        <v>127</v>
      </c>
      <c r="BM129" s="133" t="s">
        <v>136</v>
      </c>
    </row>
    <row r="130" spans="2:65" s="1" customFormat="1" ht="27" x14ac:dyDescent="0.2">
      <c r="B130" s="25"/>
      <c r="D130" s="135"/>
      <c r="F130" s="136" t="s">
        <v>140</v>
      </c>
      <c r="L130" s="25"/>
      <c r="M130" s="137"/>
      <c r="T130" s="49"/>
      <c r="AT130" s="13"/>
      <c r="AU130" s="13"/>
    </row>
    <row r="131" spans="2:65" s="1" customFormat="1" ht="24.25" customHeight="1" x14ac:dyDescent="0.2">
      <c r="B131" s="121"/>
      <c r="C131" s="122" t="s">
        <v>127</v>
      </c>
      <c r="D131" s="122" t="s">
        <v>123</v>
      </c>
      <c r="E131" s="123" t="s">
        <v>141</v>
      </c>
      <c r="F131" s="124" t="s">
        <v>142</v>
      </c>
      <c r="G131" s="125" t="s">
        <v>143</v>
      </c>
      <c r="H131" s="126">
        <v>16561.02</v>
      </c>
      <c r="I131" s="127"/>
      <c r="J131" s="127">
        <f>ROUND(I131*H131,2)</f>
        <v>0</v>
      </c>
      <c r="K131" s="128"/>
      <c r="L131" s="25"/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33" t="s">
        <v>144</v>
      </c>
      <c r="AT131" s="133" t="s">
        <v>123</v>
      </c>
      <c r="AU131" s="133" t="s">
        <v>128</v>
      </c>
      <c r="AY131" s="13" t="s">
        <v>119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3" t="s">
        <v>88</v>
      </c>
      <c r="BK131" s="134">
        <f>ROUND(I131*H131,2)</f>
        <v>0</v>
      </c>
      <c r="BL131" s="13" t="s">
        <v>144</v>
      </c>
      <c r="BM131" s="133" t="s">
        <v>145</v>
      </c>
    </row>
    <row r="132" spans="2:65" s="1" customFormat="1" ht="7" customHeight="1" x14ac:dyDescent="0.2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25"/>
    </row>
  </sheetData>
  <autoFilter ref="C118:K13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view="pageBreakPreview" topLeftCell="A40" zoomScaleNormal="100" zoomScaleSheetLayoutView="100" workbookViewId="0">
      <selection activeCell="N64" sqref="N6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109375" customWidth="1"/>
  </cols>
  <sheetData>
    <row r="2" spans="2:10" ht="37" customHeight="1" x14ac:dyDescent="0.35">
      <c r="B2" s="147" t="s">
        <v>146</v>
      </c>
    </row>
    <row r="3" spans="2:10" ht="7" customHeight="1" x14ac:dyDescent="0.2"/>
    <row r="4" spans="2:10" ht="25" customHeight="1" x14ac:dyDescent="0.2">
      <c r="D4" s="17"/>
    </row>
    <row r="5" spans="2:10" ht="7" customHeight="1" x14ac:dyDescent="0.2"/>
    <row r="6" spans="2:10" ht="12" customHeight="1" x14ac:dyDescent="0.2">
      <c r="D6" s="22"/>
    </row>
    <row r="7" spans="2:10" ht="16.5" customHeight="1" x14ac:dyDescent="0.2">
      <c r="E7" s="185"/>
      <c r="F7" s="186"/>
      <c r="G7" s="186"/>
      <c r="H7" s="186"/>
    </row>
    <row r="8" spans="2:10" s="1" customFormat="1" ht="12" customHeight="1" x14ac:dyDescent="0.2">
      <c r="D8" s="22"/>
    </row>
    <row r="9" spans="2:10" s="1" customFormat="1" ht="16.5" customHeight="1" x14ac:dyDescent="0.2">
      <c r="E9" s="148"/>
      <c r="F9" s="184"/>
      <c r="G9" s="184"/>
      <c r="H9" s="184"/>
    </row>
    <row r="10" spans="2:10" s="1" customFormat="1" x14ac:dyDescent="0.2"/>
    <row r="11" spans="2:10" s="1" customFormat="1" ht="12" customHeight="1" x14ac:dyDescent="0.2">
      <c r="D11" s="22"/>
      <c r="F11" s="20"/>
      <c r="I11" s="22"/>
      <c r="J11" s="20"/>
    </row>
    <row r="12" spans="2:10" s="1" customFormat="1" ht="12" customHeight="1" x14ac:dyDescent="0.2">
      <c r="D12" s="22"/>
      <c r="F12" s="20"/>
      <c r="I12" s="22"/>
      <c r="J12" s="45"/>
    </row>
    <row r="13" spans="2:10" s="1" customFormat="1" ht="7" customHeight="1" x14ac:dyDescent="0.2"/>
  </sheetData>
  <mergeCells count="2">
    <mergeCell ref="E7:H7"/>
    <mergeCell ref="E9:H9"/>
  </mergeCell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2A0D7A12D8D549A90E4610E9A2AD7F" ma:contentTypeVersion="4" ma:contentTypeDescription="Vytvoří nový dokument" ma:contentTypeScope="" ma:versionID="93657796ad66ec9afe02a81fd4238ffc">
  <xsd:schema xmlns:xsd="http://www.w3.org/2001/XMLSchema" xmlns:xs="http://www.w3.org/2001/XMLSchema" xmlns:p="http://schemas.microsoft.com/office/2006/metadata/properties" xmlns:ns2="4c833c57-6e2c-4788-83c6-e96b9d5c0e51" targetNamespace="http://schemas.microsoft.com/office/2006/metadata/properties" ma:root="true" ma:fieldsID="516ba21f07c421151d6d9562803d5503" ns2:_="">
    <xsd:import namespace="4c833c57-6e2c-4788-83c6-e96b9d5c0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33c57-6e2c-4788-83c6-e96b9d5c0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54CBC-07B4-4A6E-8998-0499D5B64D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91D13-6C2A-4305-B788-677916C6293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c67d009-1256-4428-b247-35870418bc9b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23F3D2-9F1C-410E-916A-937C80491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Mobiliář</vt:lpstr>
      <vt:lpstr>02 Příloha - třídění odpadů </vt:lpstr>
      <vt:lpstr>'01 - Mobiliář'!Názvy_tisku</vt:lpstr>
      <vt:lpstr>'Rekapitulace stavby'!Názvy_tisku</vt:lpstr>
      <vt:lpstr>'01 - Mobiliář'!Oblast_tisku</vt:lpstr>
      <vt:lpstr>'02 Příloha - třídění odpadů 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</dc:creator>
  <cp:keywords/>
  <dc:description/>
  <cp:lastModifiedBy>nevyjel</cp:lastModifiedBy>
  <cp:revision/>
  <dcterms:created xsi:type="dcterms:W3CDTF">2024-05-01T17:10:28Z</dcterms:created>
  <dcterms:modified xsi:type="dcterms:W3CDTF">2024-10-17T10:19:38Z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0x010100822A0D7A12D8D549A90E4610E9A2AD7F</vt:lpwstr>
  </property>
</Properties>
</file>