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 - Malby" sheetId="2" r:id="rId2"/>
    <sheet name="3 - Podlahy" sheetId="3" r:id="rId3"/>
    <sheet name="4 - Nátěr plechové střechy" sheetId="4" r:id="rId4"/>
    <sheet name="5 - Spojovací krček" sheetId="5" r:id="rId5"/>
    <sheet name="6 - Vyčištění budov" sheetId="6" r:id="rId6"/>
    <sheet name="2 - Malby_01" sheetId="7" r:id="rId7"/>
    <sheet name="3 - Nátěry radiátorů" sheetId="8" r:id="rId8"/>
    <sheet name="4 - Podlahové krytiny" sheetId="9" r:id="rId9"/>
    <sheet name="5 - Vnitřní dveře" sheetId="10" r:id="rId10"/>
    <sheet name="6 - Vyčištění budov_01" sheetId="11" r:id="rId11"/>
    <sheet name="7 - Změna užívání pokoje ..." sheetId="12" r:id="rId12"/>
    <sheet name="1 - EPS Kabeláž" sheetId="13" r:id="rId13"/>
    <sheet name="2 - EPS koncové prvky" sheetId="14" r:id="rId14"/>
    <sheet name="VRN - Ostatní a vedlejší ..." sheetId="15" r:id="rId15"/>
    <sheet name="Pokyny pro vyplnění" sheetId="16" r:id="rId16"/>
  </sheets>
  <definedNames>
    <definedName name="_xlnm.Print_Area" localSheetId="0">'Rekapitulace stavby'!$D$4:$AO$36,'Rekapitulace stavby'!$C$42:$AQ$73</definedName>
    <definedName name="_xlnm._FilterDatabase" localSheetId="1" hidden="1">'2 - Malby'!$C$95:$K$119</definedName>
    <definedName name="_xlnm.Print_Area" localSheetId="1">'2 - Malby'!$C$4:$J$43,'2 - Malby'!$C$49:$J$73,'2 - Malby'!$C$79:$K$119</definedName>
    <definedName name="_xlnm._FilterDatabase" localSheetId="2" hidden="1">'3 - Podlahy'!$C$96:$K$152</definedName>
    <definedName name="_xlnm.Print_Area" localSheetId="2">'3 - Podlahy'!$C$4:$J$43,'3 - Podlahy'!$C$49:$J$74,'3 - Podlahy'!$C$80:$K$152</definedName>
    <definedName name="_xlnm._FilterDatabase" localSheetId="3" hidden="1">'4 - Nátěr plechové střechy'!$C$92:$K$107</definedName>
    <definedName name="_xlnm.Print_Area" localSheetId="3">'4 - Nátěr plechové střechy'!$C$4:$J$43,'4 - Nátěr plechové střechy'!$C$49:$J$70,'4 - Nátěr plechové střechy'!$C$76:$K$107</definedName>
    <definedName name="_xlnm._FilterDatabase" localSheetId="4" hidden="1">'5 - Spojovací krček'!$C$109:$K$301</definedName>
    <definedName name="_xlnm.Print_Area" localSheetId="4">'5 - Spojovací krček'!$C$4:$J$43,'5 - Spojovací krček'!$C$49:$J$87,'5 - Spojovací krček'!$C$93:$K$301</definedName>
    <definedName name="_xlnm._FilterDatabase" localSheetId="5" hidden="1">'6 - Vyčištění budov'!$C$92:$K$97</definedName>
    <definedName name="_xlnm.Print_Area" localSheetId="5">'6 - Vyčištění budov'!$C$4:$J$43,'6 - Vyčištění budov'!$C$49:$J$70,'6 - Vyčištění budov'!$C$76:$K$97</definedName>
    <definedName name="_xlnm._FilterDatabase" localSheetId="6" hidden="1">'2 - Malby_01'!$C$95:$K$121</definedName>
    <definedName name="_xlnm.Print_Area" localSheetId="6">'2 - Malby_01'!$C$4:$J$43,'2 - Malby_01'!$C$49:$J$73,'2 - Malby_01'!$C$79:$K$121</definedName>
    <definedName name="_xlnm._FilterDatabase" localSheetId="7" hidden="1">'3 - Nátěry radiátorů'!$C$92:$K$111</definedName>
    <definedName name="_xlnm.Print_Area" localSheetId="7">'3 - Nátěry radiátorů'!$C$4:$J$43,'3 - Nátěry radiátorů'!$C$49:$J$70,'3 - Nátěry radiátorů'!$C$76:$K$111</definedName>
    <definedName name="_xlnm._FilterDatabase" localSheetId="8" hidden="1">'4 - Podlahové krytiny'!$C$94:$K$131</definedName>
    <definedName name="_xlnm.Print_Area" localSheetId="8">'4 - Podlahové krytiny'!$C$4:$J$43,'4 - Podlahové krytiny'!$C$49:$J$72,'4 - Podlahové krytiny'!$C$78:$K$131</definedName>
    <definedName name="_xlnm._FilterDatabase" localSheetId="9" hidden="1">'5 - Vnitřní dveře'!$C$96:$K$124</definedName>
    <definedName name="_xlnm.Print_Area" localSheetId="9">'5 - Vnitřní dveře'!$C$4:$J$43,'5 - Vnitřní dveře'!$C$49:$J$74,'5 - Vnitřní dveře'!$C$80:$K$124</definedName>
    <definedName name="_xlnm._FilterDatabase" localSheetId="10" hidden="1">'6 - Vyčištění budov_01'!$C$92:$K$97</definedName>
    <definedName name="_xlnm.Print_Area" localSheetId="10">'6 - Vyčištění budov_01'!$C$4:$J$43,'6 - Vyčištění budov_01'!$C$49:$J$70,'6 - Vyčištění budov_01'!$C$76:$K$97</definedName>
    <definedName name="_xlnm._FilterDatabase" localSheetId="11" hidden="1">'7 - Změna užívání pokoje ...'!$C$97:$K$145</definedName>
    <definedName name="_xlnm.Print_Area" localSheetId="11">'7 - Změna užívání pokoje ...'!$C$4:$J$43,'7 - Změna užívání pokoje ...'!$C$49:$J$75,'7 - Změna užívání pokoje ...'!$C$81:$K$145</definedName>
    <definedName name="_xlnm._FilterDatabase" localSheetId="12" hidden="1">'1 - EPS Kabeláž'!$C$95:$K$129</definedName>
    <definedName name="_xlnm.Print_Area" localSheetId="12">'1 - EPS Kabeláž'!$C$4:$J$43,'1 - EPS Kabeláž'!$C$49:$J$73,'1 - EPS Kabeláž'!$C$79:$K$129</definedName>
    <definedName name="_xlnm._FilterDatabase" localSheetId="13" hidden="1">'2 - EPS koncové prvky'!$C$95:$K$135</definedName>
    <definedName name="_xlnm.Print_Area" localSheetId="13">'2 - EPS koncové prvky'!$C$4:$J$43,'2 - EPS koncové prvky'!$C$49:$J$73,'2 - EPS koncové prvky'!$C$79:$K$135</definedName>
    <definedName name="_xlnm._FilterDatabase" localSheetId="14" hidden="1">'VRN - Ostatní a vedlejší ...'!$C$85:$K$93</definedName>
    <definedName name="_xlnm.Print_Area" localSheetId="14">'VRN - Ostatní a vedlejší ...'!$C$4:$J$41,'VRN - Ostatní a vedlejší ...'!$C$47:$J$65,'VRN - Ostatní a vedlejší ...'!$C$71:$K$93</definedName>
    <definedName name="_xlnm.Print_Area" localSheetId="15">'Pokyny pro vyplnění'!$B$2:$K$71,'Pokyny pro vyplnění'!$B$74:$K$118,'Pokyny pro vyplnění'!$B$121:$K$161,'Pokyny pro vyplnění'!$B$164:$K$218</definedName>
    <definedName name="_xlnm.Print_Titles" localSheetId="0">'Rekapitulace stavby'!$52:$52</definedName>
    <definedName name="_xlnm.Print_Titles" localSheetId="1">'2 - Malby'!$95:$95</definedName>
    <definedName name="_xlnm.Print_Titles" localSheetId="2">'3 - Podlahy'!$96:$96</definedName>
    <definedName name="_xlnm.Print_Titles" localSheetId="3">'4 - Nátěr plechové střechy'!$92:$92</definedName>
    <definedName name="_xlnm.Print_Titles" localSheetId="4">'5 - Spojovací krček'!$109:$109</definedName>
    <definedName name="_xlnm.Print_Titles" localSheetId="5">'6 - Vyčištění budov'!$92:$92</definedName>
    <definedName name="_xlnm.Print_Titles" localSheetId="6">'2 - Malby_01'!$95:$95</definedName>
    <definedName name="_xlnm.Print_Titles" localSheetId="7">'3 - Nátěry radiátorů'!$92:$92</definedName>
    <definedName name="_xlnm.Print_Titles" localSheetId="8">'4 - Podlahové krytiny'!$94:$94</definedName>
    <definedName name="_xlnm.Print_Titles" localSheetId="9">'5 - Vnitřní dveře'!$96:$96</definedName>
    <definedName name="_xlnm.Print_Titles" localSheetId="10">'6 - Vyčištění budov_01'!$92:$92</definedName>
    <definedName name="_xlnm.Print_Titles" localSheetId="11">'7 - Změna užívání pokoje ...'!$97:$97</definedName>
    <definedName name="_xlnm.Print_Titles" localSheetId="12">'1 - EPS Kabeláž'!$95:$95</definedName>
    <definedName name="_xlnm.Print_Titles" localSheetId="13">'2 - EPS koncové prvky'!$95:$95</definedName>
    <definedName name="_xlnm.Print_Titles" localSheetId="14">'VRN - Ostatní a vedlejší ...'!$85:$85</definedName>
  </definedNames>
  <calcPr fullCalcOnLoad="1"/>
</workbook>
</file>

<file path=xl/sharedStrings.xml><?xml version="1.0" encoding="utf-8"?>
<sst xmlns="http://schemas.openxmlformats.org/spreadsheetml/2006/main" count="7539" uniqueCount="1194">
  <si>
    <t>Export Komplet</t>
  </si>
  <si>
    <t>VZ</t>
  </si>
  <si>
    <t>2.0</t>
  </si>
  <si>
    <t/>
  </si>
  <si>
    <t>False</t>
  </si>
  <si>
    <t>{6af8f465-619e-479d-95e5-838c475849ea}</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</si>
  <si>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</si>
  <si>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</si>
  <si>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</si>
  <si>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</si>
  <si>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</si>
  <si>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</si>
  <si>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</si>
  <si>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</si>
  <si>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</si>
  <si>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</si>
  <si>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</si>
  <si>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</si>
  <si>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Pozemní (stavební) objekt Koleje Jarov</t>
  </si>
  <si>
    <t>KSO:</t>
  </si>
  <si>
    <t>CC-CZ:</t>
  </si>
  <si>
    <t>Místo:</t>
  </si>
  <si>
    <t xml:space="preserve"> </t>
  </si>
  <si>
    <t>Datum:</t>
  </si>
  <si>
    <t>9. 11. 2022</t>
  </si>
  <si>
    <t>Zadavatel:</t>
  </si>
  <si>
    <t>IČ:</t>
  </si>
  <si>
    <t>DIČ:</t>
  </si>
  <si>
    <t>Uchazeč:</t>
  </si>
  <si>
    <t>Vyplň údaj</t>
  </si>
  <si>
    <t>Projektant:</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</si>
  <si>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</si>
  <si>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</si>
  <si>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</si>
  <si>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</si>
  <si>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</si>
  <si>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</si>
  <si>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</si>
  <si>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</si>
  <si>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</si>
  <si>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</si>
  <si>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</si>
  <si>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</si>
  <si>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</si>
  <si>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</si>
  <si>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</si>
  <si>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</si>
  <si>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</si>
  <si>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</si>
  <si>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</si>
  <si>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</si>
  <si>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</si>
  <si>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</si>
  <si>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</si>
  <si>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</si>
  <si>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</si>
  <si>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</si>
  <si>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</si>
  <si>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</si>
  <si>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</si>
  <si>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</si>
  <si>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</si>
  <si>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</si>
  <si>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</si>
  <si>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</si>
  <si>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</si>
  <si>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</si>
  <si>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</si>
  <si>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</si>
  <si>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</si>
  <si>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</si>
  <si>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</si>
  <si>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</si>
  <si>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12</t>
  </si>
  <si>
    <t>Blok B</t>
  </si>
  <si>
    <t>STA</t>
  </si>
  <si>
    <t>{0b91b218-781c-4c72-8e63-20d52120dc53}</t>
  </si>
  <si>
    <t>2</t>
  </si>
  <si>
    <t>Společné prostory</t>
  </si>
  <si>
    <t>Soupis</t>
  </si>
  <si>
    <t>{bd67b14a-3e31-42cd-8153-76fc5a04c207}</t>
  </si>
  <si>
    <t>/</t>
  </si>
  <si>
    <t>Malby</t>
  </si>
  <si>
    <t>3</t>
  </si>
  <si>
    <t>{f1c609f6-3a1d-4fc1-b8ee-bd5777986bdd}</t>
  </si>
  <si>
    <t>Podlahy</t>
  </si>
  <si>
    <t>{f822025a-dec7-4230-893e-1a3880909eaa}</t>
  </si>
  <si>
    <t>4</t>
  </si>
  <si>
    <t>Nátěr plechové střechy</t>
  </si>
  <si>
    <t>{0968a9b2-06e9-4da0-bc40-29e9929f305f}</t>
  </si>
  <si>
    <t>5</t>
  </si>
  <si>
    <t>Spojovací krček</t>
  </si>
  <si>
    <t>{2f10eef1-73c6-4982-9a06-d0e227180aff}</t>
  </si>
  <si>
    <t>6</t>
  </si>
  <si>
    <t>Vyčištění budov</t>
  </si>
  <si>
    <t>{75264372-2a15-4ab6-bdeb-6253e8cef220}</t>
  </si>
  <si>
    <t>Pokoje</t>
  </si>
  <si>
    <t>{e9f4e85b-7b76-4e69-abbf-df5d54d0ba57}</t>
  </si>
  <si>
    <t>{86dbafd6-09ee-4b09-ad84-2f943d0de9be}</t>
  </si>
  <si>
    <t>Nátěry radiátorů</t>
  </si>
  <si>
    <t>{4b9801ac-e8d1-4723-879f-e01b2cc4a452}</t>
  </si>
  <si>
    <t>Podlahové krytiny</t>
  </si>
  <si>
    <t>{2a077012-0091-4fa0-857a-8a4a82882531}</t>
  </si>
  <si>
    <t>Vnitřní dveře</t>
  </si>
  <si>
    <t>{f174dfa6-8093-4297-90c4-09c891cf2c8b}</t>
  </si>
  <si>
    <t>Vyčištění budov_01</t>
  </si>
  <si>
    <t>{6ab6e5be-dc88-4223-b6e9-cf6724919815}</t>
  </si>
  <si>
    <t>7</t>
  </si>
  <si>
    <t>Změna užívání pokoje č. 420</t>
  </si>
  <si>
    <t>{c41b8421-27fd-4cab-b709-ebfb70d5b5b7}</t>
  </si>
  <si>
    <t>TZB</t>
  </si>
  <si>
    <t>{6fc2ef02-fd7d-4b67-a86c-b5f43dc47cc1}</t>
  </si>
  <si>
    <t>EPS Kabeláž</t>
  </si>
  <si>
    <t>{f47a463f-6113-44ba-870a-a7cfa97ea534}</t>
  </si>
  <si>
    <t>EPS koncové prvky</t>
  </si>
  <si>
    <t>{f8539871-0cef-4e5e-8daf-060478e4bb74}</t>
  </si>
  <si>
    <t>VRN</t>
  </si>
  <si>
    <t>Ostatní a vedlejší náklady</t>
  </si>
  <si>
    <t>{cb7acab0-2de9-4a5f-8e3b-75149356639d}</t>
  </si>
  <si>
    <t>KRYCÍ LIST SOUPISU PRACÍ</t>
  </si>
  <si>
    <t>Objekt:</t>
  </si>
  <si>
    <t>12 - Blok B</t>
  </si>
  <si>
    <t>Soupis:</t>
  </si>
  <si>
    <t>1 - Společné prostory</t>
  </si>
  <si>
    <t>Úroveň 3:</t>
  </si>
  <si>
    <t>2 - Malby</t>
  </si>
  <si>
    <t>REKAPITULACE ČLENĚNÍ SOUPISU PRACÍ</t>
  </si>
  <si>
    <t>Kód dílu - Popis</t>
  </si>
  <si>
    <t>Cena celkem [CZK]</t>
  </si>
  <si>
    <t>-1</t>
  </si>
  <si>
    <t>HSV - Práce a dodávky HSV</t>
  </si>
  <si>
    <t xml:space="preserve">    6 - Úpravy povrchů, podlahy a osazování výplní</t>
  </si>
  <si>
    <t xml:space="preserve">    997 - Přesun sutě</t>
  </si>
  <si>
    <t>PSV - Práce a dodávky PSV</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</si>
  <si>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</si>
  <si>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</si>
  <si>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</si>
  <si>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</si>
  <si>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</si>
  <si>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</si>
  <si>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</si>
  <si>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</si>
  <si>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</si>
  <si>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</si>
  <si>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</si>
  <si>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</si>
  <si>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</si>
  <si>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</si>
  <si>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</si>
  <si>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</si>
  <si>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</si>
  <si>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Úpravy povrchů, podlahy a osazování výplní</t>
  </si>
  <si>
    <t>K</t>
  </si>
  <si>
    <t>619991001</t>
  </si>
  <si>
    <t>Zakrytí vnitřních ploch před znečištěním včetně pozdějšího odkrytí podlah fólií přilepenou lepící páskou</t>
  </si>
  <si>
    <t>m2</t>
  </si>
  <si>
    <t>CS ÚRS 2022 02</t>
  </si>
  <si>
    <t>Online PSC</t>
  </si>
  <si>
    <t>https://podminky.urs.cz/item/CS_URS_2022_02/619991001</t>
  </si>
  <si>
    <t>629991011</t>
  </si>
  <si>
    <t>Zakrytí vnějších ploch před znečištěním včetně pozdějšího odkrytí výplní otvorů a svislých ploch fólií přilepenou lepící páskou</t>
  </si>
  <si>
    <t>https://podminky.urs.cz/item/CS_URS_2022_02/629991011</t>
  </si>
  <si>
    <t>997</t>
  </si>
  <si>
    <t>Přesun sutě</t>
  </si>
  <si>
    <t>997013213</t>
  </si>
  <si>
    <t>Vnitrostaveništní doprava suti a vybouraných hmot vodorovně do 50 m svisle ručně pro budovy a haly výšky přes 9 do 12 m</t>
  </si>
  <si>
    <t>t</t>
  </si>
  <si>
    <t>https://podminky.urs.cz/item/CS_URS_2022_02/997013213</t>
  </si>
  <si>
    <t>997013501</t>
  </si>
  <si>
    <t>Odvoz suti a vybouraných hmot na skládku nebo meziskládku se složením, na vzdálenost do 1 km</t>
  </si>
  <si>
    <t>8</t>
  </si>
  <si>
    <t>https://podminky.urs.cz/item/CS_URS_2022_02/997013501</t>
  </si>
  <si>
    <t>997013509</t>
  </si>
  <si>
    <t>Odvoz suti a vybouraných hmot na skládku nebo meziskládku se složením, na vzdálenost Příplatek k ceně za každý další i započatý 1 km přes 1 km</t>
  </si>
  <si>
    <t>10</t>
  </si>
  <si>
    <t>https://podminky.urs.cz/item/CS_URS_2022_02/997013509</t>
  </si>
  <si>
    <t>997013631</t>
  </si>
  <si>
    <t>Poplatek za uložení stavebního odpadu na skládce (skládkovné) směsného stavebního a demoličního zatříděného do Katalogu odpadů pod kódem 17 09 04</t>
  </si>
  <si>
    <t>https://podminky.urs.cz/item/CS_URS_2022_02/997013631</t>
  </si>
  <si>
    <t>PSV</t>
  </si>
  <si>
    <t>Práce a dodávky PSV</t>
  </si>
  <si>
    <t>784</t>
  </si>
  <si>
    <t>Dokončovací práce - malby a tapety</t>
  </si>
  <si>
    <t>784121001</t>
  </si>
  <si>
    <t>Oškrabání malby v místnostech výšky do 3,80 m</t>
  </si>
  <si>
    <t>16</t>
  </si>
  <si>
    <t>14</t>
  </si>
  <si>
    <t>https://podminky.urs.cz/item/CS_URS_2022_02/784121001</t>
  </si>
  <si>
    <t>9</t>
  </si>
  <si>
    <t>784181101</t>
  </si>
  <si>
    <t>Penetrace podkladu jednonásobná základní akrylátová bezbarvá v místnostech výšky do 3,80 m</t>
  </si>
  <si>
    <t>https://podminky.urs.cz/item/CS_URS_2022_02/784181101</t>
  </si>
  <si>
    <t>784221101</t>
  </si>
  <si>
    <t>Malby z malířských směsí otěruvzdorných za sucha dvojnásobné, bílé za sucha otěruvzdorné dobře v místnostech výšky do 3,80 m</t>
  </si>
  <si>
    <t>18</t>
  </si>
  <si>
    <t>https://podminky.urs.cz/item/CS_URS_2022_02/784221101</t>
  </si>
  <si>
    <t>3 - Podlahy</t>
  </si>
  <si>
    <t xml:space="preserve">    998 - Přesun hmot</t>
  </si>
  <si>
    <t xml:space="preserve">    771 - Podlahy z dlaždic</t>
  </si>
  <si>
    <t>619995001</t>
  </si>
  <si>
    <t>Začištění omítek (s dodáním hmot) kolem oken, dveří, podlah, obkladů apod.</t>
  </si>
  <si>
    <t>m</t>
  </si>
  <si>
    <t>https://podminky.urs.cz/item/CS_URS_2022_02/619995001</t>
  </si>
  <si>
    <t>997013607</t>
  </si>
  <si>
    <t>Poplatek za uložení stavebního odpadu na skládce (skládkovné) z tašek a keramických výrobků zatříděného do Katalogu odpadů pod kódem 17 01 03</t>
  </si>
  <si>
    <t>https://podminky.urs.cz/item/CS_URS_2022_02/997013607</t>
  </si>
  <si>
    <t>998</t>
  </si>
  <si>
    <t>Přesun hmot</t>
  </si>
  <si>
    <t>998018002</t>
  </si>
  <si>
    <t>Přesun hmot pro budovy občanské výstavby, bydlení, výrobu a služby ruční - bez užití mechanizace vodorovná dopravní vzdálenost do 100 m pro budovy s jakoukoliv nosnou konstrukcí výšky přes 6 do 12 m</t>
  </si>
  <si>
    <t>https://podminky.urs.cz/item/CS_URS_2022_02/998018002</t>
  </si>
  <si>
    <t>771</t>
  </si>
  <si>
    <t>Podlahy z dlaždic</t>
  </si>
  <si>
    <t>771571810-2</t>
  </si>
  <si>
    <t>Demontáž podlah z dlaždic keramických kladených do malty vč. odstranění malty</t>
  </si>
  <si>
    <t>771271812</t>
  </si>
  <si>
    <t>Demontáž obkladů schodišť z dlaždic keramických kladených do malty stupnic přes 250 do 350 mm</t>
  </si>
  <si>
    <t>https://podminky.urs.cz/item/CS_URS_2022_02/771271812</t>
  </si>
  <si>
    <t>771271832</t>
  </si>
  <si>
    <t>Demontáž obkladů schodišť z dlaždic keramických kladených do malty podstupnic do 250 mm</t>
  </si>
  <si>
    <t>https://podminky.urs.cz/item/CS_URS_2022_02/771271832</t>
  </si>
  <si>
    <t>771471810</t>
  </si>
  <si>
    <t>Demontáž soklíků z dlaždic keramických kladených do malty rovných</t>
  </si>
  <si>
    <t>20</t>
  </si>
  <si>
    <t>https://podminky.urs.cz/item/CS_URS_2022_02/771471810</t>
  </si>
  <si>
    <t>11</t>
  </si>
  <si>
    <t>771111011</t>
  </si>
  <si>
    <t>Příprava podkladu před provedením dlažby vysátí podlah</t>
  </si>
  <si>
    <t>22</t>
  </si>
  <si>
    <t>https://podminky.urs.cz/item/CS_URS_2022_02/771111011</t>
  </si>
  <si>
    <t>771111012</t>
  </si>
  <si>
    <t>Příprava podkladu před provedením dlažby vysátí schodišť</t>
  </si>
  <si>
    <t>24</t>
  </si>
  <si>
    <t>https://podminky.urs.cz/item/CS_URS_2022_02/771111012</t>
  </si>
  <si>
    <t>13</t>
  </si>
  <si>
    <t>771121011</t>
  </si>
  <si>
    <t>Příprava podkladu před provedením dlažby nátěr penetrační na podlahu</t>
  </si>
  <si>
    <t>26</t>
  </si>
  <si>
    <t>https://podminky.urs.cz/item/CS_URS_2022_02/771121011</t>
  </si>
  <si>
    <t>771151022</t>
  </si>
  <si>
    <t>Příprava podkladu před provedením dlažby samonivelační stěrka min.pevnosti 30 MPa, tloušťky přes 3 do 5 mm</t>
  </si>
  <si>
    <t>28</t>
  </si>
  <si>
    <t>https://podminky.urs.cz/item/CS_URS_2022_02/771151022</t>
  </si>
  <si>
    <t>771474112</t>
  </si>
  <si>
    <t>Montáž soklů z dlaždic keramických lepených flexibilním lepidlem rovných, výšky přes 65 do 90 mm</t>
  </si>
  <si>
    <t>30</t>
  </si>
  <si>
    <t>https://podminky.urs.cz/item/CS_URS_2022_02/771474112</t>
  </si>
  <si>
    <t>M</t>
  </si>
  <si>
    <t>59761x</t>
  </si>
  <si>
    <t>sokl keramický</t>
  </si>
  <si>
    <t>32</t>
  </si>
  <si>
    <t>17</t>
  </si>
  <si>
    <t>771161012</t>
  </si>
  <si>
    <t>Příprava podkladu před provedením dlažby montáž profilu dilatační spáry koutové (při styku podlahy se stěnou)</t>
  </si>
  <si>
    <t>34</t>
  </si>
  <si>
    <t>https://podminky.urs.cz/item/CS_URS_2022_02/771161012</t>
  </si>
  <si>
    <t>M001</t>
  </si>
  <si>
    <t>koutová dilatační přechodová lišty z eloxovaného hliníku</t>
  </si>
  <si>
    <t>36</t>
  </si>
  <si>
    <t>19</t>
  </si>
  <si>
    <t>771591115</t>
  </si>
  <si>
    <t>Podlahy - dokončovací práce spárování silikonem</t>
  </si>
  <si>
    <t>38</t>
  </si>
  <si>
    <t>https://podminky.urs.cz/item/CS_URS_2022_02/771591115</t>
  </si>
  <si>
    <t>771574112</t>
  </si>
  <si>
    <t>Montáž podlah z dlaždic keramických lepených flexibilním lepidlem maloformátových hladkých přes 9 do 12 ks/m2</t>
  </si>
  <si>
    <t>40</t>
  </si>
  <si>
    <t>https://podminky.urs.cz/item/CS_URS_2022_02/771574112</t>
  </si>
  <si>
    <t>771274113</t>
  </si>
  <si>
    <t>Montáž obkladů schodišť z dlaždic keramických lepených flexibilním lepidlem stupnic hladkých, šířky přes 250 do 300 mm</t>
  </si>
  <si>
    <t>42</t>
  </si>
  <si>
    <t>https://podminky.urs.cz/item/CS_URS_2022_02/771274113</t>
  </si>
  <si>
    <t>771274232</t>
  </si>
  <si>
    <t>Montáž obkladů schodišť z dlaždic keramických lepených flexibilním lepidlem podstupnic hladkých, výšky přes 150 do 200 mm</t>
  </si>
  <si>
    <t>44</t>
  </si>
  <si>
    <t>https://podminky.urs.cz/item/CS_URS_2022_02/771274232</t>
  </si>
  <si>
    <t>23</t>
  </si>
  <si>
    <t>597610x</t>
  </si>
  <si>
    <t>dlažba keramická I. jakostní třídy, protiskluznost R9</t>
  </si>
  <si>
    <t>46</t>
  </si>
  <si>
    <t>771161022</t>
  </si>
  <si>
    <t>Příprava podkladu před provedením dlažby montáž profilu ukončujícího profilu pro schodové hrany a ukončení dlažby</t>
  </si>
  <si>
    <t>48</t>
  </si>
  <si>
    <t>https://podminky.urs.cz/item/CS_URS_2022_02/771161022</t>
  </si>
  <si>
    <t>27</t>
  </si>
  <si>
    <t>59054140</t>
  </si>
  <si>
    <t>profil schodový protiskluzový ušlechtilá ocel V2A R10 V6 2x1000mm</t>
  </si>
  <si>
    <t>50</t>
  </si>
  <si>
    <t>771592011</t>
  </si>
  <si>
    <t>Čištění vnitřních ploch po položení dlažby podlah nebo schodišť chemickými prostředky</t>
  </si>
  <si>
    <t>52</t>
  </si>
  <si>
    <t>https://podminky.urs.cz/item/CS_URS_2022_02/771592011</t>
  </si>
  <si>
    <t>25</t>
  </si>
  <si>
    <t>998771102</t>
  </si>
  <si>
    <t>Přesun hmot pro podlahy z dlaždic stanovený z hmotnosti přesunovaného materiálu vodorovná dopravní vzdálenost do 50 m v objektech výšky přes 6 do 12 m</t>
  </si>
  <si>
    <t>54</t>
  </si>
  <si>
    <t>https://podminky.urs.cz/item/CS_URS_2022_02/998771102</t>
  </si>
  <si>
    <t>4 - Nátěr plechové střechy</t>
  </si>
  <si>
    <t xml:space="preserve">    783 - Dokončovací práce - nátěry</t>
  </si>
  <si>
    <t>783</t>
  </si>
  <si>
    <t>Dokončovací práce - nátěry</t>
  </si>
  <si>
    <t>783401311</t>
  </si>
  <si>
    <t>Příprava podkladu klempířských konstrukcí před provedením nátěru odmaštěním odmašťovačem vodou ředitelným</t>
  </si>
  <si>
    <t>https://podminky.urs.cz/item/CS_URS_2022_02/783401311</t>
  </si>
  <si>
    <t>783401401</t>
  </si>
  <si>
    <t>Příprava podkladu klempířských konstrukcí před provedením nátěru ometením</t>
  </si>
  <si>
    <t>https://podminky.urs.cz/item/CS_URS_2022_02/783401401</t>
  </si>
  <si>
    <t>783406801</t>
  </si>
  <si>
    <t>Odstranění nátěrů z klempířských konstrukcí obroušením</t>
  </si>
  <si>
    <t>https://podminky.urs.cz/item/CS_URS_2022_02/783406801</t>
  </si>
  <si>
    <t>783434201</t>
  </si>
  <si>
    <t>Základní antikorozní nátěr klempířských konstrukcí jednonásobný epoxidový</t>
  </si>
  <si>
    <t>https://podminky.urs.cz/item/CS_URS_2022_02/783434201</t>
  </si>
  <si>
    <t>783435103</t>
  </si>
  <si>
    <t>Mezinátěr klempířských konstrukcí jednonásobný epoxidový</t>
  </si>
  <si>
    <t>https://podminky.urs.cz/item/CS_URS_2022_02/783435103</t>
  </si>
  <si>
    <t>783437101</t>
  </si>
  <si>
    <t>Krycí nátěr (email) klempířských konstrukcí jednonásobný epoxidový</t>
  </si>
  <si>
    <t>https://podminky.urs.cz/item/CS_URS_2022_02/783437101</t>
  </si>
  <si>
    <t>5 - Spojovací krček</t>
  </si>
  <si>
    <t xml:space="preserve">    61 - Úprava povrchů vnitřních</t>
  </si>
  <si>
    <t xml:space="preserve">    62 - Úprava povrchů vnějších</t>
  </si>
  <si>
    <t xml:space="preserve">    63 - Podlahy a podlahové konstrukce</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</si>
  <si>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</si>
  <si>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</si>
  <si>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</si>
  <si>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</si>
  <si>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</si>
  <si>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</si>
  <si>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</si>
  <si>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</si>
  <si>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</si>
  <si>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776 - Podlahy povlakové</t>
  </si>
  <si>
    <t>61</t>
  </si>
  <si>
    <t>Úprava povrchů vnitřních</t>
  </si>
  <si>
    <t>62</t>
  </si>
  <si>
    <t>Úprava povrchů vnějších</t>
  </si>
  <si>
    <t>629995101</t>
  </si>
  <si>
    <t>Očištění vnějších ploch tlakovou vodou omytím</t>
  </si>
  <si>
    <t>https://podminky.urs.cz/item/CS_URS_2022_02/629995101</t>
  </si>
  <si>
    <t>622325102</t>
  </si>
  <si>
    <t>Oprava vápenocementové omítky vnějších ploch stupně členitosti 1 hladké stěn, v rozsahu opravované plochy přes 10 do 30%</t>
  </si>
  <si>
    <t>https://podminky.urs.cz/item/CS_URS_2022_02/622325102</t>
  </si>
  <si>
    <t>622131121</t>
  </si>
  <si>
    <t>Podkladní a spojovací vrstva vnějších omítaných ploch penetrace nanášená ručně stěn</t>
  </si>
  <si>
    <t>https://podminky.urs.cz/item/CS_URS_2022_02/622131121</t>
  </si>
  <si>
    <t>622211011</t>
  </si>
  <si>
    <t>Montáž kontaktního zateplení lepením a mechanickým kotvením z polystyrenových desek na vnější stěny, na podklad betonový nebo z lehčeného betonu, z tvárnic keramických nebo vápenopískových, tloušťky desek přes 40 do 80 mm</t>
  </si>
  <si>
    <t>https://podminky.urs.cz/item/CS_URS_2022_02/622211011</t>
  </si>
  <si>
    <t>28376455</t>
  </si>
  <si>
    <t>deska XPS hrana polodrážková a hladký povrch 500kPa tl 70mm</t>
  </si>
  <si>
    <t>622211031</t>
  </si>
  <si>
    <t>Montáž kontaktního zateplení lepením a mechanickým kotvením z polystyrenových desek na vnější stěny, na podklad betonový nebo z lehčeného betonu, z tvárnic keramických nebo vápenopískových, tloušťky desek přes 120 do 160 mm</t>
  </si>
  <si>
    <t>https://podminky.urs.cz/item/CS_URS_2022_02/622211031</t>
  </si>
  <si>
    <t>28375951</t>
  </si>
  <si>
    <t>deska EPS 70 fasádní λ=0,039 tl 140mm</t>
  </si>
  <si>
    <t>622251101</t>
  </si>
  <si>
    <t>Montáž kontaktního zateplení lepením a mechanickým kotvením Příplatek k cenám za zápustnou montáž kotev s použitím tepelněizolačních zátek na vnější stěny z polystyrenu</t>
  </si>
  <si>
    <t>https://podminky.urs.cz/item/CS_URS_2022_02/622251101</t>
  </si>
  <si>
    <t>622212051</t>
  </si>
  <si>
    <t>Montáž kontaktního zateplení vnějšího ostění, nadpraží nebo parapetu lepením z polystyrenových desek hloubky špalet přes 200 do 400 mm, tloušťky desek do 40 mm</t>
  </si>
  <si>
    <t>https://podminky.urs.cz/item/CS_URS_2022_02/622212051</t>
  </si>
  <si>
    <t>28376416</t>
  </si>
  <si>
    <t>deska XPS hrana polodrážková a hladký povrch 300kPA tl 40mm</t>
  </si>
  <si>
    <t>28375932</t>
  </si>
  <si>
    <t>deska EPS 70 fasádní λ=0,039 tl 40mm</t>
  </si>
  <si>
    <t>622151021</t>
  </si>
  <si>
    <t>Penetrační nátěr vnějších pastovitých tenkovrstvých omítek mozaikových akrylátový stěn</t>
  </si>
  <si>
    <t>https://podminky.urs.cz/item/CS_URS_2022_02/622151021</t>
  </si>
  <si>
    <t>622511112</t>
  </si>
  <si>
    <t>Omítka tenkovrstvá akrylátová vnějších ploch probarvená bez penetrace mozaiková střednězrnná stěn</t>
  </si>
  <si>
    <t>https://podminky.urs.cz/item/CS_URS_2022_02/622511112</t>
  </si>
  <si>
    <t>622151001</t>
  </si>
  <si>
    <t>Penetrační nátěr vnějších pastovitých tenkovrstvých omítek akrylátový univerzální stěn</t>
  </si>
  <si>
    <t>https://podminky.urs.cz/item/CS_URS_2022_02/622151001</t>
  </si>
  <si>
    <t>622531012</t>
  </si>
  <si>
    <t>Omítka tenkovrstvá silikonová vnějších ploch probarvená bez penetrace zatíraná (škrábaná), zrnitost 1,5 mm stěn</t>
  </si>
  <si>
    <t>https://podminky.urs.cz/item/CS_URS_2022_02/622531012</t>
  </si>
  <si>
    <t>629991001</t>
  </si>
  <si>
    <t>Zakrytí vnějších ploch před znečištěním včetně pozdějšího odkrytí ploch podélných rovných (např. chodníků) fólií položenou volně</t>
  </si>
  <si>
    <t>https://podminky.urs.cz/item/CS_URS_2022_02/629991001</t>
  </si>
  <si>
    <t>622143003</t>
  </si>
  <si>
    <t>Montáž omítkových profilů plastových, pozinkovaných nebo dřevěných upevněných vtlačením do podkladní vrstvy nebo přibitím rohových s tkaninou</t>
  </si>
  <si>
    <t>https://podminky.urs.cz/item/CS_URS_2022_02/622143003</t>
  </si>
  <si>
    <t>63127416</t>
  </si>
  <si>
    <t>profil rohový PVC 23x23mm s výztužnou tkaninou š 100mm pro ETICS</t>
  </si>
  <si>
    <t>622143004</t>
  </si>
  <si>
    <t>Montáž omítkových profilů plastových, pozinkovaných nebo dřevěných upevněných vtlačením do podkladní vrstvy nebo přibitím začišťovacích samolepících pro vytvoření dilatujícího spoje s okenním rámem</t>
  </si>
  <si>
    <t>https://podminky.urs.cz/item/CS_URS_2022_02/622143004</t>
  </si>
  <si>
    <t>59051476</t>
  </si>
  <si>
    <t>profil začišťovací PVC 9mm s výztužnou tkaninou pro ostění ETICS</t>
  </si>
  <si>
    <t>622252001</t>
  </si>
  <si>
    <t>Montáž profilů kontaktního zateplení zakládacích soklových připevněných hmoždinkami</t>
  </si>
  <si>
    <t>https://podminky.urs.cz/item/CS_URS_2022_02/622252001</t>
  </si>
  <si>
    <t>59051651</t>
  </si>
  <si>
    <t>profil zakládací Al tl 0,7mm pro ETICS pro izolant tl 140mm</t>
  </si>
  <si>
    <t>622252002</t>
  </si>
  <si>
    <t>Montáž profilů kontaktního zateplení ostatních stěnových, dilatačních apod. lepených do tmelu</t>
  </si>
  <si>
    <t>https://podminky.urs.cz/item/CS_URS_2022_02/622252002</t>
  </si>
  <si>
    <t>59051512</t>
  </si>
  <si>
    <t>profil začišťovací s okapnicí PVC s výztužnou tkaninou pro parapet ETICS</t>
  </si>
  <si>
    <t>56</t>
  </si>
  <si>
    <t>63</t>
  </si>
  <si>
    <t>Podlahy a podlahové konstrukce</t>
  </si>
  <si>
    <t>29</t>
  </si>
  <si>
    <t>631311114</t>
  </si>
  <si>
    <t>Mazanina z betonu prostého bez zvýšených nároků na prostředí tl. přes 50 do 80 mm tř. C 16/20</t>
  </si>
  <si>
    <t>m3</t>
  </si>
  <si>
    <t>58</t>
  </si>
  <si>
    <t>https://podminky.urs.cz/item/CS_URS_2022_02/631311114</t>
  </si>
  <si>
    <t>631319011</t>
  </si>
  <si>
    <t>Příplatek k cenám mazanin za úpravu povrchu mazaniny přehlazením, mazanina tl. přes 50 do 80 mm</t>
  </si>
  <si>
    <t>60</t>
  </si>
  <si>
    <t>https://podminky.urs.cz/item/CS_URS_2022_02/631319011</t>
  </si>
  <si>
    <t>31</t>
  </si>
  <si>
    <t>631319171</t>
  </si>
  <si>
    <t>Příplatek k cenám mazanin za stržení povrchu spodní vrstvy mazaniny latí před vložením výztuže nebo pletiva pro tl. obou vrstev mazaniny přes 50 do 80 mm</t>
  </si>
  <si>
    <t>https://podminky.urs.cz/item/CS_URS_2022_02/631319171</t>
  </si>
  <si>
    <t>631362021</t>
  </si>
  <si>
    <t>Výztuž mazanin ze svařovaných sítí z drátů typu KARI</t>
  </si>
  <si>
    <t>64</t>
  </si>
  <si>
    <t>https://podminky.urs.cz/item/CS_URS_2022_02/631362021</t>
  </si>
  <si>
    <t>33</t>
  </si>
  <si>
    <t>634112113</t>
  </si>
  <si>
    <t>Obvodová dilatace mezi stěnou a mazaninou nebo potěrem podlahovým páskem z pěnového PE tl. do 10 mm, výšky 80 mm</t>
  </si>
  <si>
    <t>66</t>
  </si>
  <si>
    <t>https://podminky.urs.cz/item/CS_URS_2022_02/634112113</t>
  </si>
  <si>
    <t>Ostatní konstrukce a práce, bourání</t>
  </si>
  <si>
    <t>94</t>
  </si>
  <si>
    <t>Lešení a stavební výtahy</t>
  </si>
  <si>
    <t>949101111</t>
  </si>
  <si>
    <t>Lešení pomocné pracovní pro objekty pozemních staveb pro zatížení do 150 kg/m2, o výšce lešeňové podlahy do 1,9 m</t>
  </si>
  <si>
    <t>68</t>
  </si>
  <si>
    <t>https://podminky.urs.cz/item/CS_URS_2022_02/949101111</t>
  </si>
  <si>
    <t>35</t>
  </si>
  <si>
    <t>941211111</t>
  </si>
  <si>
    <t>Montáž lešení řadového rámového lehkého pracovního s podlahami s provozním zatížením tř. 3 do 200 kg/m2 šířky tř. SW06 od 0,6 do 0,9 m, výšky do 10 m</t>
  </si>
  <si>
    <t>70</t>
  </si>
  <si>
    <t>https://podminky.urs.cz/item/CS_URS_2022_02/941211111</t>
  </si>
  <si>
    <t>941211211</t>
  </si>
  <si>
    <t>Montáž lešení řadového rámového lehkého pracovního s podlahami s provozním zatížením tř. 3 do 200 kg/m2 Příplatek za první a každý další den použití lešení k ceně -1111 nebo -1112</t>
  </si>
  <si>
    <t>72</t>
  </si>
  <si>
    <t>https://podminky.urs.cz/item/CS_URS_2022_02/941211211</t>
  </si>
  <si>
    <t>37</t>
  </si>
  <si>
    <t>941211811</t>
  </si>
  <si>
    <t>Demontáž lešení řadového rámového lehkého pracovního s provozním zatížením tř. 3 do 200 kg/m2 šířky tř. SW06 od 0,6 do 0,9 m, výšky do 10 m</t>
  </si>
  <si>
    <t>74</t>
  </si>
  <si>
    <t>https://podminky.urs.cz/item/CS_URS_2022_02/941211811</t>
  </si>
  <si>
    <t>944511111</t>
  </si>
  <si>
    <t>Montáž ochranné sítě zavěšené na konstrukci lešení z textilie z umělých vláken</t>
  </si>
  <si>
    <t>76</t>
  </si>
  <si>
    <t>https://podminky.urs.cz/item/CS_URS_2022_02/944511111</t>
  </si>
  <si>
    <t>39</t>
  </si>
  <si>
    <t>944511211</t>
  </si>
  <si>
    <t>Montáž ochranné sítě Příplatek za první a každý další den použití sítě k ceně -1111</t>
  </si>
  <si>
    <t>78</t>
  </si>
  <si>
    <t>https://podminky.urs.cz/item/CS_URS_2022_02/944511211</t>
  </si>
  <si>
    <t>944511811</t>
  </si>
  <si>
    <t>Demontáž ochranné sítě zavěšené na konstrukci lešení z textilie z umělých vláken</t>
  </si>
  <si>
    <t>80</t>
  </si>
  <si>
    <t>https://podminky.urs.cz/item/CS_URS_2022_02/944511811</t>
  </si>
  <si>
    <t>95</t>
  </si>
  <si>
    <t>Různé dokončovací konstrukce a práce pozemních staveb</t>
  </si>
  <si>
    <t>41</t>
  </si>
  <si>
    <t>952901111</t>
  </si>
  <si>
    <t>Vyčištění budov nebo objektů před předáním do užívání budov bytové nebo občanské výstavby, světlé výšky podlaží do 4 m</t>
  </si>
  <si>
    <t>82</t>
  </si>
  <si>
    <t>https://podminky.urs.cz/item/CS_URS_2022_02/952901111</t>
  </si>
  <si>
    <t>96</t>
  </si>
  <si>
    <t>Bourání konstrukcí</t>
  </si>
  <si>
    <t>965042141</t>
  </si>
  <si>
    <t>Bourání mazanin betonových nebo z litého asfaltu tl. do 100 mm, plochy přes 4 m2</t>
  </si>
  <si>
    <t>84</t>
  </si>
  <si>
    <t>https://podminky.urs.cz/item/CS_URS_2022_02/965042141</t>
  </si>
  <si>
    <t>43</t>
  </si>
  <si>
    <t>965049111</t>
  </si>
  <si>
    <t>Bourání mazanin Příplatek k cenám za bourání mazanin betonových se svařovanou sítí, tl. do 100 mm</t>
  </si>
  <si>
    <t>86</t>
  </si>
  <si>
    <t>https://podminky.urs.cz/item/CS_URS_2022_02/965049111</t>
  </si>
  <si>
    <t>978015341</t>
  </si>
  <si>
    <t>Otlučení vápenných nebo vápenocementových omítek vnějších ploch s vyškrabáním spar a s očištěním zdiva stupně členitosti 1 a 2, v rozsahu přes 10 do 30 %</t>
  </si>
  <si>
    <t>88</t>
  </si>
  <si>
    <t>https://podminky.urs.cz/item/CS_URS_2022_02/978015341</t>
  </si>
  <si>
    <t>45</t>
  </si>
  <si>
    <t>965041341</t>
  </si>
  <si>
    <t>Bourání mazanin škvárobetonových tl. do 100 mm, plochy přes 4 m2</t>
  </si>
  <si>
    <t>90</t>
  </si>
  <si>
    <t>https://podminky.urs.cz/item/CS_URS_2022_02/965041341</t>
  </si>
  <si>
    <t>997013211</t>
  </si>
  <si>
    <t>Vnitrostaveništní doprava suti a vybouraných hmot vodorovně do 50 m svisle ručně pro budovy a haly výšky do 6 m</t>
  </si>
  <si>
    <t>92</t>
  </si>
  <si>
    <t>https://podminky.urs.cz/item/CS_URS_2022_02/997013211</t>
  </si>
  <si>
    <t>47</t>
  </si>
  <si>
    <t>49</t>
  </si>
  <si>
    <t>98</t>
  </si>
  <si>
    <t>998018001</t>
  </si>
  <si>
    <t>Přesun hmot pro budovy občanské výstavby, bydlení, výrobu a služby ruční - bez užití mechanizace vodorovná dopravní vzdálenost do 100 m pro budovy s jakoukoliv nosnou konstrukcí výšky do 6 m</t>
  </si>
  <si>
    <t>100</t>
  </si>
  <si>
    <t>https://podminky.urs.cz/item/CS_URS_2022_02/998018001</t>
  </si>
  <si>
    <t>712</t>
  </si>
  <si>
    <t>Povlakové krytiny</t>
  </si>
  <si>
    <t>51</t>
  </si>
  <si>
    <t>712340832</t>
  </si>
  <si>
    <t>Odstranění povlakové krytiny střech plochých do 10° z přitavených pásů NAIP v plné ploše dvouvrstvé</t>
  </si>
  <si>
    <t>102</t>
  </si>
  <si>
    <t>https://podminky.urs.cz/item/CS_URS_2022_02/712340832</t>
  </si>
  <si>
    <t>712331111</t>
  </si>
  <si>
    <t>Provedení povlakové krytiny střech plochých do 10° pásy na sucho podkladní samolepící asfaltový pás</t>
  </si>
  <si>
    <t>104</t>
  </si>
  <si>
    <t>https://podminky.urs.cz/item/CS_URS_2022_02/712331111</t>
  </si>
  <si>
    <t>53</t>
  </si>
  <si>
    <t>62866281</t>
  </si>
  <si>
    <t>pás asfaltový samolepicí modifikovaný SBS tl 3,0mm s vložkou ze skleněné tkaniny se spalitelnou fólií nebo jemnozrnným minerálním posypem nebo textilií na horním povrchu</t>
  </si>
  <si>
    <t>106</t>
  </si>
  <si>
    <t>712341559</t>
  </si>
  <si>
    <t>Provedení povlakové krytiny střech plochých do 10° pásy přitavením NAIP v plné ploše</t>
  </si>
  <si>
    <t>108</t>
  </si>
  <si>
    <t>https://podminky.urs.cz/item/CS_URS_2022_02/712341559</t>
  </si>
  <si>
    <t>55</t>
  </si>
  <si>
    <t>62853006</t>
  </si>
  <si>
    <t>pás asfaltový natavitelný modifikovaný SBS tl 4,2mm s vložkou ze skleněné tkaniny a hrubozrnným břidličným posypem na horním povrchu</t>
  </si>
  <si>
    <t>110</t>
  </si>
  <si>
    <t>998712101</t>
  </si>
  <si>
    <t>Přesun hmot pro povlakové krytiny stanovený z hmotnosti přesunovaného materiálu vodorovná dopravní vzdálenost do 50 m v objektech výšky do 6 m</t>
  </si>
  <si>
    <t>112</t>
  </si>
  <si>
    <t>https://podminky.urs.cz/item/CS_URS_2022_02/998712101</t>
  </si>
  <si>
    <t>713</t>
  </si>
  <si>
    <t>Izolace tepelné</t>
  </si>
  <si>
    <t>57</t>
  </si>
  <si>
    <t>713140821</t>
  </si>
  <si>
    <t>Odstranění tepelné izolace střech plochých z rohoží, pásů, dílců, desek, bloků nadstřešních izolací volně položených z polystyrenu suchého, tloušťka izolace do 100 mm</t>
  </si>
  <si>
    <t>114</t>
  </si>
  <si>
    <t>https://podminky.urs.cz/item/CS_URS_2022_02/713140821</t>
  </si>
  <si>
    <t>713141135</t>
  </si>
  <si>
    <t>Montáž tepelné izolace střech plochých rohožemi, pásy, deskami, dílci, bloky (izolační materiál ve specifikaci) přilepenými za studena bodově, jednovrstvá</t>
  </si>
  <si>
    <t>116</t>
  </si>
  <si>
    <t>https://podminky.urs.cz/item/CS_URS_2022_02/713141135</t>
  </si>
  <si>
    <t>59</t>
  </si>
  <si>
    <t>28375915</t>
  </si>
  <si>
    <t>deska EPS 150 pro konstrukce s vysokým zatížením λ=0,035 tl 120mm</t>
  </si>
  <si>
    <t>118</t>
  </si>
  <si>
    <t>713141253</t>
  </si>
  <si>
    <t>Montáž tepelné izolace střech plochých mechanické přikotvení šrouby včetně dodávky šroubů, bez položení tepelné izolace tl. izolace přes 200 do 240 mm do betonu</t>
  </si>
  <si>
    <t>120</t>
  </si>
  <si>
    <t>https://podminky.urs.cz/item/CS_URS_2022_02/713141253</t>
  </si>
  <si>
    <t>713141335</t>
  </si>
  <si>
    <t>Montáž tepelné izolace střech plochých spádovými klíny v ploše přilepenými za studena bodově</t>
  </si>
  <si>
    <t>122</t>
  </si>
  <si>
    <t>https://podminky.urs.cz/item/CS_URS_2022_02/713141335</t>
  </si>
  <si>
    <t>28376142</t>
  </si>
  <si>
    <t>klín izolační EPS 150 spád do 5%</t>
  </si>
  <si>
    <t>124</t>
  </si>
  <si>
    <t>998713101</t>
  </si>
  <si>
    <t>Přesun hmot pro izolace tepelné stanovený z hmotnosti přesunovaného materiálu vodorovná dopravní vzdálenost do 50 m v objektech výšky do 6 m</t>
  </si>
  <si>
    <t>126</t>
  </si>
  <si>
    <t>https://podminky.urs.cz/item/CS_URS_2022_02/998713101</t>
  </si>
  <si>
    <t>762</t>
  </si>
  <si>
    <t>Konstrukce tesařské</t>
  </si>
  <si>
    <t>762361313</t>
  </si>
  <si>
    <t>Konstrukční vrstva pod klempířské prvky pro oplechování horních ploch zdí a nadezdívek (atik) z desek dřevoštěpkových šroubovaných do podkladu, tloušťky desky 25 mm</t>
  </si>
  <si>
    <t>128</t>
  </si>
  <si>
    <t>https://podminky.urs.cz/item/CS_URS_2022_02/762361313</t>
  </si>
  <si>
    <t>65</t>
  </si>
  <si>
    <t>998762101</t>
  </si>
  <si>
    <t>Přesun hmot pro konstrukce tesařské stanovený z hmotnosti přesunovaného materiálu vodorovná dopravní vzdálenost do 50 m v objektech výšky do 6 m</t>
  </si>
  <si>
    <t>130</t>
  </si>
  <si>
    <t>https://podminky.urs.cz/item/CS_URS_2022_02/998762101</t>
  </si>
  <si>
    <t>763</t>
  </si>
  <si>
    <t>Konstrukce suché výstavby</t>
  </si>
  <si>
    <t>763131532</t>
  </si>
  <si>
    <t>Podhled ze sádrokartonových desek jednovrstvá zavěšená spodní konstrukce z ocelových profilů CD, UD jednoduše opláštěná deskou protipožární DF, tl. 15 mm, bez izolace</t>
  </si>
  <si>
    <t>132</t>
  </si>
  <si>
    <t>https://podminky.urs.cz/item/CS_URS_2022_02/763131532</t>
  </si>
  <si>
    <t>67</t>
  </si>
  <si>
    <t>763131752</t>
  </si>
  <si>
    <t>Podhled ze sádrokartonových desek ostatní práce a konstrukce na podhledech ze sádrokartonových desek montáž jedné vrstvy tepelné izolace</t>
  </si>
  <si>
    <t>134</t>
  </si>
  <si>
    <t>https://podminky.urs.cz/item/CS_URS_2022_02/763131752</t>
  </si>
  <si>
    <t>63150970</t>
  </si>
  <si>
    <t>role akustická a tepelně izolační ze skelných vláken tl 60mm</t>
  </si>
  <si>
    <t>136</t>
  </si>
  <si>
    <t>69</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</si>
  <si>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</si>
  <si>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</si>
  <si>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138</t>
  </si>
  <si>
    <t>https://podminky.urs.cz/item/CS_URS_2022_02/998763302</t>
  </si>
  <si>
    <t>764</t>
  </si>
  <si>
    <t>Konstrukce klempířské</t>
  </si>
  <si>
    <t>764002851</t>
  </si>
  <si>
    <t>Demontáž klempířských konstrukcí oplechování parapetů do suti</t>
  </si>
  <si>
    <t>140</t>
  </si>
  <si>
    <t>https://podminky.urs.cz/item/CS_URS_2022_02/764002851</t>
  </si>
  <si>
    <t>71</t>
  </si>
  <si>
    <t>764004803</t>
  </si>
  <si>
    <t>Demontáž klempířských konstrukcí žlabu podokapního k dalšímu použití</t>
  </si>
  <si>
    <t>142</t>
  </si>
  <si>
    <t>https://podminky.urs.cz/item/CS_URS_2022_02/764004803</t>
  </si>
  <si>
    <t>764004863</t>
  </si>
  <si>
    <t>Demontáž klempířských konstrukcí svodu k dalšímu použití</t>
  </si>
  <si>
    <t>144</t>
  </si>
  <si>
    <t>https://podminky.urs.cz/item/CS_URS_2022_02/764004863</t>
  </si>
  <si>
    <t>73</t>
  </si>
  <si>
    <t>764212663</t>
  </si>
  <si>
    <t>Oplechování střešních prvků z pozinkovaného plechu s povrchovou úpravou okapu střechy rovné okapovým plechem rš 250 mm</t>
  </si>
  <si>
    <t>146</t>
  </si>
  <si>
    <t>https://podminky.urs.cz/item/CS_URS_2022_02/764212663</t>
  </si>
  <si>
    <t>764216644</t>
  </si>
  <si>
    <t>Oplechování parapetů z pozinkovaného plechu s povrchovou úpravou rovných celoplošně lepené, bez rohů rš 330 mm</t>
  </si>
  <si>
    <t>148</t>
  </si>
  <si>
    <t>https://podminky.urs.cz/item/CS_URS_2022_02/764216644</t>
  </si>
  <si>
    <t>75</t>
  </si>
  <si>
    <t>764501103</t>
  </si>
  <si>
    <t>Montáž žlabu podokapního půlkruhového žlabu</t>
  </si>
  <si>
    <t>150</t>
  </si>
  <si>
    <t>https://podminky.urs.cz/item/CS_URS_2022_02/764501103</t>
  </si>
  <si>
    <t>764508131</t>
  </si>
  <si>
    <t>Montáž svodu kruhového, průměru svodu</t>
  </si>
  <si>
    <t>152</t>
  </si>
  <si>
    <t>https://podminky.urs.cz/item/CS_URS_2022_02/764508131</t>
  </si>
  <si>
    <t>77</t>
  </si>
  <si>
    <t>764508132</t>
  </si>
  <si>
    <t>Montáž svodu kruhového, průměru objímek</t>
  </si>
  <si>
    <t>kus</t>
  </si>
  <si>
    <t>154</t>
  </si>
  <si>
    <t>https://podminky.urs.cz/item/CS_URS_2022_02/764508132</t>
  </si>
  <si>
    <t>55344331</t>
  </si>
  <si>
    <t>objímka svodu Pz 100mm trn 200mm</t>
  </si>
  <si>
    <t>156</t>
  </si>
  <si>
    <t>79</t>
  </si>
  <si>
    <t>998764101</t>
  </si>
  <si>
    <t>Přesun hmot pro konstrukce klempířské stanovený z hmotnosti přesunovaného materiálu vodorovná dopravní vzdálenost do 50 m v objektech výšky do 6 m</t>
  </si>
  <si>
    <t>158</t>
  </si>
  <si>
    <t>https://podminky.urs.cz/item/CS_URS_2022_02/998764101</t>
  </si>
  <si>
    <t>776</t>
  </si>
  <si>
    <t>Podlahy povlakové</t>
  </si>
  <si>
    <t>776201812</t>
  </si>
  <si>
    <t>Demontáž povlakových podlahovin lepených ručně s podložkou</t>
  </si>
  <si>
    <t>160</t>
  </si>
  <si>
    <t>https://podminky.urs.cz/item/CS_URS_2022_02/776201812</t>
  </si>
  <si>
    <t>81</t>
  </si>
  <si>
    <t>776410811</t>
  </si>
  <si>
    <t>Demontáž soklíků nebo lišt pryžových nebo plastových</t>
  </si>
  <si>
    <t>162</t>
  </si>
  <si>
    <t>https://podminky.urs.cz/item/CS_URS_2022_02/776410811</t>
  </si>
  <si>
    <t>776111112</t>
  </si>
  <si>
    <t>Příprava podkladu broušení podlah nového podkladu betonového</t>
  </si>
  <si>
    <t>164</t>
  </si>
  <si>
    <t>https://podminky.urs.cz/item/CS_URS_2022_02/776111112</t>
  </si>
  <si>
    <t>83</t>
  </si>
  <si>
    <t>776111311</t>
  </si>
  <si>
    <t>Příprava podkladu vysátí podlah</t>
  </si>
  <si>
    <t>166</t>
  </si>
  <si>
    <t>https://podminky.urs.cz/item/CS_URS_2022_02/776111311</t>
  </si>
  <si>
    <t>776121112</t>
  </si>
  <si>
    <t>Příprava podkladu penetrace vodou ředitelná podlah</t>
  </si>
  <si>
    <t>168</t>
  </si>
  <si>
    <t>https://podminky.urs.cz/item/CS_URS_2022_02/776121112</t>
  </si>
  <si>
    <t>85</t>
  </si>
  <si>
    <t>776141112</t>
  </si>
  <si>
    <t>Příprava podkladu vyrovnání samonivelační stěrkou podlah min.pevnosti 20 MPa, tloušťky přes 3 do 5 mm</t>
  </si>
  <si>
    <t>170</t>
  </si>
  <si>
    <t>https://podminky.urs.cz/item/CS_URS_2022_02/776141112</t>
  </si>
  <si>
    <t>776251111</t>
  </si>
  <si>
    <t>Montáž podlahovin z přírodního linolea (marmolea) lepením standardním lepidlem z pásů standardních</t>
  </si>
  <si>
    <t>172</t>
  </si>
  <si>
    <t>https://podminky.urs.cz/item/CS_URS_2022_02/776251111</t>
  </si>
  <si>
    <t>87</t>
  </si>
  <si>
    <t>2841x5</t>
  </si>
  <si>
    <t>akustické marmoleum třída zátěže 33</t>
  </si>
  <si>
    <t>174</t>
  </si>
  <si>
    <t>776223112</t>
  </si>
  <si>
    <t>Montáž podlahovin z PVC spoj podlah svařováním za studena</t>
  </si>
  <si>
    <t>176</t>
  </si>
  <si>
    <t>https://podminky.urs.cz/item/CS_URS_2022_02/776223112</t>
  </si>
  <si>
    <t>89</t>
  </si>
  <si>
    <t>776421111</t>
  </si>
  <si>
    <t>Montáž lišt obvodových lepených</t>
  </si>
  <si>
    <t>178</t>
  </si>
  <si>
    <t>https://podminky.urs.cz/item/CS_URS_2022_02/776421111</t>
  </si>
  <si>
    <t>19416x</t>
  </si>
  <si>
    <t>lišta obvodová</t>
  </si>
  <si>
    <t>180</t>
  </si>
  <si>
    <t>91</t>
  </si>
  <si>
    <t>998776101</t>
  </si>
  <si>
    <t>Přesun hmot pro podlahy povlakové stanovený z hmotnosti přesunovaného materiálu vodorovná dopravní vzdálenost do 50 m v objektech výšky do 6 m</t>
  </si>
  <si>
    <t>182</t>
  </si>
  <si>
    <t>https://podminky.urs.cz/item/CS_URS_2022_02/998776101</t>
  </si>
  <si>
    <t>184</t>
  </si>
  <si>
    <t>93</t>
  </si>
  <si>
    <t>186</t>
  </si>
  <si>
    <t>188</t>
  </si>
  <si>
    <t>6 - Vyčištění budov</t>
  </si>
  <si>
    <t>2 - Pokoje</t>
  </si>
  <si>
    <t>619991011</t>
  </si>
  <si>
    <t>Zakrytí vnitřních ploch před znečištěním včetně pozdějšího odkrytí konstrukcí a prvků obalením fólií a přelepením páskou</t>
  </si>
  <si>
    <t>https://podminky.urs.cz/item/CS_URS_2022_02/619991011</t>
  </si>
  <si>
    <t>3 - Nátěry radiátorů</t>
  </si>
  <si>
    <t>783606811</t>
  </si>
  <si>
    <t>Odstranění nátěrů z otopných těles článkových obroušením</t>
  </si>
  <si>
    <t>https://podminky.urs.cz/item/CS_URS_2022_02/783606811</t>
  </si>
  <si>
    <t>783601325</t>
  </si>
  <si>
    <t>Příprava podkladu otopných těles před provedením nátěrů článkových odmaštěním vodou ředitelným</t>
  </si>
  <si>
    <t>https://podminky.urs.cz/item/CS_URS_2022_02/783601325</t>
  </si>
  <si>
    <t>783614111</t>
  </si>
  <si>
    <t>Základní nátěr otopných těles jednonásobný článkových syntetický</t>
  </si>
  <si>
    <t>https://podminky.urs.cz/item/CS_URS_2022_02/783614111</t>
  </si>
  <si>
    <t>783617117</t>
  </si>
  <si>
    <t>Krycí nátěr (email) otopných těles článkových dvojnásobný syntetický</t>
  </si>
  <si>
    <t>https://podminky.urs.cz/item/CS_URS_2022_02/783617117</t>
  </si>
  <si>
    <t>Pol1</t>
  </si>
  <si>
    <t>D+M ventilů a termoregulačních hlavic, zaregulování</t>
  </si>
  <si>
    <t>ks</t>
  </si>
  <si>
    <t>https://podminky.urs.cz/item/CS_URS_2022_02/Pol1</t>
  </si>
  <si>
    <t>783601713</t>
  </si>
  <si>
    <t>Příprava podkladu armatur a kovových potrubí před provedením nátěru potrubí do DN 50 mm odmaštěním, odmašťovačem vodou ředitelným</t>
  </si>
  <si>
    <t>https://podminky.urs.cz/item/CS_URS_2022_02/783601713</t>
  </si>
  <si>
    <t>783614551</t>
  </si>
  <si>
    <t>Základní nátěr armatur a kovových potrubí jednonásobný potrubí do DN 50 mm syntetický</t>
  </si>
  <si>
    <t>https://podminky.urs.cz/item/CS_URS_2022_02/783614551</t>
  </si>
  <si>
    <t>783617611</t>
  </si>
  <si>
    <t>Krycí nátěr (email) armatur a kovových potrubí potrubí do DN 50 mm dvojnásobný syntetický standardní</t>
  </si>
  <si>
    <t>https://podminky.urs.cz/item/CS_URS_2022_02/783617611</t>
  </si>
  <si>
    <t>4 - Podlahové krytiny</t>
  </si>
  <si>
    <t>997013813</t>
  </si>
  <si>
    <t>Poplatek za uložení stavebního odpadu na skládce (skládkovné) z plastických hmot zatříděného do Katalogu odpadů pod kódem 17 02 03</t>
  </si>
  <si>
    <t>https://podminky.urs.cz/item/CS_URS_2022_02/997013813</t>
  </si>
  <si>
    <t>776111115</t>
  </si>
  <si>
    <t>Příprava podkladu broušení podlah stávajícího podkladu před litím stěrky</t>
  </si>
  <si>
    <t>https://podminky.urs.cz/item/CS_URS_2022_02/776111115</t>
  </si>
  <si>
    <t>776111116</t>
  </si>
  <si>
    <t>Příprava podkladu broušení podlah stávajícího podkladu pro odstranění lepidla (po starých krytinách)</t>
  </si>
  <si>
    <t>https://podminky.urs.cz/item/CS_URS_2022_02/776111116</t>
  </si>
  <si>
    <t>776221111</t>
  </si>
  <si>
    <t>Montáž podlahovin z PVC lepením standardním lepidlem z pásů standardních</t>
  </si>
  <si>
    <t>https://podminky.urs.cz/item/CS_URS_2022_02/776221111</t>
  </si>
  <si>
    <t>krytina podlahová PVC zátěžové</t>
  </si>
  <si>
    <t>998776102</t>
  </si>
  <si>
    <t>Přesun hmot pro podlahy povlakové stanovený z hmotnosti přesunovaného materiálu vodorovná dopravní vzdálenost do 50 m v objektech výšky přes 6 do 12 m</t>
  </si>
  <si>
    <t>https://podminky.urs.cz/item/CS_URS_2022_02/998776102</t>
  </si>
  <si>
    <t>5 - Vnitřní dveře</t>
  </si>
  <si>
    <t xml:space="preserve">    766 - Konstrukce truhlářské</t>
  </si>
  <si>
    <t>968072455</t>
  </si>
  <si>
    <t>Vybourání kovových rámů oken s křídly, dveřních zárubní, vrat, stěn, ostění nebo obkladů dveřních zárubní, plochy do 2 m2</t>
  </si>
  <si>
    <t>https://podminky.urs.cz/item/CS_URS_2022_02/968072455</t>
  </si>
  <si>
    <t>997013x</t>
  </si>
  <si>
    <t>Poplatek za uložení stavebního odpadu na skládce (skládkovné) dveře, zárubně</t>
  </si>
  <si>
    <t>766</t>
  </si>
  <si>
    <t>Konstrukce truhlářské</t>
  </si>
  <si>
    <t>766491851</t>
  </si>
  <si>
    <t>Demontáž ostatních truhlářských konstrukcí prahů dveří jednokřídlových</t>
  </si>
  <si>
    <t>https://podminky.urs.cz/item/CS_URS_2022_02/766491851</t>
  </si>
  <si>
    <t>766695213</t>
  </si>
  <si>
    <t>Montáž ostatních truhlářských konstrukcí prahů dveří jednokřídlových, šířky přes 100 mm</t>
  </si>
  <si>
    <t>https://podminky.urs.cz/item/CS_URS_2022_02/766695213</t>
  </si>
  <si>
    <t>61187141</t>
  </si>
  <si>
    <t>práh dveřní dřevěný dubový tl 20mm dl 720mm š 150mm</t>
  </si>
  <si>
    <t>61187161</t>
  </si>
  <si>
    <t>práh dveřní dřevěný dubový tl 20mm dl 820mm š 150mm</t>
  </si>
  <si>
    <t>K0151</t>
  </si>
  <si>
    <t>D+M dveře 700/1970 mm vč. obložkové zárubně a kování -interiérové plné dveře, foliované – dekor dřeva - foliovaná obložková zárubeň s dekorem dřeva - WC zámek a WC kování ze slitin hliníku - Dveře musí být výrobcem deklarovány pro umístění do koupelny (určené do vlhka)</t>
  </si>
  <si>
    <t>K015</t>
  </si>
  <si>
    <t>D+M dveře 800/1970 mm vč. obložkové zárubně a kování - interiérové plné dveře, foliované – dekor dřeva - foliovaná obložková zárubeň s dekorem dřeva - kování ze slitin hliníku</t>
  </si>
  <si>
    <t>998766202</t>
  </si>
  <si>
    <t>Přesun hmot pro konstrukce truhlářské stanovený procentní sazbou (%) z ceny vodorovná dopravní vzdálenost do 50 m v objektech výšky přes 6 do 12 m</t>
  </si>
  <si>
    <t>%</t>
  </si>
  <si>
    <t>https://podminky.urs.cz/item/CS_URS_2022_02/998766202</t>
  </si>
  <si>
    <t>783118211</t>
  </si>
  <si>
    <t>Lakovací nátěr truhlářských konstrukcí dvojnásobný s mezibroušením syntetický</t>
  </si>
  <si>
    <t>https://podminky.urs.cz/item/CS_URS_2022_02/783118211</t>
  </si>
  <si>
    <t>6 - Vyčištění budov_01</t>
  </si>
  <si>
    <t>7 - Změna užívání pokoje č. 420</t>
  </si>
  <si>
    <t>612325302</t>
  </si>
  <si>
    <t>Vápenocementová omítka ostění nebo nadpraží štuková</t>
  </si>
  <si>
    <t>https://podminky.urs.cz/item/CS_URS_2022_02/612325302</t>
  </si>
  <si>
    <t>63127466</t>
  </si>
  <si>
    <t>profil rohový Al 23x23mm s výztužnou tkaninou š 100mm pro ETICS</t>
  </si>
  <si>
    <t>962052210</t>
  </si>
  <si>
    <t>Bourání zdiva železobetonového nadzákladového, objemu do 1 m3</t>
  </si>
  <si>
    <t>https://podminky.urs.cz/item/CS_URS_2022_02/962052210</t>
  </si>
  <si>
    <t>968062375</t>
  </si>
  <si>
    <t>Vybourání dřevěných rámů oken s křídly, dveřních zárubní, vrat, stěn, ostění nebo obkladů rámů oken s křídly zdvojených, plochy do 2 m2</t>
  </si>
  <si>
    <t>https://podminky.urs.cz/item/CS_URS_2022_02/968062375</t>
  </si>
  <si>
    <t>977211112</t>
  </si>
  <si>
    <t>Řezání konstrukcí stěnovou pilou betonových nebo železobetonových průměru řezané výztuže do 16 mm hloubka řezu přes 200 do 350 mm</t>
  </si>
  <si>
    <t>https://podminky.urs.cz/item/CS_URS_2022_02/977211112</t>
  </si>
  <si>
    <t>764216642</t>
  </si>
  <si>
    <t>Oplechování parapetů z pozinkovaného plechu s povrchovou úpravou rovných celoplošně lepené, bez rohů rš 200 mm</t>
  </si>
  <si>
    <t>https://podminky.urs.cz/item/CS_URS_2022_02/764216642</t>
  </si>
  <si>
    <t>998764102</t>
  </si>
  <si>
    <t>Přesun hmot pro konstrukce klempířské stanovený z hmotnosti přesunovaného materiálu vodorovná dopravní vzdálenost do 50 m v objektech výšky přes 6 do 12 m</t>
  </si>
  <si>
    <t>https://podminky.urs.cz/item/CS_URS_2022_02/998764102</t>
  </si>
  <si>
    <t>766441821</t>
  </si>
  <si>
    <t>Demontáž parapetních desek dřevěných nebo plastových šířky do 300 mm, délky přes 1000 do 2000 mm</t>
  </si>
  <si>
    <t>https://podminky.urs.cz/item/CS_URS_2022_02/766441821</t>
  </si>
  <si>
    <t>766694113</t>
  </si>
  <si>
    <t>Montáž ostatních truhlářských konstrukcí parapetních desek dřevěných nebo plastových šířky do 300 mm, délky přes 1600 do 2600 mm</t>
  </si>
  <si>
    <t>https://podminky.urs.cz/item/CS_URS_2022_02/766694113</t>
  </si>
  <si>
    <t>61140077</t>
  </si>
  <si>
    <t>parapet plastový vnitřní – š 150mm, barva bílá</t>
  </si>
  <si>
    <t>K106</t>
  </si>
  <si>
    <t>D+M okno ozn. O-01 vč. parotěsných a parotěsných pásek- podrobný popis viz. PD</t>
  </si>
  <si>
    <t>3 - TZB</t>
  </si>
  <si>
    <t>1 - EPS Kabeláž</t>
  </si>
  <si>
    <t xml:space="preserve">    721 - C21M - Elektromontáže</t>
  </si>
  <si>
    <t xml:space="preserve">    722 - Stavební připomoc</t>
  </si>
  <si>
    <t xml:space="preserve">    723 - Materiály</t>
  </si>
  <si>
    <t xml:space="preserve">    725 - Ostatní</t>
  </si>
  <si>
    <t>721</t>
  </si>
  <si>
    <t>C21M - Elektromontáže</t>
  </si>
  <si>
    <t>210010002</t>
  </si>
  <si>
    <t>trubka plastová ohebná instalační průměr 16mm (PO)</t>
  </si>
  <si>
    <t>-930979966</t>
  </si>
  <si>
    <t>210800101.1</t>
  </si>
  <si>
    <t>1-CHKE-V-J 4x1,5 FE180/ P60-R B2CAS</t>
  </si>
  <si>
    <t>630245167</t>
  </si>
  <si>
    <t>210800101.1.1</t>
  </si>
  <si>
    <t>kabelový žlab MARS 125/50mm vč. víka a podpěrek</t>
  </si>
  <si>
    <t>949806644</t>
  </si>
  <si>
    <t>210800101.1.2</t>
  </si>
  <si>
    <t>PRAFLaGuard 1x2x0,8</t>
  </si>
  <si>
    <t>-353777479</t>
  </si>
  <si>
    <t>763164531</t>
  </si>
  <si>
    <t>protipožární podhled (mont. + mat.)</t>
  </si>
  <si>
    <t>1627251230</t>
  </si>
  <si>
    <t>763164531.1</t>
  </si>
  <si>
    <t>vyhotovení protipožární vč. štítku do 50 mm</t>
  </si>
  <si>
    <t>-1952190528</t>
  </si>
  <si>
    <t>220280511.1</t>
  </si>
  <si>
    <t>opt. kabel 4 vl.</t>
  </si>
  <si>
    <t>-1846379467</t>
  </si>
  <si>
    <t>220280511.2</t>
  </si>
  <si>
    <t>JY-(st)Y 12x2x0,8mm</t>
  </si>
  <si>
    <t>1424510064</t>
  </si>
  <si>
    <t>220280511</t>
  </si>
  <si>
    <t>JY-(st)Y 1x2x0,8mm</t>
  </si>
  <si>
    <t>605015813</t>
  </si>
  <si>
    <t>722</t>
  </si>
  <si>
    <t>Stavební připomoc</t>
  </si>
  <si>
    <t>460690041</t>
  </si>
  <si>
    <t>Osazení hmoždinek včetně vyvrtání otvoru ve stěnách betonových nebo kamenných průměru do 8 mm</t>
  </si>
  <si>
    <t>2072533561</t>
  </si>
  <si>
    <t>360020594.1</t>
  </si>
  <si>
    <t>vyvrtání otvoru do R=72mm v žb. Desce, tl. 200 mm</t>
  </si>
  <si>
    <t>-1667658355</t>
  </si>
  <si>
    <t>360020594</t>
  </si>
  <si>
    <t>vyvrtání otvoru do R=50mm</t>
  </si>
  <si>
    <t>-1214941296</t>
  </si>
  <si>
    <t>360020592</t>
  </si>
  <si>
    <t>vyvrtání otvoru do R=30mm</t>
  </si>
  <si>
    <t>-998282278</t>
  </si>
  <si>
    <t>K206</t>
  </si>
  <si>
    <t>Drážkování do 20mm</t>
  </si>
  <si>
    <t>-1770861274</t>
  </si>
  <si>
    <t>723</t>
  </si>
  <si>
    <t>Materiály</t>
  </si>
  <si>
    <t>K016</t>
  </si>
  <si>
    <t>-882605915</t>
  </si>
  <si>
    <t>K017</t>
  </si>
  <si>
    <t>332967757</t>
  </si>
  <si>
    <t>K018</t>
  </si>
  <si>
    <t>-1510515903</t>
  </si>
  <si>
    <t>K019</t>
  </si>
  <si>
    <t>příchytka kabelá s pož. odolností</t>
  </si>
  <si>
    <t>1432424203</t>
  </si>
  <si>
    <t>K020</t>
  </si>
  <si>
    <t>kabel.žlab MARS 125/50</t>
  </si>
  <si>
    <t>-2004640047</t>
  </si>
  <si>
    <t>K021</t>
  </si>
  <si>
    <t>víko MARS 125</t>
  </si>
  <si>
    <t>541036529</t>
  </si>
  <si>
    <t>K022</t>
  </si>
  <si>
    <t>nosník žlabu MARS 125</t>
  </si>
  <si>
    <t>1395227830</t>
  </si>
  <si>
    <t>K023</t>
  </si>
  <si>
    <t>hmoždinka M8</t>
  </si>
  <si>
    <t>-711478066</t>
  </si>
  <si>
    <t>K024</t>
  </si>
  <si>
    <t>protipožární ucpávka</t>
  </si>
  <si>
    <t>1140858634</t>
  </si>
  <si>
    <t>K025</t>
  </si>
  <si>
    <t>opt. kabel s pož. odolností 4 vl. 180 min.</t>
  </si>
  <si>
    <t>493911409</t>
  </si>
  <si>
    <t>K026</t>
  </si>
  <si>
    <t>-1323204359</t>
  </si>
  <si>
    <t>725</t>
  </si>
  <si>
    <t>Ostatní</t>
  </si>
  <si>
    <t>K272</t>
  </si>
  <si>
    <t>Podíl přidružených výkonů 4,80% z C21M a navázaného materiálu</t>
  </si>
  <si>
    <t>kpl</t>
  </si>
  <si>
    <t>-1885955685</t>
  </si>
  <si>
    <t>K273</t>
  </si>
  <si>
    <t>Podružný materiál 5,00%</t>
  </si>
  <si>
    <t>1610040011</t>
  </si>
  <si>
    <t>K274</t>
  </si>
  <si>
    <t>GZS 2,50% z C21M a navázaného materiálu</t>
  </si>
  <si>
    <t>1116508959</t>
  </si>
  <si>
    <t>2 - EPS koncové prvky</t>
  </si>
  <si>
    <t xml:space="preserve">    721 - C22M - Sdělovací, signal. a zabezpečovací zařízení</t>
  </si>
  <si>
    <t xml:space="preserve">    722 - Revize, DSPS, zkoušky</t>
  </si>
  <si>
    <t>C22M - Sdělovací, signal. a zabezpečovací zařízení</t>
  </si>
  <si>
    <t>K074</t>
  </si>
  <si>
    <t>montáž prvků EPS (OČ, maják)</t>
  </si>
  <si>
    <t>1345516371</t>
  </si>
  <si>
    <t>K075</t>
  </si>
  <si>
    <t>krabice pod tlačítko</t>
  </si>
  <si>
    <t>1562077872</t>
  </si>
  <si>
    <t>K076</t>
  </si>
  <si>
    <t>lineární teplotní detektor, typ EPC, 68°C</t>
  </si>
  <si>
    <t>922317306</t>
  </si>
  <si>
    <t>K077</t>
  </si>
  <si>
    <t>osazení hmoždinky R=8mm ve zdi betonové</t>
  </si>
  <si>
    <t>2022736222</t>
  </si>
  <si>
    <t>K078</t>
  </si>
  <si>
    <t>montáž ústředny ERO</t>
  </si>
  <si>
    <t>645097987</t>
  </si>
  <si>
    <t>K079</t>
  </si>
  <si>
    <t>tlačítkový hlásič na omítku</t>
  </si>
  <si>
    <t>-1259010382</t>
  </si>
  <si>
    <t>K080</t>
  </si>
  <si>
    <t>vyvrtání otvoru do R=13mm</t>
  </si>
  <si>
    <t>1791034104</t>
  </si>
  <si>
    <t>Revize, DSPS, zkoušky</t>
  </si>
  <si>
    <t>K081</t>
  </si>
  <si>
    <t>Celk.prohl.el.zaříz.a vyhot.rev.zp</t>
  </si>
  <si>
    <t>1745825071</t>
  </si>
  <si>
    <t>K082</t>
  </si>
  <si>
    <t>Odzkoušení a zprovoznění systému</t>
  </si>
  <si>
    <t>1382505968</t>
  </si>
  <si>
    <t>K083</t>
  </si>
  <si>
    <t>Adresovatelný maják, na zeď, EN54-23, červená</t>
  </si>
  <si>
    <t>-398544177</t>
  </si>
  <si>
    <t>K084</t>
  </si>
  <si>
    <t>-1759433811</t>
  </si>
  <si>
    <t>K085</t>
  </si>
  <si>
    <t>Multisenzorový detektor</t>
  </si>
  <si>
    <t>-1898549097</t>
  </si>
  <si>
    <t>K086</t>
  </si>
  <si>
    <t>příchytka lineárního teplotního kabelu</t>
  </si>
  <si>
    <t>-940772083</t>
  </si>
  <si>
    <t>K087</t>
  </si>
  <si>
    <t>Tlačítkový hlásič, vč. skla a test.klíčku</t>
  </si>
  <si>
    <t>1259259928</t>
  </si>
  <si>
    <t>K088</t>
  </si>
  <si>
    <t>Univerzální patice pro detektory</t>
  </si>
  <si>
    <t>-943659583</t>
  </si>
  <si>
    <t>K089</t>
  </si>
  <si>
    <t>plastový kryt na tlačítko</t>
  </si>
  <si>
    <t>1198587619</t>
  </si>
  <si>
    <t>K090</t>
  </si>
  <si>
    <t>vyhodnocovací jednotka, 1smyčka</t>
  </si>
  <si>
    <t>-324433804</t>
  </si>
  <si>
    <t>K091</t>
  </si>
  <si>
    <t>-618942039</t>
  </si>
  <si>
    <t>K092</t>
  </si>
  <si>
    <t>mainframe 2000W vč. zdroje</t>
  </si>
  <si>
    <t>138924958</t>
  </si>
  <si>
    <t>K093</t>
  </si>
  <si>
    <t>monitorovací modul, 2 linky, V2000</t>
  </si>
  <si>
    <t>1844679985</t>
  </si>
  <si>
    <t>K094</t>
  </si>
  <si>
    <t>RFC reproduktor nástěnný bílý plastový, 1,5/3/6 W, 70-100V, EN54-24</t>
  </si>
  <si>
    <t>1142161105</t>
  </si>
  <si>
    <t>K095</t>
  </si>
  <si>
    <t>RFC podhledový reproduktor 6"/6W, EN54-24 s protipožárním krytem</t>
  </si>
  <si>
    <t>-1939188319</t>
  </si>
  <si>
    <t>K096</t>
  </si>
  <si>
    <t>nástěnný reproduktor 20W EN54-24</t>
  </si>
  <si>
    <t>174358588</t>
  </si>
  <si>
    <t>K097</t>
  </si>
  <si>
    <t>nástěnný reproduktor 10W EN54-24</t>
  </si>
  <si>
    <t>1088828893</t>
  </si>
  <si>
    <t>K098</t>
  </si>
  <si>
    <t>rozhran pro V2000 (4xRJ45 na šrouby)</t>
  </si>
  <si>
    <t>1930180581</t>
  </si>
  <si>
    <t>K099</t>
  </si>
  <si>
    <t>akumulátor 12V / 65Ah</t>
  </si>
  <si>
    <t>2007952466</t>
  </si>
  <si>
    <t>K100</t>
  </si>
  <si>
    <t>rozvodnice AKU pro frame V2000</t>
  </si>
  <si>
    <t>460296582</t>
  </si>
  <si>
    <t>K101</t>
  </si>
  <si>
    <t>zesilovač 100V, 150 W</t>
  </si>
  <si>
    <t>904781365</t>
  </si>
  <si>
    <t>K102</t>
  </si>
  <si>
    <t>síťová karta pro 4GB úložiště audio</t>
  </si>
  <si>
    <t>-1608224732</t>
  </si>
  <si>
    <t>K103</t>
  </si>
  <si>
    <t>ústředna ERO, 12 zón, bez sítě</t>
  </si>
  <si>
    <t>-1084104953</t>
  </si>
  <si>
    <t>K104</t>
  </si>
  <si>
    <t>hmoždinka HM8</t>
  </si>
  <si>
    <t>1048807317</t>
  </si>
  <si>
    <t>-1548540453</t>
  </si>
  <si>
    <t>980636534</t>
  </si>
  <si>
    <t>-1766213451</t>
  </si>
  <si>
    <t>VRN - Ostatní a vedlejší náklady</t>
  </si>
  <si>
    <t>VRN - Vedlejší rozpočtové náklady</t>
  </si>
  <si>
    <t>Vedlejší rozpočtové náklady</t>
  </si>
  <si>
    <t>K042</t>
  </si>
  <si>
    <t>Koordinační činnost</t>
  </si>
  <si>
    <t>K141</t>
  </si>
  <si>
    <t>Vzorkování</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</si>
  <si>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</si>
  <si>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</si>
  <si>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</si>
  <si>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</si>
  <si>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x5</t>
  </si>
  <si>
    <t>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t>
  </si>
  <si>
    <t>x7</t>
  </si>
  <si>
    <t>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</si>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</sst>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29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11" fillId="0" borderId="0" xfId="0" applyFont="1" applyAlignment="1">
      <alignment horizontal="left" vertical="center"/>
    </xf>
    <xf numFmtId="0" fontId="12"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5"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5"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4" fontId="16"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17" fillId="0" borderId="0" xfId="0" applyNumberFormat="1" applyFont="1" applyAlignment="1">
      <alignment vertical="center"/>
    </xf>
    <xf numFmtId="0" fontId="17"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6"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5" borderId="6" xfId="0" applyFont="1" applyFill="1" applyBorder="1" applyAlignment="1">
      <alignment horizontal="center" vertical="center"/>
    </xf>
    <xf numFmtId="0" fontId="20" fillId="5" borderId="7" xfId="0" applyFont="1" applyFill="1" applyBorder="1" applyAlignment="1">
      <alignment horizontal="left" vertical="center"/>
    </xf>
    <xf numFmtId="0" fontId="0" fillId="5" borderId="7" xfId="0" applyFont="1" applyFill="1" applyBorder="1" applyAlignment="1">
      <alignment vertical="center"/>
    </xf>
    <xf numFmtId="0" fontId="20" fillId="5" borderId="7" xfId="0" applyFont="1" applyFill="1" applyBorder="1" applyAlignment="1">
      <alignment horizontal="center" vertical="center"/>
    </xf>
    <xf numFmtId="0" fontId="20" fillId="5" borderId="7" xfId="0" applyFont="1" applyFill="1" applyBorder="1" applyAlignment="1">
      <alignment horizontal="right" vertical="center"/>
    </xf>
    <xf numFmtId="0" fontId="20" fillId="5" borderId="8" xfId="0" applyFont="1" applyFill="1" applyBorder="1" applyAlignment="1">
      <alignment horizontal="center"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horizontal="right" vertical="center"/>
    </xf>
    <xf numFmtId="4" fontId="22" fillId="0" borderId="0" xfId="0" applyNumberFormat="1" applyFont="1" applyAlignment="1">
      <alignment vertical="center"/>
    </xf>
    <xf numFmtId="0" fontId="5" fillId="0" borderId="0" xfId="0" applyFont="1" applyAlignment="1">
      <alignment horizontal="center" vertical="center"/>
    </xf>
    <xf numFmtId="4" fontId="18" fillId="0" borderId="14" xfId="0" applyNumberFormat="1" applyFont="1" applyBorder="1" applyAlignment="1">
      <alignment vertical="center"/>
    </xf>
    <xf numFmtId="4" fontId="18" fillId="0" borderId="0" xfId="0" applyNumberFormat="1" applyFont="1" applyBorder="1" applyAlignment="1">
      <alignment vertical="center"/>
    </xf>
    <xf numFmtId="166" fontId="18" fillId="0" borderId="0" xfId="0" applyNumberFormat="1" applyFont="1" applyBorder="1" applyAlignment="1">
      <alignment vertical="center"/>
    </xf>
    <xf numFmtId="4" fontId="18" fillId="0" borderId="15"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6" fillId="0" borderId="3" xfId="0" applyFont="1" applyBorder="1" applyAlignment="1">
      <alignment vertical="center"/>
    </xf>
    <xf numFmtId="0" fontId="24" fillId="0" borderId="0" xfId="0" applyFont="1" applyAlignment="1">
      <alignment vertical="center"/>
    </xf>
    <xf numFmtId="0" fontId="24" fillId="0" borderId="0" xfId="0" applyFont="1" applyAlignment="1">
      <alignment horizontal="left" vertical="center" wrapText="1"/>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center" vertical="center"/>
    </xf>
    <xf numFmtId="4" fontId="26" fillId="0" borderId="14" xfId="0" applyNumberFormat="1" applyFont="1" applyBorder="1" applyAlignment="1">
      <alignment vertical="center"/>
    </xf>
    <xf numFmtId="4" fontId="26" fillId="0" borderId="0" xfId="0" applyNumberFormat="1" applyFont="1" applyBorder="1" applyAlignment="1">
      <alignment vertical="center"/>
    </xf>
    <xf numFmtId="166" fontId="26" fillId="0" borderId="0" xfId="0" applyNumberFormat="1" applyFont="1" applyBorder="1" applyAlignment="1">
      <alignment vertical="center"/>
    </xf>
    <xf numFmtId="4" fontId="26" fillId="0" borderId="15" xfId="0" applyNumberFormat="1" applyFont="1" applyBorder="1" applyAlignment="1">
      <alignment vertical="center"/>
    </xf>
    <xf numFmtId="0" fontId="6" fillId="0" borderId="0" xfId="0" applyFont="1" applyAlignment="1">
      <alignment horizontal="left" vertical="center"/>
    </xf>
    <xf numFmtId="0" fontId="27" fillId="0" borderId="0" xfId="0" applyFont="1" applyAlignment="1">
      <alignment horizontal="left" vertical="center" wrapText="1"/>
    </xf>
    <xf numFmtId="4" fontId="8" fillId="0" borderId="0" xfId="0" applyNumberFormat="1" applyFont="1" applyAlignment="1">
      <alignment horizontal="right" vertical="center"/>
    </xf>
    <xf numFmtId="4" fontId="8" fillId="0" borderId="0" xfId="0" applyNumberFormat="1" applyFont="1" applyAlignment="1">
      <alignment vertical="center"/>
    </xf>
    <xf numFmtId="0" fontId="3" fillId="0" borderId="0" xfId="0" applyFont="1" applyAlignment="1">
      <alignment horizontal="center" vertical="center"/>
    </xf>
    <xf numFmtId="4" fontId="2" fillId="0" borderId="14"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5" xfId="0" applyNumberFormat="1" applyFont="1" applyBorder="1" applyAlignment="1">
      <alignment vertical="center"/>
    </xf>
    <xf numFmtId="0" fontId="28" fillId="0" borderId="0" xfId="20" applyFont="1" applyAlignment="1">
      <alignment horizontal="center"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29" fillId="0" borderId="0" xfId="0" applyFont="1" applyAlignment="1">
      <alignment horizontal="left" vertical="center"/>
    </xf>
    <xf numFmtId="0" fontId="2" fillId="0" borderId="0" xfId="0" applyFont="1" applyAlignment="1">
      <alignment horizontal="left" vertical="center" wrapText="1"/>
    </xf>
    <xf numFmtId="0" fontId="19"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6"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0" fillId="5" borderId="0" xfId="0" applyFont="1" applyFill="1" applyAlignment="1">
      <alignment horizontal="left" vertical="center"/>
    </xf>
    <xf numFmtId="0" fontId="20" fillId="5"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0" fillId="5" borderId="16"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2" fillId="0" borderId="0" xfId="0" applyNumberFormat="1" applyFont="1" applyAlignment="1">
      <alignment/>
    </xf>
    <xf numFmtId="166" fontId="31" fillId="0" borderId="12" xfId="0" applyNumberFormat="1" applyFont="1" applyBorder="1" applyAlignment="1">
      <alignment/>
    </xf>
    <xf numFmtId="166" fontId="31" fillId="0" borderId="13"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0" fillId="0" borderId="22" xfId="0" applyFont="1" applyBorder="1" applyAlignment="1" applyProtection="1">
      <alignment horizontal="center" vertical="center"/>
      <protection locked="0"/>
    </xf>
    <xf numFmtId="49" fontId="20" fillId="0" borderId="22" xfId="0" applyNumberFormat="1"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2" xfId="0" applyFont="1" applyBorder="1" applyAlignment="1" applyProtection="1">
      <alignment horizontal="center" vertical="center" wrapText="1"/>
      <protection locked="0"/>
    </xf>
    <xf numFmtId="167" fontId="20" fillId="0" borderId="22" xfId="0" applyNumberFormat="1" applyFont="1" applyBorder="1" applyAlignment="1" applyProtection="1">
      <alignment vertical="center"/>
      <protection locked="0"/>
    </xf>
    <xf numFmtId="4" fontId="20" fillId="3"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locked="0"/>
    </xf>
    <xf numFmtId="0" fontId="21" fillId="3" borderId="14" xfId="0" applyFont="1" applyFill="1" applyBorder="1" applyAlignment="1" applyProtection="1">
      <alignment horizontal="left" vertical="center"/>
      <protection locked="0"/>
    </xf>
    <xf numFmtId="0" fontId="21" fillId="0" borderId="0" xfId="0" applyFont="1" applyBorder="1" applyAlignment="1">
      <alignment horizontal="center" vertical="center"/>
    </xf>
    <xf numFmtId="166" fontId="21" fillId="0" borderId="0" xfId="0" applyNumberFormat="1" applyFont="1" applyBorder="1" applyAlignment="1">
      <alignment vertical="center"/>
    </xf>
    <xf numFmtId="166" fontId="21" fillId="0" borderId="15" xfId="0" applyNumberFormat="1" applyFont="1" applyBorder="1" applyAlignment="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lignment horizontal="left" vertical="center"/>
    </xf>
    <xf numFmtId="0" fontId="34" fillId="0" borderId="0" xfId="20" applyFont="1" applyAlignment="1">
      <alignmen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0" borderId="22" xfId="0" applyNumberFormat="1" applyFont="1" applyBorder="1" applyAlignment="1" applyProtection="1">
      <alignment vertical="center"/>
      <protection locked="0"/>
    </xf>
    <xf numFmtId="4" fontId="35" fillId="3"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3" xfId="0" applyFont="1" applyBorder="1" applyAlignment="1">
      <alignment vertical="center"/>
    </xf>
    <xf numFmtId="0" fontId="35" fillId="3" borderId="14" xfId="0" applyFont="1" applyFill="1" applyBorder="1" applyAlignment="1" applyProtection="1">
      <alignment horizontal="left" vertical="center"/>
      <protection locked="0"/>
    </xf>
    <xf numFmtId="0" fontId="35" fillId="0" borderId="0" xfId="0" applyFont="1" applyBorder="1" applyAlignment="1">
      <alignment horizontal="center" vertical="center"/>
    </xf>
    <xf numFmtId="167" fontId="20" fillId="3" borderId="22" xfId="0" applyNumberFormat="1" applyFont="1" applyFill="1" applyBorder="1" applyAlignment="1" applyProtection="1">
      <alignment vertical="center"/>
      <protection locked="0"/>
    </xf>
    <xf numFmtId="0" fontId="21" fillId="3" borderId="19" xfId="0" applyFont="1" applyFill="1" applyBorder="1" applyAlignment="1" applyProtection="1">
      <alignment horizontal="left" vertical="center"/>
      <protection locked="0"/>
    </xf>
    <xf numFmtId="0" fontId="21" fillId="0" borderId="20" xfId="0" applyFont="1" applyBorder="1" applyAlignment="1">
      <alignment horizontal="center" vertical="center"/>
    </xf>
    <xf numFmtId="166" fontId="21" fillId="0" borderId="20" xfId="0" applyNumberFormat="1" applyFont="1" applyBorder="1" applyAlignment="1">
      <alignment vertical="center"/>
    </xf>
    <xf numFmtId="166" fontId="21" fillId="0" borderId="21" xfId="0" applyNumberFormat="1" applyFont="1" applyBorder="1" applyAlignment="1">
      <alignment vertical="center"/>
    </xf>
    <xf numFmtId="0" fontId="0" fillId="0" borderId="0" xfId="0" applyAlignment="1">
      <alignment vertical="top"/>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vertical="center" wrapText="1"/>
    </xf>
    <xf numFmtId="0" fontId="38" fillId="0" borderId="28" xfId="0" applyFont="1" applyBorder="1" applyAlignment="1">
      <alignment horizontal="left" wrapText="1"/>
    </xf>
    <xf numFmtId="0" fontId="10" fillId="0" borderId="27" xfId="0" applyFont="1" applyBorder="1" applyAlignment="1">
      <alignment vertical="center" wrapText="1"/>
    </xf>
    <xf numFmtId="0" fontId="38" fillId="0" borderId="0" xfId="0" applyFont="1" applyBorder="1" applyAlignment="1">
      <alignment horizontal="left" vertical="center" wrapText="1"/>
    </xf>
    <xf numFmtId="0" fontId="0" fillId="0" borderId="0" xfId="0" applyFont="1" applyBorder="1" applyAlignment="1">
      <alignment horizontal="left" vertical="center" wrapText="1"/>
    </xf>
    <xf numFmtId="0" fontId="39"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0" fillId="0" borderId="29" xfId="0" applyFont="1" applyBorder="1" applyAlignment="1">
      <alignment vertical="center" wrapText="1"/>
    </xf>
    <xf numFmtId="0" fontId="40" fillId="0" borderId="28" xfId="0" applyFont="1" applyBorder="1" applyAlignment="1">
      <alignment vertical="center" wrapText="1"/>
    </xf>
    <xf numFmtId="0" fontId="10" fillId="0" borderId="30" xfId="0" applyFont="1" applyBorder="1" applyAlignment="1">
      <alignment vertical="center" wrapText="1"/>
    </xf>
    <xf numFmtId="0" fontId="10" fillId="0" borderId="0" xfId="0" applyFont="1" applyBorder="1" applyAlignment="1">
      <alignment vertical="top"/>
    </xf>
    <xf numFmtId="0" fontId="10" fillId="0" borderId="0" xfId="0" applyFont="1" applyAlignment="1">
      <alignment vertical="top"/>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37" fillId="0" borderId="0" xfId="0" applyFont="1" applyBorder="1" applyAlignment="1">
      <alignment horizontal="center" vertical="center"/>
    </xf>
    <xf numFmtId="0" fontId="10"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9"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0" fillId="0" borderId="29" xfId="0" applyFont="1" applyBorder="1" applyAlignment="1">
      <alignment horizontal="left" vertical="center"/>
    </xf>
    <xf numFmtId="0" fontId="40" fillId="0" borderId="28" xfId="0" applyFont="1" applyBorder="1" applyAlignment="1">
      <alignment horizontal="left" vertical="center"/>
    </xf>
    <xf numFmtId="0" fontId="10" fillId="0" borderId="30" xfId="0" applyFont="1" applyBorder="1" applyAlignment="1">
      <alignment horizontal="left" vertical="center"/>
    </xf>
    <xf numFmtId="0" fontId="10"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0"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0"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0" xfId="0" applyFont="1" applyBorder="1" applyAlignment="1">
      <alignment horizontal="left" vertical="center"/>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center"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0" fillId="0" borderId="26" xfId="0" applyFont="1" applyBorder="1" applyAlignment="1">
      <alignment vertical="top"/>
    </xf>
    <xf numFmtId="0" fontId="10" fillId="0" borderId="27" xfId="0" applyFont="1" applyBorder="1" applyAlignment="1">
      <alignment vertical="top"/>
    </xf>
    <xf numFmtId="0" fontId="10" fillId="0" borderId="29" xfId="0" applyFont="1" applyBorder="1" applyAlignment="1">
      <alignment vertical="top"/>
    </xf>
    <xf numFmtId="0" fontId="10" fillId="0" borderId="28" xfId="0" applyFont="1" applyBorder="1" applyAlignment="1">
      <alignment vertical="top"/>
    </xf>
    <xf numFmtId="0" fontId="10"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2_02/968072455" TargetMode="External" /><Relationship Id="rId2" Type="http://schemas.openxmlformats.org/officeDocument/2006/relationships/hyperlink" Target="https://podminky.urs.cz/item/CS_URS_2022_02/997013213" TargetMode="External" /><Relationship Id="rId3" Type="http://schemas.openxmlformats.org/officeDocument/2006/relationships/hyperlink" Target="https://podminky.urs.cz/item/CS_URS_2022_02/997013501" TargetMode="External" /><Relationship Id="rId4" Type="http://schemas.openxmlformats.org/officeDocument/2006/relationships/hyperlink" Target="https://podminky.urs.cz/item/CS_URS_2022_02/997013509" TargetMode="External" /><Relationship Id="rId5" Type="http://schemas.openxmlformats.org/officeDocument/2006/relationships/hyperlink" Target="https://podminky.urs.cz/item/CS_URS_2022_02/766491851" TargetMode="External" /><Relationship Id="rId6" Type="http://schemas.openxmlformats.org/officeDocument/2006/relationships/hyperlink" Target="https://podminky.urs.cz/item/CS_URS_2022_02/766695213" TargetMode="External" /><Relationship Id="rId7" Type="http://schemas.openxmlformats.org/officeDocument/2006/relationships/hyperlink" Target="https://podminky.urs.cz/item/CS_URS_2022_02/998766202" TargetMode="External" /><Relationship Id="rId8" Type="http://schemas.openxmlformats.org/officeDocument/2006/relationships/hyperlink" Target="https://podminky.urs.cz/item/CS_URS_2022_02/783118211" TargetMode="External" /><Relationship Id="rId9"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2_02/952901111" TargetMode="External" /><Relationship Id="rId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2_02/612325302" TargetMode="External" /><Relationship Id="rId2" Type="http://schemas.openxmlformats.org/officeDocument/2006/relationships/hyperlink" Target="https://podminky.urs.cz/item/CS_URS_2022_02/622143003" TargetMode="External" /><Relationship Id="rId3" Type="http://schemas.openxmlformats.org/officeDocument/2006/relationships/hyperlink" Target="https://podminky.urs.cz/item/CS_URS_2022_02/622143004" TargetMode="External" /><Relationship Id="rId4" Type="http://schemas.openxmlformats.org/officeDocument/2006/relationships/hyperlink" Target="https://podminky.urs.cz/item/CS_URS_2022_02/622151001" TargetMode="External" /><Relationship Id="rId5" Type="http://schemas.openxmlformats.org/officeDocument/2006/relationships/hyperlink" Target="https://podminky.urs.cz/item/CS_URS_2022_02/622531012" TargetMode="External" /><Relationship Id="rId6" Type="http://schemas.openxmlformats.org/officeDocument/2006/relationships/hyperlink" Target="https://podminky.urs.cz/item/CS_URS_2022_02/962052210" TargetMode="External" /><Relationship Id="rId7" Type="http://schemas.openxmlformats.org/officeDocument/2006/relationships/hyperlink" Target="https://podminky.urs.cz/item/CS_URS_2022_02/968062375" TargetMode="External" /><Relationship Id="rId8" Type="http://schemas.openxmlformats.org/officeDocument/2006/relationships/hyperlink" Target="https://podminky.urs.cz/item/CS_URS_2022_02/977211112" TargetMode="External" /><Relationship Id="rId9" Type="http://schemas.openxmlformats.org/officeDocument/2006/relationships/hyperlink" Target="https://podminky.urs.cz/item/CS_URS_2022_02/997013213" TargetMode="External" /><Relationship Id="rId10" Type="http://schemas.openxmlformats.org/officeDocument/2006/relationships/hyperlink" Target="https://podminky.urs.cz/item/CS_URS_2022_02/997013501" TargetMode="External" /><Relationship Id="rId11" Type="http://schemas.openxmlformats.org/officeDocument/2006/relationships/hyperlink" Target="https://podminky.urs.cz/item/CS_URS_2022_02/997013509" TargetMode="External" /><Relationship Id="rId12" Type="http://schemas.openxmlformats.org/officeDocument/2006/relationships/hyperlink" Target="https://podminky.urs.cz/item/CS_URS_2022_02/997013631" TargetMode="External" /><Relationship Id="rId13" Type="http://schemas.openxmlformats.org/officeDocument/2006/relationships/hyperlink" Target="https://podminky.urs.cz/item/CS_URS_2022_02/764002851" TargetMode="External" /><Relationship Id="rId14" Type="http://schemas.openxmlformats.org/officeDocument/2006/relationships/hyperlink" Target="https://podminky.urs.cz/item/CS_URS_2022_02/764216642" TargetMode="External" /><Relationship Id="rId15" Type="http://schemas.openxmlformats.org/officeDocument/2006/relationships/hyperlink" Target="https://podminky.urs.cz/item/CS_URS_2022_02/998764102" TargetMode="External" /><Relationship Id="rId16" Type="http://schemas.openxmlformats.org/officeDocument/2006/relationships/hyperlink" Target="https://podminky.urs.cz/item/CS_URS_2022_02/766441821" TargetMode="External" /><Relationship Id="rId17" Type="http://schemas.openxmlformats.org/officeDocument/2006/relationships/hyperlink" Target="https://podminky.urs.cz/item/CS_URS_2022_02/766694113" TargetMode="External" /><Relationship Id="rId18" Type="http://schemas.openxmlformats.org/officeDocument/2006/relationships/hyperlink" Target="https://podminky.urs.cz/item/CS_URS_2022_02/998766202" TargetMode="External" /><Relationship Id="rId19"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619991001" TargetMode="External" /><Relationship Id="rId2" Type="http://schemas.openxmlformats.org/officeDocument/2006/relationships/hyperlink" Target="https://podminky.urs.cz/item/CS_URS_2022_02/629991011" TargetMode="External" /><Relationship Id="rId3" Type="http://schemas.openxmlformats.org/officeDocument/2006/relationships/hyperlink" Target="https://podminky.urs.cz/item/CS_URS_2022_02/997013213" TargetMode="External" /><Relationship Id="rId4" Type="http://schemas.openxmlformats.org/officeDocument/2006/relationships/hyperlink" Target="https://podminky.urs.cz/item/CS_URS_2022_02/997013501" TargetMode="External" /><Relationship Id="rId5" Type="http://schemas.openxmlformats.org/officeDocument/2006/relationships/hyperlink" Target="https://podminky.urs.cz/item/CS_URS_2022_02/997013509" TargetMode="External" /><Relationship Id="rId6" Type="http://schemas.openxmlformats.org/officeDocument/2006/relationships/hyperlink" Target="https://podminky.urs.cz/item/CS_URS_2022_02/997013631" TargetMode="External" /><Relationship Id="rId7" Type="http://schemas.openxmlformats.org/officeDocument/2006/relationships/hyperlink" Target="https://podminky.urs.cz/item/CS_URS_2022_02/784121001" TargetMode="External" /><Relationship Id="rId8" Type="http://schemas.openxmlformats.org/officeDocument/2006/relationships/hyperlink" Target="https://podminky.urs.cz/item/CS_URS_2022_02/784181101" TargetMode="External" /><Relationship Id="rId9" Type="http://schemas.openxmlformats.org/officeDocument/2006/relationships/hyperlink" Target="https://podminky.urs.cz/item/CS_URS_2022_02/784221101" TargetMode="External" /><Relationship Id="rId1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619995001" TargetMode="External" /><Relationship Id="rId2" Type="http://schemas.openxmlformats.org/officeDocument/2006/relationships/hyperlink" Target="https://podminky.urs.cz/item/CS_URS_2022_02/997013213" TargetMode="External" /><Relationship Id="rId3" Type="http://schemas.openxmlformats.org/officeDocument/2006/relationships/hyperlink" Target="https://podminky.urs.cz/item/CS_URS_2022_02/997013501" TargetMode="External" /><Relationship Id="rId4" Type="http://schemas.openxmlformats.org/officeDocument/2006/relationships/hyperlink" Target="https://podminky.urs.cz/item/CS_URS_2022_02/997013509" TargetMode="External" /><Relationship Id="rId5" Type="http://schemas.openxmlformats.org/officeDocument/2006/relationships/hyperlink" Target="https://podminky.urs.cz/item/CS_URS_2022_02/997013607" TargetMode="External" /><Relationship Id="rId6" Type="http://schemas.openxmlformats.org/officeDocument/2006/relationships/hyperlink" Target="https://podminky.urs.cz/item/CS_URS_2022_02/998018002" TargetMode="External" /><Relationship Id="rId7" Type="http://schemas.openxmlformats.org/officeDocument/2006/relationships/hyperlink" Target="https://podminky.urs.cz/item/CS_URS_2022_02/771271812" TargetMode="External" /><Relationship Id="rId8" Type="http://schemas.openxmlformats.org/officeDocument/2006/relationships/hyperlink" Target="https://podminky.urs.cz/item/CS_URS_2022_02/771271832" TargetMode="External" /><Relationship Id="rId9" Type="http://schemas.openxmlformats.org/officeDocument/2006/relationships/hyperlink" Target="https://podminky.urs.cz/item/CS_URS_2022_02/771471810" TargetMode="External" /><Relationship Id="rId10" Type="http://schemas.openxmlformats.org/officeDocument/2006/relationships/hyperlink" Target="https://podminky.urs.cz/item/CS_URS_2022_02/771111011" TargetMode="External" /><Relationship Id="rId11" Type="http://schemas.openxmlformats.org/officeDocument/2006/relationships/hyperlink" Target="https://podminky.urs.cz/item/CS_URS_2022_02/771111012" TargetMode="External" /><Relationship Id="rId12" Type="http://schemas.openxmlformats.org/officeDocument/2006/relationships/hyperlink" Target="https://podminky.urs.cz/item/CS_URS_2022_02/771121011" TargetMode="External" /><Relationship Id="rId13" Type="http://schemas.openxmlformats.org/officeDocument/2006/relationships/hyperlink" Target="https://podminky.urs.cz/item/CS_URS_2022_02/771151022" TargetMode="External" /><Relationship Id="rId14" Type="http://schemas.openxmlformats.org/officeDocument/2006/relationships/hyperlink" Target="https://podminky.urs.cz/item/CS_URS_2022_02/771474112" TargetMode="External" /><Relationship Id="rId15" Type="http://schemas.openxmlformats.org/officeDocument/2006/relationships/hyperlink" Target="https://podminky.urs.cz/item/CS_URS_2022_02/771161012" TargetMode="External" /><Relationship Id="rId16" Type="http://schemas.openxmlformats.org/officeDocument/2006/relationships/hyperlink" Target="https://podminky.urs.cz/item/CS_URS_2022_02/771591115" TargetMode="External" /><Relationship Id="rId17" Type="http://schemas.openxmlformats.org/officeDocument/2006/relationships/hyperlink" Target="https://podminky.urs.cz/item/CS_URS_2022_02/771574112" TargetMode="External" /><Relationship Id="rId18" Type="http://schemas.openxmlformats.org/officeDocument/2006/relationships/hyperlink" Target="https://podminky.urs.cz/item/CS_URS_2022_02/771274113" TargetMode="External" /><Relationship Id="rId19" Type="http://schemas.openxmlformats.org/officeDocument/2006/relationships/hyperlink" Target="https://podminky.urs.cz/item/CS_URS_2022_02/771274232" TargetMode="External" /><Relationship Id="rId20" Type="http://schemas.openxmlformats.org/officeDocument/2006/relationships/hyperlink" Target="https://podminky.urs.cz/item/CS_URS_2022_02/771161022" TargetMode="External" /><Relationship Id="rId21" Type="http://schemas.openxmlformats.org/officeDocument/2006/relationships/hyperlink" Target="https://podminky.urs.cz/item/CS_URS_2022_02/771592011" TargetMode="External" /><Relationship Id="rId22" Type="http://schemas.openxmlformats.org/officeDocument/2006/relationships/hyperlink" Target="https://podminky.urs.cz/item/CS_URS_2022_02/998771102" TargetMode="External" /><Relationship Id="rId2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783401311" TargetMode="External" /><Relationship Id="rId2" Type="http://schemas.openxmlformats.org/officeDocument/2006/relationships/hyperlink" Target="https://podminky.urs.cz/item/CS_URS_2022_02/783401401" TargetMode="External" /><Relationship Id="rId3" Type="http://schemas.openxmlformats.org/officeDocument/2006/relationships/hyperlink" Target="https://podminky.urs.cz/item/CS_URS_2022_02/783406801" TargetMode="External" /><Relationship Id="rId4" Type="http://schemas.openxmlformats.org/officeDocument/2006/relationships/hyperlink" Target="https://podminky.urs.cz/item/CS_URS_2022_02/783434201" TargetMode="External" /><Relationship Id="rId5" Type="http://schemas.openxmlformats.org/officeDocument/2006/relationships/hyperlink" Target="https://podminky.urs.cz/item/CS_URS_2022_02/783435103" TargetMode="External" /><Relationship Id="rId6" Type="http://schemas.openxmlformats.org/officeDocument/2006/relationships/hyperlink" Target="https://podminky.urs.cz/item/CS_URS_2022_02/783437101" TargetMode="External" /><Relationship Id="rId7"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2/619991001" TargetMode="External" /><Relationship Id="rId2" Type="http://schemas.openxmlformats.org/officeDocument/2006/relationships/hyperlink" Target="https://podminky.urs.cz/item/CS_URS_2022_02/629991011" TargetMode="External" /><Relationship Id="rId3" Type="http://schemas.openxmlformats.org/officeDocument/2006/relationships/hyperlink" Target="https://podminky.urs.cz/item/CS_URS_2022_02/629995101" TargetMode="External" /><Relationship Id="rId4" Type="http://schemas.openxmlformats.org/officeDocument/2006/relationships/hyperlink" Target="https://podminky.urs.cz/item/CS_URS_2022_02/622325102" TargetMode="External" /><Relationship Id="rId5" Type="http://schemas.openxmlformats.org/officeDocument/2006/relationships/hyperlink" Target="https://podminky.urs.cz/item/CS_URS_2022_02/622131121" TargetMode="External" /><Relationship Id="rId6" Type="http://schemas.openxmlformats.org/officeDocument/2006/relationships/hyperlink" Target="https://podminky.urs.cz/item/CS_URS_2022_02/622211011" TargetMode="External" /><Relationship Id="rId7" Type="http://schemas.openxmlformats.org/officeDocument/2006/relationships/hyperlink" Target="https://podminky.urs.cz/item/CS_URS_2022_02/622211031" TargetMode="External" /><Relationship Id="rId8" Type="http://schemas.openxmlformats.org/officeDocument/2006/relationships/hyperlink" Target="https://podminky.urs.cz/item/CS_URS_2022_02/622251101" TargetMode="External" /><Relationship Id="rId9" Type="http://schemas.openxmlformats.org/officeDocument/2006/relationships/hyperlink" Target="https://podminky.urs.cz/item/CS_URS_2022_02/622212051" TargetMode="External" /><Relationship Id="rId10" Type="http://schemas.openxmlformats.org/officeDocument/2006/relationships/hyperlink" Target="https://podminky.urs.cz/item/CS_URS_2022_02/622212051" TargetMode="External" /><Relationship Id="rId11" Type="http://schemas.openxmlformats.org/officeDocument/2006/relationships/hyperlink" Target="https://podminky.urs.cz/item/CS_URS_2022_02/622151021" TargetMode="External" /><Relationship Id="rId12" Type="http://schemas.openxmlformats.org/officeDocument/2006/relationships/hyperlink" Target="https://podminky.urs.cz/item/CS_URS_2022_02/622511112" TargetMode="External" /><Relationship Id="rId13" Type="http://schemas.openxmlformats.org/officeDocument/2006/relationships/hyperlink" Target="https://podminky.urs.cz/item/CS_URS_2022_02/622151001" TargetMode="External" /><Relationship Id="rId14" Type="http://schemas.openxmlformats.org/officeDocument/2006/relationships/hyperlink" Target="https://podminky.urs.cz/item/CS_URS_2022_02/622531012" TargetMode="External" /><Relationship Id="rId15" Type="http://schemas.openxmlformats.org/officeDocument/2006/relationships/hyperlink" Target="https://podminky.urs.cz/item/CS_URS_2022_02/629991001" TargetMode="External" /><Relationship Id="rId16" Type="http://schemas.openxmlformats.org/officeDocument/2006/relationships/hyperlink" Target="https://podminky.urs.cz/item/CS_URS_2022_02/629991011" TargetMode="External" /><Relationship Id="rId17" Type="http://schemas.openxmlformats.org/officeDocument/2006/relationships/hyperlink" Target="https://podminky.urs.cz/item/CS_URS_2022_02/622143003" TargetMode="External" /><Relationship Id="rId18" Type="http://schemas.openxmlformats.org/officeDocument/2006/relationships/hyperlink" Target="https://podminky.urs.cz/item/CS_URS_2022_02/622143004" TargetMode="External" /><Relationship Id="rId19" Type="http://schemas.openxmlformats.org/officeDocument/2006/relationships/hyperlink" Target="https://podminky.urs.cz/item/CS_URS_2022_02/622252001" TargetMode="External" /><Relationship Id="rId20" Type="http://schemas.openxmlformats.org/officeDocument/2006/relationships/hyperlink" Target="https://podminky.urs.cz/item/CS_URS_2022_02/622252002" TargetMode="External" /><Relationship Id="rId21" Type="http://schemas.openxmlformats.org/officeDocument/2006/relationships/hyperlink" Target="https://podminky.urs.cz/item/CS_URS_2022_02/631311114" TargetMode="External" /><Relationship Id="rId22" Type="http://schemas.openxmlformats.org/officeDocument/2006/relationships/hyperlink" Target="https://podminky.urs.cz/item/CS_URS_2022_02/631319011" TargetMode="External" /><Relationship Id="rId23" Type="http://schemas.openxmlformats.org/officeDocument/2006/relationships/hyperlink" Target="https://podminky.urs.cz/item/CS_URS_2022_02/631319171" TargetMode="External" /><Relationship Id="rId24" Type="http://schemas.openxmlformats.org/officeDocument/2006/relationships/hyperlink" Target="https://podminky.urs.cz/item/CS_URS_2022_02/631362021" TargetMode="External" /><Relationship Id="rId25" Type="http://schemas.openxmlformats.org/officeDocument/2006/relationships/hyperlink" Target="https://podminky.urs.cz/item/CS_URS_2022_02/634112113" TargetMode="External" /><Relationship Id="rId26" Type="http://schemas.openxmlformats.org/officeDocument/2006/relationships/hyperlink" Target="https://podminky.urs.cz/item/CS_URS_2022_02/949101111" TargetMode="External" /><Relationship Id="rId27" Type="http://schemas.openxmlformats.org/officeDocument/2006/relationships/hyperlink" Target="https://podminky.urs.cz/item/CS_URS_2022_02/941211111" TargetMode="External" /><Relationship Id="rId28" Type="http://schemas.openxmlformats.org/officeDocument/2006/relationships/hyperlink" Target="https://podminky.urs.cz/item/CS_URS_2022_02/941211211" TargetMode="External" /><Relationship Id="rId29" Type="http://schemas.openxmlformats.org/officeDocument/2006/relationships/hyperlink" Target="https://podminky.urs.cz/item/CS_URS_2022_02/941211811" TargetMode="External" /><Relationship Id="rId30" Type="http://schemas.openxmlformats.org/officeDocument/2006/relationships/hyperlink" Target="https://podminky.urs.cz/item/CS_URS_2022_02/944511111" TargetMode="External" /><Relationship Id="rId31" Type="http://schemas.openxmlformats.org/officeDocument/2006/relationships/hyperlink" Target="https://podminky.urs.cz/item/CS_URS_2022_02/944511211" TargetMode="External" /><Relationship Id="rId32" Type="http://schemas.openxmlformats.org/officeDocument/2006/relationships/hyperlink" Target="https://podminky.urs.cz/item/CS_URS_2022_02/944511811" TargetMode="External" /><Relationship Id="rId33" Type="http://schemas.openxmlformats.org/officeDocument/2006/relationships/hyperlink" Target="https://podminky.urs.cz/item/CS_URS_2022_02/952901111" TargetMode="External" /><Relationship Id="rId34" Type="http://schemas.openxmlformats.org/officeDocument/2006/relationships/hyperlink" Target="https://podminky.urs.cz/item/CS_URS_2022_02/965042141" TargetMode="External" /><Relationship Id="rId35" Type="http://schemas.openxmlformats.org/officeDocument/2006/relationships/hyperlink" Target="https://podminky.urs.cz/item/CS_URS_2022_02/965049111" TargetMode="External" /><Relationship Id="rId36" Type="http://schemas.openxmlformats.org/officeDocument/2006/relationships/hyperlink" Target="https://podminky.urs.cz/item/CS_URS_2022_02/978015341" TargetMode="External" /><Relationship Id="rId37" Type="http://schemas.openxmlformats.org/officeDocument/2006/relationships/hyperlink" Target="https://podminky.urs.cz/item/CS_URS_2022_02/965041341" TargetMode="External" /><Relationship Id="rId38" Type="http://schemas.openxmlformats.org/officeDocument/2006/relationships/hyperlink" Target="https://podminky.urs.cz/item/CS_URS_2022_02/997013211" TargetMode="External" /><Relationship Id="rId39" Type="http://schemas.openxmlformats.org/officeDocument/2006/relationships/hyperlink" Target="https://podminky.urs.cz/item/CS_URS_2022_02/997013501" TargetMode="External" /><Relationship Id="rId40" Type="http://schemas.openxmlformats.org/officeDocument/2006/relationships/hyperlink" Target="https://podminky.urs.cz/item/CS_URS_2022_02/997013509" TargetMode="External" /><Relationship Id="rId41" Type="http://schemas.openxmlformats.org/officeDocument/2006/relationships/hyperlink" Target="https://podminky.urs.cz/item/CS_URS_2022_02/997013631" TargetMode="External" /><Relationship Id="rId42" Type="http://schemas.openxmlformats.org/officeDocument/2006/relationships/hyperlink" Target="https://podminky.urs.cz/item/CS_URS_2022_02/998018001" TargetMode="External" /><Relationship Id="rId43" Type="http://schemas.openxmlformats.org/officeDocument/2006/relationships/hyperlink" Target="https://podminky.urs.cz/item/CS_URS_2022_02/712340832" TargetMode="External" /><Relationship Id="rId44" Type="http://schemas.openxmlformats.org/officeDocument/2006/relationships/hyperlink" Target="https://podminky.urs.cz/item/CS_URS_2022_02/712331111" TargetMode="External" /><Relationship Id="rId45" Type="http://schemas.openxmlformats.org/officeDocument/2006/relationships/hyperlink" Target="https://podminky.urs.cz/item/CS_URS_2022_02/712341559" TargetMode="External" /><Relationship Id="rId46" Type="http://schemas.openxmlformats.org/officeDocument/2006/relationships/hyperlink" Target="https://podminky.urs.cz/item/CS_URS_2022_02/998712101" TargetMode="External" /><Relationship Id="rId47" Type="http://schemas.openxmlformats.org/officeDocument/2006/relationships/hyperlink" Target="https://podminky.urs.cz/item/CS_URS_2022_02/713140821" TargetMode="External" /><Relationship Id="rId48" Type="http://schemas.openxmlformats.org/officeDocument/2006/relationships/hyperlink" Target="https://podminky.urs.cz/item/CS_URS_2022_02/713141135" TargetMode="External" /><Relationship Id="rId49" Type="http://schemas.openxmlformats.org/officeDocument/2006/relationships/hyperlink" Target="https://podminky.urs.cz/item/CS_URS_2022_02/713141253" TargetMode="External" /><Relationship Id="rId50" Type="http://schemas.openxmlformats.org/officeDocument/2006/relationships/hyperlink" Target="https://podminky.urs.cz/item/CS_URS_2022_02/713141335" TargetMode="External" /><Relationship Id="rId51" Type="http://schemas.openxmlformats.org/officeDocument/2006/relationships/hyperlink" Target="https://podminky.urs.cz/item/CS_URS_2022_02/998713101" TargetMode="External" /><Relationship Id="rId52" Type="http://schemas.openxmlformats.org/officeDocument/2006/relationships/hyperlink" Target="https://podminky.urs.cz/item/CS_URS_2022_02/762361313" TargetMode="External" /><Relationship Id="rId53" Type="http://schemas.openxmlformats.org/officeDocument/2006/relationships/hyperlink" Target="https://podminky.urs.cz/item/CS_URS_2022_02/998762101" TargetMode="External" /><Relationship Id="rId54" Type="http://schemas.openxmlformats.org/officeDocument/2006/relationships/hyperlink" Target="https://podminky.urs.cz/item/CS_URS_2022_02/763131532" TargetMode="External" /><Relationship Id="rId55" Type="http://schemas.openxmlformats.org/officeDocument/2006/relationships/hyperlink" Target="https://podminky.urs.cz/item/CS_URS_2022_02/763131752" TargetMode="External" /><Relationship Id="rId56" Type="http://schemas.openxmlformats.org/officeDocument/2006/relationships/hyperlink" Target="https://podminky.urs.cz/item/CS_URS_2022_02/998763302" TargetMode="External" /><Relationship Id="rId57" Type="http://schemas.openxmlformats.org/officeDocument/2006/relationships/hyperlink" Target="https://podminky.urs.cz/item/CS_URS_2022_02/764002851" TargetMode="External" /><Relationship Id="rId58" Type="http://schemas.openxmlformats.org/officeDocument/2006/relationships/hyperlink" Target="https://podminky.urs.cz/item/CS_URS_2022_02/764004803" TargetMode="External" /><Relationship Id="rId59" Type="http://schemas.openxmlformats.org/officeDocument/2006/relationships/hyperlink" Target="https://podminky.urs.cz/item/CS_URS_2022_02/764004863" TargetMode="External" /><Relationship Id="rId60" Type="http://schemas.openxmlformats.org/officeDocument/2006/relationships/hyperlink" Target="https://podminky.urs.cz/item/CS_URS_2022_02/764212663" TargetMode="External" /><Relationship Id="rId61" Type="http://schemas.openxmlformats.org/officeDocument/2006/relationships/hyperlink" Target="https://podminky.urs.cz/item/CS_URS_2022_02/764216644" TargetMode="External" /><Relationship Id="rId62" Type="http://schemas.openxmlformats.org/officeDocument/2006/relationships/hyperlink" Target="https://podminky.urs.cz/item/CS_URS_2022_02/764501103" TargetMode="External" /><Relationship Id="rId63" Type="http://schemas.openxmlformats.org/officeDocument/2006/relationships/hyperlink" Target="https://podminky.urs.cz/item/CS_URS_2022_02/764508131" TargetMode="External" /><Relationship Id="rId64" Type="http://schemas.openxmlformats.org/officeDocument/2006/relationships/hyperlink" Target="https://podminky.urs.cz/item/CS_URS_2022_02/764508132" TargetMode="External" /><Relationship Id="rId65" Type="http://schemas.openxmlformats.org/officeDocument/2006/relationships/hyperlink" Target="https://podminky.urs.cz/item/CS_URS_2022_02/998764101" TargetMode="External" /><Relationship Id="rId66" Type="http://schemas.openxmlformats.org/officeDocument/2006/relationships/hyperlink" Target="https://podminky.urs.cz/item/CS_URS_2022_02/776201812" TargetMode="External" /><Relationship Id="rId67" Type="http://schemas.openxmlformats.org/officeDocument/2006/relationships/hyperlink" Target="https://podminky.urs.cz/item/CS_URS_2022_02/776410811" TargetMode="External" /><Relationship Id="rId68" Type="http://schemas.openxmlformats.org/officeDocument/2006/relationships/hyperlink" Target="https://podminky.urs.cz/item/CS_URS_2022_02/776111112" TargetMode="External" /><Relationship Id="rId69" Type="http://schemas.openxmlformats.org/officeDocument/2006/relationships/hyperlink" Target="https://podminky.urs.cz/item/CS_URS_2022_02/776111311" TargetMode="External" /><Relationship Id="rId70" Type="http://schemas.openxmlformats.org/officeDocument/2006/relationships/hyperlink" Target="https://podminky.urs.cz/item/CS_URS_2022_02/776121112" TargetMode="External" /><Relationship Id="rId71" Type="http://schemas.openxmlformats.org/officeDocument/2006/relationships/hyperlink" Target="https://podminky.urs.cz/item/CS_URS_2022_02/776141112" TargetMode="External" /><Relationship Id="rId72" Type="http://schemas.openxmlformats.org/officeDocument/2006/relationships/hyperlink" Target="https://podminky.urs.cz/item/CS_URS_2022_02/776251111" TargetMode="External" /><Relationship Id="rId73" Type="http://schemas.openxmlformats.org/officeDocument/2006/relationships/hyperlink" Target="https://podminky.urs.cz/item/CS_URS_2022_02/776223112" TargetMode="External" /><Relationship Id="rId74" Type="http://schemas.openxmlformats.org/officeDocument/2006/relationships/hyperlink" Target="https://podminky.urs.cz/item/CS_URS_2022_02/776421111" TargetMode="External" /><Relationship Id="rId75" Type="http://schemas.openxmlformats.org/officeDocument/2006/relationships/hyperlink" Target="https://podminky.urs.cz/item/CS_URS_2022_02/998776101" TargetMode="External" /><Relationship Id="rId76" Type="http://schemas.openxmlformats.org/officeDocument/2006/relationships/hyperlink" Target="https://podminky.urs.cz/item/CS_URS_2022_02/784121001" TargetMode="External" /><Relationship Id="rId77" Type="http://schemas.openxmlformats.org/officeDocument/2006/relationships/hyperlink" Target="https://podminky.urs.cz/item/CS_URS_2022_02/784181101" TargetMode="External" /><Relationship Id="rId78" Type="http://schemas.openxmlformats.org/officeDocument/2006/relationships/hyperlink" Target="https://podminky.urs.cz/item/CS_URS_2022_02/784221101" TargetMode="External" /><Relationship Id="rId79"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2/952901111" TargetMode="Externa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2/619991001" TargetMode="External" /><Relationship Id="rId2" Type="http://schemas.openxmlformats.org/officeDocument/2006/relationships/hyperlink" Target="https://podminky.urs.cz/item/CS_URS_2022_02/619991011" TargetMode="External" /><Relationship Id="rId3" Type="http://schemas.openxmlformats.org/officeDocument/2006/relationships/hyperlink" Target="https://podminky.urs.cz/item/CS_URS_2022_02/629991011" TargetMode="External" /><Relationship Id="rId4" Type="http://schemas.openxmlformats.org/officeDocument/2006/relationships/hyperlink" Target="https://podminky.urs.cz/item/CS_URS_2022_02/997013213" TargetMode="External" /><Relationship Id="rId5" Type="http://schemas.openxmlformats.org/officeDocument/2006/relationships/hyperlink" Target="https://podminky.urs.cz/item/CS_URS_2022_02/997013501" TargetMode="External" /><Relationship Id="rId6" Type="http://schemas.openxmlformats.org/officeDocument/2006/relationships/hyperlink" Target="https://podminky.urs.cz/item/CS_URS_2022_02/997013509" TargetMode="External" /><Relationship Id="rId7" Type="http://schemas.openxmlformats.org/officeDocument/2006/relationships/hyperlink" Target="https://podminky.urs.cz/item/CS_URS_2022_02/997013631" TargetMode="External" /><Relationship Id="rId8" Type="http://schemas.openxmlformats.org/officeDocument/2006/relationships/hyperlink" Target="https://podminky.urs.cz/item/CS_URS_2022_02/784121001" TargetMode="External" /><Relationship Id="rId9" Type="http://schemas.openxmlformats.org/officeDocument/2006/relationships/hyperlink" Target="https://podminky.urs.cz/item/CS_URS_2022_02/784181101" TargetMode="External" /><Relationship Id="rId10" Type="http://schemas.openxmlformats.org/officeDocument/2006/relationships/hyperlink" Target="https://podminky.urs.cz/item/CS_URS_2022_02/784221101" TargetMode="External" /><Relationship Id="rId1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2/783606811" TargetMode="External" /><Relationship Id="rId2" Type="http://schemas.openxmlformats.org/officeDocument/2006/relationships/hyperlink" Target="https://podminky.urs.cz/item/CS_URS_2022_02/783601325" TargetMode="External" /><Relationship Id="rId3" Type="http://schemas.openxmlformats.org/officeDocument/2006/relationships/hyperlink" Target="https://podminky.urs.cz/item/CS_URS_2022_02/783614111" TargetMode="External" /><Relationship Id="rId4" Type="http://schemas.openxmlformats.org/officeDocument/2006/relationships/hyperlink" Target="https://podminky.urs.cz/item/CS_URS_2022_02/783617117" TargetMode="External" /><Relationship Id="rId5" Type="http://schemas.openxmlformats.org/officeDocument/2006/relationships/hyperlink" Target="https://podminky.urs.cz/item/CS_URS_2022_02/Pol1" TargetMode="External" /><Relationship Id="rId6" Type="http://schemas.openxmlformats.org/officeDocument/2006/relationships/hyperlink" Target="https://podminky.urs.cz/item/CS_URS_2022_02/783601713" TargetMode="External" /><Relationship Id="rId7" Type="http://schemas.openxmlformats.org/officeDocument/2006/relationships/hyperlink" Target="https://podminky.urs.cz/item/CS_URS_2022_02/783614551" TargetMode="External" /><Relationship Id="rId8" Type="http://schemas.openxmlformats.org/officeDocument/2006/relationships/hyperlink" Target="https://podminky.urs.cz/item/CS_URS_2022_02/783617611" TargetMode="External" /><Relationship Id="rId9"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2/997013213" TargetMode="External" /><Relationship Id="rId2" Type="http://schemas.openxmlformats.org/officeDocument/2006/relationships/hyperlink" Target="https://podminky.urs.cz/item/CS_URS_2022_02/997013501" TargetMode="External" /><Relationship Id="rId3" Type="http://schemas.openxmlformats.org/officeDocument/2006/relationships/hyperlink" Target="https://podminky.urs.cz/item/CS_URS_2022_02/997013509" TargetMode="External" /><Relationship Id="rId4" Type="http://schemas.openxmlformats.org/officeDocument/2006/relationships/hyperlink" Target="https://podminky.urs.cz/item/CS_URS_2022_02/997013813" TargetMode="External" /><Relationship Id="rId5" Type="http://schemas.openxmlformats.org/officeDocument/2006/relationships/hyperlink" Target="https://podminky.urs.cz/item/CS_URS_2022_02/776410811" TargetMode="External" /><Relationship Id="rId6" Type="http://schemas.openxmlformats.org/officeDocument/2006/relationships/hyperlink" Target="https://podminky.urs.cz/item/CS_URS_2022_02/776201812" TargetMode="External" /><Relationship Id="rId7" Type="http://schemas.openxmlformats.org/officeDocument/2006/relationships/hyperlink" Target="https://podminky.urs.cz/item/CS_URS_2022_02/776111115" TargetMode="External" /><Relationship Id="rId8" Type="http://schemas.openxmlformats.org/officeDocument/2006/relationships/hyperlink" Target="https://podminky.urs.cz/item/CS_URS_2022_02/776111116" TargetMode="External" /><Relationship Id="rId9" Type="http://schemas.openxmlformats.org/officeDocument/2006/relationships/hyperlink" Target="https://podminky.urs.cz/item/CS_URS_2022_02/776141112" TargetMode="External" /><Relationship Id="rId10" Type="http://schemas.openxmlformats.org/officeDocument/2006/relationships/hyperlink" Target="https://podminky.urs.cz/item/CS_URS_2022_02/776111112" TargetMode="External" /><Relationship Id="rId11" Type="http://schemas.openxmlformats.org/officeDocument/2006/relationships/hyperlink" Target="https://podminky.urs.cz/item/CS_URS_2022_02/776111311" TargetMode="External" /><Relationship Id="rId12" Type="http://schemas.openxmlformats.org/officeDocument/2006/relationships/hyperlink" Target="https://podminky.urs.cz/item/CS_URS_2022_02/776121112" TargetMode="External" /><Relationship Id="rId13" Type="http://schemas.openxmlformats.org/officeDocument/2006/relationships/hyperlink" Target="https://podminky.urs.cz/item/CS_URS_2022_02/776221111" TargetMode="External" /><Relationship Id="rId14" Type="http://schemas.openxmlformats.org/officeDocument/2006/relationships/hyperlink" Target="https://podminky.urs.cz/item/CS_URS_2022_02/776421111" TargetMode="External" /><Relationship Id="rId15" Type="http://schemas.openxmlformats.org/officeDocument/2006/relationships/hyperlink" Target="https://podminky.urs.cz/item/CS_URS_2022_02/998776102" TargetMode="External" /><Relationship Id="rId16"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3</v>
      </c>
      <c r="BT1" s="14" t="s">
        <v>4</v>
      </c>
      <c r="BU1" s="14" t="s">
        <v>4</v>
      </c>
      <c r="BV1" s="14" t="s">
        <v>5</v>
      </c>
    </row>
    <row r="2" spans="44:72" s="1" customFormat="1" ht="36.95" customHeight="1">
      <c r="AR2" s="15" t="s">
        <v>6</v>
      </c>
      <c r="AS2" s="1"/>
      <c r="AT2" s="1"/>
      <c r="AU2" s="1"/>
      <c r="AV2" s="1"/>
      <c r="AW2" s="1"/>
      <c r="AX2" s="1"/>
      <c r="AY2" s="1"/>
      <c r="AZ2" s="1"/>
      <c r="BA2" s="1"/>
      <c r="BB2" s="1"/>
      <c r="BC2" s="1"/>
      <c r="BD2" s="1"/>
      <c r="BE2" s="1"/>
      <c r="BS2" s="16" t="s">
        <v>7</v>
      </c>
      <c r="BT2" s="16" t="s">
        <v>8</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s="1" customFormat="1" ht="24.95" customHeight="1">
      <c r="B4" s="19"/>
      <c r="D4" s="20" t="s">
        <v>10</v>
      </c>
      <c r="AR4" s="19"/>
      <c r="AS4" s="21" t="s">
        <v>11</v>
      </c>
      <c r="BE4" s="22" t="s">
        <v>12</v>
      </c>
      <c r="BS4" s="16" t="s">
        <v>13</v>
      </c>
    </row>
    <row r="5" spans="2:71" s="1" customFormat="1" ht="12" customHeight="1">
      <c r="B5" s="19"/>
      <c r="D5" s="23" t="s">
        <v>14</v>
      </c>
      <c r="K5" s="24"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19"/>
      <c r="BE5" s="25" t="s">
        <v>16</v>
      </c>
      <c r="BS5" s="16" t="s">
        <v>7</v>
      </c>
    </row>
    <row r="6" spans="2:71" s="1" customFormat="1" ht="36.95" customHeight="1">
      <c r="B6" s="19"/>
      <c r="D6" s="26" t="s">
        <v>17</v>
      </c>
      <c r="K6" s="27"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19"/>
      <c r="BE6" s="28"/>
      <c r="BS6" s="16" t="s">
        <v>7</v>
      </c>
    </row>
    <row r="7" spans="2:71" s="1" customFormat="1" ht="12" customHeight="1">
      <c r="B7" s="19"/>
      <c r="D7" s="29" t="s">
        <v>19</v>
      </c>
      <c r="K7" s="24" t="s">
        <v>3</v>
      </c>
      <c r="AK7" s="29" t="s">
        <v>20</v>
      </c>
      <c r="AN7" s="24" t="s">
        <v>3</v>
      </c>
      <c r="AR7" s="19"/>
      <c r="BE7" s="28"/>
      <c r="BS7" s="16" t="s">
        <v>7</v>
      </c>
    </row>
    <row r="8" spans="2:71" s="1" customFormat="1" ht="12" customHeight="1">
      <c r="B8" s="19"/>
      <c r="D8" s="29" t="s">
        <v>21</v>
      </c>
      <c r="K8" s="24" t="s">
        <v>22</v>
      </c>
      <c r="AK8" s="29" t="s">
        <v>23</v>
      </c>
      <c r="AN8" s="30" t="s">
        <v>24</v>
      </c>
      <c r="AR8" s="19"/>
      <c r="BE8" s="28"/>
      <c r="BS8" s="16" t="s">
        <v>7</v>
      </c>
    </row>
    <row r="9" spans="2:71" s="1" customFormat="1" ht="14.4" customHeight="1">
      <c r="B9" s="19"/>
      <c r="AR9" s="19"/>
      <c r="BE9" s="28"/>
      <c r="BS9" s="16" t="s">
        <v>7</v>
      </c>
    </row>
    <row r="10" spans="2:71" s="1" customFormat="1" ht="12" customHeight="1">
      <c r="B10" s="19"/>
      <c r="D10" s="29" t="s">
        <v>25</v>
      </c>
      <c r="AK10" s="29" t="s">
        <v>26</v>
      </c>
      <c r="AN10" s="24" t="s">
        <v>3</v>
      </c>
      <c r="AR10" s="19"/>
      <c r="BE10" s="28"/>
      <c r="BS10" s="16" t="s">
        <v>7</v>
      </c>
    </row>
    <row r="11" spans="2:71" s="1" customFormat="1" ht="18.45" customHeight="1">
      <c r="B11" s="19"/>
      <c r="E11" s="24" t="s">
        <v>22</v>
      </c>
      <c r="AK11" s="29" t="s">
        <v>27</v>
      </c>
      <c r="AN11" s="24" t="s">
        <v>3</v>
      </c>
      <c r="AR11" s="19"/>
      <c r="BE11" s="28"/>
      <c r="BS11" s="16" t="s">
        <v>7</v>
      </c>
    </row>
    <row r="12" spans="2:71" s="1" customFormat="1" ht="6.95" customHeight="1">
      <c r="B12" s="19"/>
      <c r="AR12" s="19"/>
      <c r="BE12" s="28"/>
      <c r="BS12" s="16" t="s">
        <v>7</v>
      </c>
    </row>
    <row r="13" spans="2:71" s="1" customFormat="1" ht="12" customHeight="1">
      <c r="B13" s="19"/>
      <c r="D13" s="29" t="s">
        <v>28</v>
      </c>
      <c r="AK13" s="29" t="s">
        <v>26</v>
      </c>
      <c r="AN13" s="31" t="s">
        <v>29</v>
      </c>
      <c r="AR13" s="19"/>
      <c r="BE13" s="28"/>
      <c r="BS13" s="16" t="s">
        <v>7</v>
      </c>
    </row>
    <row r="14" spans="2:71" ht="12">
      <c r="B14" s="19"/>
      <c r="E14" s="31" t="s">
        <v>29</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29" t="s">
        <v>27</v>
      </c>
      <c r="AN14" s="31" t="s">
        <v>29</v>
      </c>
      <c r="AR14" s="19"/>
      <c r="BE14" s="28"/>
      <c r="BS14" s="16" t="s">
        <v>7</v>
      </c>
    </row>
    <row r="15" spans="2:71" s="1" customFormat="1" ht="6.95" customHeight="1">
      <c r="B15" s="19"/>
      <c r="AR15" s="19"/>
      <c r="BE15" s="28"/>
      <c r="BS15" s="16" t="s">
        <v>4</v>
      </c>
    </row>
    <row r="16" spans="2:71" s="1" customFormat="1" ht="12" customHeight="1">
      <c r="B16" s="19"/>
      <c r="D16" s="29" t="s">
        <v>30</v>
      </c>
      <c r="AK16" s="29" t="s">
        <v>26</v>
      </c>
      <c r="AN16" s="24" t="s">
        <v>3</v>
      </c>
      <c r="AR16" s="19"/>
      <c r="BE16" s="28"/>
      <c r="BS16" s="16" t="s">
        <v>4</v>
      </c>
    </row>
    <row r="17" spans="2:71" s="1" customFormat="1" ht="18.45" customHeight="1">
      <c r="B17" s="19"/>
      <c r="E17" s="24" t="s">
        <v>22</v>
      </c>
      <c r="AK17" s="29" t="s">
        <v>27</v>
      </c>
      <c r="AN17" s="24" t="s">
        <v>3</v>
      </c>
      <c r="AR17" s="19"/>
      <c r="BE17" s="28"/>
      <c r="BS17" s="16" t="s">
        <v>31</v>
      </c>
    </row>
    <row r="18" spans="2:71" s="1" customFormat="1" ht="6.95" customHeight="1">
      <c r="B18" s="19"/>
      <c r="AR18" s="19"/>
      <c r="BE18" s="28"/>
      <c r="BS18" s="16" t="s">
        <v>7</v>
      </c>
    </row>
    <row r="19" spans="2:71" s="1" customFormat="1" ht="12" customHeight="1">
      <c r="B19" s="19"/>
      <c r="D19" s="29" t="s">
        <v>32</v>
      </c>
      <c r="AK19" s="29" t="s">
        <v>26</v>
      </c>
      <c r="AN19" s="24" t="s">
        <v>3</v>
      </c>
      <c r="AR19" s="19"/>
      <c r="BE19" s="28"/>
      <c r="BS19" s="16" t="s">
        <v>7</v>
      </c>
    </row>
    <row r="20" spans="2:71" s="1" customFormat="1" ht="18.45" customHeight="1">
      <c r="B20" s="19"/>
      <c r="E20" s="24" t="s">
        <v>22</v>
      </c>
      <c r="AK20" s="29" t="s">
        <v>27</v>
      </c>
      <c r="AN20" s="24" t="s">
        <v>3</v>
      </c>
      <c r="AR20" s="19"/>
      <c r="BE20" s="28"/>
      <c r="BS20" s="16" t="s">
        <v>4</v>
      </c>
    </row>
    <row r="21" spans="2:57" s="1" customFormat="1" ht="6.95" customHeight="1">
      <c r="B21" s="19"/>
      <c r="AR21" s="19"/>
      <c r="BE21" s="28"/>
    </row>
    <row r="22" spans="2:57" s="1" customFormat="1" ht="12" customHeight="1">
      <c r="B22" s="19"/>
      <c r="D22" s="29" t="s">
        <v>33</v>
      </c>
      <c r="AR22" s="19"/>
      <c r="BE22" s="28"/>
    </row>
    <row r="23" spans="2:57" s="1" customFormat="1" ht="59.25" customHeight="1">
      <c r="B23" s="19"/>
      <c r="E23" s="33" t="s">
        <v>34</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R23" s="19"/>
      <c r="BE23" s="28"/>
    </row>
    <row r="24" spans="2:57" s="1" customFormat="1" ht="6.95" customHeight="1">
      <c r="B24" s="19"/>
      <c r="AR24" s="19"/>
      <c r="BE24" s="28"/>
    </row>
    <row r="25" spans="2:57" s="1" customFormat="1" ht="6.95" customHeight="1">
      <c r="B25" s="19"/>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R25" s="19"/>
      <c r="BE25" s="28"/>
    </row>
    <row r="26" spans="1:57" s="2" customFormat="1" ht="25.9" customHeight="1">
      <c r="A26" s="35"/>
      <c r="B26" s="36"/>
      <c r="C26" s="35"/>
      <c r="D26" s="37" t="s">
        <v>35</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f>ROUND(AG54,2)</f>
        <v>0</v>
      </c>
      <c r="AL26" s="38"/>
      <c r="AM26" s="38"/>
      <c r="AN26" s="38"/>
      <c r="AO26" s="38"/>
      <c r="AP26" s="35"/>
      <c r="AQ26" s="35"/>
      <c r="AR26" s="36"/>
      <c r="BE26" s="28"/>
    </row>
    <row r="27" spans="1:57" s="2" customFormat="1" ht="6.95" customHeight="1">
      <c r="A27" s="35"/>
      <c r="B27" s="36"/>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6"/>
      <c r="BE27" s="28"/>
    </row>
    <row r="28" spans="1:57" s="2" customFormat="1" ht="12">
      <c r="A28" s="35"/>
      <c r="B28" s="36"/>
      <c r="C28" s="35"/>
      <c r="D28" s="35"/>
      <c r="E28" s="35"/>
      <c r="F28" s="35"/>
      <c r="G28" s="35"/>
      <c r="H28" s="35"/>
      <c r="I28" s="35"/>
      <c r="J28" s="35"/>
      <c r="K28" s="35"/>
      <c r="L28" s="40" t="s">
        <v>36</v>
      </c>
      <c r="M28" s="40"/>
      <c r="N28" s="40"/>
      <c r="O28" s="40"/>
      <c r="P28" s="40"/>
      <c r="Q28" s="35"/>
      <c r="R28" s="35"/>
      <c r="S28" s="35"/>
      <c r="T28" s="35"/>
      <c r="U28" s="35"/>
      <c r="V28" s="35"/>
      <c r="W28" s="40" t="s">
        <v>37</v>
      </c>
      <c r="X28" s="40"/>
      <c r="Y28" s="40"/>
      <c r="Z28" s="40"/>
      <c r="AA28" s="40"/>
      <c r="AB28" s="40"/>
      <c r="AC28" s="40"/>
      <c r="AD28" s="40"/>
      <c r="AE28" s="40"/>
      <c r="AF28" s="35"/>
      <c r="AG28" s="35"/>
      <c r="AH28" s="35"/>
      <c r="AI28" s="35"/>
      <c r="AJ28" s="35"/>
      <c r="AK28" s="40" t="s">
        <v>38</v>
      </c>
      <c r="AL28" s="40"/>
      <c r="AM28" s="40"/>
      <c r="AN28" s="40"/>
      <c r="AO28" s="40"/>
      <c r="AP28" s="35"/>
      <c r="AQ28" s="35"/>
      <c r="AR28" s="36"/>
      <c r="BE28" s="28"/>
    </row>
    <row r="29" spans="1:57" s="3" customFormat="1" ht="14.4" customHeight="1">
      <c r="A29" s="3"/>
      <c r="B29" s="41"/>
      <c r="C29" s="3"/>
      <c r="D29" s="29" t="s">
        <v>39</v>
      </c>
      <c r="E29" s="3"/>
      <c r="F29" s="29" t="s">
        <v>40</v>
      </c>
      <c r="G29" s="3"/>
      <c r="H29" s="3"/>
      <c r="I29" s="3"/>
      <c r="J29" s="3"/>
      <c r="K29" s="3"/>
      <c r="L29" s="42">
        <v>0.21</v>
      </c>
      <c r="M29" s="3"/>
      <c r="N29" s="3"/>
      <c r="O29" s="3"/>
      <c r="P29" s="3"/>
      <c r="Q29" s="3"/>
      <c r="R29" s="3"/>
      <c r="S29" s="3"/>
      <c r="T29" s="3"/>
      <c r="U29" s="3"/>
      <c r="V29" s="3"/>
      <c r="W29" s="43">
        <f>ROUND(AZ54,2)</f>
        <v>0</v>
      </c>
      <c r="X29" s="3"/>
      <c r="Y29" s="3"/>
      <c r="Z29" s="3"/>
      <c r="AA29" s="3"/>
      <c r="AB29" s="3"/>
      <c r="AC29" s="3"/>
      <c r="AD29" s="3"/>
      <c r="AE29" s="3"/>
      <c r="AF29" s="3"/>
      <c r="AG29" s="3"/>
      <c r="AH29" s="3"/>
      <c r="AI29" s="3"/>
      <c r="AJ29" s="3"/>
      <c r="AK29" s="43">
        <f>ROUND(AV54,2)</f>
        <v>0</v>
      </c>
      <c r="AL29" s="3"/>
      <c r="AM29" s="3"/>
      <c r="AN29" s="3"/>
      <c r="AO29" s="3"/>
      <c r="AP29" s="3"/>
      <c r="AQ29" s="3"/>
      <c r="AR29" s="41"/>
      <c r="BE29" s="44"/>
    </row>
    <row r="30" spans="1:57" s="3" customFormat="1" ht="14.4" customHeight="1">
      <c r="A30" s="3"/>
      <c r="B30" s="41"/>
      <c r="C30" s="3"/>
      <c r="D30" s="3"/>
      <c r="E30" s="3"/>
      <c r="F30" s="29" t="s">
        <v>41</v>
      </c>
      <c r="G30" s="3"/>
      <c r="H30" s="3"/>
      <c r="I30" s="3"/>
      <c r="J30" s="3"/>
      <c r="K30" s="3"/>
      <c r="L30" s="42">
        <v>0.15</v>
      </c>
      <c r="M30" s="3"/>
      <c r="N30" s="3"/>
      <c r="O30" s="3"/>
      <c r="P30" s="3"/>
      <c r="Q30" s="3"/>
      <c r="R30" s="3"/>
      <c r="S30" s="3"/>
      <c r="T30" s="3"/>
      <c r="U30" s="3"/>
      <c r="V30" s="3"/>
      <c r="W30" s="43">
        <f>ROUND(BA54,2)</f>
        <v>0</v>
      </c>
      <c r="X30" s="3"/>
      <c r="Y30" s="3"/>
      <c r="Z30" s="3"/>
      <c r="AA30" s="3"/>
      <c r="AB30" s="3"/>
      <c r="AC30" s="3"/>
      <c r="AD30" s="3"/>
      <c r="AE30" s="3"/>
      <c r="AF30" s="3"/>
      <c r="AG30" s="3"/>
      <c r="AH30" s="3"/>
      <c r="AI30" s="3"/>
      <c r="AJ30" s="3"/>
      <c r="AK30" s="43">
        <f>ROUND(AW54,2)</f>
        <v>0</v>
      </c>
      <c r="AL30" s="3"/>
      <c r="AM30" s="3"/>
      <c r="AN30" s="3"/>
      <c r="AO30" s="3"/>
      <c r="AP30" s="3"/>
      <c r="AQ30" s="3"/>
      <c r="AR30" s="41"/>
      <c r="BE30" s="44"/>
    </row>
    <row r="31" spans="1:57" s="3" customFormat="1" ht="14.4" customHeight="1" hidden="1">
      <c r="A31" s="3"/>
      <c r="B31" s="41"/>
      <c r="C31" s="3"/>
      <c r="D31" s="3"/>
      <c r="E31" s="3"/>
      <c r="F31" s="29" t="s">
        <v>42</v>
      </c>
      <c r="G31" s="3"/>
      <c r="H31" s="3"/>
      <c r="I31" s="3"/>
      <c r="J31" s="3"/>
      <c r="K31" s="3"/>
      <c r="L31" s="42">
        <v>0.21</v>
      </c>
      <c r="M31" s="3"/>
      <c r="N31" s="3"/>
      <c r="O31" s="3"/>
      <c r="P31" s="3"/>
      <c r="Q31" s="3"/>
      <c r="R31" s="3"/>
      <c r="S31" s="3"/>
      <c r="T31" s="3"/>
      <c r="U31" s="3"/>
      <c r="V31" s="3"/>
      <c r="W31" s="43">
        <f>ROUND(BB54,2)</f>
        <v>0</v>
      </c>
      <c r="X31" s="3"/>
      <c r="Y31" s="3"/>
      <c r="Z31" s="3"/>
      <c r="AA31" s="3"/>
      <c r="AB31" s="3"/>
      <c r="AC31" s="3"/>
      <c r="AD31" s="3"/>
      <c r="AE31" s="3"/>
      <c r="AF31" s="3"/>
      <c r="AG31" s="3"/>
      <c r="AH31" s="3"/>
      <c r="AI31" s="3"/>
      <c r="AJ31" s="3"/>
      <c r="AK31" s="43">
        <v>0</v>
      </c>
      <c r="AL31" s="3"/>
      <c r="AM31" s="3"/>
      <c r="AN31" s="3"/>
      <c r="AO31" s="3"/>
      <c r="AP31" s="3"/>
      <c r="AQ31" s="3"/>
      <c r="AR31" s="41"/>
      <c r="BE31" s="44"/>
    </row>
    <row r="32" spans="1:57" s="3" customFormat="1" ht="14.4" customHeight="1" hidden="1">
      <c r="A32" s="3"/>
      <c r="B32" s="41"/>
      <c r="C32" s="3"/>
      <c r="D32" s="3"/>
      <c r="E32" s="3"/>
      <c r="F32" s="29" t="s">
        <v>43</v>
      </c>
      <c r="G32" s="3"/>
      <c r="H32" s="3"/>
      <c r="I32" s="3"/>
      <c r="J32" s="3"/>
      <c r="K32" s="3"/>
      <c r="L32" s="42">
        <v>0.15</v>
      </c>
      <c r="M32" s="3"/>
      <c r="N32" s="3"/>
      <c r="O32" s="3"/>
      <c r="P32" s="3"/>
      <c r="Q32" s="3"/>
      <c r="R32" s="3"/>
      <c r="S32" s="3"/>
      <c r="T32" s="3"/>
      <c r="U32" s="3"/>
      <c r="V32" s="3"/>
      <c r="W32" s="43">
        <f>ROUND(BC54,2)</f>
        <v>0</v>
      </c>
      <c r="X32" s="3"/>
      <c r="Y32" s="3"/>
      <c r="Z32" s="3"/>
      <c r="AA32" s="3"/>
      <c r="AB32" s="3"/>
      <c r="AC32" s="3"/>
      <c r="AD32" s="3"/>
      <c r="AE32" s="3"/>
      <c r="AF32" s="3"/>
      <c r="AG32" s="3"/>
      <c r="AH32" s="3"/>
      <c r="AI32" s="3"/>
      <c r="AJ32" s="3"/>
      <c r="AK32" s="43">
        <v>0</v>
      </c>
      <c r="AL32" s="3"/>
      <c r="AM32" s="3"/>
      <c r="AN32" s="3"/>
      <c r="AO32" s="3"/>
      <c r="AP32" s="3"/>
      <c r="AQ32" s="3"/>
      <c r="AR32" s="41"/>
      <c r="BE32" s="44"/>
    </row>
    <row r="33" spans="1:57" s="3" customFormat="1" ht="14.4" customHeight="1" hidden="1">
      <c r="A33" s="3"/>
      <c r="B33" s="41"/>
      <c r="C33" s="3"/>
      <c r="D33" s="3"/>
      <c r="E33" s="3"/>
      <c r="F33" s="29" t="s">
        <v>44</v>
      </c>
      <c r="G33" s="3"/>
      <c r="H33" s="3"/>
      <c r="I33" s="3"/>
      <c r="J33" s="3"/>
      <c r="K33" s="3"/>
      <c r="L33" s="42">
        <v>0</v>
      </c>
      <c r="M33" s="3"/>
      <c r="N33" s="3"/>
      <c r="O33" s="3"/>
      <c r="P33" s="3"/>
      <c r="Q33" s="3"/>
      <c r="R33" s="3"/>
      <c r="S33" s="3"/>
      <c r="T33" s="3"/>
      <c r="U33" s="3"/>
      <c r="V33" s="3"/>
      <c r="W33" s="43">
        <f>ROUND(BD54,2)</f>
        <v>0</v>
      </c>
      <c r="X33" s="3"/>
      <c r="Y33" s="3"/>
      <c r="Z33" s="3"/>
      <c r="AA33" s="3"/>
      <c r="AB33" s="3"/>
      <c r="AC33" s="3"/>
      <c r="AD33" s="3"/>
      <c r="AE33" s="3"/>
      <c r="AF33" s="3"/>
      <c r="AG33" s="3"/>
      <c r="AH33" s="3"/>
      <c r="AI33" s="3"/>
      <c r="AJ33" s="3"/>
      <c r="AK33" s="43">
        <v>0</v>
      </c>
      <c r="AL33" s="3"/>
      <c r="AM33" s="3"/>
      <c r="AN33" s="3"/>
      <c r="AO33" s="3"/>
      <c r="AP33" s="3"/>
      <c r="AQ33" s="3"/>
      <c r="AR33" s="41"/>
      <c r="BE33" s="3"/>
    </row>
    <row r="34" spans="1:57" s="2" customFormat="1" ht="6.95" customHeight="1">
      <c r="A34" s="35"/>
      <c r="B34" s="36"/>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6"/>
      <c r="BE34" s="35"/>
    </row>
    <row r="35" spans="1:57" s="2" customFormat="1" ht="25.9" customHeight="1">
      <c r="A35" s="35"/>
      <c r="B35" s="36"/>
      <c r="C35" s="45"/>
      <c r="D35" s="46" t="s">
        <v>45</v>
      </c>
      <c r="E35" s="47"/>
      <c r="F35" s="47"/>
      <c r="G35" s="47"/>
      <c r="H35" s="47"/>
      <c r="I35" s="47"/>
      <c r="J35" s="47"/>
      <c r="K35" s="47"/>
      <c r="L35" s="47"/>
      <c r="M35" s="47"/>
      <c r="N35" s="47"/>
      <c r="O35" s="47"/>
      <c r="P35" s="47"/>
      <c r="Q35" s="47"/>
      <c r="R35" s="47"/>
      <c r="S35" s="47"/>
      <c r="T35" s="48" t="s">
        <v>46</v>
      </c>
      <c r="U35" s="47"/>
      <c r="V35" s="47"/>
      <c r="W35" s="47"/>
      <c r="X35" s="49" t="s">
        <v>47</v>
      </c>
      <c r="Y35" s="47"/>
      <c r="Z35" s="47"/>
      <c r="AA35" s="47"/>
      <c r="AB35" s="47"/>
      <c r="AC35" s="47"/>
      <c r="AD35" s="47"/>
      <c r="AE35" s="47"/>
      <c r="AF35" s="47"/>
      <c r="AG35" s="47"/>
      <c r="AH35" s="47"/>
      <c r="AI35" s="47"/>
      <c r="AJ35" s="47"/>
      <c r="AK35" s="50">
        <f>SUM(AK26:AK33)</f>
        <v>0</v>
      </c>
      <c r="AL35" s="47"/>
      <c r="AM35" s="47"/>
      <c r="AN35" s="47"/>
      <c r="AO35" s="51"/>
      <c r="AP35" s="45"/>
      <c r="AQ35" s="45"/>
      <c r="AR35" s="36"/>
      <c r="BE35" s="35"/>
    </row>
    <row r="36" spans="1:57" s="2" customFormat="1" ht="6.95" customHeight="1">
      <c r="A36" s="35"/>
      <c r="B36" s="36"/>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6"/>
      <c r="BE36" s="35"/>
    </row>
    <row r="37" spans="1:57" s="2" customFormat="1" ht="6.95" customHeight="1">
      <c r="A37" s="35"/>
      <c r="B37" s="52"/>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36"/>
      <c r="BE37" s="35"/>
    </row>
    <row r="41" spans="1:57" s="2" customFormat="1" ht="6.95" customHeight="1">
      <c r="A41" s="35"/>
      <c r="B41" s="54"/>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36"/>
      <c r="BE41" s="35"/>
    </row>
    <row r="42" spans="1:57" s="2" customFormat="1" ht="24.95" customHeight="1">
      <c r="A42" s="35"/>
      <c r="B42" s="36"/>
      <c r="C42" s="20" t="s">
        <v>48</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6"/>
      <c r="BE42" s="35"/>
    </row>
    <row r="43" spans="1:57" s="2" customFormat="1" ht="6.95" customHeight="1">
      <c r="A43" s="35"/>
      <c r="B43" s="36"/>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6"/>
      <c r="BE43" s="35"/>
    </row>
    <row r="44" spans="1:57" s="4" customFormat="1" ht="12" customHeight="1">
      <c r="A44" s="4"/>
      <c r="B44" s="56"/>
      <c r="C44" s="29" t="s">
        <v>14</v>
      </c>
      <c r="D44" s="4"/>
      <c r="E44" s="4"/>
      <c r="F44" s="4"/>
      <c r="G44" s="4"/>
      <c r="H44" s="4"/>
      <c r="I44" s="4"/>
      <c r="J44" s="4"/>
      <c r="K44" s="4"/>
      <c r="L44" s="4" t="str">
        <f>K5</f>
        <v>1</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56"/>
      <c r="BE44" s="4"/>
    </row>
    <row r="45" spans="1:57" s="5" customFormat="1" ht="36.95" customHeight="1">
      <c r="A45" s="5"/>
      <c r="B45" s="57"/>
      <c r="C45" s="58" t="s">
        <v>17</v>
      </c>
      <c r="D45" s="5"/>
      <c r="E45" s="5"/>
      <c r="F45" s="5"/>
      <c r="G45" s="5"/>
      <c r="H45" s="5"/>
      <c r="I45" s="5"/>
      <c r="J45" s="5"/>
      <c r="K45" s="5"/>
      <c r="L45" s="59" t="str">
        <f>K6</f>
        <v>Pozemní (stavební) objekt Koleje Jarov</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7"/>
      <c r="BE45" s="5"/>
    </row>
    <row r="46" spans="1:57" s="2" customFormat="1" ht="6.95" customHeight="1">
      <c r="A46" s="35"/>
      <c r="B46" s="36"/>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6"/>
      <c r="BE46" s="35"/>
    </row>
    <row r="47" spans="1:57" s="2" customFormat="1" ht="12" customHeight="1">
      <c r="A47" s="35"/>
      <c r="B47" s="36"/>
      <c r="C47" s="29" t="s">
        <v>21</v>
      </c>
      <c r="D47" s="35"/>
      <c r="E47" s="35"/>
      <c r="F47" s="35"/>
      <c r="G47" s="35"/>
      <c r="H47" s="35"/>
      <c r="I47" s="35"/>
      <c r="J47" s="35"/>
      <c r="K47" s="35"/>
      <c r="L47" s="60" t="str">
        <f>IF(K8="","",K8)</f>
        <v xml:space="preserve"> </v>
      </c>
      <c r="M47" s="35"/>
      <c r="N47" s="35"/>
      <c r="O47" s="35"/>
      <c r="P47" s="35"/>
      <c r="Q47" s="35"/>
      <c r="R47" s="35"/>
      <c r="S47" s="35"/>
      <c r="T47" s="35"/>
      <c r="U47" s="35"/>
      <c r="V47" s="35"/>
      <c r="W47" s="35"/>
      <c r="X47" s="35"/>
      <c r="Y47" s="35"/>
      <c r="Z47" s="35"/>
      <c r="AA47" s="35"/>
      <c r="AB47" s="35"/>
      <c r="AC47" s="35"/>
      <c r="AD47" s="35"/>
      <c r="AE47" s="35"/>
      <c r="AF47" s="35"/>
      <c r="AG47" s="35"/>
      <c r="AH47" s="35"/>
      <c r="AI47" s="29" t="s">
        <v>23</v>
      </c>
      <c r="AJ47" s="35"/>
      <c r="AK47" s="35"/>
      <c r="AL47" s="35"/>
      <c r="AM47" s="61" t="str">
        <f>IF(AN8="","",AN8)</f>
        <v>9. 11. 2022</v>
      </c>
      <c r="AN47" s="61"/>
      <c r="AO47" s="35"/>
      <c r="AP47" s="35"/>
      <c r="AQ47" s="35"/>
      <c r="AR47" s="36"/>
      <c r="BE47" s="35"/>
    </row>
    <row r="48" spans="1:57" s="2" customFormat="1" ht="6.95" customHeight="1">
      <c r="A48" s="35"/>
      <c r="B48" s="36"/>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6"/>
      <c r="BE48" s="35"/>
    </row>
    <row r="49" spans="1:57" s="2" customFormat="1" ht="15.15" customHeight="1">
      <c r="A49" s="35"/>
      <c r="B49" s="36"/>
      <c r="C49" s="29" t="s">
        <v>25</v>
      </c>
      <c r="D49" s="35"/>
      <c r="E49" s="35"/>
      <c r="F49" s="35"/>
      <c r="G49" s="35"/>
      <c r="H49" s="35"/>
      <c r="I49" s="35"/>
      <c r="J49" s="35"/>
      <c r="K49" s="35"/>
      <c r="L49" s="4" t="str">
        <f>IF(E11="","",E11)</f>
        <v xml:space="preserve"> </v>
      </c>
      <c r="M49" s="35"/>
      <c r="N49" s="35"/>
      <c r="O49" s="35"/>
      <c r="P49" s="35"/>
      <c r="Q49" s="35"/>
      <c r="R49" s="35"/>
      <c r="S49" s="35"/>
      <c r="T49" s="35"/>
      <c r="U49" s="35"/>
      <c r="V49" s="35"/>
      <c r="W49" s="35"/>
      <c r="X49" s="35"/>
      <c r="Y49" s="35"/>
      <c r="Z49" s="35"/>
      <c r="AA49" s="35"/>
      <c r="AB49" s="35"/>
      <c r="AC49" s="35"/>
      <c r="AD49" s="35"/>
      <c r="AE49" s="35"/>
      <c r="AF49" s="35"/>
      <c r="AG49" s="35"/>
      <c r="AH49" s="35"/>
      <c r="AI49" s="29" t="s">
        <v>30</v>
      </c>
      <c r="AJ49" s="35"/>
      <c r="AK49" s="35"/>
      <c r="AL49" s="35"/>
      <c r="AM49" s="62" t="str">
        <f>IF(E17="","",E17)</f>
        <v xml:space="preserve"> </v>
      </c>
      <c r="AN49" s="4"/>
      <c r="AO49" s="4"/>
      <c r="AP49" s="4"/>
      <c r="AQ49" s="35"/>
      <c r="AR49" s="36"/>
      <c r="AS49" s="63" t="s">
        <v>49</v>
      </c>
      <c r="AT49" s="64"/>
      <c r="AU49" s="65"/>
      <c r="AV49" s="65"/>
      <c r="AW49" s="65"/>
      <c r="AX49" s="65"/>
      <c r="AY49" s="65"/>
      <c r="AZ49" s="65"/>
      <c r="BA49" s="65"/>
      <c r="BB49" s="65"/>
      <c r="BC49" s="65"/>
      <c r="BD49" s="66"/>
      <c r="BE49" s="35"/>
    </row>
    <row r="50" spans="1:57" s="2" customFormat="1" ht="15.15" customHeight="1">
      <c r="A50" s="35"/>
      <c r="B50" s="36"/>
      <c r="C50" s="29" t="s">
        <v>28</v>
      </c>
      <c r="D50" s="35"/>
      <c r="E50" s="35"/>
      <c r="F50" s="35"/>
      <c r="G50" s="35"/>
      <c r="H50" s="35"/>
      <c r="I50" s="35"/>
      <c r="J50" s="35"/>
      <c r="K50" s="35"/>
      <c r="L50" s="4" t="str">
        <f>IF(E14="Vyplň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9" t="s">
        <v>32</v>
      </c>
      <c r="AJ50" s="35"/>
      <c r="AK50" s="35"/>
      <c r="AL50" s="35"/>
      <c r="AM50" s="62" t="str">
        <f>IF(E20="","",E20)</f>
        <v xml:space="preserve"> </v>
      </c>
      <c r="AN50" s="4"/>
      <c r="AO50" s="4"/>
      <c r="AP50" s="4"/>
      <c r="AQ50" s="35"/>
      <c r="AR50" s="36"/>
      <c r="AS50" s="67"/>
      <c r="AT50" s="68"/>
      <c r="AU50" s="69"/>
      <c r="AV50" s="69"/>
      <c r="AW50" s="69"/>
      <c r="AX50" s="69"/>
      <c r="AY50" s="69"/>
      <c r="AZ50" s="69"/>
      <c r="BA50" s="69"/>
      <c r="BB50" s="69"/>
      <c r="BC50" s="69"/>
      <c r="BD50" s="70"/>
      <c r="BE50" s="35"/>
    </row>
    <row r="51" spans="1:57" s="2" customFormat="1" ht="10.8" customHeight="1">
      <c r="A51" s="35"/>
      <c r="B51" s="36"/>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6"/>
      <c r="AS51" s="67"/>
      <c r="AT51" s="68"/>
      <c r="AU51" s="69"/>
      <c r="AV51" s="69"/>
      <c r="AW51" s="69"/>
      <c r="AX51" s="69"/>
      <c r="AY51" s="69"/>
      <c r="AZ51" s="69"/>
      <c r="BA51" s="69"/>
      <c r="BB51" s="69"/>
      <c r="BC51" s="69"/>
      <c r="BD51" s="70"/>
      <c r="BE51" s="35"/>
    </row>
    <row r="52" spans="1:57" s="2" customFormat="1" ht="29.25" customHeight="1">
      <c r="A52" s="35"/>
      <c r="B52" s="36"/>
      <c r="C52" s="71" t="s">
        <v>50</v>
      </c>
      <c r="D52" s="72"/>
      <c r="E52" s="72"/>
      <c r="F52" s="72"/>
      <c r="G52" s="72"/>
      <c r="H52" s="73"/>
      <c r="I52" s="74" t="s">
        <v>51</v>
      </c>
      <c r="J52" s="72"/>
      <c r="K52" s="72"/>
      <c r="L52" s="72"/>
      <c r="M52" s="72"/>
      <c r="N52" s="72"/>
      <c r="O52" s="72"/>
      <c r="P52" s="72"/>
      <c r="Q52" s="72"/>
      <c r="R52" s="72"/>
      <c r="S52" s="72"/>
      <c r="T52" s="72"/>
      <c r="U52" s="72"/>
      <c r="V52" s="72"/>
      <c r="W52" s="72"/>
      <c r="X52" s="72"/>
      <c r="Y52" s="72"/>
      <c r="Z52" s="72"/>
      <c r="AA52" s="72"/>
      <c r="AB52" s="72"/>
      <c r="AC52" s="72"/>
      <c r="AD52" s="72"/>
      <c r="AE52" s="72"/>
      <c r="AF52" s="72"/>
      <c r="AG52" s="75" t="s">
        <v>52</v>
      </c>
      <c r="AH52" s="72"/>
      <c r="AI52" s="72"/>
      <c r="AJ52" s="72"/>
      <c r="AK52" s="72"/>
      <c r="AL52" s="72"/>
      <c r="AM52" s="72"/>
      <c r="AN52" s="74" t="s">
        <v>53</v>
      </c>
      <c r="AO52" s="72"/>
      <c r="AP52" s="72"/>
      <c r="AQ52" s="76" t="s">
        <v>54</v>
      </c>
      <c r="AR52" s="36"/>
      <c r="AS52" s="77" t="s">
        <v>55</v>
      </c>
      <c r="AT52" s="78" t="s">
        <v>56</v>
      </c>
      <c r="AU52" s="78" t="s">
        <v>57</v>
      </c>
      <c r="AV52" s="78" t="s">
        <v>58</v>
      </c>
      <c r="AW52" s="78" t="s">
        <v>59</v>
      </c>
      <c r="AX52" s="78" t="s">
        <v>60</v>
      </c>
      <c r="AY52" s="78" t="s">
        <v>61</v>
      </c>
      <c r="AZ52" s="78" t="s">
        <v>62</v>
      </c>
      <c r="BA52" s="78" t="s">
        <v>63</v>
      </c>
      <c r="BB52" s="78" t="s">
        <v>64</v>
      </c>
      <c r="BC52" s="78" t="s">
        <v>65</v>
      </c>
      <c r="BD52" s="79" t="s">
        <v>66</v>
      </c>
      <c r="BE52" s="35"/>
    </row>
    <row r="53" spans="1:57" s="2" customFormat="1" ht="10.8" customHeight="1">
      <c r="A53" s="35"/>
      <c r="B53" s="36"/>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6"/>
      <c r="AS53" s="80"/>
      <c r="AT53" s="81"/>
      <c r="AU53" s="81"/>
      <c r="AV53" s="81"/>
      <c r="AW53" s="81"/>
      <c r="AX53" s="81"/>
      <c r="AY53" s="81"/>
      <c r="AZ53" s="81"/>
      <c r="BA53" s="81"/>
      <c r="BB53" s="81"/>
      <c r="BC53" s="81"/>
      <c r="BD53" s="82"/>
      <c r="BE53" s="35"/>
    </row>
    <row r="54" spans="1:90" s="6" customFormat="1" ht="32.4" customHeight="1">
      <c r="A54" s="6"/>
      <c r="B54" s="83"/>
      <c r="C54" s="84" t="s">
        <v>67</v>
      </c>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6">
        <f>ROUND(AG55,2)</f>
        <v>0</v>
      </c>
      <c r="AH54" s="86"/>
      <c r="AI54" s="86"/>
      <c r="AJ54" s="86"/>
      <c r="AK54" s="86"/>
      <c r="AL54" s="86"/>
      <c r="AM54" s="86"/>
      <c r="AN54" s="87">
        <f>SUM(AG54,AT54)</f>
        <v>0</v>
      </c>
      <c r="AO54" s="87"/>
      <c r="AP54" s="87"/>
      <c r="AQ54" s="88" t="s">
        <v>3</v>
      </c>
      <c r="AR54" s="83"/>
      <c r="AS54" s="89">
        <f>ROUND(AS55,2)</f>
        <v>0</v>
      </c>
      <c r="AT54" s="90">
        <f>ROUND(SUM(AV54:AW54),2)</f>
        <v>0</v>
      </c>
      <c r="AU54" s="91">
        <f>ROUND(AU55,5)</f>
        <v>0</v>
      </c>
      <c r="AV54" s="90">
        <f>ROUND(AZ54*L29,2)</f>
        <v>0</v>
      </c>
      <c r="AW54" s="90">
        <f>ROUND(BA54*L30,2)</f>
        <v>0</v>
      </c>
      <c r="AX54" s="90">
        <f>ROUND(BB54*L29,2)</f>
        <v>0</v>
      </c>
      <c r="AY54" s="90">
        <f>ROUND(BC54*L30,2)</f>
        <v>0</v>
      </c>
      <c r="AZ54" s="90">
        <f>ROUND(AZ55,2)</f>
        <v>0</v>
      </c>
      <c r="BA54" s="90">
        <f>ROUND(BA55,2)</f>
        <v>0</v>
      </c>
      <c r="BB54" s="90">
        <f>ROUND(BB55,2)</f>
        <v>0</v>
      </c>
      <c r="BC54" s="90">
        <f>ROUND(BC55,2)</f>
        <v>0</v>
      </c>
      <c r="BD54" s="92">
        <f>ROUND(BD55,2)</f>
        <v>0</v>
      </c>
      <c r="BE54" s="6"/>
      <c r="BS54" s="93" t="s">
        <v>68</v>
      </c>
      <c r="BT54" s="93" t="s">
        <v>69</v>
      </c>
      <c r="BU54" s="94" t="s">
        <v>70</v>
      </c>
      <c r="BV54" s="93" t="s">
        <v>71</v>
      </c>
      <c r="BW54" s="93" t="s">
        <v>5</v>
      </c>
      <c r="BX54" s="93" t="s">
        <v>72</v>
      </c>
      <c r="CL54" s="93" t="s">
        <v>3</v>
      </c>
    </row>
    <row r="55" spans="1:91" s="7" customFormat="1" ht="16.5" customHeight="1">
      <c r="A55" s="7"/>
      <c r="B55" s="95"/>
      <c r="C55" s="96"/>
      <c r="D55" s="97" t="s">
        <v>73</v>
      </c>
      <c r="E55" s="97"/>
      <c r="F55" s="97"/>
      <c r="G55" s="97"/>
      <c r="H55" s="97"/>
      <c r="I55" s="98"/>
      <c r="J55" s="97" t="s">
        <v>74</v>
      </c>
      <c r="K55" s="97"/>
      <c r="L55" s="97"/>
      <c r="M55" s="97"/>
      <c r="N55" s="97"/>
      <c r="O55" s="97"/>
      <c r="P55" s="97"/>
      <c r="Q55" s="97"/>
      <c r="R55" s="97"/>
      <c r="S55" s="97"/>
      <c r="T55" s="97"/>
      <c r="U55" s="97"/>
      <c r="V55" s="97"/>
      <c r="W55" s="97"/>
      <c r="X55" s="97"/>
      <c r="Y55" s="97"/>
      <c r="Z55" s="97"/>
      <c r="AA55" s="97"/>
      <c r="AB55" s="97"/>
      <c r="AC55" s="97"/>
      <c r="AD55" s="97"/>
      <c r="AE55" s="97"/>
      <c r="AF55" s="97"/>
      <c r="AG55" s="99">
        <f>ROUND(AG56+AG62+AG69+AG72,2)</f>
        <v>0</v>
      </c>
      <c r="AH55" s="98"/>
      <c r="AI55" s="98"/>
      <c r="AJ55" s="98"/>
      <c r="AK55" s="98"/>
      <c r="AL55" s="98"/>
      <c r="AM55" s="98"/>
      <c r="AN55" s="100">
        <f>SUM(AG55,AT55)</f>
        <v>0</v>
      </c>
      <c r="AO55" s="98"/>
      <c r="AP55" s="98"/>
      <c r="AQ55" s="101" t="s">
        <v>75</v>
      </c>
      <c r="AR55" s="95"/>
      <c r="AS55" s="102">
        <f>ROUND(AS56+AS62+AS69+AS72,2)</f>
        <v>0</v>
      </c>
      <c r="AT55" s="103">
        <f>ROUND(SUM(AV55:AW55),2)</f>
        <v>0</v>
      </c>
      <c r="AU55" s="104">
        <f>ROUND(AU56+AU62+AU69+AU72,5)</f>
        <v>0</v>
      </c>
      <c r="AV55" s="103">
        <f>ROUND(AZ55*L29,2)</f>
        <v>0</v>
      </c>
      <c r="AW55" s="103">
        <f>ROUND(BA55*L30,2)</f>
        <v>0</v>
      </c>
      <c r="AX55" s="103">
        <f>ROUND(BB55*L29,2)</f>
        <v>0</v>
      </c>
      <c r="AY55" s="103">
        <f>ROUND(BC55*L30,2)</f>
        <v>0</v>
      </c>
      <c r="AZ55" s="103">
        <f>ROUND(AZ56+AZ62+AZ69+AZ72,2)</f>
        <v>0</v>
      </c>
      <c r="BA55" s="103">
        <f>ROUND(BA56+BA62+BA69+BA72,2)</f>
        <v>0</v>
      </c>
      <c r="BB55" s="103">
        <f>ROUND(BB56+BB62+BB69+BB72,2)</f>
        <v>0</v>
      </c>
      <c r="BC55" s="103">
        <f>ROUND(BC56+BC62+BC69+BC72,2)</f>
        <v>0</v>
      </c>
      <c r="BD55" s="105">
        <f>ROUND(BD56+BD62+BD69+BD72,2)</f>
        <v>0</v>
      </c>
      <c r="BE55" s="7"/>
      <c r="BS55" s="106" t="s">
        <v>68</v>
      </c>
      <c r="BT55" s="106" t="s">
        <v>15</v>
      </c>
      <c r="BU55" s="106" t="s">
        <v>70</v>
      </c>
      <c r="BV55" s="106" t="s">
        <v>71</v>
      </c>
      <c r="BW55" s="106" t="s">
        <v>76</v>
      </c>
      <c r="BX55" s="106" t="s">
        <v>5</v>
      </c>
      <c r="CL55" s="106" t="s">
        <v>3</v>
      </c>
      <c r="CM55" s="106" t="s">
        <v>77</v>
      </c>
    </row>
    <row r="56" spans="1:90" s="4" customFormat="1" ht="16.5" customHeight="1">
      <c r="A56" s="4"/>
      <c r="B56" s="56"/>
      <c r="C56" s="10"/>
      <c r="D56" s="10"/>
      <c r="E56" s="107" t="s">
        <v>15</v>
      </c>
      <c r="F56" s="107"/>
      <c r="G56" s="107"/>
      <c r="H56" s="107"/>
      <c r="I56" s="107"/>
      <c r="J56" s="10"/>
      <c r="K56" s="107" t="s">
        <v>78</v>
      </c>
      <c r="L56" s="107"/>
      <c r="M56" s="107"/>
      <c r="N56" s="107"/>
      <c r="O56" s="107"/>
      <c r="P56" s="107"/>
      <c r="Q56" s="107"/>
      <c r="R56" s="107"/>
      <c r="S56" s="107"/>
      <c r="T56" s="107"/>
      <c r="U56" s="107"/>
      <c r="V56" s="107"/>
      <c r="W56" s="107"/>
      <c r="X56" s="107"/>
      <c r="Y56" s="107"/>
      <c r="Z56" s="107"/>
      <c r="AA56" s="107"/>
      <c r="AB56" s="107"/>
      <c r="AC56" s="107"/>
      <c r="AD56" s="107"/>
      <c r="AE56" s="107"/>
      <c r="AF56" s="107"/>
      <c r="AG56" s="108">
        <f>ROUND(SUM(AG57:AG61),2)</f>
        <v>0</v>
      </c>
      <c r="AH56" s="10"/>
      <c r="AI56" s="10"/>
      <c r="AJ56" s="10"/>
      <c r="AK56" s="10"/>
      <c r="AL56" s="10"/>
      <c r="AM56" s="10"/>
      <c r="AN56" s="109">
        <f>SUM(AG56,AT56)</f>
        <v>0</v>
      </c>
      <c r="AO56" s="10"/>
      <c r="AP56" s="10"/>
      <c r="AQ56" s="110" t="s">
        <v>79</v>
      </c>
      <c r="AR56" s="56"/>
      <c r="AS56" s="111">
        <f>ROUND(SUM(AS57:AS61),2)</f>
        <v>0</v>
      </c>
      <c r="AT56" s="112">
        <f>ROUND(SUM(AV56:AW56),2)</f>
        <v>0</v>
      </c>
      <c r="AU56" s="113">
        <f>ROUND(SUM(AU57:AU61),5)</f>
        <v>0</v>
      </c>
      <c r="AV56" s="112">
        <f>ROUND(AZ56*L29,2)</f>
        <v>0</v>
      </c>
      <c r="AW56" s="112">
        <f>ROUND(BA56*L30,2)</f>
        <v>0</v>
      </c>
      <c r="AX56" s="112">
        <f>ROUND(BB56*L29,2)</f>
        <v>0</v>
      </c>
      <c r="AY56" s="112">
        <f>ROUND(BC56*L30,2)</f>
        <v>0</v>
      </c>
      <c r="AZ56" s="112">
        <f>ROUND(SUM(AZ57:AZ61),2)</f>
        <v>0</v>
      </c>
      <c r="BA56" s="112">
        <f>ROUND(SUM(BA57:BA61),2)</f>
        <v>0</v>
      </c>
      <c r="BB56" s="112">
        <f>ROUND(SUM(BB57:BB61),2)</f>
        <v>0</v>
      </c>
      <c r="BC56" s="112">
        <f>ROUND(SUM(BC57:BC61),2)</f>
        <v>0</v>
      </c>
      <c r="BD56" s="114">
        <f>ROUND(SUM(BD57:BD61),2)</f>
        <v>0</v>
      </c>
      <c r="BE56" s="4"/>
      <c r="BS56" s="24" t="s">
        <v>68</v>
      </c>
      <c r="BT56" s="24" t="s">
        <v>77</v>
      </c>
      <c r="BU56" s="24" t="s">
        <v>70</v>
      </c>
      <c r="BV56" s="24" t="s">
        <v>71</v>
      </c>
      <c r="BW56" s="24" t="s">
        <v>80</v>
      </c>
      <c r="BX56" s="24" t="s">
        <v>76</v>
      </c>
      <c r="CL56" s="24" t="s">
        <v>3</v>
      </c>
    </row>
    <row r="57" spans="1:90" s="4" customFormat="1" ht="16.5" customHeight="1">
      <c r="A57" s="115" t="s">
        <v>81</v>
      </c>
      <c r="B57" s="56"/>
      <c r="C57" s="10"/>
      <c r="D57" s="10"/>
      <c r="E57" s="10"/>
      <c r="F57" s="107" t="s">
        <v>77</v>
      </c>
      <c r="G57" s="107"/>
      <c r="H57" s="107"/>
      <c r="I57" s="107"/>
      <c r="J57" s="107"/>
      <c r="K57" s="10"/>
      <c r="L57" s="107" t="s">
        <v>82</v>
      </c>
      <c r="M57" s="107"/>
      <c r="N57" s="107"/>
      <c r="O57" s="107"/>
      <c r="P57" s="107"/>
      <c r="Q57" s="107"/>
      <c r="R57" s="107"/>
      <c r="S57" s="107"/>
      <c r="T57" s="107"/>
      <c r="U57" s="107"/>
      <c r="V57" s="107"/>
      <c r="W57" s="107"/>
      <c r="X57" s="107"/>
      <c r="Y57" s="107"/>
      <c r="Z57" s="107"/>
      <c r="AA57" s="107"/>
      <c r="AB57" s="107"/>
      <c r="AC57" s="107"/>
      <c r="AD57" s="107"/>
      <c r="AE57" s="107"/>
      <c r="AF57" s="107"/>
      <c r="AG57" s="109">
        <f>'2 - Malby'!J34</f>
        <v>0</v>
      </c>
      <c r="AH57" s="10"/>
      <c r="AI57" s="10"/>
      <c r="AJ57" s="10"/>
      <c r="AK57" s="10"/>
      <c r="AL57" s="10"/>
      <c r="AM57" s="10"/>
      <c r="AN57" s="109">
        <f>SUM(AG57,AT57)</f>
        <v>0</v>
      </c>
      <c r="AO57" s="10"/>
      <c r="AP57" s="10"/>
      <c r="AQ57" s="110" t="s">
        <v>79</v>
      </c>
      <c r="AR57" s="56"/>
      <c r="AS57" s="111">
        <v>0</v>
      </c>
      <c r="AT57" s="112">
        <f>ROUND(SUM(AV57:AW57),2)</f>
        <v>0</v>
      </c>
      <c r="AU57" s="113">
        <f>'2 - Malby'!P96</f>
        <v>0</v>
      </c>
      <c r="AV57" s="112">
        <f>'2 - Malby'!J37</f>
        <v>0</v>
      </c>
      <c r="AW57" s="112">
        <f>'2 - Malby'!J38</f>
        <v>0</v>
      </c>
      <c r="AX57" s="112">
        <f>'2 - Malby'!J39</f>
        <v>0</v>
      </c>
      <c r="AY57" s="112">
        <f>'2 - Malby'!J40</f>
        <v>0</v>
      </c>
      <c r="AZ57" s="112">
        <f>'2 - Malby'!F37</f>
        <v>0</v>
      </c>
      <c r="BA57" s="112">
        <f>'2 - Malby'!F38</f>
        <v>0</v>
      </c>
      <c r="BB57" s="112">
        <f>'2 - Malby'!F39</f>
        <v>0</v>
      </c>
      <c r="BC57" s="112">
        <f>'2 - Malby'!F40</f>
        <v>0</v>
      </c>
      <c r="BD57" s="114">
        <f>'2 - Malby'!F41</f>
        <v>0</v>
      </c>
      <c r="BE57" s="4"/>
      <c r="BT57" s="24" t="s">
        <v>83</v>
      </c>
      <c r="BV57" s="24" t="s">
        <v>71</v>
      </c>
      <c r="BW57" s="24" t="s">
        <v>84</v>
      </c>
      <c r="BX57" s="24" t="s">
        <v>80</v>
      </c>
      <c r="CL57" s="24" t="s">
        <v>3</v>
      </c>
    </row>
    <row r="58" spans="1:90" s="4" customFormat="1" ht="16.5" customHeight="1">
      <c r="A58" s="115" t="s">
        <v>81</v>
      </c>
      <c r="B58" s="56"/>
      <c r="C58" s="10"/>
      <c r="D58" s="10"/>
      <c r="E58" s="10"/>
      <c r="F58" s="107" t="s">
        <v>83</v>
      </c>
      <c r="G58" s="107"/>
      <c r="H58" s="107"/>
      <c r="I58" s="107"/>
      <c r="J58" s="107"/>
      <c r="K58" s="10"/>
      <c r="L58" s="107" t="s">
        <v>85</v>
      </c>
      <c r="M58" s="107"/>
      <c r="N58" s="107"/>
      <c r="O58" s="107"/>
      <c r="P58" s="107"/>
      <c r="Q58" s="107"/>
      <c r="R58" s="107"/>
      <c r="S58" s="107"/>
      <c r="T58" s="107"/>
      <c r="U58" s="107"/>
      <c r="V58" s="107"/>
      <c r="W58" s="107"/>
      <c r="X58" s="107"/>
      <c r="Y58" s="107"/>
      <c r="Z58" s="107"/>
      <c r="AA58" s="107"/>
      <c r="AB58" s="107"/>
      <c r="AC58" s="107"/>
      <c r="AD58" s="107"/>
      <c r="AE58" s="107"/>
      <c r="AF58" s="107"/>
      <c r="AG58" s="109">
        <f>'3 - Podlahy'!J34</f>
        <v>0</v>
      </c>
      <c r="AH58" s="10"/>
      <c r="AI58" s="10"/>
      <c r="AJ58" s="10"/>
      <c r="AK58" s="10"/>
      <c r="AL58" s="10"/>
      <c r="AM58" s="10"/>
      <c r="AN58" s="109">
        <f>SUM(AG58,AT58)</f>
        <v>0</v>
      </c>
      <c r="AO58" s="10"/>
      <c r="AP58" s="10"/>
      <c r="AQ58" s="110" t="s">
        <v>79</v>
      </c>
      <c r="AR58" s="56"/>
      <c r="AS58" s="111">
        <v>0</v>
      </c>
      <c r="AT58" s="112">
        <f>ROUND(SUM(AV58:AW58),2)</f>
        <v>0</v>
      </c>
      <c r="AU58" s="113">
        <f>'3 - Podlahy'!P97</f>
        <v>0</v>
      </c>
      <c r="AV58" s="112">
        <f>'3 - Podlahy'!J37</f>
        <v>0</v>
      </c>
      <c r="AW58" s="112">
        <f>'3 - Podlahy'!J38</f>
        <v>0</v>
      </c>
      <c r="AX58" s="112">
        <f>'3 - Podlahy'!J39</f>
        <v>0</v>
      </c>
      <c r="AY58" s="112">
        <f>'3 - Podlahy'!J40</f>
        <v>0</v>
      </c>
      <c r="AZ58" s="112">
        <f>'3 - Podlahy'!F37</f>
        <v>0</v>
      </c>
      <c r="BA58" s="112">
        <f>'3 - Podlahy'!F38</f>
        <v>0</v>
      </c>
      <c r="BB58" s="112">
        <f>'3 - Podlahy'!F39</f>
        <v>0</v>
      </c>
      <c r="BC58" s="112">
        <f>'3 - Podlahy'!F40</f>
        <v>0</v>
      </c>
      <c r="BD58" s="114">
        <f>'3 - Podlahy'!F41</f>
        <v>0</v>
      </c>
      <c r="BE58" s="4"/>
      <c r="BT58" s="24" t="s">
        <v>83</v>
      </c>
      <c r="BV58" s="24" t="s">
        <v>71</v>
      </c>
      <c r="BW58" s="24" t="s">
        <v>86</v>
      </c>
      <c r="BX58" s="24" t="s">
        <v>80</v>
      </c>
      <c r="CL58" s="24" t="s">
        <v>3</v>
      </c>
    </row>
    <row r="59" spans="1:90" s="4" customFormat="1" ht="16.5" customHeight="1">
      <c r="A59" s="115" t="s">
        <v>81</v>
      </c>
      <c r="B59" s="56"/>
      <c r="C59" s="10"/>
      <c r="D59" s="10"/>
      <c r="E59" s="10"/>
      <c r="F59" s="107" t="s">
        <v>87</v>
      </c>
      <c r="G59" s="107"/>
      <c r="H59" s="107"/>
      <c r="I59" s="107"/>
      <c r="J59" s="107"/>
      <c r="K59" s="10"/>
      <c r="L59" s="107" t="s">
        <v>88</v>
      </c>
      <c r="M59" s="107"/>
      <c r="N59" s="107"/>
      <c r="O59" s="107"/>
      <c r="P59" s="107"/>
      <c r="Q59" s="107"/>
      <c r="R59" s="107"/>
      <c r="S59" s="107"/>
      <c r="T59" s="107"/>
      <c r="U59" s="107"/>
      <c r="V59" s="107"/>
      <c r="W59" s="107"/>
      <c r="X59" s="107"/>
      <c r="Y59" s="107"/>
      <c r="Z59" s="107"/>
      <c r="AA59" s="107"/>
      <c r="AB59" s="107"/>
      <c r="AC59" s="107"/>
      <c r="AD59" s="107"/>
      <c r="AE59" s="107"/>
      <c r="AF59" s="107"/>
      <c r="AG59" s="109">
        <f>'4 - Nátěr plechové střechy'!J34</f>
        <v>0</v>
      </c>
      <c r="AH59" s="10"/>
      <c r="AI59" s="10"/>
      <c r="AJ59" s="10"/>
      <c r="AK59" s="10"/>
      <c r="AL59" s="10"/>
      <c r="AM59" s="10"/>
      <c r="AN59" s="109">
        <f>SUM(AG59,AT59)</f>
        <v>0</v>
      </c>
      <c r="AO59" s="10"/>
      <c r="AP59" s="10"/>
      <c r="AQ59" s="110" t="s">
        <v>79</v>
      </c>
      <c r="AR59" s="56"/>
      <c r="AS59" s="111">
        <v>0</v>
      </c>
      <c r="AT59" s="112">
        <f>ROUND(SUM(AV59:AW59),2)</f>
        <v>0</v>
      </c>
      <c r="AU59" s="113">
        <f>'4 - Nátěr plechové střechy'!P93</f>
        <v>0</v>
      </c>
      <c r="AV59" s="112">
        <f>'4 - Nátěr plechové střechy'!J37</f>
        <v>0</v>
      </c>
      <c r="AW59" s="112">
        <f>'4 - Nátěr plechové střechy'!J38</f>
        <v>0</v>
      </c>
      <c r="AX59" s="112">
        <f>'4 - Nátěr plechové střechy'!J39</f>
        <v>0</v>
      </c>
      <c r="AY59" s="112">
        <f>'4 - Nátěr plechové střechy'!J40</f>
        <v>0</v>
      </c>
      <c r="AZ59" s="112">
        <f>'4 - Nátěr plechové střechy'!F37</f>
        <v>0</v>
      </c>
      <c r="BA59" s="112">
        <f>'4 - Nátěr plechové střechy'!F38</f>
        <v>0</v>
      </c>
      <c r="BB59" s="112">
        <f>'4 - Nátěr plechové střechy'!F39</f>
        <v>0</v>
      </c>
      <c r="BC59" s="112">
        <f>'4 - Nátěr plechové střechy'!F40</f>
        <v>0</v>
      </c>
      <c r="BD59" s="114">
        <f>'4 - Nátěr plechové střechy'!F41</f>
        <v>0</v>
      </c>
      <c r="BE59" s="4"/>
      <c r="BT59" s="24" t="s">
        <v>83</v>
      </c>
      <c r="BV59" s="24" t="s">
        <v>71</v>
      </c>
      <c r="BW59" s="24" t="s">
        <v>89</v>
      </c>
      <c r="BX59" s="24" t="s">
        <v>80</v>
      </c>
      <c r="CL59" s="24" t="s">
        <v>3</v>
      </c>
    </row>
    <row r="60" spans="1:90" s="4" customFormat="1" ht="16.5" customHeight="1">
      <c r="A60" s="115" t="s">
        <v>81</v>
      </c>
      <c r="B60" s="56"/>
      <c r="C60" s="10"/>
      <c r="D60" s="10"/>
      <c r="E60" s="10"/>
      <c r="F60" s="107" t="s">
        <v>90</v>
      </c>
      <c r="G60" s="107"/>
      <c r="H60" s="107"/>
      <c r="I60" s="107"/>
      <c r="J60" s="107"/>
      <c r="K60" s="10"/>
      <c r="L60" s="107" t="s">
        <v>91</v>
      </c>
      <c r="M60" s="107"/>
      <c r="N60" s="107"/>
      <c r="O60" s="107"/>
      <c r="P60" s="107"/>
      <c r="Q60" s="107"/>
      <c r="R60" s="107"/>
      <c r="S60" s="107"/>
      <c r="T60" s="107"/>
      <c r="U60" s="107"/>
      <c r="V60" s="107"/>
      <c r="W60" s="107"/>
      <c r="X60" s="107"/>
      <c r="Y60" s="107"/>
      <c r="Z60" s="107"/>
      <c r="AA60" s="107"/>
      <c r="AB60" s="107"/>
      <c r="AC60" s="107"/>
      <c r="AD60" s="107"/>
      <c r="AE60" s="107"/>
      <c r="AF60" s="107"/>
      <c r="AG60" s="109">
        <f>'5 - Spojovací krček'!J34</f>
        <v>0</v>
      </c>
      <c r="AH60" s="10"/>
      <c r="AI60" s="10"/>
      <c r="AJ60" s="10"/>
      <c r="AK60" s="10"/>
      <c r="AL60" s="10"/>
      <c r="AM60" s="10"/>
      <c r="AN60" s="109">
        <f>SUM(AG60,AT60)</f>
        <v>0</v>
      </c>
      <c r="AO60" s="10"/>
      <c r="AP60" s="10"/>
      <c r="AQ60" s="110" t="s">
        <v>79</v>
      </c>
      <c r="AR60" s="56"/>
      <c r="AS60" s="111">
        <v>0</v>
      </c>
      <c r="AT60" s="112">
        <f>ROUND(SUM(AV60:AW60),2)</f>
        <v>0</v>
      </c>
      <c r="AU60" s="113">
        <f>'5 - Spojovací krček'!P110</f>
        <v>0</v>
      </c>
      <c r="AV60" s="112">
        <f>'5 - Spojovací krček'!J37</f>
        <v>0</v>
      </c>
      <c r="AW60" s="112">
        <f>'5 - Spojovací krček'!J38</f>
        <v>0</v>
      </c>
      <c r="AX60" s="112">
        <f>'5 - Spojovací krček'!J39</f>
        <v>0</v>
      </c>
      <c r="AY60" s="112">
        <f>'5 - Spojovací krček'!J40</f>
        <v>0</v>
      </c>
      <c r="AZ60" s="112">
        <f>'5 - Spojovací krček'!F37</f>
        <v>0</v>
      </c>
      <c r="BA60" s="112">
        <f>'5 - Spojovací krček'!F38</f>
        <v>0</v>
      </c>
      <c r="BB60" s="112">
        <f>'5 - Spojovací krček'!F39</f>
        <v>0</v>
      </c>
      <c r="BC60" s="112">
        <f>'5 - Spojovací krček'!F40</f>
        <v>0</v>
      </c>
      <c r="BD60" s="114">
        <f>'5 - Spojovací krček'!F41</f>
        <v>0</v>
      </c>
      <c r="BE60" s="4"/>
      <c r="BT60" s="24" t="s">
        <v>83</v>
      </c>
      <c r="BV60" s="24" t="s">
        <v>71</v>
      </c>
      <c r="BW60" s="24" t="s">
        <v>92</v>
      </c>
      <c r="BX60" s="24" t="s">
        <v>80</v>
      </c>
      <c r="CL60" s="24" t="s">
        <v>3</v>
      </c>
    </row>
    <row r="61" spans="1:90" s="4" customFormat="1" ht="16.5" customHeight="1">
      <c r="A61" s="115" t="s">
        <v>81</v>
      </c>
      <c r="B61" s="56"/>
      <c r="C61" s="10"/>
      <c r="D61" s="10"/>
      <c r="E61" s="10"/>
      <c r="F61" s="107" t="s">
        <v>93</v>
      </c>
      <c r="G61" s="107"/>
      <c r="H61" s="107"/>
      <c r="I61" s="107"/>
      <c r="J61" s="107"/>
      <c r="K61" s="10"/>
      <c r="L61" s="107" t="s">
        <v>94</v>
      </c>
      <c r="M61" s="107"/>
      <c r="N61" s="107"/>
      <c r="O61" s="107"/>
      <c r="P61" s="107"/>
      <c r="Q61" s="107"/>
      <c r="R61" s="107"/>
      <c r="S61" s="107"/>
      <c r="T61" s="107"/>
      <c r="U61" s="107"/>
      <c r="V61" s="107"/>
      <c r="W61" s="107"/>
      <c r="X61" s="107"/>
      <c r="Y61" s="107"/>
      <c r="Z61" s="107"/>
      <c r="AA61" s="107"/>
      <c r="AB61" s="107"/>
      <c r="AC61" s="107"/>
      <c r="AD61" s="107"/>
      <c r="AE61" s="107"/>
      <c r="AF61" s="107"/>
      <c r="AG61" s="109">
        <f>'6 - Vyčištění budov'!J34</f>
        <v>0</v>
      </c>
      <c r="AH61" s="10"/>
      <c r="AI61" s="10"/>
      <c r="AJ61" s="10"/>
      <c r="AK61" s="10"/>
      <c r="AL61" s="10"/>
      <c r="AM61" s="10"/>
      <c r="AN61" s="109">
        <f>SUM(AG61,AT61)</f>
        <v>0</v>
      </c>
      <c r="AO61" s="10"/>
      <c r="AP61" s="10"/>
      <c r="AQ61" s="110" t="s">
        <v>79</v>
      </c>
      <c r="AR61" s="56"/>
      <c r="AS61" s="111">
        <v>0</v>
      </c>
      <c r="AT61" s="112">
        <f>ROUND(SUM(AV61:AW61),2)</f>
        <v>0</v>
      </c>
      <c r="AU61" s="113">
        <f>'6 - Vyčištění budov'!P93</f>
        <v>0</v>
      </c>
      <c r="AV61" s="112">
        <f>'6 - Vyčištění budov'!J37</f>
        <v>0</v>
      </c>
      <c r="AW61" s="112">
        <f>'6 - Vyčištění budov'!J38</f>
        <v>0</v>
      </c>
      <c r="AX61" s="112">
        <f>'6 - Vyčištění budov'!J39</f>
        <v>0</v>
      </c>
      <c r="AY61" s="112">
        <f>'6 - Vyčištění budov'!J40</f>
        <v>0</v>
      </c>
      <c r="AZ61" s="112">
        <f>'6 - Vyčištění budov'!F37</f>
        <v>0</v>
      </c>
      <c r="BA61" s="112">
        <f>'6 - Vyčištění budov'!F38</f>
        <v>0</v>
      </c>
      <c r="BB61" s="112">
        <f>'6 - Vyčištění budov'!F39</f>
        <v>0</v>
      </c>
      <c r="BC61" s="112">
        <f>'6 - Vyčištění budov'!F40</f>
        <v>0</v>
      </c>
      <c r="BD61" s="114">
        <f>'6 - Vyčištění budov'!F41</f>
        <v>0</v>
      </c>
      <c r="BE61" s="4"/>
      <c r="BT61" s="24" t="s">
        <v>83</v>
      </c>
      <c r="BV61" s="24" t="s">
        <v>71</v>
      </c>
      <c r="BW61" s="24" t="s">
        <v>95</v>
      </c>
      <c r="BX61" s="24" t="s">
        <v>80</v>
      </c>
      <c r="CL61" s="24" t="s">
        <v>3</v>
      </c>
    </row>
    <row r="62" spans="1:90" s="4" customFormat="1" ht="16.5" customHeight="1">
      <c r="A62" s="4"/>
      <c r="B62" s="56"/>
      <c r="C62" s="10"/>
      <c r="D62" s="10"/>
      <c r="E62" s="107" t="s">
        <v>77</v>
      </c>
      <c r="F62" s="107"/>
      <c r="G62" s="107"/>
      <c r="H62" s="107"/>
      <c r="I62" s="107"/>
      <c r="J62" s="10"/>
      <c r="K62" s="107" t="s">
        <v>96</v>
      </c>
      <c r="L62" s="107"/>
      <c r="M62" s="107"/>
      <c r="N62" s="107"/>
      <c r="O62" s="107"/>
      <c r="P62" s="107"/>
      <c r="Q62" s="107"/>
      <c r="R62" s="107"/>
      <c r="S62" s="107"/>
      <c r="T62" s="107"/>
      <c r="U62" s="107"/>
      <c r="V62" s="107"/>
      <c r="W62" s="107"/>
      <c r="X62" s="107"/>
      <c r="Y62" s="107"/>
      <c r="Z62" s="107"/>
      <c r="AA62" s="107"/>
      <c r="AB62" s="107"/>
      <c r="AC62" s="107"/>
      <c r="AD62" s="107"/>
      <c r="AE62" s="107"/>
      <c r="AF62" s="107"/>
      <c r="AG62" s="108">
        <f>ROUND(SUM(AG63:AG68),2)</f>
        <v>0</v>
      </c>
      <c r="AH62" s="10"/>
      <c r="AI62" s="10"/>
      <c r="AJ62" s="10"/>
      <c r="AK62" s="10"/>
      <c r="AL62" s="10"/>
      <c r="AM62" s="10"/>
      <c r="AN62" s="109">
        <f>SUM(AG62,AT62)</f>
        <v>0</v>
      </c>
      <c r="AO62" s="10"/>
      <c r="AP62" s="10"/>
      <c r="AQ62" s="110" t="s">
        <v>79</v>
      </c>
      <c r="AR62" s="56"/>
      <c r="AS62" s="111">
        <f>ROUND(SUM(AS63:AS68),2)</f>
        <v>0</v>
      </c>
      <c r="AT62" s="112">
        <f>ROUND(SUM(AV62:AW62),2)</f>
        <v>0</v>
      </c>
      <c r="AU62" s="113">
        <f>ROUND(SUM(AU63:AU68),5)</f>
        <v>0</v>
      </c>
      <c r="AV62" s="112">
        <f>ROUND(AZ62*L29,2)</f>
        <v>0</v>
      </c>
      <c r="AW62" s="112">
        <f>ROUND(BA62*L30,2)</f>
        <v>0</v>
      </c>
      <c r="AX62" s="112">
        <f>ROUND(BB62*L29,2)</f>
        <v>0</v>
      </c>
      <c r="AY62" s="112">
        <f>ROUND(BC62*L30,2)</f>
        <v>0</v>
      </c>
      <c r="AZ62" s="112">
        <f>ROUND(SUM(AZ63:AZ68),2)</f>
        <v>0</v>
      </c>
      <c r="BA62" s="112">
        <f>ROUND(SUM(BA63:BA68),2)</f>
        <v>0</v>
      </c>
      <c r="BB62" s="112">
        <f>ROUND(SUM(BB63:BB68),2)</f>
        <v>0</v>
      </c>
      <c r="BC62" s="112">
        <f>ROUND(SUM(BC63:BC68),2)</f>
        <v>0</v>
      </c>
      <c r="BD62" s="114">
        <f>ROUND(SUM(BD63:BD68),2)</f>
        <v>0</v>
      </c>
      <c r="BE62" s="4"/>
      <c r="BS62" s="24" t="s">
        <v>68</v>
      </c>
      <c r="BT62" s="24" t="s">
        <v>77</v>
      </c>
      <c r="BU62" s="24" t="s">
        <v>70</v>
      </c>
      <c r="BV62" s="24" t="s">
        <v>71</v>
      </c>
      <c r="BW62" s="24" t="s">
        <v>97</v>
      </c>
      <c r="BX62" s="24" t="s">
        <v>76</v>
      </c>
      <c r="CL62" s="24" t="s">
        <v>3</v>
      </c>
    </row>
    <row r="63" spans="1:90" s="4" customFormat="1" ht="16.5" customHeight="1">
      <c r="A63" s="115" t="s">
        <v>81</v>
      </c>
      <c r="B63" s="56"/>
      <c r="C63" s="10"/>
      <c r="D63" s="10"/>
      <c r="E63" s="10"/>
      <c r="F63" s="107" t="s">
        <v>77</v>
      </c>
      <c r="G63" s="107"/>
      <c r="H63" s="107"/>
      <c r="I63" s="107"/>
      <c r="J63" s="107"/>
      <c r="K63" s="10"/>
      <c r="L63" s="107" t="s">
        <v>82</v>
      </c>
      <c r="M63" s="107"/>
      <c r="N63" s="107"/>
      <c r="O63" s="107"/>
      <c r="P63" s="107"/>
      <c r="Q63" s="107"/>
      <c r="R63" s="107"/>
      <c r="S63" s="107"/>
      <c r="T63" s="107"/>
      <c r="U63" s="107"/>
      <c r="V63" s="107"/>
      <c r="W63" s="107"/>
      <c r="X63" s="107"/>
      <c r="Y63" s="107"/>
      <c r="Z63" s="107"/>
      <c r="AA63" s="107"/>
      <c r="AB63" s="107"/>
      <c r="AC63" s="107"/>
      <c r="AD63" s="107"/>
      <c r="AE63" s="107"/>
      <c r="AF63" s="107"/>
      <c r="AG63" s="109">
        <f>'2 - Malby_01'!J34</f>
        <v>0</v>
      </c>
      <c r="AH63" s="10"/>
      <c r="AI63" s="10"/>
      <c r="AJ63" s="10"/>
      <c r="AK63" s="10"/>
      <c r="AL63" s="10"/>
      <c r="AM63" s="10"/>
      <c r="AN63" s="109">
        <f>SUM(AG63,AT63)</f>
        <v>0</v>
      </c>
      <c r="AO63" s="10"/>
      <c r="AP63" s="10"/>
      <c r="AQ63" s="110" t="s">
        <v>79</v>
      </c>
      <c r="AR63" s="56"/>
      <c r="AS63" s="111">
        <v>0</v>
      </c>
      <c r="AT63" s="112">
        <f>ROUND(SUM(AV63:AW63),2)</f>
        <v>0</v>
      </c>
      <c r="AU63" s="113">
        <f>'2 - Malby_01'!P96</f>
        <v>0</v>
      </c>
      <c r="AV63" s="112">
        <f>'2 - Malby_01'!J37</f>
        <v>0</v>
      </c>
      <c r="AW63" s="112">
        <f>'2 - Malby_01'!J38</f>
        <v>0</v>
      </c>
      <c r="AX63" s="112">
        <f>'2 - Malby_01'!J39</f>
        <v>0</v>
      </c>
      <c r="AY63" s="112">
        <f>'2 - Malby_01'!J40</f>
        <v>0</v>
      </c>
      <c r="AZ63" s="112">
        <f>'2 - Malby_01'!F37</f>
        <v>0</v>
      </c>
      <c r="BA63" s="112">
        <f>'2 - Malby_01'!F38</f>
        <v>0</v>
      </c>
      <c r="BB63" s="112">
        <f>'2 - Malby_01'!F39</f>
        <v>0</v>
      </c>
      <c r="BC63" s="112">
        <f>'2 - Malby_01'!F40</f>
        <v>0</v>
      </c>
      <c r="BD63" s="114">
        <f>'2 - Malby_01'!F41</f>
        <v>0</v>
      </c>
      <c r="BE63" s="4"/>
      <c r="BT63" s="24" t="s">
        <v>83</v>
      </c>
      <c r="BV63" s="24" t="s">
        <v>71</v>
      </c>
      <c r="BW63" s="24" t="s">
        <v>98</v>
      </c>
      <c r="BX63" s="24" t="s">
        <v>97</v>
      </c>
      <c r="CL63" s="24" t="s">
        <v>3</v>
      </c>
    </row>
    <row r="64" spans="1:90" s="4" customFormat="1" ht="16.5" customHeight="1">
      <c r="A64" s="115" t="s">
        <v>81</v>
      </c>
      <c r="B64" s="56"/>
      <c r="C64" s="10"/>
      <c r="D64" s="10"/>
      <c r="E64" s="10"/>
      <c r="F64" s="107" t="s">
        <v>83</v>
      </c>
      <c r="G64" s="107"/>
      <c r="H64" s="107"/>
      <c r="I64" s="107"/>
      <c r="J64" s="107"/>
      <c r="K64" s="10"/>
      <c r="L64" s="107" t="s">
        <v>99</v>
      </c>
      <c r="M64" s="107"/>
      <c r="N64" s="107"/>
      <c r="O64" s="107"/>
      <c r="P64" s="107"/>
      <c r="Q64" s="107"/>
      <c r="R64" s="107"/>
      <c r="S64" s="107"/>
      <c r="T64" s="107"/>
      <c r="U64" s="107"/>
      <c r="V64" s="107"/>
      <c r="W64" s="107"/>
      <c r="X64" s="107"/>
      <c r="Y64" s="107"/>
      <c r="Z64" s="107"/>
      <c r="AA64" s="107"/>
      <c r="AB64" s="107"/>
      <c r="AC64" s="107"/>
      <c r="AD64" s="107"/>
      <c r="AE64" s="107"/>
      <c r="AF64" s="107"/>
      <c r="AG64" s="109">
        <f>'3 - Nátěry radiátorů'!J34</f>
        <v>0</v>
      </c>
      <c r="AH64" s="10"/>
      <c r="AI64" s="10"/>
      <c r="AJ64" s="10"/>
      <c r="AK64" s="10"/>
      <c r="AL64" s="10"/>
      <c r="AM64" s="10"/>
      <c r="AN64" s="109">
        <f>SUM(AG64,AT64)</f>
        <v>0</v>
      </c>
      <c r="AO64" s="10"/>
      <c r="AP64" s="10"/>
      <c r="AQ64" s="110" t="s">
        <v>79</v>
      </c>
      <c r="AR64" s="56"/>
      <c r="AS64" s="111">
        <v>0</v>
      </c>
      <c r="AT64" s="112">
        <f>ROUND(SUM(AV64:AW64),2)</f>
        <v>0</v>
      </c>
      <c r="AU64" s="113">
        <f>'3 - Nátěry radiátorů'!P93</f>
        <v>0</v>
      </c>
      <c r="AV64" s="112">
        <f>'3 - Nátěry radiátorů'!J37</f>
        <v>0</v>
      </c>
      <c r="AW64" s="112">
        <f>'3 - Nátěry radiátorů'!J38</f>
        <v>0</v>
      </c>
      <c r="AX64" s="112">
        <f>'3 - Nátěry radiátorů'!J39</f>
        <v>0</v>
      </c>
      <c r="AY64" s="112">
        <f>'3 - Nátěry radiátorů'!J40</f>
        <v>0</v>
      </c>
      <c r="AZ64" s="112">
        <f>'3 - Nátěry radiátorů'!F37</f>
        <v>0</v>
      </c>
      <c r="BA64" s="112">
        <f>'3 - Nátěry radiátorů'!F38</f>
        <v>0</v>
      </c>
      <c r="BB64" s="112">
        <f>'3 - Nátěry radiátorů'!F39</f>
        <v>0</v>
      </c>
      <c r="BC64" s="112">
        <f>'3 - Nátěry radiátorů'!F40</f>
        <v>0</v>
      </c>
      <c r="BD64" s="114">
        <f>'3 - Nátěry radiátorů'!F41</f>
        <v>0</v>
      </c>
      <c r="BE64" s="4"/>
      <c r="BT64" s="24" t="s">
        <v>83</v>
      </c>
      <c r="BV64" s="24" t="s">
        <v>71</v>
      </c>
      <c r="BW64" s="24" t="s">
        <v>100</v>
      </c>
      <c r="BX64" s="24" t="s">
        <v>97</v>
      </c>
      <c r="CL64" s="24" t="s">
        <v>3</v>
      </c>
    </row>
    <row r="65" spans="1:90" s="4" customFormat="1" ht="16.5" customHeight="1">
      <c r="A65" s="115" t="s">
        <v>81</v>
      </c>
      <c r="B65" s="56"/>
      <c r="C65" s="10"/>
      <c r="D65" s="10"/>
      <c r="E65" s="10"/>
      <c r="F65" s="107" t="s">
        <v>87</v>
      </c>
      <c r="G65" s="107"/>
      <c r="H65" s="107"/>
      <c r="I65" s="107"/>
      <c r="J65" s="107"/>
      <c r="K65" s="10"/>
      <c r="L65" s="107" t="s">
        <v>101</v>
      </c>
      <c r="M65" s="107"/>
      <c r="N65" s="107"/>
      <c r="O65" s="107"/>
      <c r="P65" s="107"/>
      <c r="Q65" s="107"/>
      <c r="R65" s="107"/>
      <c r="S65" s="107"/>
      <c r="T65" s="107"/>
      <c r="U65" s="107"/>
      <c r="V65" s="107"/>
      <c r="W65" s="107"/>
      <c r="X65" s="107"/>
      <c r="Y65" s="107"/>
      <c r="Z65" s="107"/>
      <c r="AA65" s="107"/>
      <c r="AB65" s="107"/>
      <c r="AC65" s="107"/>
      <c r="AD65" s="107"/>
      <c r="AE65" s="107"/>
      <c r="AF65" s="107"/>
      <c r="AG65" s="109">
        <f>'4 - Podlahové krytiny'!J34</f>
        <v>0</v>
      </c>
      <c r="AH65" s="10"/>
      <c r="AI65" s="10"/>
      <c r="AJ65" s="10"/>
      <c r="AK65" s="10"/>
      <c r="AL65" s="10"/>
      <c r="AM65" s="10"/>
      <c r="AN65" s="109">
        <f>SUM(AG65,AT65)</f>
        <v>0</v>
      </c>
      <c r="AO65" s="10"/>
      <c r="AP65" s="10"/>
      <c r="AQ65" s="110" t="s">
        <v>79</v>
      </c>
      <c r="AR65" s="56"/>
      <c r="AS65" s="111">
        <v>0</v>
      </c>
      <c r="AT65" s="112">
        <f>ROUND(SUM(AV65:AW65),2)</f>
        <v>0</v>
      </c>
      <c r="AU65" s="113">
        <f>'4 - Podlahové krytiny'!P95</f>
        <v>0</v>
      </c>
      <c r="AV65" s="112">
        <f>'4 - Podlahové krytiny'!J37</f>
        <v>0</v>
      </c>
      <c r="AW65" s="112">
        <f>'4 - Podlahové krytiny'!J38</f>
        <v>0</v>
      </c>
      <c r="AX65" s="112">
        <f>'4 - Podlahové krytiny'!J39</f>
        <v>0</v>
      </c>
      <c r="AY65" s="112">
        <f>'4 - Podlahové krytiny'!J40</f>
        <v>0</v>
      </c>
      <c r="AZ65" s="112">
        <f>'4 - Podlahové krytiny'!F37</f>
        <v>0</v>
      </c>
      <c r="BA65" s="112">
        <f>'4 - Podlahové krytiny'!F38</f>
        <v>0</v>
      </c>
      <c r="BB65" s="112">
        <f>'4 - Podlahové krytiny'!F39</f>
        <v>0</v>
      </c>
      <c r="BC65" s="112">
        <f>'4 - Podlahové krytiny'!F40</f>
        <v>0</v>
      </c>
      <c r="BD65" s="114">
        <f>'4 - Podlahové krytiny'!F41</f>
        <v>0</v>
      </c>
      <c r="BE65" s="4"/>
      <c r="BT65" s="24" t="s">
        <v>83</v>
      </c>
      <c r="BV65" s="24" t="s">
        <v>71</v>
      </c>
      <c r="BW65" s="24" t="s">
        <v>102</v>
      </c>
      <c r="BX65" s="24" t="s">
        <v>97</v>
      </c>
      <c r="CL65" s="24" t="s">
        <v>3</v>
      </c>
    </row>
    <row r="66" spans="1:90" s="4" customFormat="1" ht="16.5" customHeight="1">
      <c r="A66" s="115" t="s">
        <v>81</v>
      </c>
      <c r="B66" s="56"/>
      <c r="C66" s="10"/>
      <c r="D66" s="10"/>
      <c r="E66" s="10"/>
      <c r="F66" s="107" t="s">
        <v>90</v>
      </c>
      <c r="G66" s="107"/>
      <c r="H66" s="107"/>
      <c r="I66" s="107"/>
      <c r="J66" s="107"/>
      <c r="K66" s="10"/>
      <c r="L66" s="107" t="s">
        <v>103</v>
      </c>
      <c r="M66" s="107"/>
      <c r="N66" s="107"/>
      <c r="O66" s="107"/>
      <c r="P66" s="107"/>
      <c r="Q66" s="107"/>
      <c r="R66" s="107"/>
      <c r="S66" s="107"/>
      <c r="T66" s="107"/>
      <c r="U66" s="107"/>
      <c r="V66" s="107"/>
      <c r="W66" s="107"/>
      <c r="X66" s="107"/>
      <c r="Y66" s="107"/>
      <c r="Z66" s="107"/>
      <c r="AA66" s="107"/>
      <c r="AB66" s="107"/>
      <c r="AC66" s="107"/>
      <c r="AD66" s="107"/>
      <c r="AE66" s="107"/>
      <c r="AF66" s="107"/>
      <c r="AG66" s="109">
        <f>'5 - Vnitřní dveře'!J34</f>
        <v>0</v>
      </c>
      <c r="AH66" s="10"/>
      <c r="AI66" s="10"/>
      <c r="AJ66" s="10"/>
      <c r="AK66" s="10"/>
      <c r="AL66" s="10"/>
      <c r="AM66" s="10"/>
      <c r="AN66" s="109">
        <f>SUM(AG66,AT66)</f>
        <v>0</v>
      </c>
      <c r="AO66" s="10"/>
      <c r="AP66" s="10"/>
      <c r="AQ66" s="110" t="s">
        <v>79</v>
      </c>
      <c r="AR66" s="56"/>
      <c r="AS66" s="111">
        <v>0</v>
      </c>
      <c r="AT66" s="112">
        <f>ROUND(SUM(AV66:AW66),2)</f>
        <v>0</v>
      </c>
      <c r="AU66" s="113">
        <f>'5 - Vnitřní dveře'!P97</f>
        <v>0</v>
      </c>
      <c r="AV66" s="112">
        <f>'5 - Vnitřní dveře'!J37</f>
        <v>0</v>
      </c>
      <c r="AW66" s="112">
        <f>'5 - Vnitřní dveře'!J38</f>
        <v>0</v>
      </c>
      <c r="AX66" s="112">
        <f>'5 - Vnitřní dveře'!J39</f>
        <v>0</v>
      </c>
      <c r="AY66" s="112">
        <f>'5 - Vnitřní dveře'!J40</f>
        <v>0</v>
      </c>
      <c r="AZ66" s="112">
        <f>'5 - Vnitřní dveře'!F37</f>
        <v>0</v>
      </c>
      <c r="BA66" s="112">
        <f>'5 - Vnitřní dveře'!F38</f>
        <v>0</v>
      </c>
      <c r="BB66" s="112">
        <f>'5 - Vnitřní dveře'!F39</f>
        <v>0</v>
      </c>
      <c r="BC66" s="112">
        <f>'5 - Vnitřní dveře'!F40</f>
        <v>0</v>
      </c>
      <c r="BD66" s="114">
        <f>'5 - Vnitřní dveře'!F41</f>
        <v>0</v>
      </c>
      <c r="BE66" s="4"/>
      <c r="BT66" s="24" t="s">
        <v>83</v>
      </c>
      <c r="BV66" s="24" t="s">
        <v>71</v>
      </c>
      <c r="BW66" s="24" t="s">
        <v>104</v>
      </c>
      <c r="BX66" s="24" t="s">
        <v>97</v>
      </c>
      <c r="CL66" s="24" t="s">
        <v>3</v>
      </c>
    </row>
    <row r="67" spans="1:90" s="4" customFormat="1" ht="16.5" customHeight="1">
      <c r="A67" s="115" t="s">
        <v>81</v>
      </c>
      <c r="B67" s="56"/>
      <c r="C67" s="10"/>
      <c r="D67" s="10"/>
      <c r="E67" s="10"/>
      <c r="F67" s="107" t="s">
        <v>93</v>
      </c>
      <c r="G67" s="107"/>
      <c r="H67" s="107"/>
      <c r="I67" s="107"/>
      <c r="J67" s="107"/>
      <c r="K67" s="10"/>
      <c r="L67" s="107" t="s">
        <v>105</v>
      </c>
      <c r="M67" s="107"/>
      <c r="N67" s="107"/>
      <c r="O67" s="107"/>
      <c r="P67" s="107"/>
      <c r="Q67" s="107"/>
      <c r="R67" s="107"/>
      <c r="S67" s="107"/>
      <c r="T67" s="107"/>
      <c r="U67" s="107"/>
      <c r="V67" s="107"/>
      <c r="W67" s="107"/>
      <c r="X67" s="107"/>
      <c r="Y67" s="107"/>
      <c r="Z67" s="107"/>
      <c r="AA67" s="107"/>
      <c r="AB67" s="107"/>
      <c r="AC67" s="107"/>
      <c r="AD67" s="107"/>
      <c r="AE67" s="107"/>
      <c r="AF67" s="107"/>
      <c r="AG67" s="109">
        <f>'6 - Vyčištění budov_01'!J34</f>
        <v>0</v>
      </c>
      <c r="AH67" s="10"/>
      <c r="AI67" s="10"/>
      <c r="AJ67" s="10"/>
      <c r="AK67" s="10"/>
      <c r="AL67" s="10"/>
      <c r="AM67" s="10"/>
      <c r="AN67" s="109">
        <f>SUM(AG67,AT67)</f>
        <v>0</v>
      </c>
      <c r="AO67" s="10"/>
      <c r="AP67" s="10"/>
      <c r="AQ67" s="110" t="s">
        <v>79</v>
      </c>
      <c r="AR67" s="56"/>
      <c r="AS67" s="111">
        <v>0</v>
      </c>
      <c r="AT67" s="112">
        <f>ROUND(SUM(AV67:AW67),2)</f>
        <v>0</v>
      </c>
      <c r="AU67" s="113">
        <f>'6 - Vyčištění budov_01'!P93</f>
        <v>0</v>
      </c>
      <c r="AV67" s="112">
        <f>'6 - Vyčištění budov_01'!J37</f>
        <v>0</v>
      </c>
      <c r="AW67" s="112">
        <f>'6 - Vyčištění budov_01'!J38</f>
        <v>0</v>
      </c>
      <c r="AX67" s="112">
        <f>'6 - Vyčištění budov_01'!J39</f>
        <v>0</v>
      </c>
      <c r="AY67" s="112">
        <f>'6 - Vyčištění budov_01'!J40</f>
        <v>0</v>
      </c>
      <c r="AZ67" s="112">
        <f>'6 - Vyčištění budov_01'!F37</f>
        <v>0</v>
      </c>
      <c r="BA67" s="112">
        <f>'6 - Vyčištění budov_01'!F38</f>
        <v>0</v>
      </c>
      <c r="BB67" s="112">
        <f>'6 - Vyčištění budov_01'!F39</f>
        <v>0</v>
      </c>
      <c r="BC67" s="112">
        <f>'6 - Vyčištění budov_01'!F40</f>
        <v>0</v>
      </c>
      <c r="BD67" s="114">
        <f>'6 - Vyčištění budov_01'!F41</f>
        <v>0</v>
      </c>
      <c r="BE67" s="4"/>
      <c r="BT67" s="24" t="s">
        <v>83</v>
      </c>
      <c r="BV67" s="24" t="s">
        <v>71</v>
      </c>
      <c r="BW67" s="24" t="s">
        <v>106</v>
      </c>
      <c r="BX67" s="24" t="s">
        <v>97</v>
      </c>
      <c r="CL67" s="24" t="s">
        <v>3</v>
      </c>
    </row>
    <row r="68" spans="1:90" s="4" customFormat="1" ht="16.5" customHeight="1">
      <c r="A68" s="115" t="s">
        <v>81</v>
      </c>
      <c r="B68" s="56"/>
      <c r="C68" s="10"/>
      <c r="D68" s="10"/>
      <c r="E68" s="10"/>
      <c r="F68" s="107" t="s">
        <v>107</v>
      </c>
      <c r="G68" s="107"/>
      <c r="H68" s="107"/>
      <c r="I68" s="107"/>
      <c r="J68" s="107"/>
      <c r="K68" s="10"/>
      <c r="L68" s="107" t="s">
        <v>108</v>
      </c>
      <c r="M68" s="107"/>
      <c r="N68" s="107"/>
      <c r="O68" s="107"/>
      <c r="P68" s="107"/>
      <c r="Q68" s="107"/>
      <c r="R68" s="107"/>
      <c r="S68" s="107"/>
      <c r="T68" s="107"/>
      <c r="U68" s="107"/>
      <c r="V68" s="107"/>
      <c r="W68" s="107"/>
      <c r="X68" s="107"/>
      <c r="Y68" s="107"/>
      <c r="Z68" s="107"/>
      <c r="AA68" s="107"/>
      <c r="AB68" s="107"/>
      <c r="AC68" s="107"/>
      <c r="AD68" s="107"/>
      <c r="AE68" s="107"/>
      <c r="AF68" s="107"/>
      <c r="AG68" s="109">
        <f>'7 - Změna užívání pokoje ...'!J34</f>
        <v>0</v>
      </c>
      <c r="AH68" s="10"/>
      <c r="AI68" s="10"/>
      <c r="AJ68" s="10"/>
      <c r="AK68" s="10"/>
      <c r="AL68" s="10"/>
      <c r="AM68" s="10"/>
      <c r="AN68" s="109">
        <f>SUM(AG68,AT68)</f>
        <v>0</v>
      </c>
      <c r="AO68" s="10"/>
      <c r="AP68" s="10"/>
      <c r="AQ68" s="110" t="s">
        <v>79</v>
      </c>
      <c r="AR68" s="56"/>
      <c r="AS68" s="111">
        <v>0</v>
      </c>
      <c r="AT68" s="112">
        <f>ROUND(SUM(AV68:AW68),2)</f>
        <v>0</v>
      </c>
      <c r="AU68" s="113">
        <f>'7 - Změna užívání pokoje ...'!P98</f>
        <v>0</v>
      </c>
      <c r="AV68" s="112">
        <f>'7 - Změna užívání pokoje ...'!J37</f>
        <v>0</v>
      </c>
      <c r="AW68" s="112">
        <f>'7 - Změna užívání pokoje ...'!J38</f>
        <v>0</v>
      </c>
      <c r="AX68" s="112">
        <f>'7 - Změna užívání pokoje ...'!J39</f>
        <v>0</v>
      </c>
      <c r="AY68" s="112">
        <f>'7 - Změna užívání pokoje ...'!J40</f>
        <v>0</v>
      </c>
      <c r="AZ68" s="112">
        <f>'7 - Změna užívání pokoje ...'!F37</f>
        <v>0</v>
      </c>
      <c r="BA68" s="112">
        <f>'7 - Změna užívání pokoje ...'!F38</f>
        <v>0</v>
      </c>
      <c r="BB68" s="112">
        <f>'7 - Změna užívání pokoje ...'!F39</f>
        <v>0</v>
      </c>
      <c r="BC68" s="112">
        <f>'7 - Změna užívání pokoje ...'!F40</f>
        <v>0</v>
      </c>
      <c r="BD68" s="114">
        <f>'7 - Změna užívání pokoje ...'!F41</f>
        <v>0</v>
      </c>
      <c r="BE68" s="4"/>
      <c r="BT68" s="24" t="s">
        <v>83</v>
      </c>
      <c r="BV68" s="24" t="s">
        <v>71</v>
      </c>
      <c r="BW68" s="24" t="s">
        <v>109</v>
      </c>
      <c r="BX68" s="24" t="s">
        <v>97</v>
      </c>
      <c r="CL68" s="24" t="s">
        <v>3</v>
      </c>
    </row>
    <row r="69" spans="1:90" s="4" customFormat="1" ht="16.5" customHeight="1">
      <c r="A69" s="4"/>
      <c r="B69" s="56"/>
      <c r="C69" s="10"/>
      <c r="D69" s="10"/>
      <c r="E69" s="107" t="s">
        <v>83</v>
      </c>
      <c r="F69" s="107"/>
      <c r="G69" s="107"/>
      <c r="H69" s="107"/>
      <c r="I69" s="107"/>
      <c r="J69" s="10"/>
      <c r="K69" s="107" t="s">
        <v>110</v>
      </c>
      <c r="L69" s="107"/>
      <c r="M69" s="107"/>
      <c r="N69" s="107"/>
      <c r="O69" s="107"/>
      <c r="P69" s="107"/>
      <c r="Q69" s="107"/>
      <c r="R69" s="107"/>
      <c r="S69" s="107"/>
      <c r="T69" s="107"/>
      <c r="U69" s="107"/>
      <c r="V69" s="107"/>
      <c r="W69" s="107"/>
      <c r="X69" s="107"/>
      <c r="Y69" s="107"/>
      <c r="Z69" s="107"/>
      <c r="AA69" s="107"/>
      <c r="AB69" s="107"/>
      <c r="AC69" s="107"/>
      <c r="AD69" s="107"/>
      <c r="AE69" s="107"/>
      <c r="AF69" s="107"/>
      <c r="AG69" s="108">
        <f>ROUND(SUM(AG70:AG71),2)</f>
        <v>0</v>
      </c>
      <c r="AH69" s="10"/>
      <c r="AI69" s="10"/>
      <c r="AJ69" s="10"/>
      <c r="AK69" s="10"/>
      <c r="AL69" s="10"/>
      <c r="AM69" s="10"/>
      <c r="AN69" s="109">
        <f>SUM(AG69,AT69)</f>
        <v>0</v>
      </c>
      <c r="AO69" s="10"/>
      <c r="AP69" s="10"/>
      <c r="AQ69" s="110" t="s">
        <v>79</v>
      </c>
      <c r="AR69" s="56"/>
      <c r="AS69" s="111">
        <f>ROUND(SUM(AS70:AS71),2)</f>
        <v>0</v>
      </c>
      <c r="AT69" s="112">
        <f>ROUND(SUM(AV69:AW69),2)</f>
        <v>0</v>
      </c>
      <c r="AU69" s="113">
        <f>ROUND(SUM(AU70:AU71),5)</f>
        <v>0</v>
      </c>
      <c r="AV69" s="112">
        <f>ROUND(AZ69*L29,2)</f>
        <v>0</v>
      </c>
      <c r="AW69" s="112">
        <f>ROUND(BA69*L30,2)</f>
        <v>0</v>
      </c>
      <c r="AX69" s="112">
        <f>ROUND(BB69*L29,2)</f>
        <v>0</v>
      </c>
      <c r="AY69" s="112">
        <f>ROUND(BC69*L30,2)</f>
        <v>0</v>
      </c>
      <c r="AZ69" s="112">
        <f>ROUND(SUM(AZ70:AZ71),2)</f>
        <v>0</v>
      </c>
      <c r="BA69" s="112">
        <f>ROUND(SUM(BA70:BA71),2)</f>
        <v>0</v>
      </c>
      <c r="BB69" s="112">
        <f>ROUND(SUM(BB70:BB71),2)</f>
        <v>0</v>
      </c>
      <c r="BC69" s="112">
        <f>ROUND(SUM(BC70:BC71),2)</f>
        <v>0</v>
      </c>
      <c r="BD69" s="114">
        <f>ROUND(SUM(BD70:BD71),2)</f>
        <v>0</v>
      </c>
      <c r="BE69" s="4"/>
      <c r="BS69" s="24" t="s">
        <v>68</v>
      </c>
      <c r="BT69" s="24" t="s">
        <v>77</v>
      </c>
      <c r="BU69" s="24" t="s">
        <v>70</v>
      </c>
      <c r="BV69" s="24" t="s">
        <v>71</v>
      </c>
      <c r="BW69" s="24" t="s">
        <v>111</v>
      </c>
      <c r="BX69" s="24" t="s">
        <v>76</v>
      </c>
      <c r="CL69" s="24" t="s">
        <v>3</v>
      </c>
    </row>
    <row r="70" spans="1:90" s="4" customFormat="1" ht="16.5" customHeight="1">
      <c r="A70" s="115" t="s">
        <v>81</v>
      </c>
      <c r="B70" s="56"/>
      <c r="C70" s="10"/>
      <c r="D70" s="10"/>
      <c r="E70" s="10"/>
      <c r="F70" s="107" t="s">
        <v>15</v>
      </c>
      <c r="G70" s="107"/>
      <c r="H70" s="107"/>
      <c r="I70" s="107"/>
      <c r="J70" s="107"/>
      <c r="K70" s="10"/>
      <c r="L70" s="107" t="s">
        <v>112</v>
      </c>
      <c r="M70" s="107"/>
      <c r="N70" s="107"/>
      <c r="O70" s="107"/>
      <c r="P70" s="107"/>
      <c r="Q70" s="107"/>
      <c r="R70" s="107"/>
      <c r="S70" s="107"/>
      <c r="T70" s="107"/>
      <c r="U70" s="107"/>
      <c r="V70" s="107"/>
      <c r="W70" s="107"/>
      <c r="X70" s="107"/>
      <c r="Y70" s="107"/>
      <c r="Z70" s="107"/>
      <c r="AA70" s="107"/>
      <c r="AB70" s="107"/>
      <c r="AC70" s="107"/>
      <c r="AD70" s="107"/>
      <c r="AE70" s="107"/>
      <c r="AF70" s="107"/>
      <c r="AG70" s="109">
        <f>'1 - EPS Kabeláž'!J34</f>
        <v>0</v>
      </c>
      <c r="AH70" s="10"/>
      <c r="AI70" s="10"/>
      <c r="AJ70" s="10"/>
      <c r="AK70" s="10"/>
      <c r="AL70" s="10"/>
      <c r="AM70" s="10"/>
      <c r="AN70" s="109">
        <f>SUM(AG70,AT70)</f>
        <v>0</v>
      </c>
      <c r="AO70" s="10"/>
      <c r="AP70" s="10"/>
      <c r="AQ70" s="110" t="s">
        <v>79</v>
      </c>
      <c r="AR70" s="56"/>
      <c r="AS70" s="111">
        <v>0</v>
      </c>
      <c r="AT70" s="112">
        <f>ROUND(SUM(AV70:AW70),2)</f>
        <v>0</v>
      </c>
      <c r="AU70" s="113">
        <f>'1 - EPS Kabeláž'!P96</f>
        <v>0</v>
      </c>
      <c r="AV70" s="112">
        <f>'1 - EPS Kabeláž'!J37</f>
        <v>0</v>
      </c>
      <c r="AW70" s="112">
        <f>'1 - EPS Kabeláž'!J38</f>
        <v>0</v>
      </c>
      <c r="AX70" s="112">
        <f>'1 - EPS Kabeláž'!J39</f>
        <v>0</v>
      </c>
      <c r="AY70" s="112">
        <f>'1 - EPS Kabeláž'!J40</f>
        <v>0</v>
      </c>
      <c r="AZ70" s="112">
        <f>'1 - EPS Kabeláž'!F37</f>
        <v>0</v>
      </c>
      <c r="BA70" s="112">
        <f>'1 - EPS Kabeláž'!F38</f>
        <v>0</v>
      </c>
      <c r="BB70" s="112">
        <f>'1 - EPS Kabeláž'!F39</f>
        <v>0</v>
      </c>
      <c r="BC70" s="112">
        <f>'1 - EPS Kabeláž'!F40</f>
        <v>0</v>
      </c>
      <c r="BD70" s="114">
        <f>'1 - EPS Kabeláž'!F41</f>
        <v>0</v>
      </c>
      <c r="BE70" s="4"/>
      <c r="BT70" s="24" t="s">
        <v>83</v>
      </c>
      <c r="BV70" s="24" t="s">
        <v>71</v>
      </c>
      <c r="BW70" s="24" t="s">
        <v>113</v>
      </c>
      <c r="BX70" s="24" t="s">
        <v>111</v>
      </c>
      <c r="CL70" s="24" t="s">
        <v>3</v>
      </c>
    </row>
    <row r="71" spans="1:90" s="4" customFormat="1" ht="16.5" customHeight="1">
      <c r="A71" s="115" t="s">
        <v>81</v>
      </c>
      <c r="B71" s="56"/>
      <c r="C71" s="10"/>
      <c r="D71" s="10"/>
      <c r="E71" s="10"/>
      <c r="F71" s="107" t="s">
        <v>77</v>
      </c>
      <c r="G71" s="107"/>
      <c r="H71" s="107"/>
      <c r="I71" s="107"/>
      <c r="J71" s="107"/>
      <c r="K71" s="10"/>
      <c r="L71" s="107" t="s">
        <v>114</v>
      </c>
      <c r="M71" s="107"/>
      <c r="N71" s="107"/>
      <c r="O71" s="107"/>
      <c r="P71" s="107"/>
      <c r="Q71" s="107"/>
      <c r="R71" s="107"/>
      <c r="S71" s="107"/>
      <c r="T71" s="107"/>
      <c r="U71" s="107"/>
      <c r="V71" s="107"/>
      <c r="W71" s="107"/>
      <c r="X71" s="107"/>
      <c r="Y71" s="107"/>
      <c r="Z71" s="107"/>
      <c r="AA71" s="107"/>
      <c r="AB71" s="107"/>
      <c r="AC71" s="107"/>
      <c r="AD71" s="107"/>
      <c r="AE71" s="107"/>
      <c r="AF71" s="107"/>
      <c r="AG71" s="109">
        <f>'2 - EPS koncové prvky'!J34</f>
        <v>0</v>
      </c>
      <c r="AH71" s="10"/>
      <c r="AI71" s="10"/>
      <c r="AJ71" s="10"/>
      <c r="AK71" s="10"/>
      <c r="AL71" s="10"/>
      <c r="AM71" s="10"/>
      <c r="AN71" s="109">
        <f>SUM(AG71,AT71)</f>
        <v>0</v>
      </c>
      <c r="AO71" s="10"/>
      <c r="AP71" s="10"/>
      <c r="AQ71" s="110" t="s">
        <v>79</v>
      </c>
      <c r="AR71" s="56"/>
      <c r="AS71" s="111">
        <v>0</v>
      </c>
      <c r="AT71" s="112">
        <f>ROUND(SUM(AV71:AW71),2)</f>
        <v>0</v>
      </c>
      <c r="AU71" s="113">
        <f>'2 - EPS koncové prvky'!P96</f>
        <v>0</v>
      </c>
      <c r="AV71" s="112">
        <f>'2 - EPS koncové prvky'!J37</f>
        <v>0</v>
      </c>
      <c r="AW71" s="112">
        <f>'2 - EPS koncové prvky'!J38</f>
        <v>0</v>
      </c>
      <c r="AX71" s="112">
        <f>'2 - EPS koncové prvky'!J39</f>
        <v>0</v>
      </c>
      <c r="AY71" s="112">
        <f>'2 - EPS koncové prvky'!J40</f>
        <v>0</v>
      </c>
      <c r="AZ71" s="112">
        <f>'2 - EPS koncové prvky'!F37</f>
        <v>0</v>
      </c>
      <c r="BA71" s="112">
        <f>'2 - EPS koncové prvky'!F38</f>
        <v>0</v>
      </c>
      <c r="BB71" s="112">
        <f>'2 - EPS koncové prvky'!F39</f>
        <v>0</v>
      </c>
      <c r="BC71" s="112">
        <f>'2 - EPS koncové prvky'!F40</f>
        <v>0</v>
      </c>
      <c r="BD71" s="114">
        <f>'2 - EPS koncové prvky'!F41</f>
        <v>0</v>
      </c>
      <c r="BE71" s="4"/>
      <c r="BT71" s="24" t="s">
        <v>83</v>
      </c>
      <c r="BV71" s="24" t="s">
        <v>71</v>
      </c>
      <c r="BW71" s="24" t="s">
        <v>115</v>
      </c>
      <c r="BX71" s="24" t="s">
        <v>111</v>
      </c>
      <c r="CL71" s="24" t="s">
        <v>3</v>
      </c>
    </row>
    <row r="72" spans="1:90" s="4" customFormat="1" ht="16.5" customHeight="1">
      <c r="A72" s="115" t="s">
        <v>81</v>
      </c>
      <c r="B72" s="56"/>
      <c r="C72" s="10"/>
      <c r="D72" s="10"/>
      <c r="E72" s="107" t="s">
        <v>116</v>
      </c>
      <c r="F72" s="107"/>
      <c r="G72" s="107"/>
      <c r="H72" s="107"/>
      <c r="I72" s="107"/>
      <c r="J72" s="10"/>
      <c r="K72" s="107" t="s">
        <v>117</v>
      </c>
      <c r="L72" s="107"/>
      <c r="M72" s="107"/>
      <c r="N72" s="107"/>
      <c r="O72" s="107"/>
      <c r="P72" s="107"/>
      <c r="Q72" s="107"/>
      <c r="R72" s="107"/>
      <c r="S72" s="107"/>
      <c r="T72" s="107"/>
      <c r="U72" s="107"/>
      <c r="V72" s="107"/>
      <c r="W72" s="107"/>
      <c r="X72" s="107"/>
      <c r="Y72" s="107"/>
      <c r="Z72" s="107"/>
      <c r="AA72" s="107"/>
      <c r="AB72" s="107"/>
      <c r="AC72" s="107"/>
      <c r="AD72" s="107"/>
      <c r="AE72" s="107"/>
      <c r="AF72" s="107"/>
      <c r="AG72" s="109">
        <f>'VRN - Ostatní a vedlejší ...'!J32</f>
        <v>0</v>
      </c>
      <c r="AH72" s="10"/>
      <c r="AI72" s="10"/>
      <c r="AJ72" s="10"/>
      <c r="AK72" s="10"/>
      <c r="AL72" s="10"/>
      <c r="AM72" s="10"/>
      <c r="AN72" s="109">
        <f>SUM(AG72,AT72)</f>
        <v>0</v>
      </c>
      <c r="AO72" s="10"/>
      <c r="AP72" s="10"/>
      <c r="AQ72" s="110" t="s">
        <v>79</v>
      </c>
      <c r="AR72" s="56"/>
      <c r="AS72" s="116">
        <v>0</v>
      </c>
      <c r="AT72" s="117">
        <f>ROUND(SUM(AV72:AW72),2)</f>
        <v>0</v>
      </c>
      <c r="AU72" s="118">
        <f>'VRN - Ostatní a vedlejší ...'!P86</f>
        <v>0</v>
      </c>
      <c r="AV72" s="117">
        <f>'VRN - Ostatní a vedlejší ...'!J35</f>
        <v>0</v>
      </c>
      <c r="AW72" s="117">
        <f>'VRN - Ostatní a vedlejší ...'!J36</f>
        <v>0</v>
      </c>
      <c r="AX72" s="117">
        <f>'VRN - Ostatní a vedlejší ...'!J37</f>
        <v>0</v>
      </c>
      <c r="AY72" s="117">
        <f>'VRN - Ostatní a vedlejší ...'!J38</f>
        <v>0</v>
      </c>
      <c r="AZ72" s="117">
        <f>'VRN - Ostatní a vedlejší ...'!F35</f>
        <v>0</v>
      </c>
      <c r="BA72" s="117">
        <f>'VRN - Ostatní a vedlejší ...'!F36</f>
        <v>0</v>
      </c>
      <c r="BB72" s="117">
        <f>'VRN - Ostatní a vedlejší ...'!F37</f>
        <v>0</v>
      </c>
      <c r="BC72" s="117">
        <f>'VRN - Ostatní a vedlejší ...'!F38</f>
        <v>0</v>
      </c>
      <c r="BD72" s="119">
        <f>'VRN - Ostatní a vedlejší ...'!F39</f>
        <v>0</v>
      </c>
      <c r="BE72" s="4"/>
      <c r="BT72" s="24" t="s">
        <v>77</v>
      </c>
      <c r="BV72" s="24" t="s">
        <v>71</v>
      </c>
      <c r="BW72" s="24" t="s">
        <v>118</v>
      </c>
      <c r="BX72" s="24" t="s">
        <v>76</v>
      </c>
      <c r="CL72" s="24" t="s">
        <v>3</v>
      </c>
    </row>
    <row r="73" spans="1:57" s="2" customFormat="1" ht="30" customHeight="1">
      <c r="A73" s="35"/>
      <c r="B73" s="36"/>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6"/>
      <c r="AS73" s="35"/>
      <c r="AT73" s="35"/>
      <c r="AU73" s="35"/>
      <c r="AV73" s="35"/>
      <c r="AW73" s="35"/>
      <c r="AX73" s="35"/>
      <c r="AY73" s="35"/>
      <c r="AZ73" s="35"/>
      <c r="BA73" s="35"/>
      <c r="BB73" s="35"/>
      <c r="BC73" s="35"/>
      <c r="BD73" s="35"/>
      <c r="BE73" s="35"/>
    </row>
    <row r="74" spans="1:57" s="2" customFormat="1" ht="6.95" customHeight="1">
      <c r="A74" s="35"/>
      <c r="B74" s="52"/>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36"/>
      <c r="AS74" s="35"/>
      <c r="AT74" s="35"/>
      <c r="AU74" s="35"/>
      <c r="AV74" s="35"/>
      <c r="AW74" s="35"/>
      <c r="AX74" s="35"/>
      <c r="AY74" s="35"/>
      <c r="AZ74" s="35"/>
      <c r="BA74" s="35"/>
      <c r="BB74" s="35"/>
      <c r="BC74" s="35"/>
      <c r="BD74" s="35"/>
      <c r="BE74" s="35"/>
    </row>
  </sheetData>
  <mergeCells count="110">
    <mergeCell ref="C52:G52"/>
    <mergeCell ref="D55:H55"/>
    <mergeCell ref="E62:I62"/>
    <mergeCell ref="E56:I56"/>
    <mergeCell ref="F58:J58"/>
    <mergeCell ref="F63:J63"/>
    <mergeCell ref="F61:J61"/>
    <mergeCell ref="F60:J60"/>
    <mergeCell ref="F59:J59"/>
    <mergeCell ref="F57:J57"/>
    <mergeCell ref="F64:J64"/>
    <mergeCell ref="I52:AF52"/>
    <mergeCell ref="J55:AF55"/>
    <mergeCell ref="K62:AF62"/>
    <mergeCell ref="K56:AF56"/>
    <mergeCell ref="L58:AF58"/>
    <mergeCell ref="L61:AF61"/>
    <mergeCell ref="L57:AF57"/>
    <mergeCell ref="L60:AF60"/>
    <mergeCell ref="L45:AO45"/>
    <mergeCell ref="L64:AF64"/>
    <mergeCell ref="L63:AF63"/>
    <mergeCell ref="L59:AF59"/>
    <mergeCell ref="F65:J65"/>
    <mergeCell ref="L65:AF65"/>
    <mergeCell ref="F66:J66"/>
    <mergeCell ref="L66:AF66"/>
    <mergeCell ref="F67:J67"/>
    <mergeCell ref="L67:AF67"/>
    <mergeCell ref="F68:J68"/>
    <mergeCell ref="L68:AF68"/>
    <mergeCell ref="E69:I69"/>
    <mergeCell ref="K69:AF69"/>
    <mergeCell ref="F70:J70"/>
    <mergeCell ref="L70:AF70"/>
    <mergeCell ref="F71:J71"/>
    <mergeCell ref="L71:AF71"/>
    <mergeCell ref="E72:I72"/>
    <mergeCell ref="K72:AF72"/>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AK30:AO30"/>
    <mergeCell ref="W30:AE30"/>
    <mergeCell ref="L30:P30"/>
    <mergeCell ref="AK31:AO31"/>
    <mergeCell ref="L31:P31"/>
    <mergeCell ref="W31:AE31"/>
    <mergeCell ref="L32:P32"/>
    <mergeCell ref="W32:AE32"/>
    <mergeCell ref="AK32:AO32"/>
    <mergeCell ref="L33:P33"/>
    <mergeCell ref="W33:AE33"/>
    <mergeCell ref="AK33:AO33"/>
    <mergeCell ref="AK35:AO35"/>
    <mergeCell ref="X35:AB35"/>
    <mergeCell ref="AR2:BE2"/>
    <mergeCell ref="AG62:AM62"/>
    <mergeCell ref="AG63:AM63"/>
    <mergeCell ref="AG61:AM61"/>
    <mergeCell ref="AG64:AM64"/>
    <mergeCell ref="AG60:AM60"/>
    <mergeCell ref="AG59:AM59"/>
    <mergeCell ref="AG55:AM55"/>
    <mergeCell ref="AG58:AM58"/>
    <mergeCell ref="AG56:AM56"/>
    <mergeCell ref="AG52:AM52"/>
    <mergeCell ref="AG57:AM57"/>
    <mergeCell ref="AM47:AN47"/>
    <mergeCell ref="AM50:AP50"/>
    <mergeCell ref="AM49:AP49"/>
    <mergeCell ref="AN55:AP55"/>
    <mergeCell ref="AN56:AP56"/>
    <mergeCell ref="AN63:AP63"/>
    <mergeCell ref="AN59:AP59"/>
    <mergeCell ref="AN52:AP52"/>
    <mergeCell ref="AN57:AP57"/>
    <mergeCell ref="AN61:AP61"/>
    <mergeCell ref="AN64:AP64"/>
    <mergeCell ref="AN58:AP58"/>
    <mergeCell ref="AN60:AP60"/>
    <mergeCell ref="AN62:AP62"/>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72:AP72"/>
    <mergeCell ref="AG72:AM72"/>
    <mergeCell ref="AN54:AP54"/>
  </mergeCells>
  <hyperlinks>
    <hyperlink ref="A57" location="'2 - Malby'!C2" display="/"/>
    <hyperlink ref="A58" location="'3 - Podlahy'!C2" display="/"/>
    <hyperlink ref="A59" location="'4 - Nátěr plechové střechy'!C2" display="/"/>
    <hyperlink ref="A60" location="'5 - Spojovací krček'!C2" display="/"/>
    <hyperlink ref="A61" location="'6 - Vyčištění budov'!C2" display="/"/>
    <hyperlink ref="A63" location="'2 - Malby_01'!C2" display="/"/>
    <hyperlink ref="A64" location="'3 - Nátěry radiátorů'!C2" display="/"/>
    <hyperlink ref="A65" location="'4 - Podlahové krytiny'!C2" display="/"/>
    <hyperlink ref="A66" location="'5 - Vnitřní dveře'!C2" display="/"/>
    <hyperlink ref="A67" location="'6 - Vyčištění budov_01'!C2" display="/"/>
    <hyperlink ref="A68" location="'7 - Změna užívání pokoje ...'!C2" display="/"/>
    <hyperlink ref="A70" location="'1 - EPS Kabeláž'!C2" display="/"/>
    <hyperlink ref="A71" location="'2 - EPS koncové prvky'!C2" display="/"/>
    <hyperlink ref="A72"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104</v>
      </c>
    </row>
    <row r="3" spans="2:46" s="1" customFormat="1" ht="6.95" customHeight="1">
      <c r="B3" s="17"/>
      <c r="C3" s="18"/>
      <c r="D3" s="18"/>
      <c r="E3" s="18"/>
      <c r="F3" s="18"/>
      <c r="G3" s="18"/>
      <c r="H3" s="18"/>
      <c r="I3" s="18"/>
      <c r="J3" s="18"/>
      <c r="K3" s="18"/>
      <c r="L3" s="19"/>
      <c r="AT3" s="16" t="s">
        <v>77</v>
      </c>
    </row>
    <row r="4" spans="2:46" s="1" customFormat="1" ht="24.95" customHeight="1">
      <c r="B4" s="19"/>
      <c r="D4" s="20" t="s">
        <v>119</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120</v>
      </c>
      <c r="L8" s="19"/>
    </row>
    <row r="9" spans="2:12" s="1" customFormat="1" ht="16.5" customHeight="1">
      <c r="B9" s="19"/>
      <c r="E9" s="121" t="s">
        <v>121</v>
      </c>
      <c r="F9" s="1"/>
      <c r="G9" s="1"/>
      <c r="H9" s="1"/>
      <c r="L9" s="19"/>
    </row>
    <row r="10" spans="2:12" s="1" customFormat="1" ht="12" customHeight="1">
      <c r="B10" s="19"/>
      <c r="D10" s="29" t="s">
        <v>122</v>
      </c>
      <c r="L10" s="19"/>
    </row>
    <row r="11" spans="1:31" s="2" customFormat="1" ht="16.5" customHeight="1">
      <c r="A11" s="35"/>
      <c r="B11" s="36"/>
      <c r="C11" s="35"/>
      <c r="D11" s="35"/>
      <c r="E11" s="122" t="s">
        <v>692</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124</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739</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ROUND(J97,2)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ROUND((SUM(BE97:BE124)),2)</f>
        <v>0</v>
      </c>
      <c r="G37" s="35"/>
      <c r="H37" s="35"/>
      <c r="I37" s="129">
        <v>0.21</v>
      </c>
      <c r="J37" s="128">
        <f>ROUND(((SUM(BE97:BE124))*I37),2)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ROUND((SUM(BF97:BF124)),2)</f>
        <v>0</v>
      </c>
      <c r="G38" s="35"/>
      <c r="H38" s="35"/>
      <c r="I38" s="129">
        <v>0.15</v>
      </c>
      <c r="J38" s="128">
        <f>ROUND(((SUM(BF97:BF124))*I38),2)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ROUND((SUM(BG97:BG124)),2)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ROUND((SUM(BH97:BH124)),2)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ROUND((SUM(BI97:BI124)),2)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126</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120</v>
      </c>
      <c r="L53" s="19"/>
    </row>
    <row r="54" spans="2:12" s="1" customFormat="1" ht="16.5" customHeight="1">
      <c r="B54" s="19"/>
      <c r="E54" s="121" t="s">
        <v>121</v>
      </c>
      <c r="F54" s="1"/>
      <c r="G54" s="1"/>
      <c r="H54" s="1"/>
      <c r="L54" s="19"/>
    </row>
    <row r="55" spans="2:12" s="1" customFormat="1" ht="12" customHeight="1">
      <c r="B55" s="19"/>
      <c r="C55" s="29" t="s">
        <v>122</v>
      </c>
      <c r="L55" s="19"/>
    </row>
    <row r="56" spans="1:31" s="2" customFormat="1" ht="16.5" customHeight="1">
      <c r="A56" s="35"/>
      <c r="B56" s="36"/>
      <c r="C56" s="35"/>
      <c r="D56" s="35"/>
      <c r="E56" s="122" t="s">
        <v>692</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124</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5 - Vnitřní dveře</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127</v>
      </c>
      <c r="D65" s="130"/>
      <c r="E65" s="130"/>
      <c r="F65" s="130"/>
      <c r="G65" s="130"/>
      <c r="H65" s="130"/>
      <c r="I65" s="130"/>
      <c r="J65" s="137" t="s">
        <v>128</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J97</f>
        <v>0</v>
      </c>
      <c r="K67" s="35"/>
      <c r="L67" s="123"/>
      <c r="S67" s="35"/>
      <c r="T67" s="35"/>
      <c r="U67" s="35"/>
      <c r="V67" s="35"/>
      <c r="W67" s="35"/>
      <c r="X67" s="35"/>
      <c r="Y67" s="35"/>
      <c r="Z67" s="35"/>
      <c r="AA67" s="35"/>
      <c r="AB67" s="35"/>
      <c r="AC67" s="35"/>
      <c r="AD67" s="35"/>
      <c r="AE67" s="35"/>
      <c r="AU67" s="16" t="s">
        <v>129</v>
      </c>
    </row>
    <row r="68" spans="1:31" s="9" customFormat="1" ht="24.95" customHeight="1">
      <c r="A68" s="9"/>
      <c r="B68" s="139"/>
      <c r="C68" s="9"/>
      <c r="D68" s="140" t="s">
        <v>130</v>
      </c>
      <c r="E68" s="141"/>
      <c r="F68" s="141"/>
      <c r="G68" s="141"/>
      <c r="H68" s="141"/>
      <c r="I68" s="141"/>
      <c r="J68" s="142">
        <f>J98</f>
        <v>0</v>
      </c>
      <c r="K68" s="9"/>
      <c r="L68" s="139"/>
      <c r="S68" s="9"/>
      <c r="T68" s="9"/>
      <c r="U68" s="9"/>
      <c r="V68" s="9"/>
      <c r="W68" s="9"/>
      <c r="X68" s="9"/>
      <c r="Y68" s="9"/>
      <c r="Z68" s="9"/>
      <c r="AA68" s="9"/>
      <c r="AB68" s="9"/>
      <c r="AC68" s="9"/>
      <c r="AD68" s="9"/>
      <c r="AE68" s="9"/>
    </row>
    <row r="69" spans="1:31" s="10" customFormat="1" ht="19.9" customHeight="1">
      <c r="A69" s="10"/>
      <c r="B69" s="143"/>
      <c r="C69" s="10"/>
      <c r="D69" s="144" t="s">
        <v>323</v>
      </c>
      <c r="E69" s="145"/>
      <c r="F69" s="145"/>
      <c r="G69" s="145"/>
      <c r="H69" s="145"/>
      <c r="I69" s="145"/>
      <c r="J69" s="146">
        <f>J99</f>
        <v>0</v>
      </c>
      <c r="K69" s="10"/>
      <c r="L69" s="143"/>
      <c r="S69" s="10"/>
      <c r="T69" s="10"/>
      <c r="U69" s="10"/>
      <c r="V69" s="10"/>
      <c r="W69" s="10"/>
      <c r="X69" s="10"/>
      <c r="Y69" s="10"/>
      <c r="Z69" s="10"/>
      <c r="AA69" s="10"/>
      <c r="AB69" s="10"/>
      <c r="AC69" s="10"/>
      <c r="AD69" s="10"/>
      <c r="AE69" s="10"/>
    </row>
    <row r="70" spans="1:31" s="10" customFormat="1" ht="19.9" customHeight="1">
      <c r="A70" s="10"/>
      <c r="B70" s="143"/>
      <c r="C70" s="10"/>
      <c r="D70" s="144" t="s">
        <v>132</v>
      </c>
      <c r="E70" s="145"/>
      <c r="F70" s="145"/>
      <c r="G70" s="145"/>
      <c r="H70" s="145"/>
      <c r="I70" s="145"/>
      <c r="J70" s="146">
        <f>J102</f>
        <v>0</v>
      </c>
      <c r="K70" s="10"/>
      <c r="L70" s="143"/>
      <c r="S70" s="10"/>
      <c r="T70" s="10"/>
      <c r="U70" s="10"/>
      <c r="V70" s="10"/>
      <c r="W70" s="10"/>
      <c r="X70" s="10"/>
      <c r="Y70" s="10"/>
      <c r="Z70" s="10"/>
      <c r="AA70" s="10"/>
      <c r="AB70" s="10"/>
      <c r="AC70" s="10"/>
      <c r="AD70" s="10"/>
      <c r="AE70" s="10"/>
    </row>
    <row r="71" spans="1:31" s="9" customFormat="1" ht="24.95" customHeight="1">
      <c r="A71" s="9"/>
      <c r="B71" s="139"/>
      <c r="C71" s="9"/>
      <c r="D71" s="140" t="s">
        <v>133</v>
      </c>
      <c r="E71" s="141"/>
      <c r="F71" s="141"/>
      <c r="G71" s="141"/>
      <c r="H71" s="141"/>
      <c r="I71" s="141"/>
      <c r="J71" s="142">
        <f>J110</f>
        <v>0</v>
      </c>
      <c r="K71" s="9"/>
      <c r="L71" s="139"/>
      <c r="S71" s="9"/>
      <c r="T71" s="9"/>
      <c r="U71" s="9"/>
      <c r="V71" s="9"/>
      <c r="W71" s="9"/>
      <c r="X71" s="9"/>
      <c r="Y71" s="9"/>
      <c r="Z71" s="9"/>
      <c r="AA71" s="9"/>
      <c r="AB71" s="9"/>
      <c r="AC71" s="9"/>
      <c r="AD71" s="9"/>
      <c r="AE71" s="9"/>
    </row>
    <row r="72" spans="1:31" s="10" customFormat="1" ht="19.9" customHeight="1">
      <c r="A72" s="10"/>
      <c r="B72" s="143"/>
      <c r="C72" s="10"/>
      <c r="D72" s="144" t="s">
        <v>740</v>
      </c>
      <c r="E72" s="145"/>
      <c r="F72" s="145"/>
      <c r="G72" s="145"/>
      <c r="H72" s="145"/>
      <c r="I72" s="145"/>
      <c r="J72" s="146">
        <f>J111</f>
        <v>0</v>
      </c>
      <c r="K72" s="10"/>
      <c r="L72" s="143"/>
      <c r="S72" s="10"/>
      <c r="T72" s="10"/>
      <c r="U72" s="10"/>
      <c r="V72" s="10"/>
      <c r="W72" s="10"/>
      <c r="X72" s="10"/>
      <c r="Y72" s="10"/>
      <c r="Z72" s="10"/>
      <c r="AA72" s="10"/>
      <c r="AB72" s="10"/>
      <c r="AC72" s="10"/>
      <c r="AD72" s="10"/>
      <c r="AE72" s="10"/>
    </row>
    <row r="73" spans="1:31" s="10" customFormat="1" ht="19.9" customHeight="1">
      <c r="A73" s="10"/>
      <c r="B73" s="143"/>
      <c r="C73" s="10"/>
      <c r="D73" s="144" t="s">
        <v>298</v>
      </c>
      <c r="E73" s="145"/>
      <c r="F73" s="145"/>
      <c r="G73" s="145"/>
      <c r="H73" s="145"/>
      <c r="I73" s="145"/>
      <c r="J73" s="146">
        <f>J122</f>
        <v>0</v>
      </c>
      <c r="K73" s="10"/>
      <c r="L73" s="143"/>
      <c r="S73" s="10"/>
      <c r="T73" s="10"/>
      <c r="U73" s="10"/>
      <c r="V73" s="10"/>
      <c r="W73" s="10"/>
      <c r="X73" s="10"/>
      <c r="Y73" s="10"/>
      <c r="Z73" s="10"/>
      <c r="AA73" s="10"/>
      <c r="AB73" s="10"/>
      <c r="AC73" s="10"/>
      <c r="AD73" s="10"/>
      <c r="AE73" s="10"/>
    </row>
    <row r="74" spans="1:31" s="2" customFormat="1" ht="21.8" customHeight="1">
      <c r="A74" s="35"/>
      <c r="B74" s="36"/>
      <c r="C74" s="35"/>
      <c r="D74" s="35"/>
      <c r="E74" s="35"/>
      <c r="F74" s="35"/>
      <c r="G74" s="35"/>
      <c r="H74" s="35"/>
      <c r="I74" s="35"/>
      <c r="J74" s="35"/>
      <c r="K74" s="35"/>
      <c r="L74" s="123"/>
      <c r="S74" s="35"/>
      <c r="T74" s="35"/>
      <c r="U74" s="35"/>
      <c r="V74" s="35"/>
      <c r="W74" s="35"/>
      <c r="X74" s="35"/>
      <c r="Y74" s="35"/>
      <c r="Z74" s="35"/>
      <c r="AA74" s="35"/>
      <c r="AB74" s="35"/>
      <c r="AC74" s="35"/>
      <c r="AD74" s="35"/>
      <c r="AE74" s="35"/>
    </row>
    <row r="75" spans="1:31" s="2" customFormat="1" ht="6.95" customHeight="1">
      <c r="A75" s="35"/>
      <c r="B75" s="52"/>
      <c r="C75" s="53"/>
      <c r="D75" s="53"/>
      <c r="E75" s="53"/>
      <c r="F75" s="53"/>
      <c r="G75" s="53"/>
      <c r="H75" s="53"/>
      <c r="I75" s="53"/>
      <c r="J75" s="53"/>
      <c r="K75" s="53"/>
      <c r="L75" s="123"/>
      <c r="S75" s="35"/>
      <c r="T75" s="35"/>
      <c r="U75" s="35"/>
      <c r="V75" s="35"/>
      <c r="W75" s="35"/>
      <c r="X75" s="35"/>
      <c r="Y75" s="35"/>
      <c r="Z75" s="35"/>
      <c r="AA75" s="35"/>
      <c r="AB75" s="35"/>
      <c r="AC75" s="35"/>
      <c r="AD75" s="35"/>
      <c r="AE75" s="35"/>
    </row>
    <row r="79" spans="1:31" s="2" customFormat="1" ht="6.95" customHeight="1">
      <c r="A79" s="35"/>
      <c r="B79" s="54"/>
      <c r="C79" s="55"/>
      <c r="D79" s="55"/>
      <c r="E79" s="55"/>
      <c r="F79" s="55"/>
      <c r="G79" s="55"/>
      <c r="H79" s="55"/>
      <c r="I79" s="55"/>
      <c r="J79" s="55"/>
      <c r="K79" s="55"/>
      <c r="L79" s="123"/>
      <c r="S79" s="35"/>
      <c r="T79" s="35"/>
      <c r="U79" s="35"/>
      <c r="V79" s="35"/>
      <c r="W79" s="35"/>
      <c r="X79" s="35"/>
      <c r="Y79" s="35"/>
      <c r="Z79" s="35"/>
      <c r="AA79" s="35"/>
      <c r="AB79" s="35"/>
      <c r="AC79" s="35"/>
      <c r="AD79" s="35"/>
      <c r="AE79" s="35"/>
    </row>
    <row r="80" spans="1:31" s="2" customFormat="1" ht="24.95" customHeight="1">
      <c r="A80" s="35"/>
      <c r="B80" s="36"/>
      <c r="C80" s="20" t="s">
        <v>135</v>
      </c>
      <c r="D80" s="35"/>
      <c r="E80" s="35"/>
      <c r="F80" s="35"/>
      <c r="G80" s="35"/>
      <c r="H80" s="35"/>
      <c r="I80" s="35"/>
      <c r="J80" s="35"/>
      <c r="K80" s="35"/>
      <c r="L80" s="123"/>
      <c r="S80" s="35"/>
      <c r="T80" s="35"/>
      <c r="U80" s="35"/>
      <c r="V80" s="35"/>
      <c r="W80" s="35"/>
      <c r="X80" s="35"/>
      <c r="Y80" s="35"/>
      <c r="Z80" s="35"/>
      <c r="AA80" s="35"/>
      <c r="AB80" s="35"/>
      <c r="AC80" s="35"/>
      <c r="AD80" s="35"/>
      <c r="AE80" s="35"/>
    </row>
    <row r="81" spans="1:31" s="2" customFormat="1" ht="6.95" customHeight="1">
      <c r="A81" s="35"/>
      <c r="B81" s="36"/>
      <c r="C81" s="35"/>
      <c r="D81" s="35"/>
      <c r="E81" s="35"/>
      <c r="F81" s="35"/>
      <c r="G81" s="35"/>
      <c r="H81" s="35"/>
      <c r="I81" s="35"/>
      <c r="J81" s="35"/>
      <c r="K81" s="35"/>
      <c r="L81" s="123"/>
      <c r="S81" s="35"/>
      <c r="T81" s="35"/>
      <c r="U81" s="35"/>
      <c r="V81" s="35"/>
      <c r="W81" s="35"/>
      <c r="X81" s="35"/>
      <c r="Y81" s="35"/>
      <c r="Z81" s="35"/>
      <c r="AA81" s="35"/>
      <c r="AB81" s="35"/>
      <c r="AC81" s="35"/>
      <c r="AD81" s="35"/>
      <c r="AE81" s="35"/>
    </row>
    <row r="82" spans="1:31" s="2" customFormat="1" ht="12" customHeight="1">
      <c r="A82" s="35"/>
      <c r="B82" s="36"/>
      <c r="C82" s="29" t="s">
        <v>17</v>
      </c>
      <c r="D82" s="35"/>
      <c r="E82" s="35"/>
      <c r="F82" s="35"/>
      <c r="G82" s="35"/>
      <c r="H82" s="35"/>
      <c r="I82" s="35"/>
      <c r="J82" s="35"/>
      <c r="K82" s="35"/>
      <c r="L82" s="123"/>
      <c r="S82" s="35"/>
      <c r="T82" s="35"/>
      <c r="U82" s="35"/>
      <c r="V82" s="35"/>
      <c r="W82" s="35"/>
      <c r="X82" s="35"/>
      <c r="Y82" s="35"/>
      <c r="Z82" s="35"/>
      <c r="AA82" s="35"/>
      <c r="AB82" s="35"/>
      <c r="AC82" s="35"/>
      <c r="AD82" s="35"/>
      <c r="AE82" s="35"/>
    </row>
    <row r="83" spans="1:31" s="2" customFormat="1" ht="16.5" customHeight="1">
      <c r="A83" s="35"/>
      <c r="B83" s="36"/>
      <c r="C83" s="35"/>
      <c r="D83" s="35"/>
      <c r="E83" s="121" t="str">
        <f>E7</f>
        <v>Pozemní (stavební) objekt Koleje Jarov</v>
      </c>
      <c r="F83" s="29"/>
      <c r="G83" s="29"/>
      <c r="H83" s="29"/>
      <c r="I83" s="35"/>
      <c r="J83" s="35"/>
      <c r="K83" s="35"/>
      <c r="L83" s="123"/>
      <c r="S83" s="35"/>
      <c r="T83" s="35"/>
      <c r="U83" s="35"/>
      <c r="V83" s="35"/>
      <c r="W83" s="35"/>
      <c r="X83" s="35"/>
      <c r="Y83" s="35"/>
      <c r="Z83" s="35"/>
      <c r="AA83" s="35"/>
      <c r="AB83" s="35"/>
      <c r="AC83" s="35"/>
      <c r="AD83" s="35"/>
      <c r="AE83" s="35"/>
    </row>
    <row r="84" spans="2:12" s="1" customFormat="1" ht="12" customHeight="1">
      <c r="B84" s="19"/>
      <c r="C84" s="29" t="s">
        <v>120</v>
      </c>
      <c r="L84" s="19"/>
    </row>
    <row r="85" spans="2:12" s="1" customFormat="1" ht="16.5" customHeight="1">
      <c r="B85" s="19"/>
      <c r="E85" s="121" t="s">
        <v>121</v>
      </c>
      <c r="F85" s="1"/>
      <c r="G85" s="1"/>
      <c r="H85" s="1"/>
      <c r="L85" s="19"/>
    </row>
    <row r="86" spans="2:12" s="1" customFormat="1" ht="12" customHeight="1">
      <c r="B86" s="19"/>
      <c r="C86" s="29" t="s">
        <v>122</v>
      </c>
      <c r="L86" s="19"/>
    </row>
    <row r="87" spans="1:31" s="2" customFormat="1" ht="16.5" customHeight="1">
      <c r="A87" s="35"/>
      <c r="B87" s="36"/>
      <c r="C87" s="35"/>
      <c r="D87" s="35"/>
      <c r="E87" s="122" t="s">
        <v>692</v>
      </c>
      <c r="F87" s="35"/>
      <c r="G87" s="35"/>
      <c r="H87" s="35"/>
      <c r="I87" s="35"/>
      <c r="J87" s="35"/>
      <c r="K87" s="35"/>
      <c r="L87" s="123"/>
      <c r="S87" s="35"/>
      <c r="T87" s="35"/>
      <c r="U87" s="35"/>
      <c r="V87" s="35"/>
      <c r="W87" s="35"/>
      <c r="X87" s="35"/>
      <c r="Y87" s="35"/>
      <c r="Z87" s="35"/>
      <c r="AA87" s="35"/>
      <c r="AB87" s="35"/>
      <c r="AC87" s="35"/>
      <c r="AD87" s="35"/>
      <c r="AE87" s="35"/>
    </row>
    <row r="88" spans="1:31" s="2" customFormat="1" ht="12" customHeight="1">
      <c r="A88" s="35"/>
      <c r="B88" s="36"/>
      <c r="C88" s="29" t="s">
        <v>124</v>
      </c>
      <c r="D88" s="35"/>
      <c r="E88" s="35"/>
      <c r="F88" s="35"/>
      <c r="G88" s="35"/>
      <c r="H88" s="35"/>
      <c r="I88" s="35"/>
      <c r="J88" s="35"/>
      <c r="K88" s="35"/>
      <c r="L88" s="123"/>
      <c r="S88" s="35"/>
      <c r="T88" s="35"/>
      <c r="U88" s="35"/>
      <c r="V88" s="35"/>
      <c r="W88" s="35"/>
      <c r="X88" s="35"/>
      <c r="Y88" s="35"/>
      <c r="Z88" s="35"/>
      <c r="AA88" s="35"/>
      <c r="AB88" s="35"/>
      <c r="AC88" s="35"/>
      <c r="AD88" s="35"/>
      <c r="AE88" s="35"/>
    </row>
    <row r="89" spans="1:31" s="2" customFormat="1" ht="16.5" customHeight="1">
      <c r="A89" s="35"/>
      <c r="B89" s="36"/>
      <c r="C89" s="35"/>
      <c r="D89" s="35"/>
      <c r="E89" s="59" t="str">
        <f>E13</f>
        <v>5 - Vnitřní dveře</v>
      </c>
      <c r="F89" s="35"/>
      <c r="G89" s="35"/>
      <c r="H89" s="35"/>
      <c r="I89" s="35"/>
      <c r="J89" s="35"/>
      <c r="K89" s="35"/>
      <c r="L89" s="123"/>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123"/>
      <c r="S90" s="35"/>
      <c r="T90" s="35"/>
      <c r="U90" s="35"/>
      <c r="V90" s="35"/>
      <c r="W90" s="35"/>
      <c r="X90" s="35"/>
      <c r="Y90" s="35"/>
      <c r="Z90" s="35"/>
      <c r="AA90" s="35"/>
      <c r="AB90" s="35"/>
      <c r="AC90" s="35"/>
      <c r="AD90" s="35"/>
      <c r="AE90" s="35"/>
    </row>
    <row r="91" spans="1:31" s="2" customFormat="1" ht="12" customHeight="1">
      <c r="A91" s="35"/>
      <c r="B91" s="36"/>
      <c r="C91" s="29" t="s">
        <v>21</v>
      </c>
      <c r="D91" s="35"/>
      <c r="E91" s="35"/>
      <c r="F91" s="24" t="str">
        <f>F16</f>
        <v xml:space="preserve"> </v>
      </c>
      <c r="G91" s="35"/>
      <c r="H91" s="35"/>
      <c r="I91" s="29" t="s">
        <v>23</v>
      </c>
      <c r="J91" s="61" t="str">
        <f>IF(J16="","",J16)</f>
        <v>9. 11. 2022</v>
      </c>
      <c r="K91" s="35"/>
      <c r="L91" s="123"/>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123"/>
      <c r="S92" s="35"/>
      <c r="T92" s="35"/>
      <c r="U92" s="35"/>
      <c r="V92" s="35"/>
      <c r="W92" s="35"/>
      <c r="X92" s="35"/>
      <c r="Y92" s="35"/>
      <c r="Z92" s="35"/>
      <c r="AA92" s="35"/>
      <c r="AB92" s="35"/>
      <c r="AC92" s="35"/>
      <c r="AD92" s="35"/>
      <c r="AE92" s="35"/>
    </row>
    <row r="93" spans="1:31" s="2" customFormat="1" ht="15.15" customHeight="1">
      <c r="A93" s="35"/>
      <c r="B93" s="36"/>
      <c r="C93" s="29" t="s">
        <v>25</v>
      </c>
      <c r="D93" s="35"/>
      <c r="E93" s="35"/>
      <c r="F93" s="24" t="str">
        <f>E19</f>
        <v xml:space="preserve"> </v>
      </c>
      <c r="G93" s="35"/>
      <c r="H93" s="35"/>
      <c r="I93" s="29" t="s">
        <v>30</v>
      </c>
      <c r="J93" s="33" t="str">
        <f>E25</f>
        <v xml:space="preserve"> </v>
      </c>
      <c r="K93" s="35"/>
      <c r="L93" s="123"/>
      <c r="S93" s="35"/>
      <c r="T93" s="35"/>
      <c r="U93" s="35"/>
      <c r="V93" s="35"/>
      <c r="W93" s="35"/>
      <c r="X93" s="35"/>
      <c r="Y93" s="35"/>
      <c r="Z93" s="35"/>
      <c r="AA93" s="35"/>
      <c r="AB93" s="35"/>
      <c r="AC93" s="35"/>
      <c r="AD93" s="35"/>
      <c r="AE93" s="35"/>
    </row>
    <row r="94" spans="1:31" s="2" customFormat="1" ht="15.15" customHeight="1">
      <c r="A94" s="35"/>
      <c r="B94" s="36"/>
      <c r="C94" s="29" t="s">
        <v>28</v>
      </c>
      <c r="D94" s="35"/>
      <c r="E94" s="35"/>
      <c r="F94" s="24" t="str">
        <f>IF(E22="","",E22)</f>
        <v>Vyplň údaj</v>
      </c>
      <c r="G94" s="35"/>
      <c r="H94" s="35"/>
      <c r="I94" s="29" t="s">
        <v>32</v>
      </c>
      <c r="J94" s="33" t="str">
        <f>E28</f>
        <v xml:space="preserve"> </v>
      </c>
      <c r="K94" s="35"/>
      <c r="L94" s="123"/>
      <c r="S94" s="35"/>
      <c r="T94" s="35"/>
      <c r="U94" s="35"/>
      <c r="V94" s="35"/>
      <c r="W94" s="35"/>
      <c r="X94" s="35"/>
      <c r="Y94" s="35"/>
      <c r="Z94" s="35"/>
      <c r="AA94" s="35"/>
      <c r="AB94" s="35"/>
      <c r="AC94" s="35"/>
      <c r="AD94" s="35"/>
      <c r="AE94" s="35"/>
    </row>
    <row r="95" spans="1:31" s="2" customFormat="1" ht="10.3" customHeight="1">
      <c r="A95" s="35"/>
      <c r="B95" s="36"/>
      <c r="C95" s="35"/>
      <c r="D95" s="35"/>
      <c r="E95" s="35"/>
      <c r="F95" s="35"/>
      <c r="G95" s="35"/>
      <c r="H95" s="35"/>
      <c r="I95" s="35"/>
      <c r="J95" s="35"/>
      <c r="K95" s="35"/>
      <c r="L95" s="123"/>
      <c r="S95" s="35"/>
      <c r="T95" s="35"/>
      <c r="U95" s="35"/>
      <c r="V95" s="35"/>
      <c r="W95" s="35"/>
      <c r="X95" s="35"/>
      <c r="Y95" s="35"/>
      <c r="Z95" s="35"/>
      <c r="AA95" s="35"/>
      <c r="AB95" s="35"/>
      <c r="AC95" s="35"/>
      <c r="AD95" s="35"/>
      <c r="AE95" s="35"/>
    </row>
    <row r="96" spans="1:31" s="11" customFormat="1" ht="29.25" customHeight="1">
      <c r="A96" s="147"/>
      <c r="B96" s="148"/>
      <c r="C96" s="149" t="s">
        <v>136</v>
      </c>
      <c r="D96" s="150" t="s">
        <v>54</v>
      </c>
      <c r="E96" s="150" t="s">
        <v>50</v>
      </c>
      <c r="F96" s="150" t="s">
        <v>51</v>
      </c>
      <c r="G96" s="150" t="s">
        <v>137</v>
      </c>
      <c r="H96" s="150" t="s">
        <v>138</v>
      </c>
      <c r="I96" s="150" t="s">
        <v>139</v>
      </c>
      <c r="J96" s="150" t="s">
        <v>128</v>
      </c>
      <c r="K96" s="151" t="s">
        <v>140</v>
      </c>
      <c r="L96" s="152"/>
      <c r="M96" s="77" t="s">
        <v>3</v>
      </c>
      <c r="N96" s="78" t="s">
        <v>39</v>
      </c>
      <c r="O96" s="78" t="s">
        <v>141</v>
      </c>
      <c r="P96" s="78" t="s">
        <v>142</v>
      </c>
      <c r="Q96" s="78" t="s">
        <v>143</v>
      </c>
      <c r="R96" s="78" t="s">
        <v>144</v>
      </c>
      <c r="S96" s="78" t="s">
        <v>145</v>
      </c>
      <c r="T96" s="79" t="s">
        <v>146</v>
      </c>
      <c r="U96" s="147"/>
      <c r="V96" s="147"/>
      <c r="W96" s="147"/>
      <c r="X96" s="147"/>
      <c r="Y96" s="147"/>
      <c r="Z96" s="147"/>
      <c r="AA96" s="147"/>
      <c r="AB96" s="147"/>
      <c r="AC96" s="147"/>
      <c r="AD96" s="147"/>
      <c r="AE96" s="147"/>
    </row>
    <row r="97" spans="1:63" s="2" customFormat="1" ht="22.8" customHeight="1">
      <c r="A97" s="35"/>
      <c r="B97" s="36"/>
      <c r="C97" s="84" t="s">
        <v>147</v>
      </c>
      <c r="D97" s="35"/>
      <c r="E97" s="35"/>
      <c r="F97" s="35"/>
      <c r="G97" s="35"/>
      <c r="H97" s="35"/>
      <c r="I97" s="35"/>
      <c r="J97" s="153">
        <f>BK97</f>
        <v>0</v>
      </c>
      <c r="K97" s="35"/>
      <c r="L97" s="36"/>
      <c r="M97" s="80"/>
      <c r="N97" s="65"/>
      <c r="O97" s="81"/>
      <c r="P97" s="154">
        <f>P98+P110</f>
        <v>0</v>
      </c>
      <c r="Q97" s="81"/>
      <c r="R97" s="154">
        <f>R98+R110</f>
        <v>0</v>
      </c>
      <c r="S97" s="81"/>
      <c r="T97" s="155">
        <f>T98+T110</f>
        <v>0</v>
      </c>
      <c r="U97" s="35"/>
      <c r="V97" s="35"/>
      <c r="W97" s="35"/>
      <c r="X97" s="35"/>
      <c r="Y97" s="35"/>
      <c r="Z97" s="35"/>
      <c r="AA97" s="35"/>
      <c r="AB97" s="35"/>
      <c r="AC97" s="35"/>
      <c r="AD97" s="35"/>
      <c r="AE97" s="35"/>
      <c r="AT97" s="16" t="s">
        <v>68</v>
      </c>
      <c r="AU97" s="16" t="s">
        <v>129</v>
      </c>
      <c r="BK97" s="156">
        <f>BK98+BK110</f>
        <v>0</v>
      </c>
    </row>
    <row r="98" spans="1:63" s="12" customFormat="1" ht="25.9" customHeight="1">
      <c r="A98" s="12"/>
      <c r="B98" s="157"/>
      <c r="C98" s="12"/>
      <c r="D98" s="158" t="s">
        <v>68</v>
      </c>
      <c r="E98" s="159" t="s">
        <v>148</v>
      </c>
      <c r="F98" s="159" t="s">
        <v>149</v>
      </c>
      <c r="G98" s="12"/>
      <c r="H98" s="12"/>
      <c r="I98" s="160"/>
      <c r="J98" s="161">
        <f>BK98</f>
        <v>0</v>
      </c>
      <c r="K98" s="12"/>
      <c r="L98" s="157"/>
      <c r="M98" s="162"/>
      <c r="N98" s="163"/>
      <c r="O98" s="163"/>
      <c r="P98" s="164">
        <f>P99+P102</f>
        <v>0</v>
      </c>
      <c r="Q98" s="163"/>
      <c r="R98" s="164">
        <f>R99+R102</f>
        <v>0</v>
      </c>
      <c r="S98" s="163"/>
      <c r="T98" s="165">
        <f>T99+T102</f>
        <v>0</v>
      </c>
      <c r="U98" s="12"/>
      <c r="V98" s="12"/>
      <c r="W98" s="12"/>
      <c r="X98" s="12"/>
      <c r="Y98" s="12"/>
      <c r="Z98" s="12"/>
      <c r="AA98" s="12"/>
      <c r="AB98" s="12"/>
      <c r="AC98" s="12"/>
      <c r="AD98" s="12"/>
      <c r="AE98" s="12"/>
      <c r="AR98" s="158" t="s">
        <v>15</v>
      </c>
      <c r="AT98" s="166" t="s">
        <v>68</v>
      </c>
      <c r="AU98" s="166" t="s">
        <v>69</v>
      </c>
      <c r="AY98" s="158" t="s">
        <v>150</v>
      </c>
      <c r="BK98" s="167">
        <f>BK99+BK102</f>
        <v>0</v>
      </c>
    </row>
    <row r="99" spans="1:63" s="12" customFormat="1" ht="22.8" customHeight="1">
      <c r="A99" s="12"/>
      <c r="B99" s="157"/>
      <c r="C99" s="12"/>
      <c r="D99" s="158" t="s">
        <v>68</v>
      </c>
      <c r="E99" s="168" t="s">
        <v>188</v>
      </c>
      <c r="F99" s="168" t="s">
        <v>427</v>
      </c>
      <c r="G99" s="12"/>
      <c r="H99" s="12"/>
      <c r="I99" s="160"/>
      <c r="J99" s="169">
        <f>BK99</f>
        <v>0</v>
      </c>
      <c r="K99" s="12"/>
      <c r="L99" s="157"/>
      <c r="M99" s="162"/>
      <c r="N99" s="163"/>
      <c r="O99" s="163"/>
      <c r="P99" s="164">
        <f>SUM(P100:P101)</f>
        <v>0</v>
      </c>
      <c r="Q99" s="163"/>
      <c r="R99" s="164">
        <f>SUM(R100:R101)</f>
        <v>0</v>
      </c>
      <c r="S99" s="163"/>
      <c r="T99" s="165">
        <f>SUM(T100:T101)</f>
        <v>0</v>
      </c>
      <c r="U99" s="12"/>
      <c r="V99" s="12"/>
      <c r="W99" s="12"/>
      <c r="X99" s="12"/>
      <c r="Y99" s="12"/>
      <c r="Z99" s="12"/>
      <c r="AA99" s="12"/>
      <c r="AB99" s="12"/>
      <c r="AC99" s="12"/>
      <c r="AD99" s="12"/>
      <c r="AE99" s="12"/>
      <c r="AR99" s="158" t="s">
        <v>15</v>
      </c>
      <c r="AT99" s="166" t="s">
        <v>68</v>
      </c>
      <c r="AU99" s="166" t="s">
        <v>15</v>
      </c>
      <c r="AY99" s="158" t="s">
        <v>150</v>
      </c>
      <c r="BK99" s="167">
        <f>SUM(BK100:BK101)</f>
        <v>0</v>
      </c>
    </row>
    <row r="100" spans="1:65" s="2" customFormat="1" ht="37.8" customHeight="1">
      <c r="A100" s="35"/>
      <c r="B100" s="170"/>
      <c r="C100" s="171" t="s">
        <v>15</v>
      </c>
      <c r="D100" s="171" t="s">
        <v>152</v>
      </c>
      <c r="E100" s="172" t="s">
        <v>741</v>
      </c>
      <c r="F100" s="173" t="s">
        <v>742</v>
      </c>
      <c r="G100" s="174" t="s">
        <v>155</v>
      </c>
      <c r="H100" s="175">
        <v>213</v>
      </c>
      <c r="I100" s="176"/>
      <c r="J100" s="177">
        <f>ROUND(I100*H100,2)</f>
        <v>0</v>
      </c>
      <c r="K100" s="173" t="s">
        <v>156</v>
      </c>
      <c r="L100" s="36"/>
      <c r="M100" s="178" t="s">
        <v>3</v>
      </c>
      <c r="N100" s="179" t="s">
        <v>40</v>
      </c>
      <c r="O100" s="69"/>
      <c r="P100" s="180">
        <f>O100*H100</f>
        <v>0</v>
      </c>
      <c r="Q100" s="180">
        <v>0</v>
      </c>
      <c r="R100" s="180">
        <f>Q100*H100</f>
        <v>0</v>
      </c>
      <c r="S100" s="180">
        <v>0</v>
      </c>
      <c r="T100" s="181">
        <f>S100*H100</f>
        <v>0</v>
      </c>
      <c r="U100" s="35"/>
      <c r="V100" s="35"/>
      <c r="W100" s="35"/>
      <c r="X100" s="35"/>
      <c r="Y100" s="35"/>
      <c r="Z100" s="35"/>
      <c r="AA100" s="35"/>
      <c r="AB100" s="35"/>
      <c r="AC100" s="35"/>
      <c r="AD100" s="35"/>
      <c r="AE100" s="35"/>
      <c r="AR100" s="182" t="s">
        <v>87</v>
      </c>
      <c r="AT100" s="182" t="s">
        <v>152</v>
      </c>
      <c r="AU100" s="182" t="s">
        <v>77</v>
      </c>
      <c r="AY100" s="16" t="s">
        <v>150</v>
      </c>
      <c r="BE100" s="183">
        <f>IF(N100="základní",J100,0)</f>
        <v>0</v>
      </c>
      <c r="BF100" s="183">
        <f>IF(N100="snížená",J100,0)</f>
        <v>0</v>
      </c>
      <c r="BG100" s="183">
        <f>IF(N100="zákl. přenesená",J100,0)</f>
        <v>0</v>
      </c>
      <c r="BH100" s="183">
        <f>IF(N100="sníž. přenesená",J100,0)</f>
        <v>0</v>
      </c>
      <c r="BI100" s="183">
        <f>IF(N100="nulová",J100,0)</f>
        <v>0</v>
      </c>
      <c r="BJ100" s="16" t="s">
        <v>15</v>
      </c>
      <c r="BK100" s="183">
        <f>ROUND(I100*H100,2)</f>
        <v>0</v>
      </c>
      <c r="BL100" s="16" t="s">
        <v>87</v>
      </c>
      <c r="BM100" s="182" t="s">
        <v>77</v>
      </c>
    </row>
    <row r="101" spans="1:47" s="2" customFormat="1" ht="12">
      <c r="A101" s="35"/>
      <c r="B101" s="36"/>
      <c r="C101" s="35"/>
      <c r="D101" s="184" t="s">
        <v>157</v>
      </c>
      <c r="E101" s="35"/>
      <c r="F101" s="185" t="s">
        <v>743</v>
      </c>
      <c r="G101" s="35"/>
      <c r="H101" s="35"/>
      <c r="I101" s="186"/>
      <c r="J101" s="35"/>
      <c r="K101" s="35"/>
      <c r="L101" s="36"/>
      <c r="M101" s="187"/>
      <c r="N101" s="188"/>
      <c r="O101" s="69"/>
      <c r="P101" s="69"/>
      <c r="Q101" s="69"/>
      <c r="R101" s="69"/>
      <c r="S101" s="69"/>
      <c r="T101" s="70"/>
      <c r="U101" s="35"/>
      <c r="V101" s="35"/>
      <c r="W101" s="35"/>
      <c r="X101" s="35"/>
      <c r="Y101" s="35"/>
      <c r="Z101" s="35"/>
      <c r="AA101" s="35"/>
      <c r="AB101" s="35"/>
      <c r="AC101" s="35"/>
      <c r="AD101" s="35"/>
      <c r="AE101" s="35"/>
      <c r="AT101" s="16" t="s">
        <v>157</v>
      </c>
      <c r="AU101" s="16" t="s">
        <v>77</v>
      </c>
    </row>
    <row r="102" spans="1:63" s="12" customFormat="1" ht="22.8" customHeight="1">
      <c r="A102" s="12"/>
      <c r="B102" s="157"/>
      <c r="C102" s="12"/>
      <c r="D102" s="158" t="s">
        <v>68</v>
      </c>
      <c r="E102" s="168" t="s">
        <v>162</v>
      </c>
      <c r="F102" s="168" t="s">
        <v>163</v>
      </c>
      <c r="G102" s="12"/>
      <c r="H102" s="12"/>
      <c r="I102" s="160"/>
      <c r="J102" s="169">
        <f>BK102</f>
        <v>0</v>
      </c>
      <c r="K102" s="12"/>
      <c r="L102" s="157"/>
      <c r="M102" s="162"/>
      <c r="N102" s="163"/>
      <c r="O102" s="163"/>
      <c r="P102" s="164">
        <f>SUM(P103:P109)</f>
        <v>0</v>
      </c>
      <c r="Q102" s="163"/>
      <c r="R102" s="164">
        <f>SUM(R103:R109)</f>
        <v>0</v>
      </c>
      <c r="S102" s="163"/>
      <c r="T102" s="165">
        <f>SUM(T103:T109)</f>
        <v>0</v>
      </c>
      <c r="U102" s="12"/>
      <c r="V102" s="12"/>
      <c r="W102" s="12"/>
      <c r="X102" s="12"/>
      <c r="Y102" s="12"/>
      <c r="Z102" s="12"/>
      <c r="AA102" s="12"/>
      <c r="AB102" s="12"/>
      <c r="AC102" s="12"/>
      <c r="AD102" s="12"/>
      <c r="AE102" s="12"/>
      <c r="AR102" s="158" t="s">
        <v>15</v>
      </c>
      <c r="AT102" s="166" t="s">
        <v>68</v>
      </c>
      <c r="AU102" s="166" t="s">
        <v>15</v>
      </c>
      <c r="AY102" s="158" t="s">
        <v>150</v>
      </c>
      <c r="BK102" s="167">
        <f>SUM(BK103:BK109)</f>
        <v>0</v>
      </c>
    </row>
    <row r="103" spans="1:65" s="2" customFormat="1" ht="37.8" customHeight="1">
      <c r="A103" s="35"/>
      <c r="B103" s="170"/>
      <c r="C103" s="171" t="s">
        <v>77</v>
      </c>
      <c r="D103" s="171" t="s">
        <v>152</v>
      </c>
      <c r="E103" s="172" t="s">
        <v>164</v>
      </c>
      <c r="F103" s="173" t="s">
        <v>165</v>
      </c>
      <c r="G103" s="174" t="s">
        <v>166</v>
      </c>
      <c r="H103" s="175">
        <v>16.401</v>
      </c>
      <c r="I103" s="176"/>
      <c r="J103" s="177">
        <f>ROUND(I103*H103,2)</f>
        <v>0</v>
      </c>
      <c r="K103" s="173" t="s">
        <v>156</v>
      </c>
      <c r="L103" s="36"/>
      <c r="M103" s="178" t="s">
        <v>3</v>
      </c>
      <c r="N103" s="179" t="s">
        <v>40</v>
      </c>
      <c r="O103" s="69"/>
      <c r="P103" s="180">
        <f>O103*H103</f>
        <v>0</v>
      </c>
      <c r="Q103" s="180">
        <v>0</v>
      </c>
      <c r="R103" s="180">
        <f>Q103*H103</f>
        <v>0</v>
      </c>
      <c r="S103" s="180">
        <v>0</v>
      </c>
      <c r="T103" s="181">
        <f>S103*H103</f>
        <v>0</v>
      </c>
      <c r="U103" s="35"/>
      <c r="V103" s="35"/>
      <c r="W103" s="35"/>
      <c r="X103" s="35"/>
      <c r="Y103" s="35"/>
      <c r="Z103" s="35"/>
      <c r="AA103" s="35"/>
      <c r="AB103" s="35"/>
      <c r="AC103" s="35"/>
      <c r="AD103" s="35"/>
      <c r="AE103" s="35"/>
      <c r="AR103" s="182" t="s">
        <v>87</v>
      </c>
      <c r="AT103" s="182" t="s">
        <v>152</v>
      </c>
      <c r="AU103" s="182" t="s">
        <v>77</v>
      </c>
      <c r="AY103" s="16" t="s">
        <v>150</v>
      </c>
      <c r="BE103" s="183">
        <f>IF(N103="základní",J103,0)</f>
        <v>0</v>
      </c>
      <c r="BF103" s="183">
        <f>IF(N103="snížená",J103,0)</f>
        <v>0</v>
      </c>
      <c r="BG103" s="183">
        <f>IF(N103="zákl. přenesená",J103,0)</f>
        <v>0</v>
      </c>
      <c r="BH103" s="183">
        <f>IF(N103="sníž. přenesená",J103,0)</f>
        <v>0</v>
      </c>
      <c r="BI103" s="183">
        <f>IF(N103="nulová",J103,0)</f>
        <v>0</v>
      </c>
      <c r="BJ103" s="16" t="s">
        <v>15</v>
      </c>
      <c r="BK103" s="183">
        <f>ROUND(I103*H103,2)</f>
        <v>0</v>
      </c>
      <c r="BL103" s="16" t="s">
        <v>87</v>
      </c>
      <c r="BM103" s="182" t="s">
        <v>87</v>
      </c>
    </row>
    <row r="104" spans="1:47" s="2" customFormat="1" ht="12">
      <c r="A104" s="35"/>
      <c r="B104" s="36"/>
      <c r="C104" s="35"/>
      <c r="D104" s="184" t="s">
        <v>157</v>
      </c>
      <c r="E104" s="35"/>
      <c r="F104" s="185" t="s">
        <v>167</v>
      </c>
      <c r="G104" s="35"/>
      <c r="H104" s="35"/>
      <c r="I104" s="186"/>
      <c r="J104" s="35"/>
      <c r="K104" s="35"/>
      <c r="L104" s="36"/>
      <c r="M104" s="187"/>
      <c r="N104" s="188"/>
      <c r="O104" s="69"/>
      <c r="P104" s="69"/>
      <c r="Q104" s="69"/>
      <c r="R104" s="69"/>
      <c r="S104" s="69"/>
      <c r="T104" s="70"/>
      <c r="U104" s="35"/>
      <c r="V104" s="35"/>
      <c r="W104" s="35"/>
      <c r="X104" s="35"/>
      <c r="Y104" s="35"/>
      <c r="Z104" s="35"/>
      <c r="AA104" s="35"/>
      <c r="AB104" s="35"/>
      <c r="AC104" s="35"/>
      <c r="AD104" s="35"/>
      <c r="AE104" s="35"/>
      <c r="AT104" s="16" t="s">
        <v>157</v>
      </c>
      <c r="AU104" s="16" t="s">
        <v>77</v>
      </c>
    </row>
    <row r="105" spans="1:65" s="2" customFormat="1" ht="33" customHeight="1">
      <c r="A105" s="35"/>
      <c r="B105" s="170"/>
      <c r="C105" s="171" t="s">
        <v>83</v>
      </c>
      <c r="D105" s="171" t="s">
        <v>152</v>
      </c>
      <c r="E105" s="172" t="s">
        <v>168</v>
      </c>
      <c r="F105" s="173" t="s">
        <v>169</v>
      </c>
      <c r="G105" s="174" t="s">
        <v>166</v>
      </c>
      <c r="H105" s="175">
        <v>16.401</v>
      </c>
      <c r="I105" s="176"/>
      <c r="J105" s="177">
        <f>ROUND(I105*H105,2)</f>
        <v>0</v>
      </c>
      <c r="K105" s="173" t="s">
        <v>156</v>
      </c>
      <c r="L105" s="36"/>
      <c r="M105" s="178" t="s">
        <v>3</v>
      </c>
      <c r="N105" s="179" t="s">
        <v>40</v>
      </c>
      <c r="O105" s="69"/>
      <c r="P105" s="180">
        <f>O105*H105</f>
        <v>0</v>
      </c>
      <c r="Q105" s="180">
        <v>0</v>
      </c>
      <c r="R105" s="180">
        <f>Q105*H105</f>
        <v>0</v>
      </c>
      <c r="S105" s="180">
        <v>0</v>
      </c>
      <c r="T105" s="181">
        <f>S105*H105</f>
        <v>0</v>
      </c>
      <c r="U105" s="35"/>
      <c r="V105" s="35"/>
      <c r="W105" s="35"/>
      <c r="X105" s="35"/>
      <c r="Y105" s="35"/>
      <c r="Z105" s="35"/>
      <c r="AA105" s="35"/>
      <c r="AB105" s="35"/>
      <c r="AC105" s="35"/>
      <c r="AD105" s="35"/>
      <c r="AE105" s="35"/>
      <c r="AR105" s="182" t="s">
        <v>87</v>
      </c>
      <c r="AT105" s="182" t="s">
        <v>152</v>
      </c>
      <c r="AU105" s="182" t="s">
        <v>77</v>
      </c>
      <c r="AY105" s="16" t="s">
        <v>150</v>
      </c>
      <c r="BE105" s="183">
        <f>IF(N105="základní",J105,0)</f>
        <v>0</v>
      </c>
      <c r="BF105" s="183">
        <f>IF(N105="snížená",J105,0)</f>
        <v>0</v>
      </c>
      <c r="BG105" s="183">
        <f>IF(N105="zákl. přenesená",J105,0)</f>
        <v>0</v>
      </c>
      <c r="BH105" s="183">
        <f>IF(N105="sníž. přenesená",J105,0)</f>
        <v>0</v>
      </c>
      <c r="BI105" s="183">
        <f>IF(N105="nulová",J105,0)</f>
        <v>0</v>
      </c>
      <c r="BJ105" s="16" t="s">
        <v>15</v>
      </c>
      <c r="BK105" s="183">
        <f>ROUND(I105*H105,2)</f>
        <v>0</v>
      </c>
      <c r="BL105" s="16" t="s">
        <v>87</v>
      </c>
      <c r="BM105" s="182" t="s">
        <v>93</v>
      </c>
    </row>
    <row r="106" spans="1:47" s="2" customFormat="1" ht="12">
      <c r="A106" s="35"/>
      <c r="B106" s="36"/>
      <c r="C106" s="35"/>
      <c r="D106" s="184" t="s">
        <v>157</v>
      </c>
      <c r="E106" s="35"/>
      <c r="F106" s="185" t="s">
        <v>171</v>
      </c>
      <c r="G106" s="35"/>
      <c r="H106" s="35"/>
      <c r="I106" s="186"/>
      <c r="J106" s="35"/>
      <c r="K106" s="35"/>
      <c r="L106" s="36"/>
      <c r="M106" s="187"/>
      <c r="N106" s="188"/>
      <c r="O106" s="69"/>
      <c r="P106" s="69"/>
      <c r="Q106" s="69"/>
      <c r="R106" s="69"/>
      <c r="S106" s="69"/>
      <c r="T106" s="70"/>
      <c r="U106" s="35"/>
      <c r="V106" s="35"/>
      <c r="W106" s="35"/>
      <c r="X106" s="35"/>
      <c r="Y106" s="35"/>
      <c r="Z106" s="35"/>
      <c r="AA106" s="35"/>
      <c r="AB106" s="35"/>
      <c r="AC106" s="35"/>
      <c r="AD106" s="35"/>
      <c r="AE106" s="35"/>
      <c r="AT106" s="16" t="s">
        <v>157</v>
      </c>
      <c r="AU106" s="16" t="s">
        <v>77</v>
      </c>
    </row>
    <row r="107" spans="1:65" s="2" customFormat="1" ht="44.25" customHeight="1">
      <c r="A107" s="35"/>
      <c r="B107" s="170"/>
      <c r="C107" s="171" t="s">
        <v>87</v>
      </c>
      <c r="D107" s="171" t="s">
        <v>152</v>
      </c>
      <c r="E107" s="172" t="s">
        <v>172</v>
      </c>
      <c r="F107" s="173" t="s">
        <v>173</v>
      </c>
      <c r="G107" s="174" t="s">
        <v>166</v>
      </c>
      <c r="H107" s="175">
        <v>246.015</v>
      </c>
      <c r="I107" s="176"/>
      <c r="J107" s="177">
        <f>ROUND(I107*H107,2)</f>
        <v>0</v>
      </c>
      <c r="K107" s="173" t="s">
        <v>156</v>
      </c>
      <c r="L107" s="36"/>
      <c r="M107" s="178" t="s">
        <v>3</v>
      </c>
      <c r="N107" s="179" t="s">
        <v>40</v>
      </c>
      <c r="O107" s="69"/>
      <c r="P107" s="180">
        <f>O107*H107</f>
        <v>0</v>
      </c>
      <c r="Q107" s="180">
        <v>0</v>
      </c>
      <c r="R107" s="180">
        <f>Q107*H107</f>
        <v>0</v>
      </c>
      <c r="S107" s="180">
        <v>0</v>
      </c>
      <c r="T107" s="181">
        <f>S107*H107</f>
        <v>0</v>
      </c>
      <c r="U107" s="35"/>
      <c r="V107" s="35"/>
      <c r="W107" s="35"/>
      <c r="X107" s="35"/>
      <c r="Y107" s="35"/>
      <c r="Z107" s="35"/>
      <c r="AA107" s="35"/>
      <c r="AB107" s="35"/>
      <c r="AC107" s="35"/>
      <c r="AD107" s="35"/>
      <c r="AE107" s="35"/>
      <c r="AR107" s="182" t="s">
        <v>87</v>
      </c>
      <c r="AT107" s="182" t="s">
        <v>152</v>
      </c>
      <c r="AU107" s="182" t="s">
        <v>77</v>
      </c>
      <c r="AY107" s="16" t="s">
        <v>150</v>
      </c>
      <c r="BE107" s="183">
        <f>IF(N107="základní",J107,0)</f>
        <v>0</v>
      </c>
      <c r="BF107" s="183">
        <f>IF(N107="snížená",J107,0)</f>
        <v>0</v>
      </c>
      <c r="BG107" s="183">
        <f>IF(N107="zákl. přenesená",J107,0)</f>
        <v>0</v>
      </c>
      <c r="BH107" s="183">
        <f>IF(N107="sníž. přenesená",J107,0)</f>
        <v>0</v>
      </c>
      <c r="BI107" s="183">
        <f>IF(N107="nulová",J107,0)</f>
        <v>0</v>
      </c>
      <c r="BJ107" s="16" t="s">
        <v>15</v>
      </c>
      <c r="BK107" s="183">
        <f>ROUND(I107*H107,2)</f>
        <v>0</v>
      </c>
      <c r="BL107" s="16" t="s">
        <v>87</v>
      </c>
      <c r="BM107" s="182" t="s">
        <v>170</v>
      </c>
    </row>
    <row r="108" spans="1:47" s="2" customFormat="1" ht="12">
      <c r="A108" s="35"/>
      <c r="B108" s="36"/>
      <c r="C108" s="35"/>
      <c r="D108" s="184" t="s">
        <v>157</v>
      </c>
      <c r="E108" s="35"/>
      <c r="F108" s="185" t="s">
        <v>175</v>
      </c>
      <c r="G108" s="35"/>
      <c r="H108" s="35"/>
      <c r="I108" s="186"/>
      <c r="J108" s="35"/>
      <c r="K108" s="35"/>
      <c r="L108" s="36"/>
      <c r="M108" s="187"/>
      <c r="N108" s="188"/>
      <c r="O108" s="69"/>
      <c r="P108" s="69"/>
      <c r="Q108" s="69"/>
      <c r="R108" s="69"/>
      <c r="S108" s="69"/>
      <c r="T108" s="70"/>
      <c r="U108" s="35"/>
      <c r="V108" s="35"/>
      <c r="W108" s="35"/>
      <c r="X108" s="35"/>
      <c r="Y108" s="35"/>
      <c r="Z108" s="35"/>
      <c r="AA108" s="35"/>
      <c r="AB108" s="35"/>
      <c r="AC108" s="35"/>
      <c r="AD108" s="35"/>
      <c r="AE108" s="35"/>
      <c r="AT108" s="16" t="s">
        <v>157</v>
      </c>
      <c r="AU108" s="16" t="s">
        <v>77</v>
      </c>
    </row>
    <row r="109" spans="1:65" s="2" customFormat="1" ht="24.15" customHeight="1">
      <c r="A109" s="35"/>
      <c r="B109" s="170"/>
      <c r="C109" s="171" t="s">
        <v>90</v>
      </c>
      <c r="D109" s="171" t="s">
        <v>152</v>
      </c>
      <c r="E109" s="172" t="s">
        <v>744</v>
      </c>
      <c r="F109" s="173" t="s">
        <v>745</v>
      </c>
      <c r="G109" s="174" t="s">
        <v>166</v>
      </c>
      <c r="H109" s="175">
        <v>16.401</v>
      </c>
      <c r="I109" s="176"/>
      <c r="J109" s="177">
        <f>ROUND(I109*H109,2)</f>
        <v>0</v>
      </c>
      <c r="K109" s="173" t="s">
        <v>3</v>
      </c>
      <c r="L109" s="36"/>
      <c r="M109" s="178" t="s">
        <v>3</v>
      </c>
      <c r="N109" s="179" t="s">
        <v>40</v>
      </c>
      <c r="O109" s="69"/>
      <c r="P109" s="180">
        <f>O109*H109</f>
        <v>0</v>
      </c>
      <c r="Q109" s="180">
        <v>0</v>
      </c>
      <c r="R109" s="180">
        <f>Q109*H109</f>
        <v>0</v>
      </c>
      <c r="S109" s="180">
        <v>0</v>
      </c>
      <c r="T109" s="181">
        <f>S109*H109</f>
        <v>0</v>
      </c>
      <c r="U109" s="35"/>
      <c r="V109" s="35"/>
      <c r="W109" s="35"/>
      <c r="X109" s="35"/>
      <c r="Y109" s="35"/>
      <c r="Z109" s="35"/>
      <c r="AA109" s="35"/>
      <c r="AB109" s="35"/>
      <c r="AC109" s="35"/>
      <c r="AD109" s="35"/>
      <c r="AE109" s="35"/>
      <c r="AR109" s="182" t="s">
        <v>87</v>
      </c>
      <c r="AT109" s="182" t="s">
        <v>152</v>
      </c>
      <c r="AU109" s="182" t="s">
        <v>77</v>
      </c>
      <c r="AY109" s="16" t="s">
        <v>150</v>
      </c>
      <c r="BE109" s="183">
        <f>IF(N109="základní",J109,0)</f>
        <v>0</v>
      </c>
      <c r="BF109" s="183">
        <f>IF(N109="snížená",J109,0)</f>
        <v>0</v>
      </c>
      <c r="BG109" s="183">
        <f>IF(N109="zákl. přenesená",J109,0)</f>
        <v>0</v>
      </c>
      <c r="BH109" s="183">
        <f>IF(N109="sníž. přenesená",J109,0)</f>
        <v>0</v>
      </c>
      <c r="BI109" s="183">
        <f>IF(N109="nulová",J109,0)</f>
        <v>0</v>
      </c>
      <c r="BJ109" s="16" t="s">
        <v>15</v>
      </c>
      <c r="BK109" s="183">
        <f>ROUND(I109*H109,2)</f>
        <v>0</v>
      </c>
      <c r="BL109" s="16" t="s">
        <v>87</v>
      </c>
      <c r="BM109" s="182" t="s">
        <v>174</v>
      </c>
    </row>
    <row r="110" spans="1:63" s="12" customFormat="1" ht="25.9" customHeight="1">
      <c r="A110" s="12"/>
      <c r="B110" s="157"/>
      <c r="C110" s="12"/>
      <c r="D110" s="158" t="s">
        <v>68</v>
      </c>
      <c r="E110" s="159" t="s">
        <v>179</v>
      </c>
      <c r="F110" s="159" t="s">
        <v>180</v>
      </c>
      <c r="G110" s="12"/>
      <c r="H110" s="12"/>
      <c r="I110" s="160"/>
      <c r="J110" s="161">
        <f>BK110</f>
        <v>0</v>
      </c>
      <c r="K110" s="12"/>
      <c r="L110" s="157"/>
      <c r="M110" s="162"/>
      <c r="N110" s="163"/>
      <c r="O110" s="163"/>
      <c r="P110" s="164">
        <f>P111+P122</f>
        <v>0</v>
      </c>
      <c r="Q110" s="163"/>
      <c r="R110" s="164">
        <f>R111+R122</f>
        <v>0</v>
      </c>
      <c r="S110" s="163"/>
      <c r="T110" s="165">
        <f>T111+T122</f>
        <v>0</v>
      </c>
      <c r="U110" s="12"/>
      <c r="V110" s="12"/>
      <c r="W110" s="12"/>
      <c r="X110" s="12"/>
      <c r="Y110" s="12"/>
      <c r="Z110" s="12"/>
      <c r="AA110" s="12"/>
      <c r="AB110" s="12"/>
      <c r="AC110" s="12"/>
      <c r="AD110" s="12"/>
      <c r="AE110" s="12"/>
      <c r="AR110" s="158" t="s">
        <v>77</v>
      </c>
      <c r="AT110" s="166" t="s">
        <v>68</v>
      </c>
      <c r="AU110" s="166" t="s">
        <v>69</v>
      </c>
      <c r="AY110" s="158" t="s">
        <v>150</v>
      </c>
      <c r="BK110" s="167">
        <f>BK111+BK122</f>
        <v>0</v>
      </c>
    </row>
    <row r="111" spans="1:63" s="12" customFormat="1" ht="22.8" customHeight="1">
      <c r="A111" s="12"/>
      <c r="B111" s="157"/>
      <c r="C111" s="12"/>
      <c r="D111" s="158" t="s">
        <v>68</v>
      </c>
      <c r="E111" s="168" t="s">
        <v>746</v>
      </c>
      <c r="F111" s="168" t="s">
        <v>747</v>
      </c>
      <c r="G111" s="12"/>
      <c r="H111" s="12"/>
      <c r="I111" s="160"/>
      <c r="J111" s="169">
        <f>BK111</f>
        <v>0</v>
      </c>
      <c r="K111" s="12"/>
      <c r="L111" s="157"/>
      <c r="M111" s="162"/>
      <c r="N111" s="163"/>
      <c r="O111" s="163"/>
      <c r="P111" s="164">
        <f>SUM(P112:P121)</f>
        <v>0</v>
      </c>
      <c r="Q111" s="163"/>
      <c r="R111" s="164">
        <f>SUM(R112:R121)</f>
        <v>0</v>
      </c>
      <c r="S111" s="163"/>
      <c r="T111" s="165">
        <f>SUM(T112:T121)</f>
        <v>0</v>
      </c>
      <c r="U111" s="12"/>
      <c r="V111" s="12"/>
      <c r="W111" s="12"/>
      <c r="X111" s="12"/>
      <c r="Y111" s="12"/>
      <c r="Z111" s="12"/>
      <c r="AA111" s="12"/>
      <c r="AB111" s="12"/>
      <c r="AC111" s="12"/>
      <c r="AD111" s="12"/>
      <c r="AE111" s="12"/>
      <c r="AR111" s="158" t="s">
        <v>77</v>
      </c>
      <c r="AT111" s="166" t="s">
        <v>68</v>
      </c>
      <c r="AU111" s="166" t="s">
        <v>15</v>
      </c>
      <c r="AY111" s="158" t="s">
        <v>150</v>
      </c>
      <c r="BK111" s="167">
        <f>SUM(BK112:BK121)</f>
        <v>0</v>
      </c>
    </row>
    <row r="112" spans="1:65" s="2" customFormat="1" ht="24.15" customHeight="1">
      <c r="A112" s="35"/>
      <c r="B112" s="170"/>
      <c r="C112" s="171" t="s">
        <v>93</v>
      </c>
      <c r="D112" s="171" t="s">
        <v>152</v>
      </c>
      <c r="E112" s="172" t="s">
        <v>748</v>
      </c>
      <c r="F112" s="173" t="s">
        <v>749</v>
      </c>
      <c r="G112" s="174" t="s">
        <v>622</v>
      </c>
      <c r="H112" s="175">
        <v>213</v>
      </c>
      <c r="I112" s="176"/>
      <c r="J112" s="177">
        <f>ROUND(I112*H112,2)</f>
        <v>0</v>
      </c>
      <c r="K112" s="173" t="s">
        <v>156</v>
      </c>
      <c r="L112" s="36"/>
      <c r="M112" s="178" t="s">
        <v>3</v>
      </c>
      <c r="N112" s="179" t="s">
        <v>40</v>
      </c>
      <c r="O112" s="69"/>
      <c r="P112" s="180">
        <f>O112*H112</f>
        <v>0</v>
      </c>
      <c r="Q112" s="180">
        <v>0</v>
      </c>
      <c r="R112" s="180">
        <f>Q112*H112</f>
        <v>0</v>
      </c>
      <c r="S112" s="180">
        <v>0</v>
      </c>
      <c r="T112" s="181">
        <f>S112*H112</f>
        <v>0</v>
      </c>
      <c r="U112" s="35"/>
      <c r="V112" s="35"/>
      <c r="W112" s="35"/>
      <c r="X112" s="35"/>
      <c r="Y112" s="35"/>
      <c r="Z112" s="35"/>
      <c r="AA112" s="35"/>
      <c r="AB112" s="35"/>
      <c r="AC112" s="35"/>
      <c r="AD112" s="35"/>
      <c r="AE112" s="35"/>
      <c r="AR112" s="182" t="s">
        <v>185</v>
      </c>
      <c r="AT112" s="182" t="s">
        <v>152</v>
      </c>
      <c r="AU112" s="182" t="s">
        <v>77</v>
      </c>
      <c r="AY112" s="16" t="s">
        <v>150</v>
      </c>
      <c r="BE112" s="183">
        <f>IF(N112="základní",J112,0)</f>
        <v>0</v>
      </c>
      <c r="BF112" s="183">
        <f>IF(N112="snížená",J112,0)</f>
        <v>0</v>
      </c>
      <c r="BG112" s="183">
        <f>IF(N112="zákl. přenesená",J112,0)</f>
        <v>0</v>
      </c>
      <c r="BH112" s="183">
        <f>IF(N112="sníž. přenesená",J112,0)</f>
        <v>0</v>
      </c>
      <c r="BI112" s="183">
        <f>IF(N112="nulová",J112,0)</f>
        <v>0</v>
      </c>
      <c r="BJ112" s="16" t="s">
        <v>15</v>
      </c>
      <c r="BK112" s="183">
        <f>ROUND(I112*H112,2)</f>
        <v>0</v>
      </c>
      <c r="BL112" s="16" t="s">
        <v>185</v>
      </c>
      <c r="BM112" s="182" t="s">
        <v>73</v>
      </c>
    </row>
    <row r="113" spans="1:47" s="2" customFormat="1" ht="12">
      <c r="A113" s="35"/>
      <c r="B113" s="36"/>
      <c r="C113" s="35"/>
      <c r="D113" s="184" t="s">
        <v>157</v>
      </c>
      <c r="E113" s="35"/>
      <c r="F113" s="185" t="s">
        <v>750</v>
      </c>
      <c r="G113" s="35"/>
      <c r="H113" s="35"/>
      <c r="I113" s="186"/>
      <c r="J113" s="35"/>
      <c r="K113" s="35"/>
      <c r="L113" s="36"/>
      <c r="M113" s="187"/>
      <c r="N113" s="188"/>
      <c r="O113" s="69"/>
      <c r="P113" s="69"/>
      <c r="Q113" s="69"/>
      <c r="R113" s="69"/>
      <c r="S113" s="69"/>
      <c r="T113" s="70"/>
      <c r="U113" s="35"/>
      <c r="V113" s="35"/>
      <c r="W113" s="35"/>
      <c r="X113" s="35"/>
      <c r="Y113" s="35"/>
      <c r="Z113" s="35"/>
      <c r="AA113" s="35"/>
      <c r="AB113" s="35"/>
      <c r="AC113" s="35"/>
      <c r="AD113" s="35"/>
      <c r="AE113" s="35"/>
      <c r="AT113" s="16" t="s">
        <v>157</v>
      </c>
      <c r="AU113" s="16" t="s">
        <v>77</v>
      </c>
    </row>
    <row r="114" spans="1:65" s="2" customFormat="1" ht="24.15" customHeight="1">
      <c r="A114" s="35"/>
      <c r="B114" s="170"/>
      <c r="C114" s="171" t="s">
        <v>107</v>
      </c>
      <c r="D114" s="171" t="s">
        <v>152</v>
      </c>
      <c r="E114" s="172" t="s">
        <v>751</v>
      </c>
      <c r="F114" s="173" t="s">
        <v>752</v>
      </c>
      <c r="G114" s="174" t="s">
        <v>622</v>
      </c>
      <c r="H114" s="175">
        <v>213</v>
      </c>
      <c r="I114" s="176"/>
      <c r="J114" s="177">
        <f>ROUND(I114*H114,2)</f>
        <v>0</v>
      </c>
      <c r="K114" s="173" t="s">
        <v>156</v>
      </c>
      <c r="L114" s="36"/>
      <c r="M114" s="178" t="s">
        <v>3</v>
      </c>
      <c r="N114" s="179" t="s">
        <v>40</v>
      </c>
      <c r="O114" s="69"/>
      <c r="P114" s="180">
        <f>O114*H114</f>
        <v>0</v>
      </c>
      <c r="Q114" s="180">
        <v>0</v>
      </c>
      <c r="R114" s="180">
        <f>Q114*H114</f>
        <v>0</v>
      </c>
      <c r="S114" s="180">
        <v>0</v>
      </c>
      <c r="T114" s="181">
        <f>S114*H114</f>
        <v>0</v>
      </c>
      <c r="U114" s="35"/>
      <c r="V114" s="35"/>
      <c r="W114" s="35"/>
      <c r="X114" s="35"/>
      <c r="Y114" s="35"/>
      <c r="Z114" s="35"/>
      <c r="AA114" s="35"/>
      <c r="AB114" s="35"/>
      <c r="AC114" s="35"/>
      <c r="AD114" s="35"/>
      <c r="AE114" s="35"/>
      <c r="AR114" s="182" t="s">
        <v>185</v>
      </c>
      <c r="AT114" s="182" t="s">
        <v>152</v>
      </c>
      <c r="AU114" s="182" t="s">
        <v>77</v>
      </c>
      <c r="AY114" s="16" t="s">
        <v>150</v>
      </c>
      <c r="BE114" s="183">
        <f>IF(N114="základní",J114,0)</f>
        <v>0</v>
      </c>
      <c r="BF114" s="183">
        <f>IF(N114="snížená",J114,0)</f>
        <v>0</v>
      </c>
      <c r="BG114" s="183">
        <f>IF(N114="zákl. přenesená",J114,0)</f>
        <v>0</v>
      </c>
      <c r="BH114" s="183">
        <f>IF(N114="sníž. přenesená",J114,0)</f>
        <v>0</v>
      </c>
      <c r="BI114" s="183">
        <f>IF(N114="nulová",J114,0)</f>
        <v>0</v>
      </c>
      <c r="BJ114" s="16" t="s">
        <v>15</v>
      </c>
      <c r="BK114" s="183">
        <f>ROUND(I114*H114,2)</f>
        <v>0</v>
      </c>
      <c r="BL114" s="16" t="s">
        <v>185</v>
      </c>
      <c r="BM114" s="182" t="s">
        <v>186</v>
      </c>
    </row>
    <row r="115" spans="1:47" s="2" customFormat="1" ht="12">
      <c r="A115" s="35"/>
      <c r="B115" s="36"/>
      <c r="C115" s="35"/>
      <c r="D115" s="184" t="s">
        <v>157</v>
      </c>
      <c r="E115" s="35"/>
      <c r="F115" s="185" t="s">
        <v>753</v>
      </c>
      <c r="G115" s="35"/>
      <c r="H115" s="35"/>
      <c r="I115" s="186"/>
      <c r="J115" s="35"/>
      <c r="K115" s="35"/>
      <c r="L115" s="36"/>
      <c r="M115" s="187"/>
      <c r="N115" s="188"/>
      <c r="O115" s="69"/>
      <c r="P115" s="69"/>
      <c r="Q115" s="69"/>
      <c r="R115" s="69"/>
      <c r="S115" s="69"/>
      <c r="T115" s="70"/>
      <c r="U115" s="35"/>
      <c r="V115" s="35"/>
      <c r="W115" s="35"/>
      <c r="X115" s="35"/>
      <c r="Y115" s="35"/>
      <c r="Z115" s="35"/>
      <c r="AA115" s="35"/>
      <c r="AB115" s="35"/>
      <c r="AC115" s="35"/>
      <c r="AD115" s="35"/>
      <c r="AE115" s="35"/>
      <c r="AT115" s="16" t="s">
        <v>157</v>
      </c>
      <c r="AU115" s="16" t="s">
        <v>77</v>
      </c>
    </row>
    <row r="116" spans="1:65" s="2" customFormat="1" ht="24.15" customHeight="1">
      <c r="A116" s="35"/>
      <c r="B116" s="170"/>
      <c r="C116" s="193" t="s">
        <v>170</v>
      </c>
      <c r="D116" s="193" t="s">
        <v>247</v>
      </c>
      <c r="E116" s="194" t="s">
        <v>754</v>
      </c>
      <c r="F116" s="195" t="s">
        <v>755</v>
      </c>
      <c r="G116" s="196" t="s">
        <v>622</v>
      </c>
      <c r="H116" s="197">
        <v>71</v>
      </c>
      <c r="I116" s="198"/>
      <c r="J116" s="199">
        <f>ROUND(I116*H116,2)</f>
        <v>0</v>
      </c>
      <c r="K116" s="195" t="s">
        <v>156</v>
      </c>
      <c r="L116" s="200"/>
      <c r="M116" s="201" t="s">
        <v>3</v>
      </c>
      <c r="N116" s="202"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250</v>
      </c>
      <c r="AT116" s="182" t="s">
        <v>247</v>
      </c>
      <c r="AU116" s="182" t="s">
        <v>77</v>
      </c>
      <c r="AY116" s="16" t="s">
        <v>150</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185</v>
      </c>
      <c r="BM116" s="182" t="s">
        <v>185</v>
      </c>
    </row>
    <row r="117" spans="1:65" s="2" customFormat="1" ht="24.15" customHeight="1">
      <c r="A117" s="35"/>
      <c r="B117" s="170"/>
      <c r="C117" s="193" t="s">
        <v>188</v>
      </c>
      <c r="D117" s="193" t="s">
        <v>247</v>
      </c>
      <c r="E117" s="194" t="s">
        <v>756</v>
      </c>
      <c r="F117" s="195" t="s">
        <v>757</v>
      </c>
      <c r="G117" s="196" t="s">
        <v>622</v>
      </c>
      <c r="H117" s="197">
        <v>142</v>
      </c>
      <c r="I117" s="198"/>
      <c r="J117" s="199">
        <f>ROUND(I117*H117,2)</f>
        <v>0</v>
      </c>
      <c r="K117" s="195" t="s">
        <v>156</v>
      </c>
      <c r="L117" s="200"/>
      <c r="M117" s="201" t="s">
        <v>3</v>
      </c>
      <c r="N117" s="202" t="s">
        <v>40</v>
      </c>
      <c r="O117" s="69"/>
      <c r="P117" s="180">
        <f>O117*H117</f>
        <v>0</v>
      </c>
      <c r="Q117" s="180">
        <v>0</v>
      </c>
      <c r="R117" s="180">
        <f>Q117*H117</f>
        <v>0</v>
      </c>
      <c r="S117" s="180">
        <v>0</v>
      </c>
      <c r="T117" s="181">
        <f>S117*H117</f>
        <v>0</v>
      </c>
      <c r="U117" s="35"/>
      <c r="V117" s="35"/>
      <c r="W117" s="35"/>
      <c r="X117" s="35"/>
      <c r="Y117" s="35"/>
      <c r="Z117" s="35"/>
      <c r="AA117" s="35"/>
      <c r="AB117" s="35"/>
      <c r="AC117" s="35"/>
      <c r="AD117" s="35"/>
      <c r="AE117" s="35"/>
      <c r="AR117" s="182" t="s">
        <v>250</v>
      </c>
      <c r="AT117" s="182" t="s">
        <v>247</v>
      </c>
      <c r="AU117" s="182" t="s">
        <v>77</v>
      </c>
      <c r="AY117" s="16" t="s">
        <v>150</v>
      </c>
      <c r="BE117" s="183">
        <f>IF(N117="základní",J117,0)</f>
        <v>0</v>
      </c>
      <c r="BF117" s="183">
        <f>IF(N117="snížená",J117,0)</f>
        <v>0</v>
      </c>
      <c r="BG117" s="183">
        <f>IF(N117="zákl. přenesená",J117,0)</f>
        <v>0</v>
      </c>
      <c r="BH117" s="183">
        <f>IF(N117="sníž. přenesená",J117,0)</f>
        <v>0</v>
      </c>
      <c r="BI117" s="183">
        <f>IF(N117="nulová",J117,0)</f>
        <v>0</v>
      </c>
      <c r="BJ117" s="16" t="s">
        <v>15</v>
      </c>
      <c r="BK117" s="183">
        <f>ROUND(I117*H117,2)</f>
        <v>0</v>
      </c>
      <c r="BL117" s="16" t="s">
        <v>185</v>
      </c>
      <c r="BM117" s="182" t="s">
        <v>194</v>
      </c>
    </row>
    <row r="118" spans="1:65" s="2" customFormat="1" ht="78" customHeight="1">
      <c r="A118" s="35"/>
      <c r="B118" s="170"/>
      <c r="C118" s="171" t="s">
        <v>174</v>
      </c>
      <c r="D118" s="171" t="s">
        <v>152</v>
      </c>
      <c r="E118" s="172" t="s">
        <v>758</v>
      </c>
      <c r="F118" s="173" t="s">
        <v>759</v>
      </c>
      <c r="G118" s="174" t="s">
        <v>622</v>
      </c>
      <c r="H118" s="175">
        <v>71</v>
      </c>
      <c r="I118" s="176"/>
      <c r="J118" s="177">
        <f>ROUND(I118*H118,2)</f>
        <v>0</v>
      </c>
      <c r="K118" s="173" t="s">
        <v>3</v>
      </c>
      <c r="L118" s="36"/>
      <c r="M118" s="178" t="s">
        <v>3</v>
      </c>
      <c r="N118" s="179" t="s">
        <v>40</v>
      </c>
      <c r="O118" s="69"/>
      <c r="P118" s="180">
        <f>O118*H118</f>
        <v>0</v>
      </c>
      <c r="Q118" s="180">
        <v>0</v>
      </c>
      <c r="R118" s="180">
        <f>Q118*H118</f>
        <v>0</v>
      </c>
      <c r="S118" s="180">
        <v>0</v>
      </c>
      <c r="T118" s="181">
        <f>S118*H118</f>
        <v>0</v>
      </c>
      <c r="U118" s="35"/>
      <c r="V118" s="35"/>
      <c r="W118" s="35"/>
      <c r="X118" s="35"/>
      <c r="Y118" s="35"/>
      <c r="Z118" s="35"/>
      <c r="AA118" s="35"/>
      <c r="AB118" s="35"/>
      <c r="AC118" s="35"/>
      <c r="AD118" s="35"/>
      <c r="AE118" s="35"/>
      <c r="AR118" s="182" t="s">
        <v>185</v>
      </c>
      <c r="AT118" s="182" t="s">
        <v>152</v>
      </c>
      <c r="AU118" s="182" t="s">
        <v>77</v>
      </c>
      <c r="AY118" s="16" t="s">
        <v>150</v>
      </c>
      <c r="BE118" s="183">
        <f>IF(N118="základní",J118,0)</f>
        <v>0</v>
      </c>
      <c r="BF118" s="183">
        <f>IF(N118="snížená",J118,0)</f>
        <v>0</v>
      </c>
      <c r="BG118" s="183">
        <f>IF(N118="zákl. přenesená",J118,0)</f>
        <v>0</v>
      </c>
      <c r="BH118" s="183">
        <f>IF(N118="sníž. přenesená",J118,0)</f>
        <v>0</v>
      </c>
      <c r="BI118" s="183">
        <f>IF(N118="nulová",J118,0)</f>
        <v>0</v>
      </c>
      <c r="BJ118" s="16" t="s">
        <v>15</v>
      </c>
      <c r="BK118" s="183">
        <f>ROUND(I118*H118,2)</f>
        <v>0</v>
      </c>
      <c r="BL118" s="16" t="s">
        <v>185</v>
      </c>
      <c r="BM118" s="182" t="s">
        <v>223</v>
      </c>
    </row>
    <row r="119" spans="1:65" s="2" customFormat="1" ht="49.05" customHeight="1">
      <c r="A119" s="35"/>
      <c r="B119" s="170"/>
      <c r="C119" s="171" t="s">
        <v>225</v>
      </c>
      <c r="D119" s="171" t="s">
        <v>152</v>
      </c>
      <c r="E119" s="172" t="s">
        <v>760</v>
      </c>
      <c r="F119" s="173" t="s">
        <v>761</v>
      </c>
      <c r="G119" s="174" t="s">
        <v>622</v>
      </c>
      <c r="H119" s="175">
        <v>71</v>
      </c>
      <c r="I119" s="176"/>
      <c r="J119" s="177">
        <f>ROUND(I119*H119,2)</f>
        <v>0</v>
      </c>
      <c r="K119" s="173" t="s">
        <v>3</v>
      </c>
      <c r="L119" s="36"/>
      <c r="M119" s="178" t="s">
        <v>3</v>
      </c>
      <c r="N119" s="179" t="s">
        <v>40</v>
      </c>
      <c r="O119" s="69"/>
      <c r="P119" s="180">
        <f>O119*H119</f>
        <v>0</v>
      </c>
      <c r="Q119" s="180">
        <v>0</v>
      </c>
      <c r="R119" s="180">
        <f>Q119*H119</f>
        <v>0</v>
      </c>
      <c r="S119" s="180">
        <v>0</v>
      </c>
      <c r="T119" s="181">
        <f>S119*H119</f>
        <v>0</v>
      </c>
      <c r="U119" s="35"/>
      <c r="V119" s="35"/>
      <c r="W119" s="35"/>
      <c r="X119" s="35"/>
      <c r="Y119" s="35"/>
      <c r="Z119" s="35"/>
      <c r="AA119" s="35"/>
      <c r="AB119" s="35"/>
      <c r="AC119" s="35"/>
      <c r="AD119" s="35"/>
      <c r="AE119" s="35"/>
      <c r="AR119" s="182" t="s">
        <v>185</v>
      </c>
      <c r="AT119" s="182" t="s">
        <v>152</v>
      </c>
      <c r="AU119" s="182" t="s">
        <v>77</v>
      </c>
      <c r="AY119" s="16" t="s">
        <v>150</v>
      </c>
      <c r="BE119" s="183">
        <f>IF(N119="základní",J119,0)</f>
        <v>0</v>
      </c>
      <c r="BF119" s="183">
        <f>IF(N119="snížená",J119,0)</f>
        <v>0</v>
      </c>
      <c r="BG119" s="183">
        <f>IF(N119="zákl. přenesená",J119,0)</f>
        <v>0</v>
      </c>
      <c r="BH119" s="183">
        <f>IF(N119="sníž. přenesená",J119,0)</f>
        <v>0</v>
      </c>
      <c r="BI119" s="183">
        <f>IF(N119="nulová",J119,0)</f>
        <v>0</v>
      </c>
      <c r="BJ119" s="16" t="s">
        <v>15</v>
      </c>
      <c r="BK119" s="183">
        <f>ROUND(I119*H119,2)</f>
        <v>0</v>
      </c>
      <c r="BL119" s="16" t="s">
        <v>185</v>
      </c>
      <c r="BM119" s="182" t="s">
        <v>228</v>
      </c>
    </row>
    <row r="120" spans="1:65" s="2" customFormat="1" ht="44.25" customHeight="1">
      <c r="A120" s="35"/>
      <c r="B120" s="170"/>
      <c r="C120" s="171" t="s">
        <v>73</v>
      </c>
      <c r="D120" s="171" t="s">
        <v>152</v>
      </c>
      <c r="E120" s="172" t="s">
        <v>762</v>
      </c>
      <c r="F120" s="173" t="s">
        <v>763</v>
      </c>
      <c r="G120" s="174" t="s">
        <v>764</v>
      </c>
      <c r="H120" s="203"/>
      <c r="I120" s="176"/>
      <c r="J120" s="177">
        <f>ROUND(I120*H120,2)</f>
        <v>0</v>
      </c>
      <c r="K120" s="173" t="s">
        <v>156</v>
      </c>
      <c r="L120" s="36"/>
      <c r="M120" s="178" t="s">
        <v>3</v>
      </c>
      <c r="N120" s="179" t="s">
        <v>40</v>
      </c>
      <c r="O120" s="69"/>
      <c r="P120" s="180">
        <f>O120*H120</f>
        <v>0</v>
      </c>
      <c r="Q120" s="180">
        <v>0</v>
      </c>
      <c r="R120" s="180">
        <f>Q120*H120</f>
        <v>0</v>
      </c>
      <c r="S120" s="180">
        <v>0</v>
      </c>
      <c r="T120" s="181">
        <f>S120*H120</f>
        <v>0</v>
      </c>
      <c r="U120" s="35"/>
      <c r="V120" s="35"/>
      <c r="W120" s="35"/>
      <c r="X120" s="35"/>
      <c r="Y120" s="35"/>
      <c r="Z120" s="35"/>
      <c r="AA120" s="35"/>
      <c r="AB120" s="35"/>
      <c r="AC120" s="35"/>
      <c r="AD120" s="35"/>
      <c r="AE120" s="35"/>
      <c r="AR120" s="182" t="s">
        <v>185</v>
      </c>
      <c r="AT120" s="182" t="s">
        <v>152</v>
      </c>
      <c r="AU120" s="182" t="s">
        <v>77</v>
      </c>
      <c r="AY120" s="16" t="s">
        <v>150</v>
      </c>
      <c r="BE120" s="183">
        <f>IF(N120="základní",J120,0)</f>
        <v>0</v>
      </c>
      <c r="BF120" s="183">
        <f>IF(N120="snížená",J120,0)</f>
        <v>0</v>
      </c>
      <c r="BG120" s="183">
        <f>IF(N120="zákl. přenesená",J120,0)</f>
        <v>0</v>
      </c>
      <c r="BH120" s="183">
        <f>IF(N120="sníž. přenesená",J120,0)</f>
        <v>0</v>
      </c>
      <c r="BI120" s="183">
        <f>IF(N120="nulová",J120,0)</f>
        <v>0</v>
      </c>
      <c r="BJ120" s="16" t="s">
        <v>15</v>
      </c>
      <c r="BK120" s="183">
        <f>ROUND(I120*H120,2)</f>
        <v>0</v>
      </c>
      <c r="BL120" s="16" t="s">
        <v>185</v>
      </c>
      <c r="BM120" s="182" t="s">
        <v>232</v>
      </c>
    </row>
    <row r="121" spans="1:47" s="2" customFormat="1" ht="12">
      <c r="A121" s="35"/>
      <c r="B121" s="36"/>
      <c r="C121" s="35"/>
      <c r="D121" s="184" t="s">
        <v>157</v>
      </c>
      <c r="E121" s="35"/>
      <c r="F121" s="185" t="s">
        <v>765</v>
      </c>
      <c r="G121" s="35"/>
      <c r="H121" s="35"/>
      <c r="I121" s="186"/>
      <c r="J121" s="35"/>
      <c r="K121" s="35"/>
      <c r="L121" s="36"/>
      <c r="M121" s="187"/>
      <c r="N121" s="188"/>
      <c r="O121" s="69"/>
      <c r="P121" s="69"/>
      <c r="Q121" s="69"/>
      <c r="R121" s="69"/>
      <c r="S121" s="69"/>
      <c r="T121" s="70"/>
      <c r="U121" s="35"/>
      <c r="V121" s="35"/>
      <c r="W121" s="35"/>
      <c r="X121" s="35"/>
      <c r="Y121" s="35"/>
      <c r="Z121" s="35"/>
      <c r="AA121" s="35"/>
      <c r="AB121" s="35"/>
      <c r="AC121" s="35"/>
      <c r="AD121" s="35"/>
      <c r="AE121" s="35"/>
      <c r="AT121" s="16" t="s">
        <v>157</v>
      </c>
      <c r="AU121" s="16" t="s">
        <v>77</v>
      </c>
    </row>
    <row r="122" spans="1:63" s="12" customFormat="1" ht="22.8" customHeight="1">
      <c r="A122" s="12"/>
      <c r="B122" s="157"/>
      <c r="C122" s="12"/>
      <c r="D122" s="158" t="s">
        <v>68</v>
      </c>
      <c r="E122" s="168" t="s">
        <v>299</v>
      </c>
      <c r="F122" s="168" t="s">
        <v>300</v>
      </c>
      <c r="G122" s="12"/>
      <c r="H122" s="12"/>
      <c r="I122" s="160"/>
      <c r="J122" s="169">
        <f>BK122</f>
        <v>0</v>
      </c>
      <c r="K122" s="12"/>
      <c r="L122" s="157"/>
      <c r="M122" s="162"/>
      <c r="N122" s="163"/>
      <c r="O122" s="163"/>
      <c r="P122" s="164">
        <f>SUM(P123:P124)</f>
        <v>0</v>
      </c>
      <c r="Q122" s="163"/>
      <c r="R122" s="164">
        <f>SUM(R123:R124)</f>
        <v>0</v>
      </c>
      <c r="S122" s="163"/>
      <c r="T122" s="165">
        <f>SUM(T123:T124)</f>
        <v>0</v>
      </c>
      <c r="U122" s="12"/>
      <c r="V122" s="12"/>
      <c r="W122" s="12"/>
      <c r="X122" s="12"/>
      <c r="Y122" s="12"/>
      <c r="Z122" s="12"/>
      <c r="AA122" s="12"/>
      <c r="AB122" s="12"/>
      <c r="AC122" s="12"/>
      <c r="AD122" s="12"/>
      <c r="AE122" s="12"/>
      <c r="AR122" s="158" t="s">
        <v>77</v>
      </c>
      <c r="AT122" s="166" t="s">
        <v>68</v>
      </c>
      <c r="AU122" s="166" t="s">
        <v>15</v>
      </c>
      <c r="AY122" s="158" t="s">
        <v>150</v>
      </c>
      <c r="BK122" s="167">
        <f>SUM(BK123:BK124)</f>
        <v>0</v>
      </c>
    </row>
    <row r="123" spans="1:65" s="2" customFormat="1" ht="24.15" customHeight="1">
      <c r="A123" s="35"/>
      <c r="B123" s="170"/>
      <c r="C123" s="171" t="s">
        <v>234</v>
      </c>
      <c r="D123" s="171" t="s">
        <v>152</v>
      </c>
      <c r="E123" s="172" t="s">
        <v>766</v>
      </c>
      <c r="F123" s="173" t="s">
        <v>767</v>
      </c>
      <c r="G123" s="174" t="s">
        <v>155</v>
      </c>
      <c r="H123" s="175">
        <v>40.825</v>
      </c>
      <c r="I123" s="176"/>
      <c r="J123" s="177">
        <f>ROUND(I123*H123,2)</f>
        <v>0</v>
      </c>
      <c r="K123" s="173" t="s">
        <v>156</v>
      </c>
      <c r="L123" s="36"/>
      <c r="M123" s="178" t="s">
        <v>3</v>
      </c>
      <c r="N123" s="179" t="s">
        <v>40</v>
      </c>
      <c r="O123" s="69"/>
      <c r="P123" s="180">
        <f>O123*H123</f>
        <v>0</v>
      </c>
      <c r="Q123" s="180">
        <v>0</v>
      </c>
      <c r="R123" s="180">
        <f>Q123*H123</f>
        <v>0</v>
      </c>
      <c r="S123" s="180">
        <v>0</v>
      </c>
      <c r="T123" s="181">
        <f>S123*H123</f>
        <v>0</v>
      </c>
      <c r="U123" s="35"/>
      <c r="V123" s="35"/>
      <c r="W123" s="35"/>
      <c r="X123" s="35"/>
      <c r="Y123" s="35"/>
      <c r="Z123" s="35"/>
      <c r="AA123" s="35"/>
      <c r="AB123" s="35"/>
      <c r="AC123" s="35"/>
      <c r="AD123" s="35"/>
      <c r="AE123" s="35"/>
      <c r="AR123" s="182" t="s">
        <v>185</v>
      </c>
      <c r="AT123" s="182" t="s">
        <v>152</v>
      </c>
      <c r="AU123" s="182" t="s">
        <v>77</v>
      </c>
      <c r="AY123" s="16" t="s">
        <v>150</v>
      </c>
      <c r="BE123" s="183">
        <f>IF(N123="základní",J123,0)</f>
        <v>0</v>
      </c>
      <c r="BF123" s="183">
        <f>IF(N123="snížená",J123,0)</f>
        <v>0</v>
      </c>
      <c r="BG123" s="183">
        <f>IF(N123="zákl. přenesená",J123,0)</f>
        <v>0</v>
      </c>
      <c r="BH123" s="183">
        <f>IF(N123="sníž. přenesená",J123,0)</f>
        <v>0</v>
      </c>
      <c r="BI123" s="183">
        <f>IF(N123="nulová",J123,0)</f>
        <v>0</v>
      </c>
      <c r="BJ123" s="16" t="s">
        <v>15</v>
      </c>
      <c r="BK123" s="183">
        <f>ROUND(I123*H123,2)</f>
        <v>0</v>
      </c>
      <c r="BL123" s="16" t="s">
        <v>185</v>
      </c>
      <c r="BM123" s="182" t="s">
        <v>237</v>
      </c>
    </row>
    <row r="124" spans="1:47" s="2" customFormat="1" ht="12">
      <c r="A124" s="35"/>
      <c r="B124" s="36"/>
      <c r="C124" s="35"/>
      <c r="D124" s="184" t="s">
        <v>157</v>
      </c>
      <c r="E124" s="35"/>
      <c r="F124" s="185" t="s">
        <v>768</v>
      </c>
      <c r="G124" s="35"/>
      <c r="H124" s="35"/>
      <c r="I124" s="186"/>
      <c r="J124" s="35"/>
      <c r="K124" s="35"/>
      <c r="L124" s="36"/>
      <c r="M124" s="189"/>
      <c r="N124" s="190"/>
      <c r="O124" s="191"/>
      <c r="P124" s="191"/>
      <c r="Q124" s="191"/>
      <c r="R124" s="191"/>
      <c r="S124" s="191"/>
      <c r="T124" s="192"/>
      <c r="U124" s="35"/>
      <c r="V124" s="35"/>
      <c r="W124" s="35"/>
      <c r="X124" s="35"/>
      <c r="Y124" s="35"/>
      <c r="Z124" s="35"/>
      <c r="AA124" s="35"/>
      <c r="AB124" s="35"/>
      <c r="AC124" s="35"/>
      <c r="AD124" s="35"/>
      <c r="AE124" s="35"/>
      <c r="AT124" s="16" t="s">
        <v>157</v>
      </c>
      <c r="AU124" s="16" t="s">
        <v>77</v>
      </c>
    </row>
    <row r="125" spans="1:31" s="2" customFormat="1" ht="6.95" customHeight="1">
      <c r="A125" s="35"/>
      <c r="B125" s="52"/>
      <c r="C125" s="53"/>
      <c r="D125" s="53"/>
      <c r="E125" s="53"/>
      <c r="F125" s="53"/>
      <c r="G125" s="53"/>
      <c r="H125" s="53"/>
      <c r="I125" s="53"/>
      <c r="J125" s="53"/>
      <c r="K125" s="53"/>
      <c r="L125" s="36"/>
      <c r="M125" s="35"/>
      <c r="O125" s="35"/>
      <c r="P125" s="35"/>
      <c r="Q125" s="35"/>
      <c r="R125" s="35"/>
      <c r="S125" s="35"/>
      <c r="T125" s="35"/>
      <c r="U125" s="35"/>
      <c r="V125" s="35"/>
      <c r="W125" s="35"/>
      <c r="X125" s="35"/>
      <c r="Y125" s="35"/>
      <c r="Z125" s="35"/>
      <c r="AA125" s="35"/>
      <c r="AB125" s="35"/>
      <c r="AC125" s="35"/>
      <c r="AD125" s="35"/>
      <c r="AE125" s="35"/>
    </row>
  </sheetData>
  <autoFilter ref="C96:K124"/>
  <mergeCells count="15">
    <mergeCell ref="E7:H7"/>
    <mergeCell ref="E11:H11"/>
    <mergeCell ref="E9:H9"/>
    <mergeCell ref="E13:H13"/>
    <mergeCell ref="E22:H22"/>
    <mergeCell ref="E31:H31"/>
    <mergeCell ref="E52:H52"/>
    <mergeCell ref="E56:H56"/>
    <mergeCell ref="E54:H54"/>
    <mergeCell ref="E58:H58"/>
    <mergeCell ref="E83:H83"/>
    <mergeCell ref="E87:H87"/>
    <mergeCell ref="E85:H85"/>
    <mergeCell ref="E89:H89"/>
    <mergeCell ref="L2:V2"/>
  </mergeCells>
  <hyperlinks>
    <hyperlink ref="F101" r:id="rId1" display="https://podminky.urs.cz/item/CS_URS_2022_02/968072455"/>
    <hyperlink ref="F104" r:id="rId2" display="https://podminky.urs.cz/item/CS_URS_2022_02/997013213"/>
    <hyperlink ref="F106" r:id="rId3" display="https://podminky.urs.cz/item/CS_URS_2022_02/997013501"/>
    <hyperlink ref="F108" r:id="rId4" display="https://podminky.urs.cz/item/CS_URS_2022_02/997013509"/>
    <hyperlink ref="F113" r:id="rId5" display="https://podminky.urs.cz/item/CS_URS_2022_02/766491851"/>
    <hyperlink ref="F115" r:id="rId6" display="https://podminky.urs.cz/item/CS_URS_2022_02/766695213"/>
    <hyperlink ref="F121" r:id="rId7" display="https://podminky.urs.cz/item/CS_URS_2022_02/998766202"/>
    <hyperlink ref="F124" r:id="rId8" display="https://podminky.urs.cz/item/CS_URS_2022_02/7831182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11.xml><?xml version="1.0" encoding="utf-8"?>
<worksheet xmlns="http://schemas.openxmlformats.org/spreadsheetml/2006/main" xmlns:r="http://schemas.openxmlformats.org/officeDocument/2006/relationships">
  <sheetPr>
    <pageSetUpPr fitToPage="1"/>
  </sheetPr>
  <dimension ref="A2:BM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106</v>
      </c>
    </row>
    <row r="3" spans="2:46" s="1" customFormat="1" ht="6.95" customHeight="1">
      <c r="B3" s="17"/>
      <c r="C3" s="18"/>
      <c r="D3" s="18"/>
      <c r="E3" s="18"/>
      <c r="F3" s="18"/>
      <c r="G3" s="18"/>
      <c r="H3" s="18"/>
      <c r="I3" s="18"/>
      <c r="J3" s="18"/>
      <c r="K3" s="18"/>
      <c r="L3" s="19"/>
      <c r="AT3" s="16" t="s">
        <v>77</v>
      </c>
    </row>
    <row r="4" spans="2:46" s="1" customFormat="1" ht="24.95" customHeight="1">
      <c r="B4" s="19"/>
      <c r="D4" s="20" t="s">
        <v>119</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120</v>
      </c>
      <c r="L8" s="19"/>
    </row>
    <row r="9" spans="2:12" s="1" customFormat="1" ht="16.5" customHeight="1">
      <c r="B9" s="19"/>
      <c r="E9" s="121" t="s">
        <v>121</v>
      </c>
      <c r="F9" s="1"/>
      <c r="G9" s="1"/>
      <c r="H9" s="1"/>
      <c r="L9" s="19"/>
    </row>
    <row r="10" spans="2:12" s="1" customFormat="1" ht="12" customHeight="1">
      <c r="B10" s="19"/>
      <c r="D10" s="29" t="s">
        <v>122</v>
      </c>
      <c r="L10" s="19"/>
    </row>
    <row r="11" spans="1:31" s="2" customFormat="1" ht="16.5" customHeight="1">
      <c r="A11" s="35"/>
      <c r="B11" s="36"/>
      <c r="C11" s="35"/>
      <c r="D11" s="35"/>
      <c r="E11" s="122" t="s">
        <v>692</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124</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769</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ROUND(J93,2)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ROUND((SUM(BE93:BE97)),2)</f>
        <v>0</v>
      </c>
      <c r="G37" s="35"/>
      <c r="H37" s="35"/>
      <c r="I37" s="129">
        <v>0.21</v>
      </c>
      <c r="J37" s="128">
        <f>ROUND(((SUM(BE93:BE97))*I37),2)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ROUND((SUM(BF93:BF97)),2)</f>
        <v>0</v>
      </c>
      <c r="G38" s="35"/>
      <c r="H38" s="35"/>
      <c r="I38" s="129">
        <v>0.15</v>
      </c>
      <c r="J38" s="128">
        <f>ROUND(((SUM(BF93:BF97))*I38),2)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ROUND((SUM(BG93:BG97)),2)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ROUND((SUM(BH93:BH97)),2)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ROUND((SUM(BI93:BI97)),2)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126</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120</v>
      </c>
      <c r="L53" s="19"/>
    </row>
    <row r="54" spans="2:12" s="1" customFormat="1" ht="16.5" customHeight="1">
      <c r="B54" s="19"/>
      <c r="E54" s="121" t="s">
        <v>121</v>
      </c>
      <c r="F54" s="1"/>
      <c r="G54" s="1"/>
      <c r="H54" s="1"/>
      <c r="L54" s="19"/>
    </row>
    <row r="55" spans="2:12" s="1" customFormat="1" ht="12" customHeight="1">
      <c r="B55" s="19"/>
      <c r="C55" s="29" t="s">
        <v>122</v>
      </c>
      <c r="L55" s="19"/>
    </row>
    <row r="56" spans="1:31" s="2" customFormat="1" ht="16.5" customHeight="1">
      <c r="A56" s="35"/>
      <c r="B56" s="36"/>
      <c r="C56" s="35"/>
      <c r="D56" s="35"/>
      <c r="E56" s="122" t="s">
        <v>692</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124</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6 - Vyčištění budov_01</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127</v>
      </c>
      <c r="D65" s="130"/>
      <c r="E65" s="130"/>
      <c r="F65" s="130"/>
      <c r="G65" s="130"/>
      <c r="H65" s="130"/>
      <c r="I65" s="130"/>
      <c r="J65" s="137" t="s">
        <v>128</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J93</f>
        <v>0</v>
      </c>
      <c r="K67" s="35"/>
      <c r="L67" s="123"/>
      <c r="S67" s="35"/>
      <c r="T67" s="35"/>
      <c r="U67" s="35"/>
      <c r="V67" s="35"/>
      <c r="W67" s="35"/>
      <c r="X67" s="35"/>
      <c r="Y67" s="35"/>
      <c r="Z67" s="35"/>
      <c r="AA67" s="35"/>
      <c r="AB67" s="35"/>
      <c r="AC67" s="35"/>
      <c r="AD67" s="35"/>
      <c r="AE67" s="35"/>
      <c r="AU67" s="16" t="s">
        <v>129</v>
      </c>
    </row>
    <row r="68" spans="1:31" s="9" customFormat="1" ht="24.95" customHeight="1">
      <c r="A68" s="9"/>
      <c r="B68" s="139"/>
      <c r="C68" s="9"/>
      <c r="D68" s="140" t="s">
        <v>130</v>
      </c>
      <c r="E68" s="141"/>
      <c r="F68" s="141"/>
      <c r="G68" s="141"/>
      <c r="H68" s="141"/>
      <c r="I68" s="141"/>
      <c r="J68" s="142">
        <f>J94</f>
        <v>0</v>
      </c>
      <c r="K68" s="9"/>
      <c r="L68" s="139"/>
      <c r="S68" s="9"/>
      <c r="T68" s="9"/>
      <c r="U68" s="9"/>
      <c r="V68" s="9"/>
      <c r="W68" s="9"/>
      <c r="X68" s="9"/>
      <c r="Y68" s="9"/>
      <c r="Z68" s="9"/>
      <c r="AA68" s="9"/>
      <c r="AB68" s="9"/>
      <c r="AC68" s="9"/>
      <c r="AD68" s="9"/>
      <c r="AE68" s="9"/>
    </row>
    <row r="69" spans="1:31" s="10" customFormat="1" ht="19.9" customHeight="1">
      <c r="A69" s="10"/>
      <c r="B69" s="143"/>
      <c r="C69" s="10"/>
      <c r="D69" s="144" t="s">
        <v>323</v>
      </c>
      <c r="E69" s="145"/>
      <c r="F69" s="145"/>
      <c r="G69" s="145"/>
      <c r="H69" s="145"/>
      <c r="I69" s="145"/>
      <c r="J69" s="146">
        <f>J95</f>
        <v>0</v>
      </c>
      <c r="K69" s="10"/>
      <c r="L69" s="143"/>
      <c r="S69" s="10"/>
      <c r="T69" s="10"/>
      <c r="U69" s="10"/>
      <c r="V69" s="10"/>
      <c r="W69" s="10"/>
      <c r="X69" s="10"/>
      <c r="Y69" s="10"/>
      <c r="Z69" s="10"/>
      <c r="AA69" s="10"/>
      <c r="AB69" s="10"/>
      <c r="AC69" s="10"/>
      <c r="AD69" s="10"/>
      <c r="AE69" s="10"/>
    </row>
    <row r="70" spans="1:31" s="2" customFormat="1" ht="21.8" customHeight="1">
      <c r="A70" s="35"/>
      <c r="B70" s="36"/>
      <c r="C70" s="35"/>
      <c r="D70" s="35"/>
      <c r="E70" s="35"/>
      <c r="F70" s="35"/>
      <c r="G70" s="35"/>
      <c r="H70" s="35"/>
      <c r="I70" s="35"/>
      <c r="J70" s="35"/>
      <c r="K70" s="35"/>
      <c r="L70" s="123"/>
      <c r="S70" s="35"/>
      <c r="T70" s="35"/>
      <c r="U70" s="35"/>
      <c r="V70" s="35"/>
      <c r="W70" s="35"/>
      <c r="X70" s="35"/>
      <c r="Y70" s="35"/>
      <c r="Z70" s="35"/>
      <c r="AA70" s="35"/>
      <c r="AB70" s="35"/>
      <c r="AC70" s="35"/>
      <c r="AD70" s="35"/>
      <c r="AE70" s="35"/>
    </row>
    <row r="71" spans="1:31" s="2" customFormat="1" ht="6.95" customHeight="1">
      <c r="A71" s="35"/>
      <c r="B71" s="52"/>
      <c r="C71" s="53"/>
      <c r="D71" s="53"/>
      <c r="E71" s="53"/>
      <c r="F71" s="53"/>
      <c r="G71" s="53"/>
      <c r="H71" s="53"/>
      <c r="I71" s="53"/>
      <c r="J71" s="53"/>
      <c r="K71" s="53"/>
      <c r="L71" s="123"/>
      <c r="S71" s="35"/>
      <c r="T71" s="35"/>
      <c r="U71" s="35"/>
      <c r="V71" s="35"/>
      <c r="W71" s="35"/>
      <c r="X71" s="35"/>
      <c r="Y71" s="35"/>
      <c r="Z71" s="35"/>
      <c r="AA71" s="35"/>
      <c r="AB71" s="35"/>
      <c r="AC71" s="35"/>
      <c r="AD71" s="35"/>
      <c r="AE71" s="35"/>
    </row>
    <row r="75" spans="1:31" s="2" customFormat="1" ht="6.95" customHeight="1">
      <c r="A75" s="35"/>
      <c r="B75" s="54"/>
      <c r="C75" s="55"/>
      <c r="D75" s="55"/>
      <c r="E75" s="55"/>
      <c r="F75" s="55"/>
      <c r="G75" s="55"/>
      <c r="H75" s="55"/>
      <c r="I75" s="55"/>
      <c r="J75" s="55"/>
      <c r="K75" s="55"/>
      <c r="L75" s="123"/>
      <c r="S75" s="35"/>
      <c r="T75" s="35"/>
      <c r="U75" s="35"/>
      <c r="V75" s="35"/>
      <c r="W75" s="35"/>
      <c r="X75" s="35"/>
      <c r="Y75" s="35"/>
      <c r="Z75" s="35"/>
      <c r="AA75" s="35"/>
      <c r="AB75" s="35"/>
      <c r="AC75" s="35"/>
      <c r="AD75" s="35"/>
      <c r="AE75" s="35"/>
    </row>
    <row r="76" spans="1:31" s="2" customFormat="1" ht="24.95" customHeight="1">
      <c r="A76" s="35"/>
      <c r="B76" s="36"/>
      <c r="C76" s="20" t="s">
        <v>135</v>
      </c>
      <c r="D76" s="35"/>
      <c r="E76" s="35"/>
      <c r="F76" s="35"/>
      <c r="G76" s="35"/>
      <c r="H76" s="35"/>
      <c r="I76" s="35"/>
      <c r="J76" s="35"/>
      <c r="K76" s="35"/>
      <c r="L76" s="123"/>
      <c r="S76" s="35"/>
      <c r="T76" s="35"/>
      <c r="U76" s="35"/>
      <c r="V76" s="35"/>
      <c r="W76" s="35"/>
      <c r="X76" s="35"/>
      <c r="Y76" s="35"/>
      <c r="Z76" s="35"/>
      <c r="AA76" s="35"/>
      <c r="AB76" s="35"/>
      <c r="AC76" s="35"/>
      <c r="AD76" s="35"/>
      <c r="AE76" s="35"/>
    </row>
    <row r="77" spans="1:31" s="2" customFormat="1" ht="6.95" customHeight="1">
      <c r="A77" s="35"/>
      <c r="B77" s="36"/>
      <c r="C77" s="35"/>
      <c r="D77" s="35"/>
      <c r="E77" s="35"/>
      <c r="F77" s="35"/>
      <c r="G77" s="35"/>
      <c r="H77" s="35"/>
      <c r="I77" s="35"/>
      <c r="J77" s="35"/>
      <c r="K77" s="35"/>
      <c r="L77" s="123"/>
      <c r="S77" s="35"/>
      <c r="T77" s="35"/>
      <c r="U77" s="35"/>
      <c r="V77" s="35"/>
      <c r="W77" s="35"/>
      <c r="X77" s="35"/>
      <c r="Y77" s="35"/>
      <c r="Z77" s="35"/>
      <c r="AA77" s="35"/>
      <c r="AB77" s="35"/>
      <c r="AC77" s="35"/>
      <c r="AD77" s="35"/>
      <c r="AE77" s="35"/>
    </row>
    <row r="78" spans="1:31" s="2" customFormat="1" ht="12" customHeight="1">
      <c r="A78" s="35"/>
      <c r="B78" s="36"/>
      <c r="C78" s="29" t="s">
        <v>17</v>
      </c>
      <c r="D78" s="35"/>
      <c r="E78" s="35"/>
      <c r="F78" s="35"/>
      <c r="G78" s="35"/>
      <c r="H78" s="35"/>
      <c r="I78" s="35"/>
      <c r="J78" s="35"/>
      <c r="K78" s="35"/>
      <c r="L78" s="123"/>
      <c r="S78" s="35"/>
      <c r="T78" s="35"/>
      <c r="U78" s="35"/>
      <c r="V78" s="35"/>
      <c r="W78" s="35"/>
      <c r="X78" s="35"/>
      <c r="Y78" s="35"/>
      <c r="Z78" s="35"/>
      <c r="AA78" s="35"/>
      <c r="AB78" s="35"/>
      <c r="AC78" s="35"/>
      <c r="AD78" s="35"/>
      <c r="AE78" s="35"/>
    </row>
    <row r="79" spans="1:31" s="2" customFormat="1" ht="16.5" customHeight="1">
      <c r="A79" s="35"/>
      <c r="B79" s="36"/>
      <c r="C79" s="35"/>
      <c r="D79" s="35"/>
      <c r="E79" s="121" t="str">
        <f>E7</f>
        <v>Pozemní (stavební) objekt Koleje Jarov</v>
      </c>
      <c r="F79" s="29"/>
      <c r="G79" s="29"/>
      <c r="H79" s="29"/>
      <c r="I79" s="35"/>
      <c r="J79" s="35"/>
      <c r="K79" s="35"/>
      <c r="L79" s="123"/>
      <c r="S79" s="35"/>
      <c r="T79" s="35"/>
      <c r="U79" s="35"/>
      <c r="V79" s="35"/>
      <c r="W79" s="35"/>
      <c r="X79" s="35"/>
      <c r="Y79" s="35"/>
      <c r="Z79" s="35"/>
      <c r="AA79" s="35"/>
      <c r="AB79" s="35"/>
      <c r="AC79" s="35"/>
      <c r="AD79" s="35"/>
      <c r="AE79" s="35"/>
    </row>
    <row r="80" spans="2:12" s="1" customFormat="1" ht="12" customHeight="1">
      <c r="B80" s="19"/>
      <c r="C80" s="29" t="s">
        <v>120</v>
      </c>
      <c r="L80" s="19"/>
    </row>
    <row r="81" spans="2:12" s="1" customFormat="1" ht="16.5" customHeight="1">
      <c r="B81" s="19"/>
      <c r="E81" s="121" t="s">
        <v>121</v>
      </c>
      <c r="F81" s="1"/>
      <c r="G81" s="1"/>
      <c r="H81" s="1"/>
      <c r="L81" s="19"/>
    </row>
    <row r="82" spans="2:12" s="1" customFormat="1" ht="12" customHeight="1">
      <c r="B82" s="19"/>
      <c r="C82" s="29" t="s">
        <v>122</v>
      </c>
      <c r="L82" s="19"/>
    </row>
    <row r="83" spans="1:31" s="2" customFormat="1" ht="16.5" customHeight="1">
      <c r="A83" s="35"/>
      <c r="B83" s="36"/>
      <c r="C83" s="35"/>
      <c r="D83" s="35"/>
      <c r="E83" s="122" t="s">
        <v>692</v>
      </c>
      <c r="F83" s="35"/>
      <c r="G83" s="35"/>
      <c r="H83" s="35"/>
      <c r="I83" s="35"/>
      <c r="J83" s="35"/>
      <c r="K83" s="35"/>
      <c r="L83" s="123"/>
      <c r="S83" s="35"/>
      <c r="T83" s="35"/>
      <c r="U83" s="35"/>
      <c r="V83" s="35"/>
      <c r="W83" s="35"/>
      <c r="X83" s="35"/>
      <c r="Y83" s="35"/>
      <c r="Z83" s="35"/>
      <c r="AA83" s="35"/>
      <c r="AB83" s="35"/>
      <c r="AC83" s="35"/>
      <c r="AD83" s="35"/>
      <c r="AE83" s="35"/>
    </row>
    <row r="84" spans="1:31" s="2" customFormat="1" ht="12" customHeight="1">
      <c r="A84" s="35"/>
      <c r="B84" s="36"/>
      <c r="C84" s="29" t="s">
        <v>124</v>
      </c>
      <c r="D84" s="35"/>
      <c r="E84" s="35"/>
      <c r="F84" s="35"/>
      <c r="G84" s="35"/>
      <c r="H84" s="35"/>
      <c r="I84" s="35"/>
      <c r="J84" s="35"/>
      <c r="K84" s="35"/>
      <c r="L84" s="123"/>
      <c r="S84" s="35"/>
      <c r="T84" s="35"/>
      <c r="U84" s="35"/>
      <c r="V84" s="35"/>
      <c r="W84" s="35"/>
      <c r="X84" s="35"/>
      <c r="Y84" s="35"/>
      <c r="Z84" s="35"/>
      <c r="AA84" s="35"/>
      <c r="AB84" s="35"/>
      <c r="AC84" s="35"/>
      <c r="AD84" s="35"/>
      <c r="AE84" s="35"/>
    </row>
    <row r="85" spans="1:31" s="2" customFormat="1" ht="16.5" customHeight="1">
      <c r="A85" s="35"/>
      <c r="B85" s="36"/>
      <c r="C85" s="35"/>
      <c r="D85" s="35"/>
      <c r="E85" s="59" t="str">
        <f>E13</f>
        <v>6 - Vyčištění budov_01</v>
      </c>
      <c r="F85" s="35"/>
      <c r="G85" s="35"/>
      <c r="H85" s="35"/>
      <c r="I85" s="35"/>
      <c r="J85" s="35"/>
      <c r="K85" s="35"/>
      <c r="L85" s="123"/>
      <c r="S85" s="35"/>
      <c r="T85" s="35"/>
      <c r="U85" s="35"/>
      <c r="V85" s="35"/>
      <c r="W85" s="35"/>
      <c r="X85" s="35"/>
      <c r="Y85" s="35"/>
      <c r="Z85" s="35"/>
      <c r="AA85" s="35"/>
      <c r="AB85" s="35"/>
      <c r="AC85" s="35"/>
      <c r="AD85" s="35"/>
      <c r="AE85" s="35"/>
    </row>
    <row r="86" spans="1:31" s="2" customFormat="1" ht="6.95" customHeight="1">
      <c r="A86" s="35"/>
      <c r="B86" s="36"/>
      <c r="C86" s="35"/>
      <c r="D86" s="35"/>
      <c r="E86" s="35"/>
      <c r="F86" s="35"/>
      <c r="G86" s="35"/>
      <c r="H86" s="35"/>
      <c r="I86" s="35"/>
      <c r="J86" s="35"/>
      <c r="K86" s="35"/>
      <c r="L86" s="123"/>
      <c r="S86" s="35"/>
      <c r="T86" s="35"/>
      <c r="U86" s="35"/>
      <c r="V86" s="35"/>
      <c r="W86" s="35"/>
      <c r="X86" s="35"/>
      <c r="Y86" s="35"/>
      <c r="Z86" s="35"/>
      <c r="AA86" s="35"/>
      <c r="AB86" s="35"/>
      <c r="AC86" s="35"/>
      <c r="AD86" s="35"/>
      <c r="AE86" s="35"/>
    </row>
    <row r="87" spans="1:31" s="2" customFormat="1" ht="12" customHeight="1">
      <c r="A87" s="35"/>
      <c r="B87" s="36"/>
      <c r="C87" s="29" t="s">
        <v>21</v>
      </c>
      <c r="D87" s="35"/>
      <c r="E87" s="35"/>
      <c r="F87" s="24" t="str">
        <f>F16</f>
        <v xml:space="preserve"> </v>
      </c>
      <c r="G87" s="35"/>
      <c r="H87" s="35"/>
      <c r="I87" s="29" t="s">
        <v>23</v>
      </c>
      <c r="J87" s="61" t="str">
        <f>IF(J16="","",J16)</f>
        <v>9. 11. 2022</v>
      </c>
      <c r="K87" s="35"/>
      <c r="L87" s="123"/>
      <c r="S87" s="35"/>
      <c r="T87" s="35"/>
      <c r="U87" s="35"/>
      <c r="V87" s="35"/>
      <c r="W87" s="35"/>
      <c r="X87" s="35"/>
      <c r="Y87" s="35"/>
      <c r="Z87" s="35"/>
      <c r="AA87" s="35"/>
      <c r="AB87" s="35"/>
      <c r="AC87" s="35"/>
      <c r="AD87" s="35"/>
      <c r="AE87" s="35"/>
    </row>
    <row r="88" spans="1:31" s="2" customFormat="1" ht="6.95" customHeight="1">
      <c r="A88" s="35"/>
      <c r="B88" s="36"/>
      <c r="C88" s="35"/>
      <c r="D88" s="35"/>
      <c r="E88" s="35"/>
      <c r="F88" s="35"/>
      <c r="G88" s="35"/>
      <c r="H88" s="35"/>
      <c r="I88" s="35"/>
      <c r="J88" s="35"/>
      <c r="K88" s="35"/>
      <c r="L88" s="123"/>
      <c r="S88" s="35"/>
      <c r="T88" s="35"/>
      <c r="U88" s="35"/>
      <c r="V88" s="35"/>
      <c r="W88" s="35"/>
      <c r="X88" s="35"/>
      <c r="Y88" s="35"/>
      <c r="Z88" s="35"/>
      <c r="AA88" s="35"/>
      <c r="AB88" s="35"/>
      <c r="AC88" s="35"/>
      <c r="AD88" s="35"/>
      <c r="AE88" s="35"/>
    </row>
    <row r="89" spans="1:31" s="2" customFormat="1" ht="15.15" customHeight="1">
      <c r="A89" s="35"/>
      <c r="B89" s="36"/>
      <c r="C89" s="29" t="s">
        <v>25</v>
      </c>
      <c r="D89" s="35"/>
      <c r="E89" s="35"/>
      <c r="F89" s="24" t="str">
        <f>E19</f>
        <v xml:space="preserve"> </v>
      </c>
      <c r="G89" s="35"/>
      <c r="H89" s="35"/>
      <c r="I89" s="29" t="s">
        <v>30</v>
      </c>
      <c r="J89" s="33" t="str">
        <f>E25</f>
        <v xml:space="preserve"> </v>
      </c>
      <c r="K89" s="35"/>
      <c r="L89" s="123"/>
      <c r="S89" s="35"/>
      <c r="T89" s="35"/>
      <c r="U89" s="35"/>
      <c r="V89" s="35"/>
      <c r="W89" s="35"/>
      <c r="X89" s="35"/>
      <c r="Y89" s="35"/>
      <c r="Z89" s="35"/>
      <c r="AA89" s="35"/>
      <c r="AB89" s="35"/>
      <c r="AC89" s="35"/>
      <c r="AD89" s="35"/>
      <c r="AE89" s="35"/>
    </row>
    <row r="90" spans="1:31" s="2" customFormat="1" ht="15.15" customHeight="1">
      <c r="A90" s="35"/>
      <c r="B90" s="36"/>
      <c r="C90" s="29" t="s">
        <v>28</v>
      </c>
      <c r="D90" s="35"/>
      <c r="E90" s="35"/>
      <c r="F90" s="24" t="str">
        <f>IF(E22="","",E22)</f>
        <v>Vyplň údaj</v>
      </c>
      <c r="G90" s="35"/>
      <c r="H90" s="35"/>
      <c r="I90" s="29" t="s">
        <v>32</v>
      </c>
      <c r="J90" s="33" t="str">
        <f>E28</f>
        <v xml:space="preserve"> </v>
      </c>
      <c r="K90" s="35"/>
      <c r="L90" s="123"/>
      <c r="S90" s="35"/>
      <c r="T90" s="35"/>
      <c r="U90" s="35"/>
      <c r="V90" s="35"/>
      <c r="W90" s="35"/>
      <c r="X90" s="35"/>
      <c r="Y90" s="35"/>
      <c r="Z90" s="35"/>
      <c r="AA90" s="35"/>
      <c r="AB90" s="35"/>
      <c r="AC90" s="35"/>
      <c r="AD90" s="35"/>
      <c r="AE90" s="35"/>
    </row>
    <row r="91" spans="1:31" s="2" customFormat="1" ht="10.3"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11" customFormat="1" ht="29.25" customHeight="1">
      <c r="A92" s="147"/>
      <c r="B92" s="148"/>
      <c r="C92" s="149" t="s">
        <v>136</v>
      </c>
      <c r="D92" s="150" t="s">
        <v>54</v>
      </c>
      <c r="E92" s="150" t="s">
        <v>50</v>
      </c>
      <c r="F92" s="150" t="s">
        <v>51</v>
      </c>
      <c r="G92" s="150" t="s">
        <v>137</v>
      </c>
      <c r="H92" s="150" t="s">
        <v>138</v>
      </c>
      <c r="I92" s="150" t="s">
        <v>139</v>
      </c>
      <c r="J92" s="150" t="s">
        <v>128</v>
      </c>
      <c r="K92" s="151" t="s">
        <v>140</v>
      </c>
      <c r="L92" s="152"/>
      <c r="M92" s="77" t="s">
        <v>3</v>
      </c>
      <c r="N92" s="78" t="s">
        <v>39</v>
      </c>
      <c r="O92" s="78" t="s">
        <v>141</v>
      </c>
      <c r="P92" s="78" t="s">
        <v>142</v>
      </c>
      <c r="Q92" s="78" t="s">
        <v>143</v>
      </c>
      <c r="R92" s="78" t="s">
        <v>144</v>
      </c>
      <c r="S92" s="78" t="s">
        <v>145</v>
      </c>
      <c r="T92" s="79" t="s">
        <v>146</v>
      </c>
      <c r="U92" s="147"/>
      <c r="V92" s="147"/>
      <c r="W92" s="147"/>
      <c r="X92" s="147"/>
      <c r="Y92" s="147"/>
      <c r="Z92" s="147"/>
      <c r="AA92" s="147"/>
      <c r="AB92" s="147"/>
      <c r="AC92" s="147"/>
      <c r="AD92" s="147"/>
      <c r="AE92" s="147"/>
    </row>
    <row r="93" spans="1:63" s="2" customFormat="1" ht="22.8" customHeight="1">
      <c r="A93" s="35"/>
      <c r="B93" s="36"/>
      <c r="C93" s="84" t="s">
        <v>147</v>
      </c>
      <c r="D93" s="35"/>
      <c r="E93" s="35"/>
      <c r="F93" s="35"/>
      <c r="G93" s="35"/>
      <c r="H93" s="35"/>
      <c r="I93" s="35"/>
      <c r="J93" s="153">
        <f>BK93</f>
        <v>0</v>
      </c>
      <c r="K93" s="35"/>
      <c r="L93" s="36"/>
      <c r="M93" s="80"/>
      <c r="N93" s="65"/>
      <c r="O93" s="81"/>
      <c r="P93" s="154">
        <f>P94</f>
        <v>0</v>
      </c>
      <c r="Q93" s="81"/>
      <c r="R93" s="154">
        <f>R94</f>
        <v>0</v>
      </c>
      <c r="S93" s="81"/>
      <c r="T93" s="155">
        <f>T94</f>
        <v>0</v>
      </c>
      <c r="U93" s="35"/>
      <c r="V93" s="35"/>
      <c r="W93" s="35"/>
      <c r="X93" s="35"/>
      <c r="Y93" s="35"/>
      <c r="Z93" s="35"/>
      <c r="AA93" s="35"/>
      <c r="AB93" s="35"/>
      <c r="AC93" s="35"/>
      <c r="AD93" s="35"/>
      <c r="AE93" s="35"/>
      <c r="AT93" s="16" t="s">
        <v>68</v>
      </c>
      <c r="AU93" s="16" t="s">
        <v>129</v>
      </c>
      <c r="BK93" s="156">
        <f>BK94</f>
        <v>0</v>
      </c>
    </row>
    <row r="94" spans="1:63" s="12" customFormat="1" ht="25.9" customHeight="1">
      <c r="A94" s="12"/>
      <c r="B94" s="157"/>
      <c r="C94" s="12"/>
      <c r="D94" s="158" t="s">
        <v>68</v>
      </c>
      <c r="E94" s="159" t="s">
        <v>148</v>
      </c>
      <c r="F94" s="159" t="s">
        <v>149</v>
      </c>
      <c r="G94" s="12"/>
      <c r="H94" s="12"/>
      <c r="I94" s="160"/>
      <c r="J94" s="161">
        <f>BK94</f>
        <v>0</v>
      </c>
      <c r="K94" s="12"/>
      <c r="L94" s="157"/>
      <c r="M94" s="162"/>
      <c r="N94" s="163"/>
      <c r="O94" s="163"/>
      <c r="P94" s="164">
        <f>P95</f>
        <v>0</v>
      </c>
      <c r="Q94" s="163"/>
      <c r="R94" s="164">
        <f>R95</f>
        <v>0</v>
      </c>
      <c r="S94" s="163"/>
      <c r="T94" s="165">
        <f>T95</f>
        <v>0</v>
      </c>
      <c r="U94" s="12"/>
      <c r="V94" s="12"/>
      <c r="W94" s="12"/>
      <c r="X94" s="12"/>
      <c r="Y94" s="12"/>
      <c r="Z94" s="12"/>
      <c r="AA94" s="12"/>
      <c r="AB94" s="12"/>
      <c r="AC94" s="12"/>
      <c r="AD94" s="12"/>
      <c r="AE94" s="12"/>
      <c r="AR94" s="158" t="s">
        <v>15</v>
      </c>
      <c r="AT94" s="166" t="s">
        <v>68</v>
      </c>
      <c r="AU94" s="166" t="s">
        <v>69</v>
      </c>
      <c r="AY94" s="158" t="s">
        <v>150</v>
      </c>
      <c r="BK94" s="167">
        <f>BK95</f>
        <v>0</v>
      </c>
    </row>
    <row r="95" spans="1:63" s="12" customFormat="1" ht="22.8" customHeight="1">
      <c r="A95" s="12"/>
      <c r="B95" s="157"/>
      <c r="C95" s="12"/>
      <c r="D95" s="158" t="s">
        <v>68</v>
      </c>
      <c r="E95" s="168" t="s">
        <v>188</v>
      </c>
      <c r="F95" s="168" t="s">
        <v>427</v>
      </c>
      <c r="G95" s="12"/>
      <c r="H95" s="12"/>
      <c r="I95" s="160"/>
      <c r="J95" s="169">
        <f>BK95</f>
        <v>0</v>
      </c>
      <c r="K95" s="12"/>
      <c r="L95" s="157"/>
      <c r="M95" s="162"/>
      <c r="N95" s="163"/>
      <c r="O95" s="163"/>
      <c r="P95" s="164">
        <f>SUM(P96:P97)</f>
        <v>0</v>
      </c>
      <c r="Q95" s="163"/>
      <c r="R95" s="164">
        <f>SUM(R96:R97)</f>
        <v>0</v>
      </c>
      <c r="S95" s="163"/>
      <c r="T95" s="165">
        <f>SUM(T96:T97)</f>
        <v>0</v>
      </c>
      <c r="U95" s="12"/>
      <c r="V95" s="12"/>
      <c r="W95" s="12"/>
      <c r="X95" s="12"/>
      <c r="Y95" s="12"/>
      <c r="Z95" s="12"/>
      <c r="AA95" s="12"/>
      <c r="AB95" s="12"/>
      <c r="AC95" s="12"/>
      <c r="AD95" s="12"/>
      <c r="AE95" s="12"/>
      <c r="AR95" s="158" t="s">
        <v>15</v>
      </c>
      <c r="AT95" s="166" t="s">
        <v>68</v>
      </c>
      <c r="AU95" s="166" t="s">
        <v>15</v>
      </c>
      <c r="AY95" s="158" t="s">
        <v>150</v>
      </c>
      <c r="BK95" s="167">
        <f>SUM(BK96:BK97)</f>
        <v>0</v>
      </c>
    </row>
    <row r="96" spans="1:65" s="2" customFormat="1" ht="37.8" customHeight="1">
      <c r="A96" s="35"/>
      <c r="B96" s="170"/>
      <c r="C96" s="171" t="s">
        <v>15</v>
      </c>
      <c r="D96" s="171" t="s">
        <v>152</v>
      </c>
      <c r="E96" s="172" t="s">
        <v>464</v>
      </c>
      <c r="F96" s="173" t="s">
        <v>465</v>
      </c>
      <c r="G96" s="174" t="s">
        <v>155</v>
      </c>
      <c r="H96" s="175">
        <v>901.7</v>
      </c>
      <c r="I96" s="176"/>
      <c r="J96" s="177">
        <f>ROUND(I96*H96,2)</f>
        <v>0</v>
      </c>
      <c r="K96" s="173" t="s">
        <v>156</v>
      </c>
      <c r="L96" s="36"/>
      <c r="M96" s="178" t="s">
        <v>3</v>
      </c>
      <c r="N96" s="179" t="s">
        <v>40</v>
      </c>
      <c r="O96" s="69"/>
      <c r="P96" s="180">
        <f>O96*H96</f>
        <v>0</v>
      </c>
      <c r="Q96" s="180">
        <v>0</v>
      </c>
      <c r="R96" s="180">
        <f>Q96*H96</f>
        <v>0</v>
      </c>
      <c r="S96" s="180">
        <v>0</v>
      </c>
      <c r="T96" s="181">
        <f>S96*H96</f>
        <v>0</v>
      </c>
      <c r="U96" s="35"/>
      <c r="V96" s="35"/>
      <c r="W96" s="35"/>
      <c r="X96" s="35"/>
      <c r="Y96" s="35"/>
      <c r="Z96" s="35"/>
      <c r="AA96" s="35"/>
      <c r="AB96" s="35"/>
      <c r="AC96" s="35"/>
      <c r="AD96" s="35"/>
      <c r="AE96" s="35"/>
      <c r="AR96" s="182" t="s">
        <v>87</v>
      </c>
      <c r="AT96" s="182" t="s">
        <v>152</v>
      </c>
      <c r="AU96" s="182" t="s">
        <v>77</v>
      </c>
      <c r="AY96" s="16" t="s">
        <v>150</v>
      </c>
      <c r="BE96" s="183">
        <f>IF(N96="základní",J96,0)</f>
        <v>0</v>
      </c>
      <c r="BF96" s="183">
        <f>IF(N96="snížená",J96,0)</f>
        <v>0</v>
      </c>
      <c r="BG96" s="183">
        <f>IF(N96="zákl. přenesená",J96,0)</f>
        <v>0</v>
      </c>
      <c r="BH96" s="183">
        <f>IF(N96="sníž. přenesená",J96,0)</f>
        <v>0</v>
      </c>
      <c r="BI96" s="183">
        <f>IF(N96="nulová",J96,0)</f>
        <v>0</v>
      </c>
      <c r="BJ96" s="16" t="s">
        <v>15</v>
      </c>
      <c r="BK96" s="183">
        <f>ROUND(I96*H96,2)</f>
        <v>0</v>
      </c>
      <c r="BL96" s="16" t="s">
        <v>87</v>
      </c>
      <c r="BM96" s="182" t="s">
        <v>77</v>
      </c>
    </row>
    <row r="97" spans="1:47" s="2" customFormat="1" ht="12">
      <c r="A97" s="35"/>
      <c r="B97" s="36"/>
      <c r="C97" s="35"/>
      <c r="D97" s="184" t="s">
        <v>157</v>
      </c>
      <c r="E97" s="35"/>
      <c r="F97" s="185" t="s">
        <v>467</v>
      </c>
      <c r="G97" s="35"/>
      <c r="H97" s="35"/>
      <c r="I97" s="186"/>
      <c r="J97" s="35"/>
      <c r="K97" s="35"/>
      <c r="L97" s="36"/>
      <c r="M97" s="189"/>
      <c r="N97" s="190"/>
      <c r="O97" s="191"/>
      <c r="P97" s="191"/>
      <c r="Q97" s="191"/>
      <c r="R97" s="191"/>
      <c r="S97" s="191"/>
      <c r="T97" s="192"/>
      <c r="U97" s="35"/>
      <c r="V97" s="35"/>
      <c r="W97" s="35"/>
      <c r="X97" s="35"/>
      <c r="Y97" s="35"/>
      <c r="Z97" s="35"/>
      <c r="AA97" s="35"/>
      <c r="AB97" s="35"/>
      <c r="AC97" s="35"/>
      <c r="AD97" s="35"/>
      <c r="AE97" s="35"/>
      <c r="AT97" s="16" t="s">
        <v>157</v>
      </c>
      <c r="AU97" s="16" t="s">
        <v>77</v>
      </c>
    </row>
    <row r="98" spans="1:31" s="2" customFormat="1" ht="6.95" customHeight="1">
      <c r="A98" s="35"/>
      <c r="B98" s="52"/>
      <c r="C98" s="53"/>
      <c r="D98" s="53"/>
      <c r="E98" s="53"/>
      <c r="F98" s="53"/>
      <c r="G98" s="53"/>
      <c r="H98" s="53"/>
      <c r="I98" s="53"/>
      <c r="J98" s="53"/>
      <c r="K98" s="53"/>
      <c r="L98" s="36"/>
      <c r="M98" s="35"/>
      <c r="O98" s="35"/>
      <c r="P98" s="35"/>
      <c r="Q98" s="35"/>
      <c r="R98" s="35"/>
      <c r="S98" s="35"/>
      <c r="T98" s="35"/>
      <c r="U98" s="35"/>
      <c r="V98" s="35"/>
      <c r="W98" s="35"/>
      <c r="X98" s="35"/>
      <c r="Y98" s="35"/>
      <c r="Z98" s="35"/>
      <c r="AA98" s="35"/>
      <c r="AB98" s="35"/>
      <c r="AC98" s="35"/>
      <c r="AD98" s="35"/>
      <c r="AE98" s="35"/>
    </row>
  </sheetData>
  <autoFilter ref="C92:K97"/>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hyperlinks>
    <hyperlink ref="F97" r:id="rId1" display="https://podminky.urs.cz/item/CS_URS_2022_02/952901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109</v>
      </c>
    </row>
    <row r="3" spans="2:46" s="1" customFormat="1" ht="6.95" customHeight="1">
      <c r="B3" s="17"/>
      <c r="C3" s="18"/>
      <c r="D3" s="18"/>
      <c r="E3" s="18"/>
      <c r="F3" s="18"/>
      <c r="G3" s="18"/>
      <c r="H3" s="18"/>
      <c r="I3" s="18"/>
      <c r="J3" s="18"/>
      <c r="K3" s="18"/>
      <c r="L3" s="19"/>
      <c r="AT3" s="16" t="s">
        <v>77</v>
      </c>
    </row>
    <row r="4" spans="2:46" s="1" customFormat="1" ht="24.95" customHeight="1">
      <c r="B4" s="19"/>
      <c r="D4" s="20" t="s">
        <v>119</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120</v>
      </c>
      <c r="L8" s="19"/>
    </row>
    <row r="9" spans="2:12" s="1" customFormat="1" ht="16.5" customHeight="1">
      <c r="B9" s="19"/>
      <c r="E9" s="121" t="s">
        <v>121</v>
      </c>
      <c r="F9" s="1"/>
      <c r="G9" s="1"/>
      <c r="H9" s="1"/>
      <c r="L9" s="19"/>
    </row>
    <row r="10" spans="2:12" s="1" customFormat="1" ht="12" customHeight="1">
      <c r="B10" s="19"/>
      <c r="D10" s="29" t="s">
        <v>122</v>
      </c>
      <c r="L10" s="19"/>
    </row>
    <row r="11" spans="1:31" s="2" customFormat="1" ht="16.5" customHeight="1">
      <c r="A11" s="35"/>
      <c r="B11" s="36"/>
      <c r="C11" s="35"/>
      <c r="D11" s="35"/>
      <c r="E11" s="122" t="s">
        <v>692</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124</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770</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ROUND(J98,2)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ROUND((SUM(BE98:BE145)),2)</f>
        <v>0</v>
      </c>
      <c r="G37" s="35"/>
      <c r="H37" s="35"/>
      <c r="I37" s="129">
        <v>0.21</v>
      </c>
      <c r="J37" s="128">
        <f>ROUND(((SUM(BE98:BE145))*I37),2)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ROUND((SUM(BF98:BF145)),2)</f>
        <v>0</v>
      </c>
      <c r="G38" s="35"/>
      <c r="H38" s="35"/>
      <c r="I38" s="129">
        <v>0.15</v>
      </c>
      <c r="J38" s="128">
        <f>ROUND(((SUM(BF98:BF145))*I38),2)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ROUND((SUM(BG98:BG145)),2)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ROUND((SUM(BH98:BH145)),2)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ROUND((SUM(BI98:BI145)),2)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126</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120</v>
      </c>
      <c r="L53" s="19"/>
    </row>
    <row r="54" spans="2:12" s="1" customFormat="1" ht="16.5" customHeight="1">
      <c r="B54" s="19"/>
      <c r="E54" s="121" t="s">
        <v>121</v>
      </c>
      <c r="F54" s="1"/>
      <c r="G54" s="1"/>
      <c r="H54" s="1"/>
      <c r="L54" s="19"/>
    </row>
    <row r="55" spans="2:12" s="1" customFormat="1" ht="12" customHeight="1">
      <c r="B55" s="19"/>
      <c r="C55" s="29" t="s">
        <v>122</v>
      </c>
      <c r="L55" s="19"/>
    </row>
    <row r="56" spans="1:31" s="2" customFormat="1" ht="16.5" customHeight="1">
      <c r="A56" s="35"/>
      <c r="B56" s="36"/>
      <c r="C56" s="35"/>
      <c r="D56" s="35"/>
      <c r="E56" s="122" t="s">
        <v>692</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124</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7 - Změna užívání pokoje č. 420</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127</v>
      </c>
      <c r="D65" s="130"/>
      <c r="E65" s="130"/>
      <c r="F65" s="130"/>
      <c r="G65" s="130"/>
      <c r="H65" s="130"/>
      <c r="I65" s="130"/>
      <c r="J65" s="137" t="s">
        <v>128</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J98</f>
        <v>0</v>
      </c>
      <c r="K67" s="35"/>
      <c r="L67" s="123"/>
      <c r="S67" s="35"/>
      <c r="T67" s="35"/>
      <c r="U67" s="35"/>
      <c r="V67" s="35"/>
      <c r="W67" s="35"/>
      <c r="X67" s="35"/>
      <c r="Y67" s="35"/>
      <c r="Z67" s="35"/>
      <c r="AA67" s="35"/>
      <c r="AB67" s="35"/>
      <c r="AC67" s="35"/>
      <c r="AD67" s="35"/>
      <c r="AE67" s="35"/>
      <c r="AU67" s="16" t="s">
        <v>129</v>
      </c>
    </row>
    <row r="68" spans="1:31" s="9" customFormat="1" ht="24.95" customHeight="1">
      <c r="A68" s="9"/>
      <c r="B68" s="139"/>
      <c r="C68" s="9"/>
      <c r="D68" s="140" t="s">
        <v>130</v>
      </c>
      <c r="E68" s="141"/>
      <c r="F68" s="141"/>
      <c r="G68" s="141"/>
      <c r="H68" s="141"/>
      <c r="I68" s="141"/>
      <c r="J68" s="142">
        <f>J99</f>
        <v>0</v>
      </c>
      <c r="K68" s="9"/>
      <c r="L68" s="139"/>
      <c r="S68" s="9"/>
      <c r="T68" s="9"/>
      <c r="U68" s="9"/>
      <c r="V68" s="9"/>
      <c r="W68" s="9"/>
      <c r="X68" s="9"/>
      <c r="Y68" s="9"/>
      <c r="Z68" s="9"/>
      <c r="AA68" s="9"/>
      <c r="AB68" s="9"/>
      <c r="AC68" s="9"/>
      <c r="AD68" s="9"/>
      <c r="AE68" s="9"/>
    </row>
    <row r="69" spans="1:31" s="10" customFormat="1" ht="19.9" customHeight="1">
      <c r="A69" s="10"/>
      <c r="B69" s="143"/>
      <c r="C69" s="10"/>
      <c r="D69" s="144" t="s">
        <v>131</v>
      </c>
      <c r="E69" s="145"/>
      <c r="F69" s="145"/>
      <c r="G69" s="145"/>
      <c r="H69" s="145"/>
      <c r="I69" s="145"/>
      <c r="J69" s="146">
        <f>J100</f>
        <v>0</v>
      </c>
      <c r="K69" s="10"/>
      <c r="L69" s="143"/>
      <c r="S69" s="10"/>
      <c r="T69" s="10"/>
      <c r="U69" s="10"/>
      <c r="V69" s="10"/>
      <c r="W69" s="10"/>
      <c r="X69" s="10"/>
      <c r="Y69" s="10"/>
      <c r="Z69" s="10"/>
      <c r="AA69" s="10"/>
      <c r="AB69" s="10"/>
      <c r="AC69" s="10"/>
      <c r="AD69" s="10"/>
      <c r="AE69" s="10"/>
    </row>
    <row r="70" spans="1:31" s="10" customFormat="1" ht="19.9" customHeight="1">
      <c r="A70" s="10"/>
      <c r="B70" s="143"/>
      <c r="C70" s="10"/>
      <c r="D70" s="144" t="s">
        <v>323</v>
      </c>
      <c r="E70" s="145"/>
      <c r="F70" s="145"/>
      <c r="G70" s="145"/>
      <c r="H70" s="145"/>
      <c r="I70" s="145"/>
      <c r="J70" s="146">
        <f>J113</f>
        <v>0</v>
      </c>
      <c r="K70" s="10"/>
      <c r="L70" s="143"/>
      <c r="S70" s="10"/>
      <c r="T70" s="10"/>
      <c r="U70" s="10"/>
      <c r="V70" s="10"/>
      <c r="W70" s="10"/>
      <c r="X70" s="10"/>
      <c r="Y70" s="10"/>
      <c r="Z70" s="10"/>
      <c r="AA70" s="10"/>
      <c r="AB70" s="10"/>
      <c r="AC70" s="10"/>
      <c r="AD70" s="10"/>
      <c r="AE70" s="10"/>
    </row>
    <row r="71" spans="1:31" s="10" customFormat="1" ht="19.9" customHeight="1">
      <c r="A71" s="10"/>
      <c r="B71" s="143"/>
      <c r="C71" s="10"/>
      <c r="D71" s="144" t="s">
        <v>132</v>
      </c>
      <c r="E71" s="145"/>
      <c r="F71" s="145"/>
      <c r="G71" s="145"/>
      <c r="H71" s="145"/>
      <c r="I71" s="145"/>
      <c r="J71" s="146">
        <f>J120</f>
        <v>0</v>
      </c>
      <c r="K71" s="10"/>
      <c r="L71" s="143"/>
      <c r="S71" s="10"/>
      <c r="T71" s="10"/>
      <c r="U71" s="10"/>
      <c r="V71" s="10"/>
      <c r="W71" s="10"/>
      <c r="X71" s="10"/>
      <c r="Y71" s="10"/>
      <c r="Z71" s="10"/>
      <c r="AA71" s="10"/>
      <c r="AB71" s="10"/>
      <c r="AC71" s="10"/>
      <c r="AD71" s="10"/>
      <c r="AE71" s="10"/>
    </row>
    <row r="72" spans="1:31" s="9" customFormat="1" ht="24.95" customHeight="1">
      <c r="A72" s="9"/>
      <c r="B72" s="139"/>
      <c r="C72" s="9"/>
      <c r="D72" s="140" t="s">
        <v>133</v>
      </c>
      <c r="E72" s="141"/>
      <c r="F72" s="141"/>
      <c r="G72" s="141"/>
      <c r="H72" s="141"/>
      <c r="I72" s="141"/>
      <c r="J72" s="142">
        <f>J129</f>
        <v>0</v>
      </c>
      <c r="K72" s="9"/>
      <c r="L72" s="139"/>
      <c r="S72" s="9"/>
      <c r="T72" s="9"/>
      <c r="U72" s="9"/>
      <c r="V72" s="9"/>
      <c r="W72" s="9"/>
      <c r="X72" s="9"/>
      <c r="Y72" s="9"/>
      <c r="Z72" s="9"/>
      <c r="AA72" s="9"/>
      <c r="AB72" s="9"/>
      <c r="AC72" s="9"/>
      <c r="AD72" s="9"/>
      <c r="AE72" s="9"/>
    </row>
    <row r="73" spans="1:31" s="10" customFormat="1" ht="19.9" customHeight="1">
      <c r="A73" s="10"/>
      <c r="B73" s="143"/>
      <c r="C73" s="10"/>
      <c r="D73" s="144" t="s">
        <v>331</v>
      </c>
      <c r="E73" s="145"/>
      <c r="F73" s="145"/>
      <c r="G73" s="145"/>
      <c r="H73" s="145"/>
      <c r="I73" s="145"/>
      <c r="J73" s="146">
        <f>J130</f>
        <v>0</v>
      </c>
      <c r="K73" s="10"/>
      <c r="L73" s="143"/>
      <c r="S73" s="10"/>
      <c r="T73" s="10"/>
      <c r="U73" s="10"/>
      <c r="V73" s="10"/>
      <c r="W73" s="10"/>
      <c r="X73" s="10"/>
      <c r="Y73" s="10"/>
      <c r="Z73" s="10"/>
      <c r="AA73" s="10"/>
      <c r="AB73" s="10"/>
      <c r="AC73" s="10"/>
      <c r="AD73" s="10"/>
      <c r="AE73" s="10"/>
    </row>
    <row r="74" spans="1:31" s="10" customFormat="1" ht="19.9" customHeight="1">
      <c r="A74" s="10"/>
      <c r="B74" s="143"/>
      <c r="C74" s="10"/>
      <c r="D74" s="144" t="s">
        <v>740</v>
      </c>
      <c r="E74" s="145"/>
      <c r="F74" s="145"/>
      <c r="G74" s="145"/>
      <c r="H74" s="145"/>
      <c r="I74" s="145"/>
      <c r="J74" s="146">
        <f>J137</f>
        <v>0</v>
      </c>
      <c r="K74" s="10"/>
      <c r="L74" s="143"/>
      <c r="S74" s="10"/>
      <c r="T74" s="10"/>
      <c r="U74" s="10"/>
      <c r="V74" s="10"/>
      <c r="W74" s="10"/>
      <c r="X74" s="10"/>
      <c r="Y74" s="10"/>
      <c r="Z74" s="10"/>
      <c r="AA74" s="10"/>
      <c r="AB74" s="10"/>
      <c r="AC74" s="10"/>
      <c r="AD74" s="10"/>
      <c r="AE74" s="10"/>
    </row>
    <row r="75" spans="1:31" s="2" customFormat="1" ht="21.8" customHeight="1">
      <c r="A75" s="35"/>
      <c r="B75" s="36"/>
      <c r="C75" s="35"/>
      <c r="D75" s="35"/>
      <c r="E75" s="35"/>
      <c r="F75" s="35"/>
      <c r="G75" s="35"/>
      <c r="H75" s="35"/>
      <c r="I75" s="35"/>
      <c r="J75" s="35"/>
      <c r="K75" s="35"/>
      <c r="L75" s="123"/>
      <c r="S75" s="35"/>
      <c r="T75" s="35"/>
      <c r="U75" s="35"/>
      <c r="V75" s="35"/>
      <c r="W75" s="35"/>
      <c r="X75" s="35"/>
      <c r="Y75" s="35"/>
      <c r="Z75" s="35"/>
      <c r="AA75" s="35"/>
      <c r="AB75" s="35"/>
      <c r="AC75" s="35"/>
      <c r="AD75" s="35"/>
      <c r="AE75" s="35"/>
    </row>
    <row r="76" spans="1:31" s="2" customFormat="1" ht="6.95" customHeight="1">
      <c r="A76" s="35"/>
      <c r="B76" s="52"/>
      <c r="C76" s="53"/>
      <c r="D76" s="53"/>
      <c r="E76" s="53"/>
      <c r="F76" s="53"/>
      <c r="G76" s="53"/>
      <c r="H76" s="53"/>
      <c r="I76" s="53"/>
      <c r="J76" s="53"/>
      <c r="K76" s="53"/>
      <c r="L76" s="123"/>
      <c r="S76" s="35"/>
      <c r="T76" s="35"/>
      <c r="U76" s="35"/>
      <c r="V76" s="35"/>
      <c r="W76" s="35"/>
      <c r="X76" s="35"/>
      <c r="Y76" s="35"/>
      <c r="Z76" s="35"/>
      <c r="AA76" s="35"/>
      <c r="AB76" s="35"/>
      <c r="AC76" s="35"/>
      <c r="AD76" s="35"/>
      <c r="AE76" s="35"/>
    </row>
    <row r="80" spans="1:31" s="2" customFormat="1" ht="6.95" customHeight="1">
      <c r="A80" s="35"/>
      <c r="B80" s="54"/>
      <c r="C80" s="55"/>
      <c r="D80" s="55"/>
      <c r="E80" s="55"/>
      <c r="F80" s="55"/>
      <c r="G80" s="55"/>
      <c r="H80" s="55"/>
      <c r="I80" s="55"/>
      <c r="J80" s="55"/>
      <c r="K80" s="55"/>
      <c r="L80" s="123"/>
      <c r="S80" s="35"/>
      <c r="T80" s="35"/>
      <c r="U80" s="35"/>
      <c r="V80" s="35"/>
      <c r="W80" s="35"/>
      <c r="X80" s="35"/>
      <c r="Y80" s="35"/>
      <c r="Z80" s="35"/>
      <c r="AA80" s="35"/>
      <c r="AB80" s="35"/>
      <c r="AC80" s="35"/>
      <c r="AD80" s="35"/>
      <c r="AE80" s="35"/>
    </row>
    <row r="81" spans="1:31" s="2" customFormat="1" ht="24.95" customHeight="1">
      <c r="A81" s="35"/>
      <c r="B81" s="36"/>
      <c r="C81" s="20" t="s">
        <v>135</v>
      </c>
      <c r="D81" s="35"/>
      <c r="E81" s="35"/>
      <c r="F81" s="35"/>
      <c r="G81" s="35"/>
      <c r="H81" s="35"/>
      <c r="I81" s="35"/>
      <c r="J81" s="35"/>
      <c r="K81" s="35"/>
      <c r="L81" s="123"/>
      <c r="S81" s="35"/>
      <c r="T81" s="35"/>
      <c r="U81" s="35"/>
      <c r="V81" s="35"/>
      <c r="W81" s="35"/>
      <c r="X81" s="35"/>
      <c r="Y81" s="35"/>
      <c r="Z81" s="35"/>
      <c r="AA81" s="35"/>
      <c r="AB81" s="35"/>
      <c r="AC81" s="35"/>
      <c r="AD81" s="35"/>
      <c r="AE81" s="35"/>
    </row>
    <row r="82" spans="1:31" s="2" customFormat="1" ht="6.95" customHeight="1">
      <c r="A82" s="35"/>
      <c r="B82" s="36"/>
      <c r="C82" s="35"/>
      <c r="D82" s="35"/>
      <c r="E82" s="35"/>
      <c r="F82" s="35"/>
      <c r="G82" s="35"/>
      <c r="H82" s="35"/>
      <c r="I82" s="35"/>
      <c r="J82" s="35"/>
      <c r="K82" s="35"/>
      <c r="L82" s="123"/>
      <c r="S82" s="35"/>
      <c r="T82" s="35"/>
      <c r="U82" s="35"/>
      <c r="V82" s="35"/>
      <c r="W82" s="35"/>
      <c r="X82" s="35"/>
      <c r="Y82" s="35"/>
      <c r="Z82" s="35"/>
      <c r="AA82" s="35"/>
      <c r="AB82" s="35"/>
      <c r="AC82" s="35"/>
      <c r="AD82" s="35"/>
      <c r="AE82" s="35"/>
    </row>
    <row r="83" spans="1:31" s="2" customFormat="1" ht="12" customHeight="1">
      <c r="A83" s="35"/>
      <c r="B83" s="36"/>
      <c r="C83" s="29" t="s">
        <v>17</v>
      </c>
      <c r="D83" s="35"/>
      <c r="E83" s="35"/>
      <c r="F83" s="35"/>
      <c r="G83" s="35"/>
      <c r="H83" s="35"/>
      <c r="I83" s="35"/>
      <c r="J83" s="35"/>
      <c r="K83" s="35"/>
      <c r="L83" s="123"/>
      <c r="S83" s="35"/>
      <c r="T83" s="35"/>
      <c r="U83" s="35"/>
      <c r="V83" s="35"/>
      <c r="W83" s="35"/>
      <c r="X83" s="35"/>
      <c r="Y83" s="35"/>
      <c r="Z83" s="35"/>
      <c r="AA83" s="35"/>
      <c r="AB83" s="35"/>
      <c r="AC83" s="35"/>
      <c r="AD83" s="35"/>
      <c r="AE83" s="35"/>
    </row>
    <row r="84" spans="1:31" s="2" customFormat="1" ht="16.5" customHeight="1">
      <c r="A84" s="35"/>
      <c r="B84" s="36"/>
      <c r="C84" s="35"/>
      <c r="D84" s="35"/>
      <c r="E84" s="121" t="str">
        <f>E7</f>
        <v>Pozemní (stavební) objekt Koleje Jarov</v>
      </c>
      <c r="F84" s="29"/>
      <c r="G84" s="29"/>
      <c r="H84" s="29"/>
      <c r="I84" s="35"/>
      <c r="J84" s="35"/>
      <c r="K84" s="35"/>
      <c r="L84" s="123"/>
      <c r="S84" s="35"/>
      <c r="T84" s="35"/>
      <c r="U84" s="35"/>
      <c r="V84" s="35"/>
      <c r="W84" s="35"/>
      <c r="X84" s="35"/>
      <c r="Y84" s="35"/>
      <c r="Z84" s="35"/>
      <c r="AA84" s="35"/>
      <c r="AB84" s="35"/>
      <c r="AC84" s="35"/>
      <c r="AD84" s="35"/>
      <c r="AE84" s="35"/>
    </row>
    <row r="85" spans="2:12" s="1" customFormat="1" ht="12" customHeight="1">
      <c r="B85" s="19"/>
      <c r="C85" s="29" t="s">
        <v>120</v>
      </c>
      <c r="L85" s="19"/>
    </row>
    <row r="86" spans="2:12" s="1" customFormat="1" ht="16.5" customHeight="1">
      <c r="B86" s="19"/>
      <c r="E86" s="121" t="s">
        <v>121</v>
      </c>
      <c r="F86" s="1"/>
      <c r="G86" s="1"/>
      <c r="H86" s="1"/>
      <c r="L86" s="19"/>
    </row>
    <row r="87" spans="2:12" s="1" customFormat="1" ht="12" customHeight="1">
      <c r="B87" s="19"/>
      <c r="C87" s="29" t="s">
        <v>122</v>
      </c>
      <c r="L87" s="19"/>
    </row>
    <row r="88" spans="1:31" s="2" customFormat="1" ht="16.5" customHeight="1">
      <c r="A88" s="35"/>
      <c r="B88" s="36"/>
      <c r="C88" s="35"/>
      <c r="D88" s="35"/>
      <c r="E88" s="122" t="s">
        <v>692</v>
      </c>
      <c r="F88" s="35"/>
      <c r="G88" s="35"/>
      <c r="H88" s="35"/>
      <c r="I88" s="35"/>
      <c r="J88" s="35"/>
      <c r="K88" s="35"/>
      <c r="L88" s="123"/>
      <c r="S88" s="35"/>
      <c r="T88" s="35"/>
      <c r="U88" s="35"/>
      <c r="V88" s="35"/>
      <c r="W88" s="35"/>
      <c r="X88" s="35"/>
      <c r="Y88" s="35"/>
      <c r="Z88" s="35"/>
      <c r="AA88" s="35"/>
      <c r="AB88" s="35"/>
      <c r="AC88" s="35"/>
      <c r="AD88" s="35"/>
      <c r="AE88" s="35"/>
    </row>
    <row r="89" spans="1:31" s="2" customFormat="1" ht="12" customHeight="1">
      <c r="A89" s="35"/>
      <c r="B89" s="36"/>
      <c r="C89" s="29" t="s">
        <v>124</v>
      </c>
      <c r="D89" s="35"/>
      <c r="E89" s="35"/>
      <c r="F89" s="35"/>
      <c r="G89" s="35"/>
      <c r="H89" s="35"/>
      <c r="I89" s="35"/>
      <c r="J89" s="35"/>
      <c r="K89" s="35"/>
      <c r="L89" s="123"/>
      <c r="S89" s="35"/>
      <c r="T89" s="35"/>
      <c r="U89" s="35"/>
      <c r="V89" s="35"/>
      <c r="W89" s="35"/>
      <c r="X89" s="35"/>
      <c r="Y89" s="35"/>
      <c r="Z89" s="35"/>
      <c r="AA89" s="35"/>
      <c r="AB89" s="35"/>
      <c r="AC89" s="35"/>
      <c r="AD89" s="35"/>
      <c r="AE89" s="35"/>
    </row>
    <row r="90" spans="1:31" s="2" customFormat="1" ht="16.5" customHeight="1">
      <c r="A90" s="35"/>
      <c r="B90" s="36"/>
      <c r="C90" s="35"/>
      <c r="D90" s="35"/>
      <c r="E90" s="59" t="str">
        <f>E13</f>
        <v>7 - Změna užívání pokoje č. 420</v>
      </c>
      <c r="F90" s="35"/>
      <c r="G90" s="35"/>
      <c r="H90" s="35"/>
      <c r="I90" s="35"/>
      <c r="J90" s="35"/>
      <c r="K90" s="35"/>
      <c r="L90" s="123"/>
      <c r="S90" s="35"/>
      <c r="T90" s="35"/>
      <c r="U90" s="35"/>
      <c r="V90" s="35"/>
      <c r="W90" s="35"/>
      <c r="X90" s="35"/>
      <c r="Y90" s="35"/>
      <c r="Z90" s="35"/>
      <c r="AA90" s="35"/>
      <c r="AB90" s="35"/>
      <c r="AC90" s="35"/>
      <c r="AD90" s="35"/>
      <c r="AE90" s="35"/>
    </row>
    <row r="91" spans="1:31" s="2" customFormat="1" ht="6.95"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2" customFormat="1" ht="12" customHeight="1">
      <c r="A92" s="35"/>
      <c r="B92" s="36"/>
      <c r="C92" s="29" t="s">
        <v>21</v>
      </c>
      <c r="D92" s="35"/>
      <c r="E92" s="35"/>
      <c r="F92" s="24" t="str">
        <f>F16</f>
        <v xml:space="preserve"> </v>
      </c>
      <c r="G92" s="35"/>
      <c r="H92" s="35"/>
      <c r="I92" s="29" t="s">
        <v>23</v>
      </c>
      <c r="J92" s="61" t="str">
        <f>IF(J16="","",J16)</f>
        <v>9. 11. 2022</v>
      </c>
      <c r="K92" s="35"/>
      <c r="L92" s="123"/>
      <c r="S92" s="35"/>
      <c r="T92" s="35"/>
      <c r="U92" s="35"/>
      <c r="V92" s="35"/>
      <c r="W92" s="35"/>
      <c r="X92" s="35"/>
      <c r="Y92" s="35"/>
      <c r="Z92" s="35"/>
      <c r="AA92" s="35"/>
      <c r="AB92" s="35"/>
      <c r="AC92" s="35"/>
      <c r="AD92" s="35"/>
      <c r="AE92" s="35"/>
    </row>
    <row r="93" spans="1:31" s="2" customFormat="1" ht="6.95" customHeight="1">
      <c r="A93" s="35"/>
      <c r="B93" s="36"/>
      <c r="C93" s="35"/>
      <c r="D93" s="35"/>
      <c r="E93" s="35"/>
      <c r="F93" s="35"/>
      <c r="G93" s="35"/>
      <c r="H93" s="35"/>
      <c r="I93" s="35"/>
      <c r="J93" s="35"/>
      <c r="K93" s="35"/>
      <c r="L93" s="123"/>
      <c r="S93" s="35"/>
      <c r="T93" s="35"/>
      <c r="U93" s="35"/>
      <c r="V93" s="35"/>
      <c r="W93" s="35"/>
      <c r="X93" s="35"/>
      <c r="Y93" s="35"/>
      <c r="Z93" s="35"/>
      <c r="AA93" s="35"/>
      <c r="AB93" s="35"/>
      <c r="AC93" s="35"/>
      <c r="AD93" s="35"/>
      <c r="AE93" s="35"/>
    </row>
    <row r="94" spans="1:31" s="2" customFormat="1" ht="15.15" customHeight="1">
      <c r="A94" s="35"/>
      <c r="B94" s="36"/>
      <c r="C94" s="29" t="s">
        <v>25</v>
      </c>
      <c r="D94" s="35"/>
      <c r="E94" s="35"/>
      <c r="F94" s="24" t="str">
        <f>E19</f>
        <v xml:space="preserve"> </v>
      </c>
      <c r="G94" s="35"/>
      <c r="H94" s="35"/>
      <c r="I94" s="29" t="s">
        <v>30</v>
      </c>
      <c r="J94" s="33" t="str">
        <f>E25</f>
        <v xml:space="preserve"> </v>
      </c>
      <c r="K94" s="35"/>
      <c r="L94" s="123"/>
      <c r="S94" s="35"/>
      <c r="T94" s="35"/>
      <c r="U94" s="35"/>
      <c r="V94" s="35"/>
      <c r="W94" s="35"/>
      <c r="X94" s="35"/>
      <c r="Y94" s="35"/>
      <c r="Z94" s="35"/>
      <c r="AA94" s="35"/>
      <c r="AB94" s="35"/>
      <c r="AC94" s="35"/>
      <c r="AD94" s="35"/>
      <c r="AE94" s="35"/>
    </row>
    <row r="95" spans="1:31" s="2" customFormat="1" ht="15.15" customHeight="1">
      <c r="A95" s="35"/>
      <c r="B95" s="36"/>
      <c r="C95" s="29" t="s">
        <v>28</v>
      </c>
      <c r="D95" s="35"/>
      <c r="E95" s="35"/>
      <c r="F95" s="24" t="str">
        <f>IF(E22="","",E22)</f>
        <v>Vyplň údaj</v>
      </c>
      <c r="G95" s="35"/>
      <c r="H95" s="35"/>
      <c r="I95" s="29" t="s">
        <v>32</v>
      </c>
      <c r="J95" s="33" t="str">
        <f>E28</f>
        <v xml:space="preserve"> </v>
      </c>
      <c r="K95" s="35"/>
      <c r="L95" s="123"/>
      <c r="S95" s="35"/>
      <c r="T95" s="35"/>
      <c r="U95" s="35"/>
      <c r="V95" s="35"/>
      <c r="W95" s="35"/>
      <c r="X95" s="35"/>
      <c r="Y95" s="35"/>
      <c r="Z95" s="35"/>
      <c r="AA95" s="35"/>
      <c r="AB95" s="35"/>
      <c r="AC95" s="35"/>
      <c r="AD95" s="35"/>
      <c r="AE95" s="35"/>
    </row>
    <row r="96" spans="1:31" s="2" customFormat="1" ht="10.3" customHeight="1">
      <c r="A96" s="35"/>
      <c r="B96" s="36"/>
      <c r="C96" s="35"/>
      <c r="D96" s="35"/>
      <c r="E96" s="35"/>
      <c r="F96" s="35"/>
      <c r="G96" s="35"/>
      <c r="H96" s="35"/>
      <c r="I96" s="35"/>
      <c r="J96" s="35"/>
      <c r="K96" s="35"/>
      <c r="L96" s="123"/>
      <c r="S96" s="35"/>
      <c r="T96" s="35"/>
      <c r="U96" s="35"/>
      <c r="V96" s="35"/>
      <c r="W96" s="35"/>
      <c r="X96" s="35"/>
      <c r="Y96" s="35"/>
      <c r="Z96" s="35"/>
      <c r="AA96" s="35"/>
      <c r="AB96" s="35"/>
      <c r="AC96" s="35"/>
      <c r="AD96" s="35"/>
      <c r="AE96" s="35"/>
    </row>
    <row r="97" spans="1:31" s="11" customFormat="1" ht="29.25" customHeight="1">
      <c r="A97" s="147"/>
      <c r="B97" s="148"/>
      <c r="C97" s="149" t="s">
        <v>136</v>
      </c>
      <c r="D97" s="150" t="s">
        <v>54</v>
      </c>
      <c r="E97" s="150" t="s">
        <v>50</v>
      </c>
      <c r="F97" s="150" t="s">
        <v>51</v>
      </c>
      <c r="G97" s="150" t="s">
        <v>137</v>
      </c>
      <c r="H97" s="150" t="s">
        <v>138</v>
      </c>
      <c r="I97" s="150" t="s">
        <v>139</v>
      </c>
      <c r="J97" s="150" t="s">
        <v>128</v>
      </c>
      <c r="K97" s="151" t="s">
        <v>140</v>
      </c>
      <c r="L97" s="152"/>
      <c r="M97" s="77" t="s">
        <v>3</v>
      </c>
      <c r="N97" s="78" t="s">
        <v>39</v>
      </c>
      <c r="O97" s="78" t="s">
        <v>141</v>
      </c>
      <c r="P97" s="78" t="s">
        <v>142</v>
      </c>
      <c r="Q97" s="78" t="s">
        <v>143</v>
      </c>
      <c r="R97" s="78" t="s">
        <v>144</v>
      </c>
      <c r="S97" s="78" t="s">
        <v>145</v>
      </c>
      <c r="T97" s="79" t="s">
        <v>146</v>
      </c>
      <c r="U97" s="147"/>
      <c r="V97" s="147"/>
      <c r="W97" s="147"/>
      <c r="X97" s="147"/>
      <c r="Y97" s="147"/>
      <c r="Z97" s="147"/>
      <c r="AA97" s="147"/>
      <c r="AB97" s="147"/>
      <c r="AC97" s="147"/>
      <c r="AD97" s="147"/>
      <c r="AE97" s="147"/>
    </row>
    <row r="98" spans="1:63" s="2" customFormat="1" ht="22.8" customHeight="1">
      <c r="A98" s="35"/>
      <c r="B98" s="36"/>
      <c r="C98" s="84" t="s">
        <v>147</v>
      </c>
      <c r="D98" s="35"/>
      <c r="E98" s="35"/>
      <c r="F98" s="35"/>
      <c r="G98" s="35"/>
      <c r="H98" s="35"/>
      <c r="I98" s="35"/>
      <c r="J98" s="153">
        <f>BK98</f>
        <v>0</v>
      </c>
      <c r="K98" s="35"/>
      <c r="L98" s="36"/>
      <c r="M98" s="80"/>
      <c r="N98" s="65"/>
      <c r="O98" s="81"/>
      <c r="P98" s="154">
        <f>P99+P129</f>
        <v>0</v>
      </c>
      <c r="Q98" s="81"/>
      <c r="R98" s="154">
        <f>R99+R129</f>
        <v>0</v>
      </c>
      <c r="S98" s="81"/>
      <c r="T98" s="155">
        <f>T99+T129</f>
        <v>0</v>
      </c>
      <c r="U98" s="35"/>
      <c r="V98" s="35"/>
      <c r="W98" s="35"/>
      <c r="X98" s="35"/>
      <c r="Y98" s="35"/>
      <c r="Z98" s="35"/>
      <c r="AA98" s="35"/>
      <c r="AB98" s="35"/>
      <c r="AC98" s="35"/>
      <c r="AD98" s="35"/>
      <c r="AE98" s="35"/>
      <c r="AT98" s="16" t="s">
        <v>68</v>
      </c>
      <c r="AU98" s="16" t="s">
        <v>129</v>
      </c>
      <c r="BK98" s="156">
        <f>BK99+BK129</f>
        <v>0</v>
      </c>
    </row>
    <row r="99" spans="1:63" s="12" customFormat="1" ht="25.9" customHeight="1">
      <c r="A99" s="12"/>
      <c r="B99" s="157"/>
      <c r="C99" s="12"/>
      <c r="D99" s="158" t="s">
        <v>68</v>
      </c>
      <c r="E99" s="159" t="s">
        <v>148</v>
      </c>
      <c r="F99" s="159" t="s">
        <v>149</v>
      </c>
      <c r="G99" s="12"/>
      <c r="H99" s="12"/>
      <c r="I99" s="160"/>
      <c r="J99" s="161">
        <f>BK99</f>
        <v>0</v>
      </c>
      <c r="K99" s="12"/>
      <c r="L99" s="157"/>
      <c r="M99" s="162"/>
      <c r="N99" s="163"/>
      <c r="O99" s="163"/>
      <c r="P99" s="164">
        <f>P100+P113+P120</f>
        <v>0</v>
      </c>
      <c r="Q99" s="163"/>
      <c r="R99" s="164">
        <f>R100+R113+R120</f>
        <v>0</v>
      </c>
      <c r="S99" s="163"/>
      <c r="T99" s="165">
        <f>T100+T113+T120</f>
        <v>0</v>
      </c>
      <c r="U99" s="12"/>
      <c r="V99" s="12"/>
      <c r="W99" s="12"/>
      <c r="X99" s="12"/>
      <c r="Y99" s="12"/>
      <c r="Z99" s="12"/>
      <c r="AA99" s="12"/>
      <c r="AB99" s="12"/>
      <c r="AC99" s="12"/>
      <c r="AD99" s="12"/>
      <c r="AE99" s="12"/>
      <c r="AR99" s="158" t="s">
        <v>15</v>
      </c>
      <c r="AT99" s="166" t="s">
        <v>68</v>
      </c>
      <c r="AU99" s="166" t="s">
        <v>69</v>
      </c>
      <c r="AY99" s="158" t="s">
        <v>150</v>
      </c>
      <c r="BK99" s="167">
        <f>BK100+BK113+BK120</f>
        <v>0</v>
      </c>
    </row>
    <row r="100" spans="1:63" s="12" customFormat="1" ht="22.8" customHeight="1">
      <c r="A100" s="12"/>
      <c r="B100" s="157"/>
      <c r="C100" s="12"/>
      <c r="D100" s="158" t="s">
        <v>68</v>
      </c>
      <c r="E100" s="168" t="s">
        <v>93</v>
      </c>
      <c r="F100" s="168" t="s">
        <v>151</v>
      </c>
      <c r="G100" s="12"/>
      <c r="H100" s="12"/>
      <c r="I100" s="160"/>
      <c r="J100" s="169">
        <f>BK100</f>
        <v>0</v>
      </c>
      <c r="K100" s="12"/>
      <c r="L100" s="157"/>
      <c r="M100" s="162"/>
      <c r="N100" s="163"/>
      <c r="O100" s="163"/>
      <c r="P100" s="164">
        <f>SUM(P101:P112)</f>
        <v>0</v>
      </c>
      <c r="Q100" s="163"/>
      <c r="R100" s="164">
        <f>SUM(R101:R112)</f>
        <v>0</v>
      </c>
      <c r="S100" s="163"/>
      <c r="T100" s="165">
        <f>SUM(T101:T112)</f>
        <v>0</v>
      </c>
      <c r="U100" s="12"/>
      <c r="V100" s="12"/>
      <c r="W100" s="12"/>
      <c r="X100" s="12"/>
      <c r="Y100" s="12"/>
      <c r="Z100" s="12"/>
      <c r="AA100" s="12"/>
      <c r="AB100" s="12"/>
      <c r="AC100" s="12"/>
      <c r="AD100" s="12"/>
      <c r="AE100" s="12"/>
      <c r="AR100" s="158" t="s">
        <v>15</v>
      </c>
      <c r="AT100" s="166" t="s">
        <v>68</v>
      </c>
      <c r="AU100" s="166" t="s">
        <v>15</v>
      </c>
      <c r="AY100" s="158" t="s">
        <v>150</v>
      </c>
      <c r="BK100" s="167">
        <f>SUM(BK101:BK112)</f>
        <v>0</v>
      </c>
    </row>
    <row r="101" spans="1:65" s="2" customFormat="1" ht="24.15" customHeight="1">
      <c r="A101" s="35"/>
      <c r="B101" s="170"/>
      <c r="C101" s="171" t="s">
        <v>15</v>
      </c>
      <c r="D101" s="171" t="s">
        <v>152</v>
      </c>
      <c r="E101" s="172" t="s">
        <v>771</v>
      </c>
      <c r="F101" s="173" t="s">
        <v>772</v>
      </c>
      <c r="G101" s="174" t="s">
        <v>155</v>
      </c>
      <c r="H101" s="175">
        <v>2.88</v>
      </c>
      <c r="I101" s="176"/>
      <c r="J101" s="177">
        <f>ROUND(I101*H101,2)</f>
        <v>0</v>
      </c>
      <c r="K101" s="173" t="s">
        <v>156</v>
      </c>
      <c r="L101" s="36"/>
      <c r="M101" s="178" t="s">
        <v>3</v>
      </c>
      <c r="N101" s="179" t="s">
        <v>40</v>
      </c>
      <c r="O101" s="69"/>
      <c r="P101" s="180">
        <f>O101*H101</f>
        <v>0</v>
      </c>
      <c r="Q101" s="180">
        <v>0</v>
      </c>
      <c r="R101" s="180">
        <f>Q101*H101</f>
        <v>0</v>
      </c>
      <c r="S101" s="180">
        <v>0</v>
      </c>
      <c r="T101" s="181">
        <f>S101*H101</f>
        <v>0</v>
      </c>
      <c r="U101" s="35"/>
      <c r="V101" s="35"/>
      <c r="W101" s="35"/>
      <c r="X101" s="35"/>
      <c r="Y101" s="35"/>
      <c r="Z101" s="35"/>
      <c r="AA101" s="35"/>
      <c r="AB101" s="35"/>
      <c r="AC101" s="35"/>
      <c r="AD101" s="35"/>
      <c r="AE101" s="35"/>
      <c r="AR101" s="182" t="s">
        <v>87</v>
      </c>
      <c r="AT101" s="182" t="s">
        <v>152</v>
      </c>
      <c r="AU101" s="182" t="s">
        <v>77</v>
      </c>
      <c r="AY101" s="16" t="s">
        <v>150</v>
      </c>
      <c r="BE101" s="183">
        <f>IF(N101="základní",J101,0)</f>
        <v>0</v>
      </c>
      <c r="BF101" s="183">
        <f>IF(N101="snížená",J101,0)</f>
        <v>0</v>
      </c>
      <c r="BG101" s="183">
        <f>IF(N101="zákl. přenesená",J101,0)</f>
        <v>0</v>
      </c>
      <c r="BH101" s="183">
        <f>IF(N101="sníž. přenesená",J101,0)</f>
        <v>0</v>
      </c>
      <c r="BI101" s="183">
        <f>IF(N101="nulová",J101,0)</f>
        <v>0</v>
      </c>
      <c r="BJ101" s="16" t="s">
        <v>15</v>
      </c>
      <c r="BK101" s="183">
        <f>ROUND(I101*H101,2)</f>
        <v>0</v>
      </c>
      <c r="BL101" s="16" t="s">
        <v>87</v>
      </c>
      <c r="BM101" s="182" t="s">
        <v>77</v>
      </c>
    </row>
    <row r="102" spans="1:47" s="2" customFormat="1" ht="12">
      <c r="A102" s="35"/>
      <c r="B102" s="36"/>
      <c r="C102" s="35"/>
      <c r="D102" s="184" t="s">
        <v>157</v>
      </c>
      <c r="E102" s="35"/>
      <c r="F102" s="185" t="s">
        <v>773</v>
      </c>
      <c r="G102" s="35"/>
      <c r="H102" s="35"/>
      <c r="I102" s="186"/>
      <c r="J102" s="35"/>
      <c r="K102" s="35"/>
      <c r="L102" s="36"/>
      <c r="M102" s="187"/>
      <c r="N102" s="188"/>
      <c r="O102" s="69"/>
      <c r="P102" s="69"/>
      <c r="Q102" s="69"/>
      <c r="R102" s="69"/>
      <c r="S102" s="69"/>
      <c r="T102" s="70"/>
      <c r="U102" s="35"/>
      <c r="V102" s="35"/>
      <c r="W102" s="35"/>
      <c r="X102" s="35"/>
      <c r="Y102" s="35"/>
      <c r="Z102" s="35"/>
      <c r="AA102" s="35"/>
      <c r="AB102" s="35"/>
      <c r="AC102" s="35"/>
      <c r="AD102" s="35"/>
      <c r="AE102" s="35"/>
      <c r="AT102" s="16" t="s">
        <v>157</v>
      </c>
      <c r="AU102" s="16" t="s">
        <v>77</v>
      </c>
    </row>
    <row r="103" spans="1:65" s="2" customFormat="1" ht="44.25" customHeight="1">
      <c r="A103" s="35"/>
      <c r="B103" s="170"/>
      <c r="C103" s="171" t="s">
        <v>77</v>
      </c>
      <c r="D103" s="171" t="s">
        <v>152</v>
      </c>
      <c r="E103" s="172" t="s">
        <v>381</v>
      </c>
      <c r="F103" s="173" t="s">
        <v>382</v>
      </c>
      <c r="G103" s="174" t="s">
        <v>201</v>
      </c>
      <c r="H103" s="175">
        <v>19.2</v>
      </c>
      <c r="I103" s="176"/>
      <c r="J103" s="177">
        <f>ROUND(I103*H103,2)</f>
        <v>0</v>
      </c>
      <c r="K103" s="173" t="s">
        <v>156</v>
      </c>
      <c r="L103" s="36"/>
      <c r="M103" s="178" t="s">
        <v>3</v>
      </c>
      <c r="N103" s="179" t="s">
        <v>40</v>
      </c>
      <c r="O103" s="69"/>
      <c r="P103" s="180">
        <f>O103*H103</f>
        <v>0</v>
      </c>
      <c r="Q103" s="180">
        <v>0</v>
      </c>
      <c r="R103" s="180">
        <f>Q103*H103</f>
        <v>0</v>
      </c>
      <c r="S103" s="180">
        <v>0</v>
      </c>
      <c r="T103" s="181">
        <f>S103*H103</f>
        <v>0</v>
      </c>
      <c r="U103" s="35"/>
      <c r="V103" s="35"/>
      <c r="W103" s="35"/>
      <c r="X103" s="35"/>
      <c r="Y103" s="35"/>
      <c r="Z103" s="35"/>
      <c r="AA103" s="35"/>
      <c r="AB103" s="35"/>
      <c r="AC103" s="35"/>
      <c r="AD103" s="35"/>
      <c r="AE103" s="35"/>
      <c r="AR103" s="182" t="s">
        <v>87</v>
      </c>
      <c r="AT103" s="182" t="s">
        <v>152</v>
      </c>
      <c r="AU103" s="182" t="s">
        <v>77</v>
      </c>
      <c r="AY103" s="16" t="s">
        <v>150</v>
      </c>
      <c r="BE103" s="183">
        <f>IF(N103="základní",J103,0)</f>
        <v>0</v>
      </c>
      <c r="BF103" s="183">
        <f>IF(N103="snížená",J103,0)</f>
        <v>0</v>
      </c>
      <c r="BG103" s="183">
        <f>IF(N103="zákl. přenesená",J103,0)</f>
        <v>0</v>
      </c>
      <c r="BH103" s="183">
        <f>IF(N103="sníž. přenesená",J103,0)</f>
        <v>0</v>
      </c>
      <c r="BI103" s="183">
        <f>IF(N103="nulová",J103,0)</f>
        <v>0</v>
      </c>
      <c r="BJ103" s="16" t="s">
        <v>15</v>
      </c>
      <c r="BK103" s="183">
        <f>ROUND(I103*H103,2)</f>
        <v>0</v>
      </c>
      <c r="BL103" s="16" t="s">
        <v>87</v>
      </c>
      <c r="BM103" s="182" t="s">
        <v>87</v>
      </c>
    </row>
    <row r="104" spans="1:47" s="2" customFormat="1" ht="12">
      <c r="A104" s="35"/>
      <c r="B104" s="36"/>
      <c r="C104" s="35"/>
      <c r="D104" s="184" t="s">
        <v>157</v>
      </c>
      <c r="E104" s="35"/>
      <c r="F104" s="185" t="s">
        <v>383</v>
      </c>
      <c r="G104" s="35"/>
      <c r="H104" s="35"/>
      <c r="I104" s="186"/>
      <c r="J104" s="35"/>
      <c r="K104" s="35"/>
      <c r="L104" s="36"/>
      <c r="M104" s="187"/>
      <c r="N104" s="188"/>
      <c r="O104" s="69"/>
      <c r="P104" s="69"/>
      <c r="Q104" s="69"/>
      <c r="R104" s="69"/>
      <c r="S104" s="69"/>
      <c r="T104" s="70"/>
      <c r="U104" s="35"/>
      <c r="V104" s="35"/>
      <c r="W104" s="35"/>
      <c r="X104" s="35"/>
      <c r="Y104" s="35"/>
      <c r="Z104" s="35"/>
      <c r="AA104" s="35"/>
      <c r="AB104" s="35"/>
      <c r="AC104" s="35"/>
      <c r="AD104" s="35"/>
      <c r="AE104" s="35"/>
      <c r="AT104" s="16" t="s">
        <v>157</v>
      </c>
      <c r="AU104" s="16" t="s">
        <v>77</v>
      </c>
    </row>
    <row r="105" spans="1:65" s="2" customFormat="1" ht="24.15" customHeight="1">
      <c r="A105" s="35"/>
      <c r="B105" s="170"/>
      <c r="C105" s="193" t="s">
        <v>83</v>
      </c>
      <c r="D105" s="193" t="s">
        <v>247</v>
      </c>
      <c r="E105" s="194" t="s">
        <v>774</v>
      </c>
      <c r="F105" s="195" t="s">
        <v>775</v>
      </c>
      <c r="G105" s="196" t="s">
        <v>201</v>
      </c>
      <c r="H105" s="197">
        <v>20.16</v>
      </c>
      <c r="I105" s="198"/>
      <c r="J105" s="199">
        <f>ROUND(I105*H105,2)</f>
        <v>0</v>
      </c>
      <c r="K105" s="195" t="s">
        <v>156</v>
      </c>
      <c r="L105" s="200"/>
      <c r="M105" s="201" t="s">
        <v>3</v>
      </c>
      <c r="N105" s="202" t="s">
        <v>40</v>
      </c>
      <c r="O105" s="69"/>
      <c r="P105" s="180">
        <f>O105*H105</f>
        <v>0</v>
      </c>
      <c r="Q105" s="180">
        <v>0</v>
      </c>
      <c r="R105" s="180">
        <f>Q105*H105</f>
        <v>0</v>
      </c>
      <c r="S105" s="180">
        <v>0</v>
      </c>
      <c r="T105" s="181">
        <f>S105*H105</f>
        <v>0</v>
      </c>
      <c r="U105" s="35"/>
      <c r="V105" s="35"/>
      <c r="W105" s="35"/>
      <c r="X105" s="35"/>
      <c r="Y105" s="35"/>
      <c r="Z105" s="35"/>
      <c r="AA105" s="35"/>
      <c r="AB105" s="35"/>
      <c r="AC105" s="35"/>
      <c r="AD105" s="35"/>
      <c r="AE105" s="35"/>
      <c r="AR105" s="182" t="s">
        <v>170</v>
      </c>
      <c r="AT105" s="182" t="s">
        <v>247</v>
      </c>
      <c r="AU105" s="182" t="s">
        <v>77</v>
      </c>
      <c r="AY105" s="16" t="s">
        <v>150</v>
      </c>
      <c r="BE105" s="183">
        <f>IF(N105="základní",J105,0)</f>
        <v>0</v>
      </c>
      <c r="BF105" s="183">
        <f>IF(N105="snížená",J105,0)</f>
        <v>0</v>
      </c>
      <c r="BG105" s="183">
        <f>IF(N105="zákl. přenesená",J105,0)</f>
        <v>0</v>
      </c>
      <c r="BH105" s="183">
        <f>IF(N105="sníž. přenesená",J105,0)</f>
        <v>0</v>
      </c>
      <c r="BI105" s="183">
        <f>IF(N105="nulová",J105,0)</f>
        <v>0</v>
      </c>
      <c r="BJ105" s="16" t="s">
        <v>15</v>
      </c>
      <c r="BK105" s="183">
        <f>ROUND(I105*H105,2)</f>
        <v>0</v>
      </c>
      <c r="BL105" s="16" t="s">
        <v>87</v>
      </c>
      <c r="BM105" s="182" t="s">
        <v>93</v>
      </c>
    </row>
    <row r="106" spans="1:65" s="2" customFormat="1" ht="55.5" customHeight="1">
      <c r="A106" s="35"/>
      <c r="B106" s="170"/>
      <c r="C106" s="171" t="s">
        <v>87</v>
      </c>
      <c r="D106" s="171" t="s">
        <v>152</v>
      </c>
      <c r="E106" s="172" t="s">
        <v>386</v>
      </c>
      <c r="F106" s="173" t="s">
        <v>387</v>
      </c>
      <c r="G106" s="174" t="s">
        <v>201</v>
      </c>
      <c r="H106" s="175">
        <v>19.2</v>
      </c>
      <c r="I106" s="176"/>
      <c r="J106" s="177">
        <f>ROUND(I106*H106,2)</f>
        <v>0</v>
      </c>
      <c r="K106" s="173" t="s">
        <v>156</v>
      </c>
      <c r="L106" s="36"/>
      <c r="M106" s="178" t="s">
        <v>3</v>
      </c>
      <c r="N106" s="179" t="s">
        <v>40</v>
      </c>
      <c r="O106" s="69"/>
      <c r="P106" s="180">
        <f>O106*H106</f>
        <v>0</v>
      </c>
      <c r="Q106" s="180">
        <v>0</v>
      </c>
      <c r="R106" s="180">
        <f>Q106*H106</f>
        <v>0</v>
      </c>
      <c r="S106" s="180">
        <v>0</v>
      </c>
      <c r="T106" s="181">
        <f>S106*H106</f>
        <v>0</v>
      </c>
      <c r="U106" s="35"/>
      <c r="V106" s="35"/>
      <c r="W106" s="35"/>
      <c r="X106" s="35"/>
      <c r="Y106" s="35"/>
      <c r="Z106" s="35"/>
      <c r="AA106" s="35"/>
      <c r="AB106" s="35"/>
      <c r="AC106" s="35"/>
      <c r="AD106" s="35"/>
      <c r="AE106" s="35"/>
      <c r="AR106" s="182" t="s">
        <v>87</v>
      </c>
      <c r="AT106" s="182" t="s">
        <v>152</v>
      </c>
      <c r="AU106" s="182" t="s">
        <v>77</v>
      </c>
      <c r="AY106" s="16" t="s">
        <v>150</v>
      </c>
      <c r="BE106" s="183">
        <f>IF(N106="základní",J106,0)</f>
        <v>0</v>
      </c>
      <c r="BF106" s="183">
        <f>IF(N106="snížená",J106,0)</f>
        <v>0</v>
      </c>
      <c r="BG106" s="183">
        <f>IF(N106="zákl. přenesená",J106,0)</f>
        <v>0</v>
      </c>
      <c r="BH106" s="183">
        <f>IF(N106="sníž. přenesená",J106,0)</f>
        <v>0</v>
      </c>
      <c r="BI106" s="183">
        <f>IF(N106="nulová",J106,0)</f>
        <v>0</v>
      </c>
      <c r="BJ106" s="16" t="s">
        <v>15</v>
      </c>
      <c r="BK106" s="183">
        <f>ROUND(I106*H106,2)</f>
        <v>0</v>
      </c>
      <c r="BL106" s="16" t="s">
        <v>87</v>
      </c>
      <c r="BM106" s="182" t="s">
        <v>170</v>
      </c>
    </row>
    <row r="107" spans="1:47" s="2" customFormat="1" ht="12">
      <c r="A107" s="35"/>
      <c r="B107" s="36"/>
      <c r="C107" s="35"/>
      <c r="D107" s="184" t="s">
        <v>157</v>
      </c>
      <c r="E107" s="35"/>
      <c r="F107" s="185" t="s">
        <v>388</v>
      </c>
      <c r="G107" s="35"/>
      <c r="H107" s="35"/>
      <c r="I107" s="186"/>
      <c r="J107" s="35"/>
      <c r="K107" s="35"/>
      <c r="L107" s="36"/>
      <c r="M107" s="187"/>
      <c r="N107" s="188"/>
      <c r="O107" s="69"/>
      <c r="P107" s="69"/>
      <c r="Q107" s="69"/>
      <c r="R107" s="69"/>
      <c r="S107" s="69"/>
      <c r="T107" s="70"/>
      <c r="U107" s="35"/>
      <c r="V107" s="35"/>
      <c r="W107" s="35"/>
      <c r="X107" s="35"/>
      <c r="Y107" s="35"/>
      <c r="Z107" s="35"/>
      <c r="AA107" s="35"/>
      <c r="AB107" s="35"/>
      <c r="AC107" s="35"/>
      <c r="AD107" s="35"/>
      <c r="AE107" s="35"/>
      <c r="AT107" s="16" t="s">
        <v>157</v>
      </c>
      <c r="AU107" s="16" t="s">
        <v>77</v>
      </c>
    </row>
    <row r="108" spans="1:65" s="2" customFormat="1" ht="24.15" customHeight="1">
      <c r="A108" s="35"/>
      <c r="B108" s="170"/>
      <c r="C108" s="193" t="s">
        <v>90</v>
      </c>
      <c r="D108" s="193" t="s">
        <v>247</v>
      </c>
      <c r="E108" s="194" t="s">
        <v>389</v>
      </c>
      <c r="F108" s="195" t="s">
        <v>390</v>
      </c>
      <c r="G108" s="196" t="s">
        <v>201</v>
      </c>
      <c r="H108" s="197">
        <v>20.16</v>
      </c>
      <c r="I108" s="198"/>
      <c r="J108" s="199">
        <f>ROUND(I108*H108,2)</f>
        <v>0</v>
      </c>
      <c r="K108" s="195" t="s">
        <v>156</v>
      </c>
      <c r="L108" s="200"/>
      <c r="M108" s="201" t="s">
        <v>3</v>
      </c>
      <c r="N108" s="202" t="s">
        <v>40</v>
      </c>
      <c r="O108" s="69"/>
      <c r="P108" s="180">
        <f>O108*H108</f>
        <v>0</v>
      </c>
      <c r="Q108" s="180">
        <v>0</v>
      </c>
      <c r="R108" s="180">
        <f>Q108*H108</f>
        <v>0</v>
      </c>
      <c r="S108" s="180">
        <v>0</v>
      </c>
      <c r="T108" s="181">
        <f>S108*H108</f>
        <v>0</v>
      </c>
      <c r="U108" s="35"/>
      <c r="V108" s="35"/>
      <c r="W108" s="35"/>
      <c r="X108" s="35"/>
      <c r="Y108" s="35"/>
      <c r="Z108" s="35"/>
      <c r="AA108" s="35"/>
      <c r="AB108" s="35"/>
      <c r="AC108" s="35"/>
      <c r="AD108" s="35"/>
      <c r="AE108" s="35"/>
      <c r="AR108" s="182" t="s">
        <v>170</v>
      </c>
      <c r="AT108" s="182" t="s">
        <v>247</v>
      </c>
      <c r="AU108" s="182" t="s">
        <v>77</v>
      </c>
      <c r="AY108" s="16" t="s">
        <v>150</v>
      </c>
      <c r="BE108" s="183">
        <f>IF(N108="základní",J108,0)</f>
        <v>0</v>
      </c>
      <c r="BF108" s="183">
        <f>IF(N108="snížená",J108,0)</f>
        <v>0</v>
      </c>
      <c r="BG108" s="183">
        <f>IF(N108="zákl. přenesená",J108,0)</f>
        <v>0</v>
      </c>
      <c r="BH108" s="183">
        <f>IF(N108="sníž. přenesená",J108,0)</f>
        <v>0</v>
      </c>
      <c r="BI108" s="183">
        <f>IF(N108="nulová",J108,0)</f>
        <v>0</v>
      </c>
      <c r="BJ108" s="16" t="s">
        <v>15</v>
      </c>
      <c r="BK108" s="183">
        <f>ROUND(I108*H108,2)</f>
        <v>0</v>
      </c>
      <c r="BL108" s="16" t="s">
        <v>87</v>
      </c>
      <c r="BM108" s="182" t="s">
        <v>174</v>
      </c>
    </row>
    <row r="109" spans="1:65" s="2" customFormat="1" ht="24.15" customHeight="1">
      <c r="A109" s="35"/>
      <c r="B109" s="170"/>
      <c r="C109" s="171" t="s">
        <v>93</v>
      </c>
      <c r="D109" s="171" t="s">
        <v>152</v>
      </c>
      <c r="E109" s="172" t="s">
        <v>372</v>
      </c>
      <c r="F109" s="173" t="s">
        <v>373</v>
      </c>
      <c r="G109" s="174" t="s">
        <v>155</v>
      </c>
      <c r="H109" s="175">
        <v>1.44</v>
      </c>
      <c r="I109" s="176"/>
      <c r="J109" s="177">
        <f>ROUND(I109*H109,2)</f>
        <v>0</v>
      </c>
      <c r="K109" s="173" t="s">
        <v>156</v>
      </c>
      <c r="L109" s="36"/>
      <c r="M109" s="178" t="s">
        <v>3</v>
      </c>
      <c r="N109" s="179" t="s">
        <v>40</v>
      </c>
      <c r="O109" s="69"/>
      <c r="P109" s="180">
        <f>O109*H109</f>
        <v>0</v>
      </c>
      <c r="Q109" s="180">
        <v>0</v>
      </c>
      <c r="R109" s="180">
        <f>Q109*H109</f>
        <v>0</v>
      </c>
      <c r="S109" s="180">
        <v>0</v>
      </c>
      <c r="T109" s="181">
        <f>S109*H109</f>
        <v>0</v>
      </c>
      <c r="U109" s="35"/>
      <c r="V109" s="35"/>
      <c r="W109" s="35"/>
      <c r="X109" s="35"/>
      <c r="Y109" s="35"/>
      <c r="Z109" s="35"/>
      <c r="AA109" s="35"/>
      <c r="AB109" s="35"/>
      <c r="AC109" s="35"/>
      <c r="AD109" s="35"/>
      <c r="AE109" s="35"/>
      <c r="AR109" s="182" t="s">
        <v>87</v>
      </c>
      <c r="AT109" s="182" t="s">
        <v>152</v>
      </c>
      <c r="AU109" s="182" t="s">
        <v>77</v>
      </c>
      <c r="AY109" s="16" t="s">
        <v>150</v>
      </c>
      <c r="BE109" s="183">
        <f>IF(N109="základní",J109,0)</f>
        <v>0</v>
      </c>
      <c r="BF109" s="183">
        <f>IF(N109="snížená",J109,0)</f>
        <v>0</v>
      </c>
      <c r="BG109" s="183">
        <f>IF(N109="zákl. přenesená",J109,0)</f>
        <v>0</v>
      </c>
      <c r="BH109" s="183">
        <f>IF(N109="sníž. přenesená",J109,0)</f>
        <v>0</v>
      </c>
      <c r="BI109" s="183">
        <f>IF(N109="nulová",J109,0)</f>
        <v>0</v>
      </c>
      <c r="BJ109" s="16" t="s">
        <v>15</v>
      </c>
      <c r="BK109" s="183">
        <f>ROUND(I109*H109,2)</f>
        <v>0</v>
      </c>
      <c r="BL109" s="16" t="s">
        <v>87</v>
      </c>
      <c r="BM109" s="182" t="s">
        <v>73</v>
      </c>
    </row>
    <row r="110" spans="1:47" s="2" customFormat="1" ht="12">
      <c r="A110" s="35"/>
      <c r="B110" s="36"/>
      <c r="C110" s="35"/>
      <c r="D110" s="184" t="s">
        <v>157</v>
      </c>
      <c r="E110" s="35"/>
      <c r="F110" s="185" t="s">
        <v>374</v>
      </c>
      <c r="G110" s="35"/>
      <c r="H110" s="35"/>
      <c r="I110" s="186"/>
      <c r="J110" s="35"/>
      <c r="K110" s="35"/>
      <c r="L110" s="36"/>
      <c r="M110" s="187"/>
      <c r="N110" s="188"/>
      <c r="O110" s="69"/>
      <c r="P110" s="69"/>
      <c r="Q110" s="69"/>
      <c r="R110" s="69"/>
      <c r="S110" s="69"/>
      <c r="T110" s="70"/>
      <c r="U110" s="35"/>
      <c r="V110" s="35"/>
      <c r="W110" s="35"/>
      <c r="X110" s="35"/>
      <c r="Y110" s="35"/>
      <c r="Z110" s="35"/>
      <c r="AA110" s="35"/>
      <c r="AB110" s="35"/>
      <c r="AC110" s="35"/>
      <c r="AD110" s="35"/>
      <c r="AE110" s="35"/>
      <c r="AT110" s="16" t="s">
        <v>157</v>
      </c>
      <c r="AU110" s="16" t="s">
        <v>77</v>
      </c>
    </row>
    <row r="111" spans="1:65" s="2" customFormat="1" ht="37.8" customHeight="1">
      <c r="A111" s="35"/>
      <c r="B111" s="170"/>
      <c r="C111" s="171" t="s">
        <v>107</v>
      </c>
      <c r="D111" s="171" t="s">
        <v>152</v>
      </c>
      <c r="E111" s="172" t="s">
        <v>375</v>
      </c>
      <c r="F111" s="173" t="s">
        <v>376</v>
      </c>
      <c r="G111" s="174" t="s">
        <v>155</v>
      </c>
      <c r="H111" s="175">
        <v>1.44</v>
      </c>
      <c r="I111" s="176"/>
      <c r="J111" s="177">
        <f>ROUND(I111*H111,2)</f>
        <v>0</v>
      </c>
      <c r="K111" s="173" t="s">
        <v>156</v>
      </c>
      <c r="L111" s="36"/>
      <c r="M111" s="178" t="s">
        <v>3</v>
      </c>
      <c r="N111" s="179" t="s">
        <v>40</v>
      </c>
      <c r="O111" s="69"/>
      <c r="P111" s="180">
        <f>O111*H111</f>
        <v>0</v>
      </c>
      <c r="Q111" s="180">
        <v>0</v>
      </c>
      <c r="R111" s="180">
        <f>Q111*H111</f>
        <v>0</v>
      </c>
      <c r="S111" s="180">
        <v>0</v>
      </c>
      <c r="T111" s="181">
        <f>S111*H111</f>
        <v>0</v>
      </c>
      <c r="U111" s="35"/>
      <c r="V111" s="35"/>
      <c r="W111" s="35"/>
      <c r="X111" s="35"/>
      <c r="Y111" s="35"/>
      <c r="Z111" s="35"/>
      <c r="AA111" s="35"/>
      <c r="AB111" s="35"/>
      <c r="AC111" s="35"/>
      <c r="AD111" s="35"/>
      <c r="AE111" s="35"/>
      <c r="AR111" s="182" t="s">
        <v>87</v>
      </c>
      <c r="AT111" s="182" t="s">
        <v>152</v>
      </c>
      <c r="AU111" s="182" t="s">
        <v>77</v>
      </c>
      <c r="AY111" s="16" t="s">
        <v>150</v>
      </c>
      <c r="BE111" s="183">
        <f>IF(N111="základní",J111,0)</f>
        <v>0</v>
      </c>
      <c r="BF111" s="183">
        <f>IF(N111="snížená",J111,0)</f>
        <v>0</v>
      </c>
      <c r="BG111" s="183">
        <f>IF(N111="zákl. přenesená",J111,0)</f>
        <v>0</v>
      </c>
      <c r="BH111" s="183">
        <f>IF(N111="sníž. přenesená",J111,0)</f>
        <v>0</v>
      </c>
      <c r="BI111" s="183">
        <f>IF(N111="nulová",J111,0)</f>
        <v>0</v>
      </c>
      <c r="BJ111" s="16" t="s">
        <v>15</v>
      </c>
      <c r="BK111" s="183">
        <f>ROUND(I111*H111,2)</f>
        <v>0</v>
      </c>
      <c r="BL111" s="16" t="s">
        <v>87</v>
      </c>
      <c r="BM111" s="182" t="s">
        <v>186</v>
      </c>
    </row>
    <row r="112" spans="1:47" s="2" customFormat="1" ht="12">
      <c r="A112" s="35"/>
      <c r="B112" s="36"/>
      <c r="C112" s="35"/>
      <c r="D112" s="184" t="s">
        <v>157</v>
      </c>
      <c r="E112" s="35"/>
      <c r="F112" s="185" t="s">
        <v>377</v>
      </c>
      <c r="G112" s="35"/>
      <c r="H112" s="35"/>
      <c r="I112" s="186"/>
      <c r="J112" s="35"/>
      <c r="K112" s="35"/>
      <c r="L112" s="36"/>
      <c r="M112" s="187"/>
      <c r="N112" s="188"/>
      <c r="O112" s="69"/>
      <c r="P112" s="69"/>
      <c r="Q112" s="69"/>
      <c r="R112" s="69"/>
      <c r="S112" s="69"/>
      <c r="T112" s="70"/>
      <c r="U112" s="35"/>
      <c r="V112" s="35"/>
      <c r="W112" s="35"/>
      <c r="X112" s="35"/>
      <c r="Y112" s="35"/>
      <c r="Z112" s="35"/>
      <c r="AA112" s="35"/>
      <c r="AB112" s="35"/>
      <c r="AC112" s="35"/>
      <c r="AD112" s="35"/>
      <c r="AE112" s="35"/>
      <c r="AT112" s="16" t="s">
        <v>157</v>
      </c>
      <c r="AU112" s="16" t="s">
        <v>77</v>
      </c>
    </row>
    <row r="113" spans="1:63" s="12" customFormat="1" ht="22.8" customHeight="1">
      <c r="A113" s="12"/>
      <c r="B113" s="157"/>
      <c r="C113" s="12"/>
      <c r="D113" s="158" t="s">
        <v>68</v>
      </c>
      <c r="E113" s="168" t="s">
        <v>188</v>
      </c>
      <c r="F113" s="168" t="s">
        <v>427</v>
      </c>
      <c r="G113" s="12"/>
      <c r="H113" s="12"/>
      <c r="I113" s="160"/>
      <c r="J113" s="169">
        <f>BK113</f>
        <v>0</v>
      </c>
      <c r="K113" s="12"/>
      <c r="L113" s="157"/>
      <c r="M113" s="162"/>
      <c r="N113" s="163"/>
      <c r="O113" s="163"/>
      <c r="P113" s="164">
        <f>SUM(P114:P119)</f>
        <v>0</v>
      </c>
      <c r="Q113" s="163"/>
      <c r="R113" s="164">
        <f>SUM(R114:R119)</f>
        <v>0</v>
      </c>
      <c r="S113" s="163"/>
      <c r="T113" s="165">
        <f>SUM(T114:T119)</f>
        <v>0</v>
      </c>
      <c r="U113" s="12"/>
      <c r="V113" s="12"/>
      <c r="W113" s="12"/>
      <c r="X113" s="12"/>
      <c r="Y113" s="12"/>
      <c r="Z113" s="12"/>
      <c r="AA113" s="12"/>
      <c r="AB113" s="12"/>
      <c r="AC113" s="12"/>
      <c r="AD113" s="12"/>
      <c r="AE113" s="12"/>
      <c r="AR113" s="158" t="s">
        <v>15</v>
      </c>
      <c r="AT113" s="166" t="s">
        <v>68</v>
      </c>
      <c r="AU113" s="166" t="s">
        <v>15</v>
      </c>
      <c r="AY113" s="158" t="s">
        <v>150</v>
      </c>
      <c r="BK113" s="167">
        <f>SUM(BK114:BK119)</f>
        <v>0</v>
      </c>
    </row>
    <row r="114" spans="1:65" s="2" customFormat="1" ht="24.15" customHeight="1">
      <c r="A114" s="35"/>
      <c r="B114" s="170"/>
      <c r="C114" s="171" t="s">
        <v>170</v>
      </c>
      <c r="D114" s="171" t="s">
        <v>152</v>
      </c>
      <c r="E114" s="172" t="s">
        <v>776</v>
      </c>
      <c r="F114" s="173" t="s">
        <v>777</v>
      </c>
      <c r="G114" s="174" t="s">
        <v>407</v>
      </c>
      <c r="H114" s="175">
        <v>0.864</v>
      </c>
      <c r="I114" s="176"/>
      <c r="J114" s="177">
        <f>ROUND(I114*H114,2)</f>
        <v>0</v>
      </c>
      <c r="K114" s="173" t="s">
        <v>156</v>
      </c>
      <c r="L114" s="36"/>
      <c r="M114" s="178" t="s">
        <v>3</v>
      </c>
      <c r="N114" s="179" t="s">
        <v>40</v>
      </c>
      <c r="O114" s="69"/>
      <c r="P114" s="180">
        <f>O114*H114</f>
        <v>0</v>
      </c>
      <c r="Q114" s="180">
        <v>0</v>
      </c>
      <c r="R114" s="180">
        <f>Q114*H114</f>
        <v>0</v>
      </c>
      <c r="S114" s="180">
        <v>0</v>
      </c>
      <c r="T114" s="181">
        <f>S114*H114</f>
        <v>0</v>
      </c>
      <c r="U114" s="35"/>
      <c r="V114" s="35"/>
      <c r="W114" s="35"/>
      <c r="X114" s="35"/>
      <c r="Y114" s="35"/>
      <c r="Z114" s="35"/>
      <c r="AA114" s="35"/>
      <c r="AB114" s="35"/>
      <c r="AC114" s="35"/>
      <c r="AD114" s="35"/>
      <c r="AE114" s="35"/>
      <c r="AR114" s="182" t="s">
        <v>87</v>
      </c>
      <c r="AT114" s="182" t="s">
        <v>152</v>
      </c>
      <c r="AU114" s="182" t="s">
        <v>77</v>
      </c>
      <c r="AY114" s="16" t="s">
        <v>150</v>
      </c>
      <c r="BE114" s="183">
        <f>IF(N114="základní",J114,0)</f>
        <v>0</v>
      </c>
      <c r="BF114" s="183">
        <f>IF(N114="snížená",J114,0)</f>
        <v>0</v>
      </c>
      <c r="BG114" s="183">
        <f>IF(N114="zákl. přenesená",J114,0)</f>
        <v>0</v>
      </c>
      <c r="BH114" s="183">
        <f>IF(N114="sníž. přenesená",J114,0)</f>
        <v>0</v>
      </c>
      <c r="BI114" s="183">
        <f>IF(N114="nulová",J114,0)</f>
        <v>0</v>
      </c>
      <c r="BJ114" s="16" t="s">
        <v>15</v>
      </c>
      <c r="BK114" s="183">
        <f>ROUND(I114*H114,2)</f>
        <v>0</v>
      </c>
      <c r="BL114" s="16" t="s">
        <v>87</v>
      </c>
      <c r="BM114" s="182" t="s">
        <v>185</v>
      </c>
    </row>
    <row r="115" spans="1:47" s="2" customFormat="1" ht="12">
      <c r="A115" s="35"/>
      <c r="B115" s="36"/>
      <c r="C115" s="35"/>
      <c r="D115" s="184" t="s">
        <v>157</v>
      </c>
      <c r="E115" s="35"/>
      <c r="F115" s="185" t="s">
        <v>778</v>
      </c>
      <c r="G115" s="35"/>
      <c r="H115" s="35"/>
      <c r="I115" s="186"/>
      <c r="J115" s="35"/>
      <c r="K115" s="35"/>
      <c r="L115" s="36"/>
      <c r="M115" s="187"/>
      <c r="N115" s="188"/>
      <c r="O115" s="69"/>
      <c r="P115" s="69"/>
      <c r="Q115" s="69"/>
      <c r="R115" s="69"/>
      <c r="S115" s="69"/>
      <c r="T115" s="70"/>
      <c r="U115" s="35"/>
      <c r="V115" s="35"/>
      <c r="W115" s="35"/>
      <c r="X115" s="35"/>
      <c r="Y115" s="35"/>
      <c r="Z115" s="35"/>
      <c r="AA115" s="35"/>
      <c r="AB115" s="35"/>
      <c r="AC115" s="35"/>
      <c r="AD115" s="35"/>
      <c r="AE115" s="35"/>
      <c r="AT115" s="16" t="s">
        <v>157</v>
      </c>
      <c r="AU115" s="16" t="s">
        <v>77</v>
      </c>
    </row>
    <row r="116" spans="1:65" s="2" customFormat="1" ht="44.25" customHeight="1">
      <c r="A116" s="35"/>
      <c r="B116" s="170"/>
      <c r="C116" s="171" t="s">
        <v>188</v>
      </c>
      <c r="D116" s="171" t="s">
        <v>152</v>
      </c>
      <c r="E116" s="172" t="s">
        <v>779</v>
      </c>
      <c r="F116" s="173" t="s">
        <v>780</v>
      </c>
      <c r="G116" s="174" t="s">
        <v>155</v>
      </c>
      <c r="H116" s="175">
        <v>2.52</v>
      </c>
      <c r="I116" s="176"/>
      <c r="J116" s="177">
        <f>ROUND(I116*H116,2)</f>
        <v>0</v>
      </c>
      <c r="K116" s="173" t="s">
        <v>156</v>
      </c>
      <c r="L116" s="36"/>
      <c r="M116" s="178" t="s">
        <v>3</v>
      </c>
      <c r="N116" s="179"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87</v>
      </c>
      <c r="AT116" s="182" t="s">
        <v>152</v>
      </c>
      <c r="AU116" s="182" t="s">
        <v>77</v>
      </c>
      <c r="AY116" s="16" t="s">
        <v>150</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87</v>
      </c>
      <c r="BM116" s="182" t="s">
        <v>194</v>
      </c>
    </row>
    <row r="117" spans="1:47" s="2" customFormat="1" ht="12">
      <c r="A117" s="35"/>
      <c r="B117" s="36"/>
      <c r="C117" s="35"/>
      <c r="D117" s="184" t="s">
        <v>157</v>
      </c>
      <c r="E117" s="35"/>
      <c r="F117" s="185" t="s">
        <v>781</v>
      </c>
      <c r="G117" s="35"/>
      <c r="H117" s="35"/>
      <c r="I117" s="186"/>
      <c r="J117" s="35"/>
      <c r="K117" s="35"/>
      <c r="L117" s="36"/>
      <c r="M117" s="187"/>
      <c r="N117" s="188"/>
      <c r="O117" s="69"/>
      <c r="P117" s="69"/>
      <c r="Q117" s="69"/>
      <c r="R117" s="69"/>
      <c r="S117" s="69"/>
      <c r="T117" s="70"/>
      <c r="U117" s="35"/>
      <c r="V117" s="35"/>
      <c r="W117" s="35"/>
      <c r="X117" s="35"/>
      <c r="Y117" s="35"/>
      <c r="Z117" s="35"/>
      <c r="AA117" s="35"/>
      <c r="AB117" s="35"/>
      <c r="AC117" s="35"/>
      <c r="AD117" s="35"/>
      <c r="AE117" s="35"/>
      <c r="AT117" s="16" t="s">
        <v>157</v>
      </c>
      <c r="AU117" s="16" t="s">
        <v>77</v>
      </c>
    </row>
    <row r="118" spans="1:65" s="2" customFormat="1" ht="44.25" customHeight="1">
      <c r="A118" s="35"/>
      <c r="B118" s="170"/>
      <c r="C118" s="171" t="s">
        <v>174</v>
      </c>
      <c r="D118" s="171" t="s">
        <v>152</v>
      </c>
      <c r="E118" s="172" t="s">
        <v>782</v>
      </c>
      <c r="F118" s="173" t="s">
        <v>783</v>
      </c>
      <c r="G118" s="174" t="s">
        <v>201</v>
      </c>
      <c r="H118" s="175">
        <v>6.8</v>
      </c>
      <c r="I118" s="176"/>
      <c r="J118" s="177">
        <f>ROUND(I118*H118,2)</f>
        <v>0</v>
      </c>
      <c r="K118" s="173" t="s">
        <v>156</v>
      </c>
      <c r="L118" s="36"/>
      <c r="M118" s="178" t="s">
        <v>3</v>
      </c>
      <c r="N118" s="179" t="s">
        <v>40</v>
      </c>
      <c r="O118" s="69"/>
      <c r="P118" s="180">
        <f>O118*H118</f>
        <v>0</v>
      </c>
      <c r="Q118" s="180">
        <v>0</v>
      </c>
      <c r="R118" s="180">
        <f>Q118*H118</f>
        <v>0</v>
      </c>
      <c r="S118" s="180">
        <v>0</v>
      </c>
      <c r="T118" s="181">
        <f>S118*H118</f>
        <v>0</v>
      </c>
      <c r="U118" s="35"/>
      <c r="V118" s="35"/>
      <c r="W118" s="35"/>
      <c r="X118" s="35"/>
      <c r="Y118" s="35"/>
      <c r="Z118" s="35"/>
      <c r="AA118" s="35"/>
      <c r="AB118" s="35"/>
      <c r="AC118" s="35"/>
      <c r="AD118" s="35"/>
      <c r="AE118" s="35"/>
      <c r="AR118" s="182" t="s">
        <v>87</v>
      </c>
      <c r="AT118" s="182" t="s">
        <v>152</v>
      </c>
      <c r="AU118" s="182" t="s">
        <v>77</v>
      </c>
      <c r="AY118" s="16" t="s">
        <v>150</v>
      </c>
      <c r="BE118" s="183">
        <f>IF(N118="základní",J118,0)</f>
        <v>0</v>
      </c>
      <c r="BF118" s="183">
        <f>IF(N118="snížená",J118,0)</f>
        <v>0</v>
      </c>
      <c r="BG118" s="183">
        <f>IF(N118="zákl. přenesená",J118,0)</f>
        <v>0</v>
      </c>
      <c r="BH118" s="183">
        <f>IF(N118="sníž. přenesená",J118,0)</f>
        <v>0</v>
      </c>
      <c r="BI118" s="183">
        <f>IF(N118="nulová",J118,0)</f>
        <v>0</v>
      </c>
      <c r="BJ118" s="16" t="s">
        <v>15</v>
      </c>
      <c r="BK118" s="183">
        <f>ROUND(I118*H118,2)</f>
        <v>0</v>
      </c>
      <c r="BL118" s="16" t="s">
        <v>87</v>
      </c>
      <c r="BM118" s="182" t="s">
        <v>223</v>
      </c>
    </row>
    <row r="119" spans="1:47" s="2" customFormat="1" ht="12">
      <c r="A119" s="35"/>
      <c r="B119" s="36"/>
      <c r="C119" s="35"/>
      <c r="D119" s="184" t="s">
        <v>157</v>
      </c>
      <c r="E119" s="35"/>
      <c r="F119" s="185" t="s">
        <v>784</v>
      </c>
      <c r="G119" s="35"/>
      <c r="H119" s="35"/>
      <c r="I119" s="186"/>
      <c r="J119" s="35"/>
      <c r="K119" s="35"/>
      <c r="L119" s="36"/>
      <c r="M119" s="187"/>
      <c r="N119" s="188"/>
      <c r="O119" s="69"/>
      <c r="P119" s="69"/>
      <c r="Q119" s="69"/>
      <c r="R119" s="69"/>
      <c r="S119" s="69"/>
      <c r="T119" s="70"/>
      <c r="U119" s="35"/>
      <c r="V119" s="35"/>
      <c r="W119" s="35"/>
      <c r="X119" s="35"/>
      <c r="Y119" s="35"/>
      <c r="Z119" s="35"/>
      <c r="AA119" s="35"/>
      <c r="AB119" s="35"/>
      <c r="AC119" s="35"/>
      <c r="AD119" s="35"/>
      <c r="AE119" s="35"/>
      <c r="AT119" s="16" t="s">
        <v>157</v>
      </c>
      <c r="AU119" s="16" t="s">
        <v>77</v>
      </c>
    </row>
    <row r="120" spans="1:63" s="12" customFormat="1" ht="22.8" customHeight="1">
      <c r="A120" s="12"/>
      <c r="B120" s="157"/>
      <c r="C120" s="12"/>
      <c r="D120" s="158" t="s">
        <v>68</v>
      </c>
      <c r="E120" s="168" t="s">
        <v>162</v>
      </c>
      <c r="F120" s="168" t="s">
        <v>163</v>
      </c>
      <c r="G120" s="12"/>
      <c r="H120" s="12"/>
      <c r="I120" s="160"/>
      <c r="J120" s="169">
        <f>BK120</f>
        <v>0</v>
      </c>
      <c r="K120" s="12"/>
      <c r="L120" s="157"/>
      <c r="M120" s="162"/>
      <c r="N120" s="163"/>
      <c r="O120" s="163"/>
      <c r="P120" s="164">
        <f>SUM(P121:P128)</f>
        <v>0</v>
      </c>
      <c r="Q120" s="163"/>
      <c r="R120" s="164">
        <f>SUM(R121:R128)</f>
        <v>0</v>
      </c>
      <c r="S120" s="163"/>
      <c r="T120" s="165">
        <f>SUM(T121:T128)</f>
        <v>0</v>
      </c>
      <c r="U120" s="12"/>
      <c r="V120" s="12"/>
      <c r="W120" s="12"/>
      <c r="X120" s="12"/>
      <c r="Y120" s="12"/>
      <c r="Z120" s="12"/>
      <c r="AA120" s="12"/>
      <c r="AB120" s="12"/>
      <c r="AC120" s="12"/>
      <c r="AD120" s="12"/>
      <c r="AE120" s="12"/>
      <c r="AR120" s="158" t="s">
        <v>15</v>
      </c>
      <c r="AT120" s="166" t="s">
        <v>68</v>
      </c>
      <c r="AU120" s="166" t="s">
        <v>15</v>
      </c>
      <c r="AY120" s="158" t="s">
        <v>150</v>
      </c>
      <c r="BK120" s="167">
        <f>SUM(BK121:BK128)</f>
        <v>0</v>
      </c>
    </row>
    <row r="121" spans="1:65" s="2" customFormat="1" ht="37.8" customHeight="1">
      <c r="A121" s="35"/>
      <c r="B121" s="170"/>
      <c r="C121" s="171" t="s">
        <v>225</v>
      </c>
      <c r="D121" s="171" t="s">
        <v>152</v>
      </c>
      <c r="E121" s="172" t="s">
        <v>164</v>
      </c>
      <c r="F121" s="173" t="s">
        <v>165</v>
      </c>
      <c r="G121" s="174" t="s">
        <v>166</v>
      </c>
      <c r="H121" s="175">
        <v>2.185</v>
      </c>
      <c r="I121" s="176"/>
      <c r="J121" s="177">
        <f>ROUND(I121*H121,2)</f>
        <v>0</v>
      </c>
      <c r="K121" s="173" t="s">
        <v>156</v>
      </c>
      <c r="L121" s="36"/>
      <c r="M121" s="178" t="s">
        <v>3</v>
      </c>
      <c r="N121" s="179" t="s">
        <v>40</v>
      </c>
      <c r="O121" s="69"/>
      <c r="P121" s="180">
        <f>O121*H121</f>
        <v>0</v>
      </c>
      <c r="Q121" s="180">
        <v>0</v>
      </c>
      <c r="R121" s="180">
        <f>Q121*H121</f>
        <v>0</v>
      </c>
      <c r="S121" s="180">
        <v>0</v>
      </c>
      <c r="T121" s="181">
        <f>S121*H121</f>
        <v>0</v>
      </c>
      <c r="U121" s="35"/>
      <c r="V121" s="35"/>
      <c r="W121" s="35"/>
      <c r="X121" s="35"/>
      <c r="Y121" s="35"/>
      <c r="Z121" s="35"/>
      <c r="AA121" s="35"/>
      <c r="AB121" s="35"/>
      <c r="AC121" s="35"/>
      <c r="AD121" s="35"/>
      <c r="AE121" s="35"/>
      <c r="AR121" s="182" t="s">
        <v>87</v>
      </c>
      <c r="AT121" s="182" t="s">
        <v>152</v>
      </c>
      <c r="AU121" s="182" t="s">
        <v>77</v>
      </c>
      <c r="AY121" s="16" t="s">
        <v>150</v>
      </c>
      <c r="BE121" s="183">
        <f>IF(N121="základní",J121,0)</f>
        <v>0</v>
      </c>
      <c r="BF121" s="183">
        <f>IF(N121="snížená",J121,0)</f>
        <v>0</v>
      </c>
      <c r="BG121" s="183">
        <f>IF(N121="zákl. přenesená",J121,0)</f>
        <v>0</v>
      </c>
      <c r="BH121" s="183">
        <f>IF(N121="sníž. přenesená",J121,0)</f>
        <v>0</v>
      </c>
      <c r="BI121" s="183">
        <f>IF(N121="nulová",J121,0)</f>
        <v>0</v>
      </c>
      <c r="BJ121" s="16" t="s">
        <v>15</v>
      </c>
      <c r="BK121" s="183">
        <f>ROUND(I121*H121,2)</f>
        <v>0</v>
      </c>
      <c r="BL121" s="16" t="s">
        <v>87</v>
      </c>
      <c r="BM121" s="182" t="s">
        <v>228</v>
      </c>
    </row>
    <row r="122" spans="1:47" s="2" customFormat="1" ht="12">
      <c r="A122" s="35"/>
      <c r="B122" s="36"/>
      <c r="C122" s="35"/>
      <c r="D122" s="184" t="s">
        <v>157</v>
      </c>
      <c r="E122" s="35"/>
      <c r="F122" s="185" t="s">
        <v>167</v>
      </c>
      <c r="G122" s="35"/>
      <c r="H122" s="35"/>
      <c r="I122" s="186"/>
      <c r="J122" s="35"/>
      <c r="K122" s="35"/>
      <c r="L122" s="36"/>
      <c r="M122" s="187"/>
      <c r="N122" s="188"/>
      <c r="O122" s="69"/>
      <c r="P122" s="69"/>
      <c r="Q122" s="69"/>
      <c r="R122" s="69"/>
      <c r="S122" s="69"/>
      <c r="T122" s="70"/>
      <c r="U122" s="35"/>
      <c r="V122" s="35"/>
      <c r="W122" s="35"/>
      <c r="X122" s="35"/>
      <c r="Y122" s="35"/>
      <c r="Z122" s="35"/>
      <c r="AA122" s="35"/>
      <c r="AB122" s="35"/>
      <c r="AC122" s="35"/>
      <c r="AD122" s="35"/>
      <c r="AE122" s="35"/>
      <c r="AT122" s="16" t="s">
        <v>157</v>
      </c>
      <c r="AU122" s="16" t="s">
        <v>77</v>
      </c>
    </row>
    <row r="123" spans="1:65" s="2" customFormat="1" ht="33" customHeight="1">
      <c r="A123" s="35"/>
      <c r="B123" s="170"/>
      <c r="C123" s="171" t="s">
        <v>73</v>
      </c>
      <c r="D123" s="171" t="s">
        <v>152</v>
      </c>
      <c r="E123" s="172" t="s">
        <v>168</v>
      </c>
      <c r="F123" s="173" t="s">
        <v>169</v>
      </c>
      <c r="G123" s="174" t="s">
        <v>166</v>
      </c>
      <c r="H123" s="175">
        <v>2.185</v>
      </c>
      <c r="I123" s="176"/>
      <c r="J123" s="177">
        <f>ROUND(I123*H123,2)</f>
        <v>0</v>
      </c>
      <c r="K123" s="173" t="s">
        <v>156</v>
      </c>
      <c r="L123" s="36"/>
      <c r="M123" s="178" t="s">
        <v>3</v>
      </c>
      <c r="N123" s="179" t="s">
        <v>40</v>
      </c>
      <c r="O123" s="69"/>
      <c r="P123" s="180">
        <f>O123*H123</f>
        <v>0</v>
      </c>
      <c r="Q123" s="180">
        <v>0</v>
      </c>
      <c r="R123" s="180">
        <f>Q123*H123</f>
        <v>0</v>
      </c>
      <c r="S123" s="180">
        <v>0</v>
      </c>
      <c r="T123" s="181">
        <f>S123*H123</f>
        <v>0</v>
      </c>
      <c r="U123" s="35"/>
      <c r="V123" s="35"/>
      <c r="W123" s="35"/>
      <c r="X123" s="35"/>
      <c r="Y123" s="35"/>
      <c r="Z123" s="35"/>
      <c r="AA123" s="35"/>
      <c r="AB123" s="35"/>
      <c r="AC123" s="35"/>
      <c r="AD123" s="35"/>
      <c r="AE123" s="35"/>
      <c r="AR123" s="182" t="s">
        <v>87</v>
      </c>
      <c r="AT123" s="182" t="s">
        <v>152</v>
      </c>
      <c r="AU123" s="182" t="s">
        <v>77</v>
      </c>
      <c r="AY123" s="16" t="s">
        <v>150</v>
      </c>
      <c r="BE123" s="183">
        <f>IF(N123="základní",J123,0)</f>
        <v>0</v>
      </c>
      <c r="BF123" s="183">
        <f>IF(N123="snížená",J123,0)</f>
        <v>0</v>
      </c>
      <c r="BG123" s="183">
        <f>IF(N123="zákl. přenesená",J123,0)</f>
        <v>0</v>
      </c>
      <c r="BH123" s="183">
        <f>IF(N123="sníž. přenesená",J123,0)</f>
        <v>0</v>
      </c>
      <c r="BI123" s="183">
        <f>IF(N123="nulová",J123,0)</f>
        <v>0</v>
      </c>
      <c r="BJ123" s="16" t="s">
        <v>15</v>
      </c>
      <c r="BK123" s="183">
        <f>ROUND(I123*H123,2)</f>
        <v>0</v>
      </c>
      <c r="BL123" s="16" t="s">
        <v>87</v>
      </c>
      <c r="BM123" s="182" t="s">
        <v>232</v>
      </c>
    </row>
    <row r="124" spans="1:47" s="2" customFormat="1" ht="12">
      <c r="A124" s="35"/>
      <c r="B124" s="36"/>
      <c r="C124" s="35"/>
      <c r="D124" s="184" t="s">
        <v>157</v>
      </c>
      <c r="E124" s="35"/>
      <c r="F124" s="185" t="s">
        <v>171</v>
      </c>
      <c r="G124" s="35"/>
      <c r="H124" s="35"/>
      <c r="I124" s="186"/>
      <c r="J124" s="35"/>
      <c r="K124" s="35"/>
      <c r="L124" s="36"/>
      <c r="M124" s="187"/>
      <c r="N124" s="188"/>
      <c r="O124" s="69"/>
      <c r="P124" s="69"/>
      <c r="Q124" s="69"/>
      <c r="R124" s="69"/>
      <c r="S124" s="69"/>
      <c r="T124" s="70"/>
      <c r="U124" s="35"/>
      <c r="V124" s="35"/>
      <c r="W124" s="35"/>
      <c r="X124" s="35"/>
      <c r="Y124" s="35"/>
      <c r="Z124" s="35"/>
      <c r="AA124" s="35"/>
      <c r="AB124" s="35"/>
      <c r="AC124" s="35"/>
      <c r="AD124" s="35"/>
      <c r="AE124" s="35"/>
      <c r="AT124" s="16" t="s">
        <v>157</v>
      </c>
      <c r="AU124" s="16" t="s">
        <v>77</v>
      </c>
    </row>
    <row r="125" spans="1:65" s="2" customFormat="1" ht="44.25" customHeight="1">
      <c r="A125" s="35"/>
      <c r="B125" s="170"/>
      <c r="C125" s="171" t="s">
        <v>234</v>
      </c>
      <c r="D125" s="171" t="s">
        <v>152</v>
      </c>
      <c r="E125" s="172" t="s">
        <v>172</v>
      </c>
      <c r="F125" s="173" t="s">
        <v>173</v>
      </c>
      <c r="G125" s="174" t="s">
        <v>166</v>
      </c>
      <c r="H125" s="175">
        <v>32.775</v>
      </c>
      <c r="I125" s="176"/>
      <c r="J125" s="177">
        <f>ROUND(I125*H125,2)</f>
        <v>0</v>
      </c>
      <c r="K125" s="173" t="s">
        <v>156</v>
      </c>
      <c r="L125" s="36"/>
      <c r="M125" s="178" t="s">
        <v>3</v>
      </c>
      <c r="N125" s="179" t="s">
        <v>40</v>
      </c>
      <c r="O125" s="69"/>
      <c r="P125" s="180">
        <f>O125*H125</f>
        <v>0</v>
      </c>
      <c r="Q125" s="180">
        <v>0</v>
      </c>
      <c r="R125" s="180">
        <f>Q125*H125</f>
        <v>0</v>
      </c>
      <c r="S125" s="180">
        <v>0</v>
      </c>
      <c r="T125" s="181">
        <f>S125*H125</f>
        <v>0</v>
      </c>
      <c r="U125" s="35"/>
      <c r="V125" s="35"/>
      <c r="W125" s="35"/>
      <c r="X125" s="35"/>
      <c r="Y125" s="35"/>
      <c r="Z125" s="35"/>
      <c r="AA125" s="35"/>
      <c r="AB125" s="35"/>
      <c r="AC125" s="35"/>
      <c r="AD125" s="35"/>
      <c r="AE125" s="35"/>
      <c r="AR125" s="182" t="s">
        <v>87</v>
      </c>
      <c r="AT125" s="182" t="s">
        <v>152</v>
      </c>
      <c r="AU125" s="182" t="s">
        <v>77</v>
      </c>
      <c r="AY125" s="16" t="s">
        <v>150</v>
      </c>
      <c r="BE125" s="183">
        <f>IF(N125="základní",J125,0)</f>
        <v>0</v>
      </c>
      <c r="BF125" s="183">
        <f>IF(N125="snížená",J125,0)</f>
        <v>0</v>
      </c>
      <c r="BG125" s="183">
        <f>IF(N125="zákl. přenesená",J125,0)</f>
        <v>0</v>
      </c>
      <c r="BH125" s="183">
        <f>IF(N125="sníž. přenesená",J125,0)</f>
        <v>0</v>
      </c>
      <c r="BI125" s="183">
        <f>IF(N125="nulová",J125,0)</f>
        <v>0</v>
      </c>
      <c r="BJ125" s="16" t="s">
        <v>15</v>
      </c>
      <c r="BK125" s="183">
        <f>ROUND(I125*H125,2)</f>
        <v>0</v>
      </c>
      <c r="BL125" s="16" t="s">
        <v>87</v>
      </c>
      <c r="BM125" s="182" t="s">
        <v>237</v>
      </c>
    </row>
    <row r="126" spans="1:47" s="2" customFormat="1" ht="12">
      <c r="A126" s="35"/>
      <c r="B126" s="36"/>
      <c r="C126" s="35"/>
      <c r="D126" s="184" t="s">
        <v>157</v>
      </c>
      <c r="E126" s="35"/>
      <c r="F126" s="185" t="s">
        <v>175</v>
      </c>
      <c r="G126" s="35"/>
      <c r="H126" s="35"/>
      <c r="I126" s="186"/>
      <c r="J126" s="35"/>
      <c r="K126" s="35"/>
      <c r="L126" s="36"/>
      <c r="M126" s="187"/>
      <c r="N126" s="188"/>
      <c r="O126" s="69"/>
      <c r="P126" s="69"/>
      <c r="Q126" s="69"/>
      <c r="R126" s="69"/>
      <c r="S126" s="69"/>
      <c r="T126" s="70"/>
      <c r="U126" s="35"/>
      <c r="V126" s="35"/>
      <c r="W126" s="35"/>
      <c r="X126" s="35"/>
      <c r="Y126" s="35"/>
      <c r="Z126" s="35"/>
      <c r="AA126" s="35"/>
      <c r="AB126" s="35"/>
      <c r="AC126" s="35"/>
      <c r="AD126" s="35"/>
      <c r="AE126" s="35"/>
      <c r="AT126" s="16" t="s">
        <v>157</v>
      </c>
      <c r="AU126" s="16" t="s">
        <v>77</v>
      </c>
    </row>
    <row r="127" spans="1:65" s="2" customFormat="1" ht="44.25" customHeight="1">
      <c r="A127" s="35"/>
      <c r="B127" s="170"/>
      <c r="C127" s="171" t="s">
        <v>186</v>
      </c>
      <c r="D127" s="171" t="s">
        <v>152</v>
      </c>
      <c r="E127" s="172" t="s">
        <v>176</v>
      </c>
      <c r="F127" s="173" t="s">
        <v>177</v>
      </c>
      <c r="G127" s="174" t="s">
        <v>166</v>
      </c>
      <c r="H127" s="175">
        <v>2.185</v>
      </c>
      <c r="I127" s="176"/>
      <c r="J127" s="177">
        <f>ROUND(I127*H127,2)</f>
        <v>0</v>
      </c>
      <c r="K127" s="173" t="s">
        <v>156</v>
      </c>
      <c r="L127" s="36"/>
      <c r="M127" s="178" t="s">
        <v>3</v>
      </c>
      <c r="N127" s="179" t="s">
        <v>40</v>
      </c>
      <c r="O127" s="69"/>
      <c r="P127" s="180">
        <f>O127*H127</f>
        <v>0</v>
      </c>
      <c r="Q127" s="180">
        <v>0</v>
      </c>
      <c r="R127" s="180">
        <f>Q127*H127</f>
        <v>0</v>
      </c>
      <c r="S127" s="180">
        <v>0</v>
      </c>
      <c r="T127" s="181">
        <f>S127*H127</f>
        <v>0</v>
      </c>
      <c r="U127" s="35"/>
      <c r="V127" s="35"/>
      <c r="W127" s="35"/>
      <c r="X127" s="35"/>
      <c r="Y127" s="35"/>
      <c r="Z127" s="35"/>
      <c r="AA127" s="35"/>
      <c r="AB127" s="35"/>
      <c r="AC127" s="35"/>
      <c r="AD127" s="35"/>
      <c r="AE127" s="35"/>
      <c r="AR127" s="182" t="s">
        <v>87</v>
      </c>
      <c r="AT127" s="182" t="s">
        <v>152</v>
      </c>
      <c r="AU127" s="182" t="s">
        <v>77</v>
      </c>
      <c r="AY127" s="16" t="s">
        <v>150</v>
      </c>
      <c r="BE127" s="183">
        <f>IF(N127="základní",J127,0)</f>
        <v>0</v>
      </c>
      <c r="BF127" s="183">
        <f>IF(N127="snížená",J127,0)</f>
        <v>0</v>
      </c>
      <c r="BG127" s="183">
        <f>IF(N127="zákl. přenesená",J127,0)</f>
        <v>0</v>
      </c>
      <c r="BH127" s="183">
        <f>IF(N127="sníž. přenesená",J127,0)</f>
        <v>0</v>
      </c>
      <c r="BI127" s="183">
        <f>IF(N127="nulová",J127,0)</f>
        <v>0</v>
      </c>
      <c r="BJ127" s="16" t="s">
        <v>15</v>
      </c>
      <c r="BK127" s="183">
        <f>ROUND(I127*H127,2)</f>
        <v>0</v>
      </c>
      <c r="BL127" s="16" t="s">
        <v>87</v>
      </c>
      <c r="BM127" s="182" t="s">
        <v>241</v>
      </c>
    </row>
    <row r="128" spans="1:47" s="2" customFormat="1" ht="12">
      <c r="A128" s="35"/>
      <c r="B128" s="36"/>
      <c r="C128" s="35"/>
      <c r="D128" s="184" t="s">
        <v>157</v>
      </c>
      <c r="E128" s="35"/>
      <c r="F128" s="185" t="s">
        <v>178</v>
      </c>
      <c r="G128" s="35"/>
      <c r="H128" s="35"/>
      <c r="I128" s="186"/>
      <c r="J128" s="35"/>
      <c r="K128" s="35"/>
      <c r="L128" s="36"/>
      <c r="M128" s="187"/>
      <c r="N128" s="188"/>
      <c r="O128" s="69"/>
      <c r="P128" s="69"/>
      <c r="Q128" s="69"/>
      <c r="R128" s="69"/>
      <c r="S128" s="69"/>
      <c r="T128" s="70"/>
      <c r="U128" s="35"/>
      <c r="V128" s="35"/>
      <c r="W128" s="35"/>
      <c r="X128" s="35"/>
      <c r="Y128" s="35"/>
      <c r="Z128" s="35"/>
      <c r="AA128" s="35"/>
      <c r="AB128" s="35"/>
      <c r="AC128" s="35"/>
      <c r="AD128" s="35"/>
      <c r="AE128" s="35"/>
      <c r="AT128" s="16" t="s">
        <v>157</v>
      </c>
      <c r="AU128" s="16" t="s">
        <v>77</v>
      </c>
    </row>
    <row r="129" spans="1:63" s="12" customFormat="1" ht="25.9" customHeight="1">
      <c r="A129" s="12"/>
      <c r="B129" s="157"/>
      <c r="C129" s="12"/>
      <c r="D129" s="158" t="s">
        <v>68</v>
      </c>
      <c r="E129" s="159" t="s">
        <v>179</v>
      </c>
      <c r="F129" s="159" t="s">
        <v>180</v>
      </c>
      <c r="G129" s="12"/>
      <c r="H129" s="12"/>
      <c r="I129" s="160"/>
      <c r="J129" s="161">
        <f>BK129</f>
        <v>0</v>
      </c>
      <c r="K129" s="12"/>
      <c r="L129" s="157"/>
      <c r="M129" s="162"/>
      <c r="N129" s="163"/>
      <c r="O129" s="163"/>
      <c r="P129" s="164">
        <f>P130+P137</f>
        <v>0</v>
      </c>
      <c r="Q129" s="163"/>
      <c r="R129" s="164">
        <f>R130+R137</f>
        <v>0</v>
      </c>
      <c r="S129" s="163"/>
      <c r="T129" s="165">
        <f>T130+T137</f>
        <v>0</v>
      </c>
      <c r="U129" s="12"/>
      <c r="V129" s="12"/>
      <c r="W129" s="12"/>
      <c r="X129" s="12"/>
      <c r="Y129" s="12"/>
      <c r="Z129" s="12"/>
      <c r="AA129" s="12"/>
      <c r="AB129" s="12"/>
      <c r="AC129" s="12"/>
      <c r="AD129" s="12"/>
      <c r="AE129" s="12"/>
      <c r="AR129" s="158" t="s">
        <v>77</v>
      </c>
      <c r="AT129" s="166" t="s">
        <v>68</v>
      </c>
      <c r="AU129" s="166" t="s">
        <v>69</v>
      </c>
      <c r="AY129" s="158" t="s">
        <v>150</v>
      </c>
      <c r="BK129" s="167">
        <f>BK130+BK137</f>
        <v>0</v>
      </c>
    </row>
    <row r="130" spans="1:63" s="12" customFormat="1" ht="22.8" customHeight="1">
      <c r="A130" s="12"/>
      <c r="B130" s="157"/>
      <c r="C130" s="12"/>
      <c r="D130" s="158" t="s">
        <v>68</v>
      </c>
      <c r="E130" s="168" t="s">
        <v>586</v>
      </c>
      <c r="F130" s="168" t="s">
        <v>587</v>
      </c>
      <c r="G130" s="12"/>
      <c r="H130" s="12"/>
      <c r="I130" s="160"/>
      <c r="J130" s="169">
        <f>BK130</f>
        <v>0</v>
      </c>
      <c r="K130" s="12"/>
      <c r="L130" s="157"/>
      <c r="M130" s="162"/>
      <c r="N130" s="163"/>
      <c r="O130" s="163"/>
      <c r="P130" s="164">
        <f>SUM(P131:P136)</f>
        <v>0</v>
      </c>
      <c r="Q130" s="163"/>
      <c r="R130" s="164">
        <f>SUM(R131:R136)</f>
        <v>0</v>
      </c>
      <c r="S130" s="163"/>
      <c r="T130" s="165">
        <f>SUM(T131:T136)</f>
        <v>0</v>
      </c>
      <c r="U130" s="12"/>
      <c r="V130" s="12"/>
      <c r="W130" s="12"/>
      <c r="X130" s="12"/>
      <c r="Y130" s="12"/>
      <c r="Z130" s="12"/>
      <c r="AA130" s="12"/>
      <c r="AB130" s="12"/>
      <c r="AC130" s="12"/>
      <c r="AD130" s="12"/>
      <c r="AE130" s="12"/>
      <c r="AR130" s="158" t="s">
        <v>77</v>
      </c>
      <c r="AT130" s="166" t="s">
        <v>68</v>
      </c>
      <c r="AU130" s="166" t="s">
        <v>15</v>
      </c>
      <c r="AY130" s="158" t="s">
        <v>150</v>
      </c>
      <c r="BK130" s="167">
        <f>SUM(BK131:BK136)</f>
        <v>0</v>
      </c>
    </row>
    <row r="131" spans="1:65" s="2" customFormat="1" ht="24.15" customHeight="1">
      <c r="A131" s="35"/>
      <c r="B131" s="170"/>
      <c r="C131" s="171" t="s">
        <v>9</v>
      </c>
      <c r="D131" s="171" t="s">
        <v>152</v>
      </c>
      <c r="E131" s="172" t="s">
        <v>588</v>
      </c>
      <c r="F131" s="173" t="s">
        <v>589</v>
      </c>
      <c r="G131" s="174" t="s">
        <v>201</v>
      </c>
      <c r="H131" s="175">
        <v>3.6</v>
      </c>
      <c r="I131" s="176"/>
      <c r="J131" s="177">
        <f>ROUND(I131*H131,2)</f>
        <v>0</v>
      </c>
      <c r="K131" s="173" t="s">
        <v>156</v>
      </c>
      <c r="L131" s="36"/>
      <c r="M131" s="178" t="s">
        <v>3</v>
      </c>
      <c r="N131" s="179" t="s">
        <v>40</v>
      </c>
      <c r="O131" s="69"/>
      <c r="P131" s="180">
        <f>O131*H131</f>
        <v>0</v>
      </c>
      <c r="Q131" s="180">
        <v>0</v>
      </c>
      <c r="R131" s="180">
        <f>Q131*H131</f>
        <v>0</v>
      </c>
      <c r="S131" s="180">
        <v>0</v>
      </c>
      <c r="T131" s="181">
        <f>S131*H131</f>
        <v>0</v>
      </c>
      <c r="U131" s="35"/>
      <c r="V131" s="35"/>
      <c r="W131" s="35"/>
      <c r="X131" s="35"/>
      <c r="Y131" s="35"/>
      <c r="Z131" s="35"/>
      <c r="AA131" s="35"/>
      <c r="AB131" s="35"/>
      <c r="AC131" s="35"/>
      <c r="AD131" s="35"/>
      <c r="AE131" s="35"/>
      <c r="AR131" s="182" t="s">
        <v>185</v>
      </c>
      <c r="AT131" s="182" t="s">
        <v>152</v>
      </c>
      <c r="AU131" s="182" t="s">
        <v>77</v>
      </c>
      <c r="AY131" s="16" t="s">
        <v>150</v>
      </c>
      <c r="BE131" s="183">
        <f>IF(N131="základní",J131,0)</f>
        <v>0</v>
      </c>
      <c r="BF131" s="183">
        <f>IF(N131="snížená",J131,0)</f>
        <v>0</v>
      </c>
      <c r="BG131" s="183">
        <f>IF(N131="zákl. přenesená",J131,0)</f>
        <v>0</v>
      </c>
      <c r="BH131" s="183">
        <f>IF(N131="sníž. přenesená",J131,0)</f>
        <v>0</v>
      </c>
      <c r="BI131" s="183">
        <f>IF(N131="nulová",J131,0)</f>
        <v>0</v>
      </c>
      <c r="BJ131" s="16" t="s">
        <v>15</v>
      </c>
      <c r="BK131" s="183">
        <f>ROUND(I131*H131,2)</f>
        <v>0</v>
      </c>
      <c r="BL131" s="16" t="s">
        <v>185</v>
      </c>
      <c r="BM131" s="182" t="s">
        <v>245</v>
      </c>
    </row>
    <row r="132" spans="1:47" s="2" customFormat="1" ht="12">
      <c r="A132" s="35"/>
      <c r="B132" s="36"/>
      <c r="C132" s="35"/>
      <c r="D132" s="184" t="s">
        <v>157</v>
      </c>
      <c r="E132" s="35"/>
      <c r="F132" s="185" t="s">
        <v>591</v>
      </c>
      <c r="G132" s="35"/>
      <c r="H132" s="35"/>
      <c r="I132" s="186"/>
      <c r="J132" s="35"/>
      <c r="K132" s="35"/>
      <c r="L132" s="36"/>
      <c r="M132" s="187"/>
      <c r="N132" s="188"/>
      <c r="O132" s="69"/>
      <c r="P132" s="69"/>
      <c r="Q132" s="69"/>
      <c r="R132" s="69"/>
      <c r="S132" s="69"/>
      <c r="T132" s="70"/>
      <c r="U132" s="35"/>
      <c r="V132" s="35"/>
      <c r="W132" s="35"/>
      <c r="X132" s="35"/>
      <c r="Y132" s="35"/>
      <c r="Z132" s="35"/>
      <c r="AA132" s="35"/>
      <c r="AB132" s="35"/>
      <c r="AC132" s="35"/>
      <c r="AD132" s="35"/>
      <c r="AE132" s="35"/>
      <c r="AT132" s="16" t="s">
        <v>157</v>
      </c>
      <c r="AU132" s="16" t="s">
        <v>77</v>
      </c>
    </row>
    <row r="133" spans="1:65" s="2" customFormat="1" ht="37.8" customHeight="1">
      <c r="A133" s="35"/>
      <c r="B133" s="170"/>
      <c r="C133" s="171" t="s">
        <v>185</v>
      </c>
      <c r="D133" s="171" t="s">
        <v>152</v>
      </c>
      <c r="E133" s="172" t="s">
        <v>785</v>
      </c>
      <c r="F133" s="173" t="s">
        <v>786</v>
      </c>
      <c r="G133" s="174" t="s">
        <v>201</v>
      </c>
      <c r="H133" s="175">
        <v>3.6</v>
      </c>
      <c r="I133" s="176"/>
      <c r="J133" s="177">
        <f>ROUND(I133*H133,2)</f>
        <v>0</v>
      </c>
      <c r="K133" s="173" t="s">
        <v>156</v>
      </c>
      <c r="L133" s="36"/>
      <c r="M133" s="178" t="s">
        <v>3</v>
      </c>
      <c r="N133" s="179" t="s">
        <v>40</v>
      </c>
      <c r="O133" s="69"/>
      <c r="P133" s="180">
        <f>O133*H133</f>
        <v>0</v>
      </c>
      <c r="Q133" s="180">
        <v>0</v>
      </c>
      <c r="R133" s="180">
        <f>Q133*H133</f>
        <v>0</v>
      </c>
      <c r="S133" s="180">
        <v>0</v>
      </c>
      <c r="T133" s="181">
        <f>S133*H133</f>
        <v>0</v>
      </c>
      <c r="U133" s="35"/>
      <c r="V133" s="35"/>
      <c r="W133" s="35"/>
      <c r="X133" s="35"/>
      <c r="Y133" s="35"/>
      <c r="Z133" s="35"/>
      <c r="AA133" s="35"/>
      <c r="AB133" s="35"/>
      <c r="AC133" s="35"/>
      <c r="AD133" s="35"/>
      <c r="AE133" s="35"/>
      <c r="AR133" s="182" t="s">
        <v>185</v>
      </c>
      <c r="AT133" s="182" t="s">
        <v>152</v>
      </c>
      <c r="AU133" s="182" t="s">
        <v>77</v>
      </c>
      <c r="AY133" s="16" t="s">
        <v>150</v>
      </c>
      <c r="BE133" s="183">
        <f>IF(N133="základní",J133,0)</f>
        <v>0</v>
      </c>
      <c r="BF133" s="183">
        <f>IF(N133="snížená",J133,0)</f>
        <v>0</v>
      </c>
      <c r="BG133" s="183">
        <f>IF(N133="zákl. přenesená",J133,0)</f>
        <v>0</v>
      </c>
      <c r="BH133" s="183">
        <f>IF(N133="sníž. přenesená",J133,0)</f>
        <v>0</v>
      </c>
      <c r="BI133" s="183">
        <f>IF(N133="nulová",J133,0)</f>
        <v>0</v>
      </c>
      <c r="BJ133" s="16" t="s">
        <v>15</v>
      </c>
      <c r="BK133" s="183">
        <f>ROUND(I133*H133,2)</f>
        <v>0</v>
      </c>
      <c r="BL133" s="16" t="s">
        <v>185</v>
      </c>
      <c r="BM133" s="182" t="s">
        <v>250</v>
      </c>
    </row>
    <row r="134" spans="1:47" s="2" customFormat="1" ht="12">
      <c r="A134" s="35"/>
      <c r="B134" s="36"/>
      <c r="C134" s="35"/>
      <c r="D134" s="184" t="s">
        <v>157</v>
      </c>
      <c r="E134" s="35"/>
      <c r="F134" s="185" t="s">
        <v>787</v>
      </c>
      <c r="G134" s="35"/>
      <c r="H134" s="35"/>
      <c r="I134" s="186"/>
      <c r="J134" s="35"/>
      <c r="K134" s="35"/>
      <c r="L134" s="36"/>
      <c r="M134" s="187"/>
      <c r="N134" s="188"/>
      <c r="O134" s="69"/>
      <c r="P134" s="69"/>
      <c r="Q134" s="69"/>
      <c r="R134" s="69"/>
      <c r="S134" s="69"/>
      <c r="T134" s="70"/>
      <c r="U134" s="35"/>
      <c r="V134" s="35"/>
      <c r="W134" s="35"/>
      <c r="X134" s="35"/>
      <c r="Y134" s="35"/>
      <c r="Z134" s="35"/>
      <c r="AA134" s="35"/>
      <c r="AB134" s="35"/>
      <c r="AC134" s="35"/>
      <c r="AD134" s="35"/>
      <c r="AE134" s="35"/>
      <c r="AT134" s="16" t="s">
        <v>157</v>
      </c>
      <c r="AU134" s="16" t="s">
        <v>77</v>
      </c>
    </row>
    <row r="135" spans="1:65" s="2" customFormat="1" ht="49.05" customHeight="1">
      <c r="A135" s="35"/>
      <c r="B135" s="170"/>
      <c r="C135" s="171" t="s">
        <v>251</v>
      </c>
      <c r="D135" s="171" t="s">
        <v>152</v>
      </c>
      <c r="E135" s="172" t="s">
        <v>788</v>
      </c>
      <c r="F135" s="173" t="s">
        <v>789</v>
      </c>
      <c r="G135" s="174" t="s">
        <v>166</v>
      </c>
      <c r="H135" s="175">
        <v>0.008</v>
      </c>
      <c r="I135" s="176"/>
      <c r="J135" s="177">
        <f>ROUND(I135*H135,2)</f>
        <v>0</v>
      </c>
      <c r="K135" s="173" t="s">
        <v>156</v>
      </c>
      <c r="L135" s="36"/>
      <c r="M135" s="178" t="s">
        <v>3</v>
      </c>
      <c r="N135" s="179" t="s">
        <v>40</v>
      </c>
      <c r="O135" s="69"/>
      <c r="P135" s="180">
        <f>O135*H135</f>
        <v>0</v>
      </c>
      <c r="Q135" s="180">
        <v>0</v>
      </c>
      <c r="R135" s="180">
        <f>Q135*H135</f>
        <v>0</v>
      </c>
      <c r="S135" s="180">
        <v>0</v>
      </c>
      <c r="T135" s="181">
        <f>S135*H135</f>
        <v>0</v>
      </c>
      <c r="U135" s="35"/>
      <c r="V135" s="35"/>
      <c r="W135" s="35"/>
      <c r="X135" s="35"/>
      <c r="Y135" s="35"/>
      <c r="Z135" s="35"/>
      <c r="AA135" s="35"/>
      <c r="AB135" s="35"/>
      <c r="AC135" s="35"/>
      <c r="AD135" s="35"/>
      <c r="AE135" s="35"/>
      <c r="AR135" s="182" t="s">
        <v>185</v>
      </c>
      <c r="AT135" s="182" t="s">
        <v>152</v>
      </c>
      <c r="AU135" s="182" t="s">
        <v>77</v>
      </c>
      <c r="AY135" s="16" t="s">
        <v>150</v>
      </c>
      <c r="BE135" s="183">
        <f>IF(N135="základní",J135,0)</f>
        <v>0</v>
      </c>
      <c r="BF135" s="183">
        <f>IF(N135="snížená",J135,0)</f>
        <v>0</v>
      </c>
      <c r="BG135" s="183">
        <f>IF(N135="zákl. přenesená",J135,0)</f>
        <v>0</v>
      </c>
      <c r="BH135" s="183">
        <f>IF(N135="sníž. přenesená",J135,0)</f>
        <v>0</v>
      </c>
      <c r="BI135" s="183">
        <f>IF(N135="nulová",J135,0)</f>
        <v>0</v>
      </c>
      <c r="BJ135" s="16" t="s">
        <v>15</v>
      </c>
      <c r="BK135" s="183">
        <f>ROUND(I135*H135,2)</f>
        <v>0</v>
      </c>
      <c r="BL135" s="16" t="s">
        <v>185</v>
      </c>
      <c r="BM135" s="182" t="s">
        <v>254</v>
      </c>
    </row>
    <row r="136" spans="1:47" s="2" customFormat="1" ht="12">
      <c r="A136" s="35"/>
      <c r="B136" s="36"/>
      <c r="C136" s="35"/>
      <c r="D136" s="184" t="s">
        <v>157</v>
      </c>
      <c r="E136" s="35"/>
      <c r="F136" s="185" t="s">
        <v>790</v>
      </c>
      <c r="G136" s="35"/>
      <c r="H136" s="35"/>
      <c r="I136" s="186"/>
      <c r="J136" s="35"/>
      <c r="K136" s="35"/>
      <c r="L136" s="36"/>
      <c r="M136" s="187"/>
      <c r="N136" s="188"/>
      <c r="O136" s="69"/>
      <c r="P136" s="69"/>
      <c r="Q136" s="69"/>
      <c r="R136" s="69"/>
      <c r="S136" s="69"/>
      <c r="T136" s="70"/>
      <c r="U136" s="35"/>
      <c r="V136" s="35"/>
      <c r="W136" s="35"/>
      <c r="X136" s="35"/>
      <c r="Y136" s="35"/>
      <c r="Z136" s="35"/>
      <c r="AA136" s="35"/>
      <c r="AB136" s="35"/>
      <c r="AC136" s="35"/>
      <c r="AD136" s="35"/>
      <c r="AE136" s="35"/>
      <c r="AT136" s="16" t="s">
        <v>157</v>
      </c>
      <c r="AU136" s="16" t="s">
        <v>77</v>
      </c>
    </row>
    <row r="137" spans="1:63" s="12" customFormat="1" ht="22.8" customHeight="1">
      <c r="A137" s="12"/>
      <c r="B137" s="157"/>
      <c r="C137" s="12"/>
      <c r="D137" s="158" t="s">
        <v>68</v>
      </c>
      <c r="E137" s="168" t="s">
        <v>746</v>
      </c>
      <c r="F137" s="168" t="s">
        <v>747</v>
      </c>
      <c r="G137" s="12"/>
      <c r="H137" s="12"/>
      <c r="I137" s="160"/>
      <c r="J137" s="169">
        <f>BK137</f>
        <v>0</v>
      </c>
      <c r="K137" s="12"/>
      <c r="L137" s="157"/>
      <c r="M137" s="162"/>
      <c r="N137" s="163"/>
      <c r="O137" s="163"/>
      <c r="P137" s="164">
        <f>SUM(P138:P145)</f>
        <v>0</v>
      </c>
      <c r="Q137" s="163"/>
      <c r="R137" s="164">
        <f>SUM(R138:R145)</f>
        <v>0</v>
      </c>
      <c r="S137" s="163"/>
      <c r="T137" s="165">
        <f>SUM(T138:T145)</f>
        <v>0</v>
      </c>
      <c r="U137" s="12"/>
      <c r="V137" s="12"/>
      <c r="W137" s="12"/>
      <c r="X137" s="12"/>
      <c r="Y137" s="12"/>
      <c r="Z137" s="12"/>
      <c r="AA137" s="12"/>
      <c r="AB137" s="12"/>
      <c r="AC137" s="12"/>
      <c r="AD137" s="12"/>
      <c r="AE137" s="12"/>
      <c r="AR137" s="158" t="s">
        <v>77</v>
      </c>
      <c r="AT137" s="166" t="s">
        <v>68</v>
      </c>
      <c r="AU137" s="166" t="s">
        <v>15</v>
      </c>
      <c r="AY137" s="158" t="s">
        <v>150</v>
      </c>
      <c r="BK137" s="167">
        <f>SUM(BK138:BK145)</f>
        <v>0</v>
      </c>
    </row>
    <row r="138" spans="1:65" s="2" customFormat="1" ht="37.8" customHeight="1">
      <c r="A138" s="35"/>
      <c r="B138" s="170"/>
      <c r="C138" s="171" t="s">
        <v>194</v>
      </c>
      <c r="D138" s="171" t="s">
        <v>152</v>
      </c>
      <c r="E138" s="172" t="s">
        <v>791</v>
      </c>
      <c r="F138" s="173" t="s">
        <v>792</v>
      </c>
      <c r="G138" s="174" t="s">
        <v>622</v>
      </c>
      <c r="H138" s="175">
        <v>2</v>
      </c>
      <c r="I138" s="176"/>
      <c r="J138" s="177">
        <f>ROUND(I138*H138,2)</f>
        <v>0</v>
      </c>
      <c r="K138" s="173" t="s">
        <v>156</v>
      </c>
      <c r="L138" s="36"/>
      <c r="M138" s="178" t="s">
        <v>3</v>
      </c>
      <c r="N138" s="179" t="s">
        <v>40</v>
      </c>
      <c r="O138" s="69"/>
      <c r="P138" s="180">
        <f>O138*H138</f>
        <v>0</v>
      </c>
      <c r="Q138" s="180">
        <v>0</v>
      </c>
      <c r="R138" s="180">
        <f>Q138*H138</f>
        <v>0</v>
      </c>
      <c r="S138" s="180">
        <v>0</v>
      </c>
      <c r="T138" s="181">
        <f>S138*H138</f>
        <v>0</v>
      </c>
      <c r="U138" s="35"/>
      <c r="V138" s="35"/>
      <c r="W138" s="35"/>
      <c r="X138" s="35"/>
      <c r="Y138" s="35"/>
      <c r="Z138" s="35"/>
      <c r="AA138" s="35"/>
      <c r="AB138" s="35"/>
      <c r="AC138" s="35"/>
      <c r="AD138" s="35"/>
      <c r="AE138" s="35"/>
      <c r="AR138" s="182" t="s">
        <v>185</v>
      </c>
      <c r="AT138" s="182" t="s">
        <v>152</v>
      </c>
      <c r="AU138" s="182" t="s">
        <v>77</v>
      </c>
      <c r="AY138" s="16" t="s">
        <v>150</v>
      </c>
      <c r="BE138" s="183">
        <f>IF(N138="základní",J138,0)</f>
        <v>0</v>
      </c>
      <c r="BF138" s="183">
        <f>IF(N138="snížená",J138,0)</f>
        <v>0</v>
      </c>
      <c r="BG138" s="183">
        <f>IF(N138="zákl. přenesená",J138,0)</f>
        <v>0</v>
      </c>
      <c r="BH138" s="183">
        <f>IF(N138="sníž. přenesená",J138,0)</f>
        <v>0</v>
      </c>
      <c r="BI138" s="183">
        <f>IF(N138="nulová",J138,0)</f>
        <v>0</v>
      </c>
      <c r="BJ138" s="16" t="s">
        <v>15</v>
      </c>
      <c r="BK138" s="183">
        <f>ROUND(I138*H138,2)</f>
        <v>0</v>
      </c>
      <c r="BL138" s="16" t="s">
        <v>185</v>
      </c>
      <c r="BM138" s="182" t="s">
        <v>258</v>
      </c>
    </row>
    <row r="139" spans="1:47" s="2" customFormat="1" ht="12">
      <c r="A139" s="35"/>
      <c r="B139" s="36"/>
      <c r="C139" s="35"/>
      <c r="D139" s="184" t="s">
        <v>157</v>
      </c>
      <c r="E139" s="35"/>
      <c r="F139" s="185" t="s">
        <v>793</v>
      </c>
      <c r="G139" s="35"/>
      <c r="H139" s="35"/>
      <c r="I139" s="186"/>
      <c r="J139" s="35"/>
      <c r="K139" s="35"/>
      <c r="L139" s="36"/>
      <c r="M139" s="187"/>
      <c r="N139" s="188"/>
      <c r="O139" s="69"/>
      <c r="P139" s="69"/>
      <c r="Q139" s="69"/>
      <c r="R139" s="69"/>
      <c r="S139" s="69"/>
      <c r="T139" s="70"/>
      <c r="U139" s="35"/>
      <c r="V139" s="35"/>
      <c r="W139" s="35"/>
      <c r="X139" s="35"/>
      <c r="Y139" s="35"/>
      <c r="Z139" s="35"/>
      <c r="AA139" s="35"/>
      <c r="AB139" s="35"/>
      <c r="AC139" s="35"/>
      <c r="AD139" s="35"/>
      <c r="AE139" s="35"/>
      <c r="AT139" s="16" t="s">
        <v>157</v>
      </c>
      <c r="AU139" s="16" t="s">
        <v>77</v>
      </c>
    </row>
    <row r="140" spans="1:65" s="2" customFormat="1" ht="44.25" customHeight="1">
      <c r="A140" s="35"/>
      <c r="B140" s="170"/>
      <c r="C140" s="171" t="s">
        <v>259</v>
      </c>
      <c r="D140" s="171" t="s">
        <v>152</v>
      </c>
      <c r="E140" s="172" t="s">
        <v>794</v>
      </c>
      <c r="F140" s="173" t="s">
        <v>795</v>
      </c>
      <c r="G140" s="174" t="s">
        <v>622</v>
      </c>
      <c r="H140" s="175">
        <v>2</v>
      </c>
      <c r="I140" s="176"/>
      <c r="J140" s="177">
        <f>ROUND(I140*H140,2)</f>
        <v>0</v>
      </c>
      <c r="K140" s="173" t="s">
        <v>156</v>
      </c>
      <c r="L140" s="36"/>
      <c r="M140" s="178" t="s">
        <v>3</v>
      </c>
      <c r="N140" s="179" t="s">
        <v>40</v>
      </c>
      <c r="O140" s="69"/>
      <c r="P140" s="180">
        <f>O140*H140</f>
        <v>0</v>
      </c>
      <c r="Q140" s="180">
        <v>0</v>
      </c>
      <c r="R140" s="180">
        <f>Q140*H140</f>
        <v>0</v>
      </c>
      <c r="S140" s="180">
        <v>0</v>
      </c>
      <c r="T140" s="181">
        <f>S140*H140</f>
        <v>0</v>
      </c>
      <c r="U140" s="35"/>
      <c r="V140" s="35"/>
      <c r="W140" s="35"/>
      <c r="X140" s="35"/>
      <c r="Y140" s="35"/>
      <c r="Z140" s="35"/>
      <c r="AA140" s="35"/>
      <c r="AB140" s="35"/>
      <c r="AC140" s="35"/>
      <c r="AD140" s="35"/>
      <c r="AE140" s="35"/>
      <c r="AR140" s="182" t="s">
        <v>185</v>
      </c>
      <c r="AT140" s="182" t="s">
        <v>152</v>
      </c>
      <c r="AU140" s="182" t="s">
        <v>77</v>
      </c>
      <c r="AY140" s="16" t="s">
        <v>150</v>
      </c>
      <c r="BE140" s="183">
        <f>IF(N140="základní",J140,0)</f>
        <v>0</v>
      </c>
      <c r="BF140" s="183">
        <f>IF(N140="snížená",J140,0)</f>
        <v>0</v>
      </c>
      <c r="BG140" s="183">
        <f>IF(N140="zákl. přenesená",J140,0)</f>
        <v>0</v>
      </c>
      <c r="BH140" s="183">
        <f>IF(N140="sníž. přenesená",J140,0)</f>
        <v>0</v>
      </c>
      <c r="BI140" s="183">
        <f>IF(N140="nulová",J140,0)</f>
        <v>0</v>
      </c>
      <c r="BJ140" s="16" t="s">
        <v>15</v>
      </c>
      <c r="BK140" s="183">
        <f>ROUND(I140*H140,2)</f>
        <v>0</v>
      </c>
      <c r="BL140" s="16" t="s">
        <v>185</v>
      </c>
      <c r="BM140" s="182" t="s">
        <v>262</v>
      </c>
    </row>
    <row r="141" spans="1:47" s="2" customFormat="1" ht="12">
      <c r="A141" s="35"/>
      <c r="B141" s="36"/>
      <c r="C141" s="35"/>
      <c r="D141" s="184" t="s">
        <v>157</v>
      </c>
      <c r="E141" s="35"/>
      <c r="F141" s="185" t="s">
        <v>796</v>
      </c>
      <c r="G141" s="35"/>
      <c r="H141" s="35"/>
      <c r="I141" s="186"/>
      <c r="J141" s="35"/>
      <c r="K141" s="35"/>
      <c r="L141" s="36"/>
      <c r="M141" s="187"/>
      <c r="N141" s="188"/>
      <c r="O141" s="69"/>
      <c r="P141" s="69"/>
      <c r="Q141" s="69"/>
      <c r="R141" s="69"/>
      <c r="S141" s="69"/>
      <c r="T141" s="70"/>
      <c r="U141" s="35"/>
      <c r="V141" s="35"/>
      <c r="W141" s="35"/>
      <c r="X141" s="35"/>
      <c r="Y141" s="35"/>
      <c r="Z141" s="35"/>
      <c r="AA141" s="35"/>
      <c r="AB141" s="35"/>
      <c r="AC141" s="35"/>
      <c r="AD141" s="35"/>
      <c r="AE141" s="35"/>
      <c r="AT141" s="16" t="s">
        <v>157</v>
      </c>
      <c r="AU141" s="16" t="s">
        <v>77</v>
      </c>
    </row>
    <row r="142" spans="1:65" s="2" customFormat="1" ht="16.5" customHeight="1">
      <c r="A142" s="35"/>
      <c r="B142" s="170"/>
      <c r="C142" s="193" t="s">
        <v>223</v>
      </c>
      <c r="D142" s="193" t="s">
        <v>247</v>
      </c>
      <c r="E142" s="194" t="s">
        <v>797</v>
      </c>
      <c r="F142" s="195" t="s">
        <v>798</v>
      </c>
      <c r="G142" s="196" t="s">
        <v>201</v>
      </c>
      <c r="H142" s="197">
        <v>3.6</v>
      </c>
      <c r="I142" s="198"/>
      <c r="J142" s="199">
        <f>ROUND(I142*H142,2)</f>
        <v>0</v>
      </c>
      <c r="K142" s="195" t="s">
        <v>156</v>
      </c>
      <c r="L142" s="200"/>
      <c r="M142" s="201" t="s">
        <v>3</v>
      </c>
      <c r="N142" s="202" t="s">
        <v>40</v>
      </c>
      <c r="O142" s="69"/>
      <c r="P142" s="180">
        <f>O142*H142</f>
        <v>0</v>
      </c>
      <c r="Q142" s="180">
        <v>0</v>
      </c>
      <c r="R142" s="180">
        <f>Q142*H142</f>
        <v>0</v>
      </c>
      <c r="S142" s="180">
        <v>0</v>
      </c>
      <c r="T142" s="181">
        <f>S142*H142</f>
        <v>0</v>
      </c>
      <c r="U142" s="35"/>
      <c r="V142" s="35"/>
      <c r="W142" s="35"/>
      <c r="X142" s="35"/>
      <c r="Y142" s="35"/>
      <c r="Z142" s="35"/>
      <c r="AA142" s="35"/>
      <c r="AB142" s="35"/>
      <c r="AC142" s="35"/>
      <c r="AD142" s="35"/>
      <c r="AE142" s="35"/>
      <c r="AR142" s="182" t="s">
        <v>250</v>
      </c>
      <c r="AT142" s="182" t="s">
        <v>247</v>
      </c>
      <c r="AU142" s="182" t="s">
        <v>77</v>
      </c>
      <c r="AY142" s="16" t="s">
        <v>150</v>
      </c>
      <c r="BE142" s="183">
        <f>IF(N142="základní",J142,0)</f>
        <v>0</v>
      </c>
      <c r="BF142" s="183">
        <f>IF(N142="snížená",J142,0)</f>
        <v>0</v>
      </c>
      <c r="BG142" s="183">
        <f>IF(N142="zákl. přenesená",J142,0)</f>
        <v>0</v>
      </c>
      <c r="BH142" s="183">
        <f>IF(N142="sníž. přenesená",J142,0)</f>
        <v>0</v>
      </c>
      <c r="BI142" s="183">
        <f>IF(N142="nulová",J142,0)</f>
        <v>0</v>
      </c>
      <c r="BJ142" s="16" t="s">
        <v>15</v>
      </c>
      <c r="BK142" s="183">
        <f>ROUND(I142*H142,2)</f>
        <v>0</v>
      </c>
      <c r="BL142" s="16" t="s">
        <v>185</v>
      </c>
      <c r="BM142" s="182" t="s">
        <v>266</v>
      </c>
    </row>
    <row r="143" spans="1:65" s="2" customFormat="1" ht="24.15" customHeight="1">
      <c r="A143" s="35"/>
      <c r="B143" s="170"/>
      <c r="C143" s="171" t="s">
        <v>8</v>
      </c>
      <c r="D143" s="171" t="s">
        <v>152</v>
      </c>
      <c r="E143" s="172" t="s">
        <v>799</v>
      </c>
      <c r="F143" s="173" t="s">
        <v>800</v>
      </c>
      <c r="G143" s="174" t="s">
        <v>622</v>
      </c>
      <c r="H143" s="175">
        <v>2</v>
      </c>
      <c r="I143" s="176"/>
      <c r="J143" s="177">
        <f>ROUND(I143*H143,2)</f>
        <v>0</v>
      </c>
      <c r="K143" s="173" t="s">
        <v>3</v>
      </c>
      <c r="L143" s="36"/>
      <c r="M143" s="178" t="s">
        <v>3</v>
      </c>
      <c r="N143" s="179" t="s">
        <v>40</v>
      </c>
      <c r="O143" s="69"/>
      <c r="P143" s="180">
        <f>O143*H143</f>
        <v>0</v>
      </c>
      <c r="Q143" s="180">
        <v>0</v>
      </c>
      <c r="R143" s="180">
        <f>Q143*H143</f>
        <v>0</v>
      </c>
      <c r="S143" s="180">
        <v>0</v>
      </c>
      <c r="T143" s="181">
        <f>S143*H143</f>
        <v>0</v>
      </c>
      <c r="U143" s="35"/>
      <c r="V143" s="35"/>
      <c r="W143" s="35"/>
      <c r="X143" s="35"/>
      <c r="Y143" s="35"/>
      <c r="Z143" s="35"/>
      <c r="AA143" s="35"/>
      <c r="AB143" s="35"/>
      <c r="AC143" s="35"/>
      <c r="AD143" s="35"/>
      <c r="AE143" s="35"/>
      <c r="AR143" s="182" t="s">
        <v>185</v>
      </c>
      <c r="AT143" s="182" t="s">
        <v>152</v>
      </c>
      <c r="AU143" s="182" t="s">
        <v>77</v>
      </c>
      <c r="AY143" s="16" t="s">
        <v>150</v>
      </c>
      <c r="BE143" s="183">
        <f>IF(N143="základní",J143,0)</f>
        <v>0</v>
      </c>
      <c r="BF143" s="183">
        <f>IF(N143="snížená",J143,0)</f>
        <v>0</v>
      </c>
      <c r="BG143" s="183">
        <f>IF(N143="zákl. přenesená",J143,0)</f>
        <v>0</v>
      </c>
      <c r="BH143" s="183">
        <f>IF(N143="sníž. přenesená",J143,0)</f>
        <v>0</v>
      </c>
      <c r="BI143" s="183">
        <f>IF(N143="nulová",J143,0)</f>
        <v>0</v>
      </c>
      <c r="BJ143" s="16" t="s">
        <v>15</v>
      </c>
      <c r="BK143" s="183">
        <f>ROUND(I143*H143,2)</f>
        <v>0</v>
      </c>
      <c r="BL143" s="16" t="s">
        <v>185</v>
      </c>
      <c r="BM143" s="182" t="s">
        <v>270</v>
      </c>
    </row>
    <row r="144" spans="1:65" s="2" customFormat="1" ht="44.25" customHeight="1">
      <c r="A144" s="35"/>
      <c r="B144" s="170"/>
      <c r="C144" s="171" t="s">
        <v>228</v>
      </c>
      <c r="D144" s="171" t="s">
        <v>152</v>
      </c>
      <c r="E144" s="172" t="s">
        <v>762</v>
      </c>
      <c r="F144" s="173" t="s">
        <v>763</v>
      </c>
      <c r="G144" s="174" t="s">
        <v>764</v>
      </c>
      <c r="H144" s="203"/>
      <c r="I144" s="176"/>
      <c r="J144" s="177">
        <f>ROUND(I144*H144,2)</f>
        <v>0</v>
      </c>
      <c r="K144" s="173" t="s">
        <v>156</v>
      </c>
      <c r="L144" s="36"/>
      <c r="M144" s="178" t="s">
        <v>3</v>
      </c>
      <c r="N144" s="179" t="s">
        <v>40</v>
      </c>
      <c r="O144" s="69"/>
      <c r="P144" s="180">
        <f>O144*H144</f>
        <v>0</v>
      </c>
      <c r="Q144" s="180">
        <v>0</v>
      </c>
      <c r="R144" s="180">
        <f>Q144*H144</f>
        <v>0</v>
      </c>
      <c r="S144" s="180">
        <v>0</v>
      </c>
      <c r="T144" s="181">
        <f>S144*H144</f>
        <v>0</v>
      </c>
      <c r="U144" s="35"/>
      <c r="V144" s="35"/>
      <c r="W144" s="35"/>
      <c r="X144" s="35"/>
      <c r="Y144" s="35"/>
      <c r="Z144" s="35"/>
      <c r="AA144" s="35"/>
      <c r="AB144" s="35"/>
      <c r="AC144" s="35"/>
      <c r="AD144" s="35"/>
      <c r="AE144" s="35"/>
      <c r="AR144" s="182" t="s">
        <v>185</v>
      </c>
      <c r="AT144" s="182" t="s">
        <v>152</v>
      </c>
      <c r="AU144" s="182" t="s">
        <v>77</v>
      </c>
      <c r="AY144" s="16" t="s">
        <v>150</v>
      </c>
      <c r="BE144" s="183">
        <f>IF(N144="základní",J144,0)</f>
        <v>0</v>
      </c>
      <c r="BF144" s="183">
        <f>IF(N144="snížená",J144,0)</f>
        <v>0</v>
      </c>
      <c r="BG144" s="183">
        <f>IF(N144="zákl. přenesená",J144,0)</f>
        <v>0</v>
      </c>
      <c r="BH144" s="183">
        <f>IF(N144="sníž. přenesená",J144,0)</f>
        <v>0</v>
      </c>
      <c r="BI144" s="183">
        <f>IF(N144="nulová",J144,0)</f>
        <v>0</v>
      </c>
      <c r="BJ144" s="16" t="s">
        <v>15</v>
      </c>
      <c r="BK144" s="183">
        <f>ROUND(I144*H144,2)</f>
        <v>0</v>
      </c>
      <c r="BL144" s="16" t="s">
        <v>185</v>
      </c>
      <c r="BM144" s="182" t="s">
        <v>274</v>
      </c>
    </row>
    <row r="145" spans="1:47" s="2" customFormat="1" ht="12">
      <c r="A145" s="35"/>
      <c r="B145" s="36"/>
      <c r="C145" s="35"/>
      <c r="D145" s="184" t="s">
        <v>157</v>
      </c>
      <c r="E145" s="35"/>
      <c r="F145" s="185" t="s">
        <v>765</v>
      </c>
      <c r="G145" s="35"/>
      <c r="H145" s="35"/>
      <c r="I145" s="186"/>
      <c r="J145" s="35"/>
      <c r="K145" s="35"/>
      <c r="L145" s="36"/>
      <c r="M145" s="189"/>
      <c r="N145" s="190"/>
      <c r="O145" s="191"/>
      <c r="P145" s="191"/>
      <c r="Q145" s="191"/>
      <c r="R145" s="191"/>
      <c r="S145" s="191"/>
      <c r="T145" s="192"/>
      <c r="U145" s="35"/>
      <c r="V145" s="35"/>
      <c r="W145" s="35"/>
      <c r="X145" s="35"/>
      <c r="Y145" s="35"/>
      <c r="Z145" s="35"/>
      <c r="AA145" s="35"/>
      <c r="AB145" s="35"/>
      <c r="AC145" s="35"/>
      <c r="AD145" s="35"/>
      <c r="AE145" s="35"/>
      <c r="AT145" s="16" t="s">
        <v>157</v>
      </c>
      <c r="AU145" s="16" t="s">
        <v>77</v>
      </c>
    </row>
    <row r="146" spans="1:31" s="2" customFormat="1" ht="6.95" customHeight="1">
      <c r="A146" s="35"/>
      <c r="B146" s="52"/>
      <c r="C146" s="53"/>
      <c r="D146" s="53"/>
      <c r="E146" s="53"/>
      <c r="F146" s="53"/>
      <c r="G146" s="53"/>
      <c r="H146" s="53"/>
      <c r="I146" s="53"/>
      <c r="J146" s="53"/>
      <c r="K146" s="53"/>
      <c r="L146" s="36"/>
      <c r="M146" s="35"/>
      <c r="O146" s="35"/>
      <c r="P146" s="35"/>
      <c r="Q146" s="35"/>
      <c r="R146" s="35"/>
      <c r="S146" s="35"/>
      <c r="T146" s="35"/>
      <c r="U146" s="35"/>
      <c r="V146" s="35"/>
      <c r="W146" s="35"/>
      <c r="X146" s="35"/>
      <c r="Y146" s="35"/>
      <c r="Z146" s="35"/>
      <c r="AA146" s="35"/>
      <c r="AB146" s="35"/>
      <c r="AC146" s="35"/>
      <c r="AD146" s="35"/>
      <c r="AE146" s="35"/>
    </row>
  </sheetData>
  <autoFilter ref="C97:K145"/>
  <mergeCells count="15">
    <mergeCell ref="E7:H7"/>
    <mergeCell ref="E11:H11"/>
    <mergeCell ref="E9:H9"/>
    <mergeCell ref="E13:H13"/>
    <mergeCell ref="E22:H22"/>
    <mergeCell ref="E31:H31"/>
    <mergeCell ref="E52:H52"/>
    <mergeCell ref="E56:H56"/>
    <mergeCell ref="E54:H54"/>
    <mergeCell ref="E58:H58"/>
    <mergeCell ref="E84:H84"/>
    <mergeCell ref="E88:H88"/>
    <mergeCell ref="E86:H86"/>
    <mergeCell ref="E90:H90"/>
    <mergeCell ref="L2:V2"/>
  </mergeCells>
  <hyperlinks>
    <hyperlink ref="F102" r:id="rId1" display="https://podminky.urs.cz/item/CS_URS_2022_02/612325302"/>
    <hyperlink ref="F104" r:id="rId2" display="https://podminky.urs.cz/item/CS_URS_2022_02/622143003"/>
    <hyperlink ref="F107" r:id="rId3" display="https://podminky.urs.cz/item/CS_URS_2022_02/622143004"/>
    <hyperlink ref="F110" r:id="rId4" display="https://podminky.urs.cz/item/CS_URS_2022_02/622151001"/>
    <hyperlink ref="F112" r:id="rId5" display="https://podminky.urs.cz/item/CS_URS_2022_02/622531012"/>
    <hyperlink ref="F115" r:id="rId6" display="https://podminky.urs.cz/item/CS_URS_2022_02/962052210"/>
    <hyperlink ref="F117" r:id="rId7" display="https://podminky.urs.cz/item/CS_URS_2022_02/968062375"/>
    <hyperlink ref="F119" r:id="rId8" display="https://podminky.urs.cz/item/CS_URS_2022_02/977211112"/>
    <hyperlink ref="F122" r:id="rId9" display="https://podminky.urs.cz/item/CS_URS_2022_02/997013213"/>
    <hyperlink ref="F124" r:id="rId10" display="https://podminky.urs.cz/item/CS_URS_2022_02/997013501"/>
    <hyperlink ref="F126" r:id="rId11" display="https://podminky.urs.cz/item/CS_URS_2022_02/997013509"/>
    <hyperlink ref="F128" r:id="rId12" display="https://podminky.urs.cz/item/CS_URS_2022_02/997013631"/>
    <hyperlink ref="F132" r:id="rId13" display="https://podminky.urs.cz/item/CS_URS_2022_02/764002851"/>
    <hyperlink ref="F134" r:id="rId14" display="https://podminky.urs.cz/item/CS_URS_2022_02/764216642"/>
    <hyperlink ref="F136" r:id="rId15" display="https://podminky.urs.cz/item/CS_URS_2022_02/998764102"/>
    <hyperlink ref="F139" r:id="rId16" display="https://podminky.urs.cz/item/CS_URS_2022_02/766441821"/>
    <hyperlink ref="F141" r:id="rId17" display="https://podminky.urs.cz/item/CS_URS_2022_02/766694113"/>
    <hyperlink ref="F145" r:id="rId18" display="https://podminky.urs.cz/item/CS_URS_2022_02/9987662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9"/>
</worksheet>
</file>

<file path=xl/worksheets/sheet13.xml><?xml version="1.0" encoding="utf-8"?>
<worksheet xmlns="http://schemas.openxmlformats.org/spreadsheetml/2006/main" xmlns:r="http://schemas.openxmlformats.org/officeDocument/2006/relationships">
  <sheetPr>
    <pageSetUpPr fitToPage="1"/>
  </sheetPr>
  <dimension ref="A2:BM1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113</v>
      </c>
    </row>
    <row r="3" spans="2:46" s="1" customFormat="1" ht="6.95" customHeight="1">
      <c r="B3" s="17"/>
      <c r="C3" s="18"/>
      <c r="D3" s="18"/>
      <c r="E3" s="18"/>
      <c r="F3" s="18"/>
      <c r="G3" s="18"/>
      <c r="H3" s="18"/>
      <c r="I3" s="18"/>
      <c r="J3" s="18"/>
      <c r="K3" s="18"/>
      <c r="L3" s="19"/>
      <c r="AT3" s="16" t="s">
        <v>77</v>
      </c>
    </row>
    <row r="4" spans="2:46" s="1" customFormat="1" ht="24.95" customHeight="1">
      <c r="B4" s="19"/>
      <c r="D4" s="20" t="s">
        <v>119</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120</v>
      </c>
      <c r="L8" s="19"/>
    </row>
    <row r="9" spans="2:12" s="1" customFormat="1" ht="16.5" customHeight="1">
      <c r="B9" s="19"/>
      <c r="E9" s="121" t="s">
        <v>121</v>
      </c>
      <c r="F9" s="1"/>
      <c r="G9" s="1"/>
      <c r="H9" s="1"/>
      <c r="L9" s="19"/>
    </row>
    <row r="10" spans="2:12" s="1" customFormat="1" ht="12" customHeight="1">
      <c r="B10" s="19"/>
      <c r="D10" s="29" t="s">
        <v>122</v>
      </c>
      <c r="L10" s="19"/>
    </row>
    <row r="11" spans="1:31" s="2" customFormat="1" ht="16.5" customHeight="1">
      <c r="A11" s="35"/>
      <c r="B11" s="36"/>
      <c r="C11" s="35"/>
      <c r="D11" s="35"/>
      <c r="E11" s="122" t="s">
        <v>801</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124</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802</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ROUND(J96,2)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ROUND((SUM(BE96:BE129)),2)</f>
        <v>0</v>
      </c>
      <c r="G37" s="35"/>
      <c r="H37" s="35"/>
      <c r="I37" s="129">
        <v>0.21</v>
      </c>
      <c r="J37" s="128">
        <f>ROUND(((SUM(BE96:BE129))*I37),2)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ROUND((SUM(BF96:BF129)),2)</f>
        <v>0</v>
      </c>
      <c r="G38" s="35"/>
      <c r="H38" s="35"/>
      <c r="I38" s="129">
        <v>0.15</v>
      </c>
      <c r="J38" s="128">
        <f>ROUND(((SUM(BF96:BF129))*I38),2)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ROUND((SUM(BG96:BG129)),2)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ROUND((SUM(BH96:BH129)),2)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ROUND((SUM(BI96:BI129)),2)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126</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120</v>
      </c>
      <c r="L53" s="19"/>
    </row>
    <row r="54" spans="2:12" s="1" customFormat="1" ht="16.5" customHeight="1">
      <c r="B54" s="19"/>
      <c r="E54" s="121" t="s">
        <v>121</v>
      </c>
      <c r="F54" s="1"/>
      <c r="G54" s="1"/>
      <c r="H54" s="1"/>
      <c r="L54" s="19"/>
    </row>
    <row r="55" spans="2:12" s="1" customFormat="1" ht="12" customHeight="1">
      <c r="B55" s="19"/>
      <c r="C55" s="29" t="s">
        <v>122</v>
      </c>
      <c r="L55" s="19"/>
    </row>
    <row r="56" spans="1:31" s="2" customFormat="1" ht="16.5" customHeight="1">
      <c r="A56" s="35"/>
      <c r="B56" s="36"/>
      <c r="C56" s="35"/>
      <c r="D56" s="35"/>
      <c r="E56" s="122" t="s">
        <v>801</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124</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1 - EPS Kabeláž</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127</v>
      </c>
      <c r="D65" s="130"/>
      <c r="E65" s="130"/>
      <c r="F65" s="130"/>
      <c r="G65" s="130"/>
      <c r="H65" s="130"/>
      <c r="I65" s="130"/>
      <c r="J65" s="137" t="s">
        <v>128</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J96</f>
        <v>0</v>
      </c>
      <c r="K67" s="35"/>
      <c r="L67" s="123"/>
      <c r="S67" s="35"/>
      <c r="T67" s="35"/>
      <c r="U67" s="35"/>
      <c r="V67" s="35"/>
      <c r="W67" s="35"/>
      <c r="X67" s="35"/>
      <c r="Y67" s="35"/>
      <c r="Z67" s="35"/>
      <c r="AA67" s="35"/>
      <c r="AB67" s="35"/>
      <c r="AC67" s="35"/>
      <c r="AD67" s="35"/>
      <c r="AE67" s="35"/>
      <c r="AU67" s="16" t="s">
        <v>129</v>
      </c>
    </row>
    <row r="68" spans="1:31" s="9" customFormat="1" ht="24.95" customHeight="1">
      <c r="A68" s="9"/>
      <c r="B68" s="139"/>
      <c r="C68" s="9"/>
      <c r="D68" s="140" t="s">
        <v>133</v>
      </c>
      <c r="E68" s="141"/>
      <c r="F68" s="141"/>
      <c r="G68" s="141"/>
      <c r="H68" s="141"/>
      <c r="I68" s="141"/>
      <c r="J68" s="142">
        <f>J97</f>
        <v>0</v>
      </c>
      <c r="K68" s="9"/>
      <c r="L68" s="139"/>
      <c r="S68" s="9"/>
      <c r="T68" s="9"/>
      <c r="U68" s="9"/>
      <c r="V68" s="9"/>
      <c r="W68" s="9"/>
      <c r="X68" s="9"/>
      <c r="Y68" s="9"/>
      <c r="Z68" s="9"/>
      <c r="AA68" s="9"/>
      <c r="AB68" s="9"/>
      <c r="AC68" s="9"/>
      <c r="AD68" s="9"/>
      <c r="AE68" s="9"/>
    </row>
    <row r="69" spans="1:31" s="10" customFormat="1" ht="19.9" customHeight="1">
      <c r="A69" s="10"/>
      <c r="B69" s="143"/>
      <c r="C69" s="10"/>
      <c r="D69" s="144" t="s">
        <v>803</v>
      </c>
      <c r="E69" s="145"/>
      <c r="F69" s="145"/>
      <c r="G69" s="145"/>
      <c r="H69" s="145"/>
      <c r="I69" s="145"/>
      <c r="J69" s="146">
        <f>J98</f>
        <v>0</v>
      </c>
      <c r="K69" s="10"/>
      <c r="L69" s="143"/>
      <c r="S69" s="10"/>
      <c r="T69" s="10"/>
      <c r="U69" s="10"/>
      <c r="V69" s="10"/>
      <c r="W69" s="10"/>
      <c r="X69" s="10"/>
      <c r="Y69" s="10"/>
      <c r="Z69" s="10"/>
      <c r="AA69" s="10"/>
      <c r="AB69" s="10"/>
      <c r="AC69" s="10"/>
      <c r="AD69" s="10"/>
      <c r="AE69" s="10"/>
    </row>
    <row r="70" spans="1:31" s="10" customFormat="1" ht="19.9" customHeight="1">
      <c r="A70" s="10"/>
      <c r="B70" s="143"/>
      <c r="C70" s="10"/>
      <c r="D70" s="144" t="s">
        <v>804</v>
      </c>
      <c r="E70" s="145"/>
      <c r="F70" s="145"/>
      <c r="G70" s="145"/>
      <c r="H70" s="145"/>
      <c r="I70" s="145"/>
      <c r="J70" s="146">
        <f>J108</f>
        <v>0</v>
      </c>
      <c r="K70" s="10"/>
      <c r="L70" s="143"/>
      <c r="S70" s="10"/>
      <c r="T70" s="10"/>
      <c r="U70" s="10"/>
      <c r="V70" s="10"/>
      <c r="W70" s="10"/>
      <c r="X70" s="10"/>
      <c r="Y70" s="10"/>
      <c r="Z70" s="10"/>
      <c r="AA70" s="10"/>
      <c r="AB70" s="10"/>
      <c r="AC70" s="10"/>
      <c r="AD70" s="10"/>
      <c r="AE70" s="10"/>
    </row>
    <row r="71" spans="1:31" s="10" customFormat="1" ht="19.9" customHeight="1">
      <c r="A71" s="10"/>
      <c r="B71" s="143"/>
      <c r="C71" s="10"/>
      <c r="D71" s="144" t="s">
        <v>805</v>
      </c>
      <c r="E71" s="145"/>
      <c r="F71" s="145"/>
      <c r="G71" s="145"/>
      <c r="H71" s="145"/>
      <c r="I71" s="145"/>
      <c r="J71" s="146">
        <f>J114</f>
        <v>0</v>
      </c>
      <c r="K71" s="10"/>
      <c r="L71" s="143"/>
      <c r="S71" s="10"/>
      <c r="T71" s="10"/>
      <c r="U71" s="10"/>
      <c r="V71" s="10"/>
      <c r="W71" s="10"/>
      <c r="X71" s="10"/>
      <c r="Y71" s="10"/>
      <c r="Z71" s="10"/>
      <c r="AA71" s="10"/>
      <c r="AB71" s="10"/>
      <c r="AC71" s="10"/>
      <c r="AD71" s="10"/>
      <c r="AE71" s="10"/>
    </row>
    <row r="72" spans="1:31" s="10" customFormat="1" ht="19.9" customHeight="1">
      <c r="A72" s="10"/>
      <c r="B72" s="143"/>
      <c r="C72" s="10"/>
      <c r="D72" s="144" t="s">
        <v>806</v>
      </c>
      <c r="E72" s="145"/>
      <c r="F72" s="145"/>
      <c r="G72" s="145"/>
      <c r="H72" s="145"/>
      <c r="I72" s="145"/>
      <c r="J72" s="146">
        <f>J126</f>
        <v>0</v>
      </c>
      <c r="K72" s="10"/>
      <c r="L72" s="143"/>
      <c r="S72" s="10"/>
      <c r="T72" s="10"/>
      <c r="U72" s="10"/>
      <c r="V72" s="10"/>
      <c r="W72" s="10"/>
      <c r="X72" s="10"/>
      <c r="Y72" s="10"/>
      <c r="Z72" s="10"/>
      <c r="AA72" s="10"/>
      <c r="AB72" s="10"/>
      <c r="AC72" s="10"/>
      <c r="AD72" s="10"/>
      <c r="AE72" s="10"/>
    </row>
    <row r="73" spans="1:31" s="2" customFormat="1" ht="21.8" customHeight="1">
      <c r="A73" s="35"/>
      <c r="B73" s="36"/>
      <c r="C73" s="35"/>
      <c r="D73" s="35"/>
      <c r="E73" s="35"/>
      <c r="F73" s="35"/>
      <c r="G73" s="35"/>
      <c r="H73" s="35"/>
      <c r="I73" s="35"/>
      <c r="J73" s="35"/>
      <c r="K73" s="35"/>
      <c r="L73" s="123"/>
      <c r="S73" s="35"/>
      <c r="T73" s="35"/>
      <c r="U73" s="35"/>
      <c r="V73" s="35"/>
      <c r="W73" s="35"/>
      <c r="X73" s="35"/>
      <c r="Y73" s="35"/>
      <c r="Z73" s="35"/>
      <c r="AA73" s="35"/>
      <c r="AB73" s="35"/>
      <c r="AC73" s="35"/>
      <c r="AD73" s="35"/>
      <c r="AE73" s="35"/>
    </row>
    <row r="74" spans="1:31" s="2" customFormat="1" ht="6.95" customHeight="1">
      <c r="A74" s="35"/>
      <c r="B74" s="52"/>
      <c r="C74" s="53"/>
      <c r="D74" s="53"/>
      <c r="E74" s="53"/>
      <c r="F74" s="53"/>
      <c r="G74" s="53"/>
      <c r="H74" s="53"/>
      <c r="I74" s="53"/>
      <c r="J74" s="53"/>
      <c r="K74" s="53"/>
      <c r="L74" s="123"/>
      <c r="S74" s="35"/>
      <c r="T74" s="35"/>
      <c r="U74" s="35"/>
      <c r="V74" s="35"/>
      <c r="W74" s="35"/>
      <c r="X74" s="35"/>
      <c r="Y74" s="35"/>
      <c r="Z74" s="35"/>
      <c r="AA74" s="35"/>
      <c r="AB74" s="35"/>
      <c r="AC74" s="35"/>
      <c r="AD74" s="35"/>
      <c r="AE74" s="35"/>
    </row>
    <row r="78" spans="1:31" s="2" customFormat="1" ht="6.95" customHeight="1">
      <c r="A78" s="35"/>
      <c r="B78" s="54"/>
      <c r="C78" s="55"/>
      <c r="D78" s="55"/>
      <c r="E78" s="55"/>
      <c r="F78" s="55"/>
      <c r="G78" s="55"/>
      <c r="H78" s="55"/>
      <c r="I78" s="55"/>
      <c r="J78" s="55"/>
      <c r="K78" s="55"/>
      <c r="L78" s="123"/>
      <c r="S78" s="35"/>
      <c r="T78" s="35"/>
      <c r="U78" s="35"/>
      <c r="V78" s="35"/>
      <c r="W78" s="35"/>
      <c r="X78" s="35"/>
      <c r="Y78" s="35"/>
      <c r="Z78" s="35"/>
      <c r="AA78" s="35"/>
      <c r="AB78" s="35"/>
      <c r="AC78" s="35"/>
      <c r="AD78" s="35"/>
      <c r="AE78" s="35"/>
    </row>
    <row r="79" spans="1:31" s="2" customFormat="1" ht="24.95" customHeight="1">
      <c r="A79" s="35"/>
      <c r="B79" s="36"/>
      <c r="C79" s="20" t="s">
        <v>135</v>
      </c>
      <c r="D79" s="35"/>
      <c r="E79" s="35"/>
      <c r="F79" s="35"/>
      <c r="G79" s="35"/>
      <c r="H79" s="35"/>
      <c r="I79" s="35"/>
      <c r="J79" s="35"/>
      <c r="K79" s="35"/>
      <c r="L79" s="123"/>
      <c r="S79" s="35"/>
      <c r="T79" s="35"/>
      <c r="U79" s="35"/>
      <c r="V79" s="35"/>
      <c r="W79" s="35"/>
      <c r="X79" s="35"/>
      <c r="Y79" s="35"/>
      <c r="Z79" s="35"/>
      <c r="AA79" s="35"/>
      <c r="AB79" s="35"/>
      <c r="AC79" s="35"/>
      <c r="AD79" s="35"/>
      <c r="AE79" s="35"/>
    </row>
    <row r="80" spans="1:31" s="2" customFormat="1" ht="6.95" customHeight="1">
      <c r="A80" s="35"/>
      <c r="B80" s="36"/>
      <c r="C80" s="35"/>
      <c r="D80" s="35"/>
      <c r="E80" s="35"/>
      <c r="F80" s="35"/>
      <c r="G80" s="35"/>
      <c r="H80" s="35"/>
      <c r="I80" s="35"/>
      <c r="J80" s="35"/>
      <c r="K80" s="35"/>
      <c r="L80" s="123"/>
      <c r="S80" s="35"/>
      <c r="T80" s="35"/>
      <c r="U80" s="35"/>
      <c r="V80" s="35"/>
      <c r="W80" s="35"/>
      <c r="X80" s="35"/>
      <c r="Y80" s="35"/>
      <c r="Z80" s="35"/>
      <c r="AA80" s="35"/>
      <c r="AB80" s="35"/>
      <c r="AC80" s="35"/>
      <c r="AD80" s="35"/>
      <c r="AE80" s="35"/>
    </row>
    <row r="81" spans="1:31" s="2" customFormat="1" ht="12" customHeight="1">
      <c r="A81" s="35"/>
      <c r="B81" s="36"/>
      <c r="C81" s="29" t="s">
        <v>17</v>
      </c>
      <c r="D81" s="35"/>
      <c r="E81" s="35"/>
      <c r="F81" s="35"/>
      <c r="G81" s="35"/>
      <c r="H81" s="35"/>
      <c r="I81" s="35"/>
      <c r="J81" s="35"/>
      <c r="K81" s="35"/>
      <c r="L81" s="123"/>
      <c r="S81" s="35"/>
      <c r="T81" s="35"/>
      <c r="U81" s="35"/>
      <c r="V81" s="35"/>
      <c r="W81" s="35"/>
      <c r="X81" s="35"/>
      <c r="Y81" s="35"/>
      <c r="Z81" s="35"/>
      <c r="AA81" s="35"/>
      <c r="AB81" s="35"/>
      <c r="AC81" s="35"/>
      <c r="AD81" s="35"/>
      <c r="AE81" s="35"/>
    </row>
    <row r="82" spans="1:31" s="2" customFormat="1" ht="16.5" customHeight="1">
      <c r="A82" s="35"/>
      <c r="B82" s="36"/>
      <c r="C82" s="35"/>
      <c r="D82" s="35"/>
      <c r="E82" s="121" t="str">
        <f>E7</f>
        <v>Pozemní (stavební) objekt Koleje Jarov</v>
      </c>
      <c r="F82" s="29"/>
      <c r="G82" s="29"/>
      <c r="H82" s="29"/>
      <c r="I82" s="35"/>
      <c r="J82" s="35"/>
      <c r="K82" s="35"/>
      <c r="L82" s="123"/>
      <c r="S82" s="35"/>
      <c r="T82" s="35"/>
      <c r="U82" s="35"/>
      <c r="V82" s="35"/>
      <c r="W82" s="35"/>
      <c r="X82" s="35"/>
      <c r="Y82" s="35"/>
      <c r="Z82" s="35"/>
      <c r="AA82" s="35"/>
      <c r="AB82" s="35"/>
      <c r="AC82" s="35"/>
      <c r="AD82" s="35"/>
      <c r="AE82" s="35"/>
    </row>
    <row r="83" spans="2:12" s="1" customFormat="1" ht="12" customHeight="1">
      <c r="B83" s="19"/>
      <c r="C83" s="29" t="s">
        <v>120</v>
      </c>
      <c r="L83" s="19"/>
    </row>
    <row r="84" spans="2:12" s="1" customFormat="1" ht="16.5" customHeight="1">
      <c r="B84" s="19"/>
      <c r="E84" s="121" t="s">
        <v>121</v>
      </c>
      <c r="F84" s="1"/>
      <c r="G84" s="1"/>
      <c r="H84" s="1"/>
      <c r="L84" s="19"/>
    </row>
    <row r="85" spans="2:12" s="1" customFormat="1" ht="12" customHeight="1">
      <c r="B85" s="19"/>
      <c r="C85" s="29" t="s">
        <v>122</v>
      </c>
      <c r="L85" s="19"/>
    </row>
    <row r="86" spans="1:31" s="2" customFormat="1" ht="16.5" customHeight="1">
      <c r="A86" s="35"/>
      <c r="B86" s="36"/>
      <c r="C86" s="35"/>
      <c r="D86" s="35"/>
      <c r="E86" s="122" t="s">
        <v>801</v>
      </c>
      <c r="F86" s="35"/>
      <c r="G86" s="35"/>
      <c r="H86" s="35"/>
      <c r="I86" s="35"/>
      <c r="J86" s="35"/>
      <c r="K86" s="35"/>
      <c r="L86" s="123"/>
      <c r="S86" s="35"/>
      <c r="T86" s="35"/>
      <c r="U86" s="35"/>
      <c r="V86" s="35"/>
      <c r="W86" s="35"/>
      <c r="X86" s="35"/>
      <c r="Y86" s="35"/>
      <c r="Z86" s="35"/>
      <c r="AA86" s="35"/>
      <c r="AB86" s="35"/>
      <c r="AC86" s="35"/>
      <c r="AD86" s="35"/>
      <c r="AE86" s="35"/>
    </row>
    <row r="87" spans="1:31" s="2" customFormat="1" ht="12" customHeight="1">
      <c r="A87" s="35"/>
      <c r="B87" s="36"/>
      <c r="C87" s="29" t="s">
        <v>124</v>
      </c>
      <c r="D87" s="35"/>
      <c r="E87" s="35"/>
      <c r="F87" s="35"/>
      <c r="G87" s="35"/>
      <c r="H87" s="35"/>
      <c r="I87" s="35"/>
      <c r="J87" s="35"/>
      <c r="K87" s="35"/>
      <c r="L87" s="123"/>
      <c r="S87" s="35"/>
      <c r="T87" s="35"/>
      <c r="U87" s="35"/>
      <c r="V87" s="35"/>
      <c r="W87" s="35"/>
      <c r="X87" s="35"/>
      <c r="Y87" s="35"/>
      <c r="Z87" s="35"/>
      <c r="AA87" s="35"/>
      <c r="AB87" s="35"/>
      <c r="AC87" s="35"/>
      <c r="AD87" s="35"/>
      <c r="AE87" s="35"/>
    </row>
    <row r="88" spans="1:31" s="2" customFormat="1" ht="16.5" customHeight="1">
      <c r="A88" s="35"/>
      <c r="B88" s="36"/>
      <c r="C88" s="35"/>
      <c r="D88" s="35"/>
      <c r="E88" s="59" t="str">
        <f>E13</f>
        <v>1 - EPS Kabeláž</v>
      </c>
      <c r="F88" s="35"/>
      <c r="G88" s="35"/>
      <c r="H88" s="35"/>
      <c r="I88" s="35"/>
      <c r="J88" s="35"/>
      <c r="K88" s="35"/>
      <c r="L88" s="123"/>
      <c r="S88" s="35"/>
      <c r="T88" s="35"/>
      <c r="U88" s="35"/>
      <c r="V88" s="35"/>
      <c r="W88" s="35"/>
      <c r="X88" s="35"/>
      <c r="Y88" s="35"/>
      <c r="Z88" s="35"/>
      <c r="AA88" s="35"/>
      <c r="AB88" s="35"/>
      <c r="AC88" s="35"/>
      <c r="AD88" s="35"/>
      <c r="AE88" s="35"/>
    </row>
    <row r="89" spans="1:31" s="2" customFormat="1" ht="6.95" customHeight="1">
      <c r="A89" s="35"/>
      <c r="B89" s="36"/>
      <c r="C89" s="35"/>
      <c r="D89" s="35"/>
      <c r="E89" s="35"/>
      <c r="F89" s="35"/>
      <c r="G89" s="35"/>
      <c r="H89" s="35"/>
      <c r="I89" s="35"/>
      <c r="J89" s="35"/>
      <c r="K89" s="35"/>
      <c r="L89" s="123"/>
      <c r="S89" s="35"/>
      <c r="T89" s="35"/>
      <c r="U89" s="35"/>
      <c r="V89" s="35"/>
      <c r="W89" s="35"/>
      <c r="X89" s="35"/>
      <c r="Y89" s="35"/>
      <c r="Z89" s="35"/>
      <c r="AA89" s="35"/>
      <c r="AB89" s="35"/>
      <c r="AC89" s="35"/>
      <c r="AD89" s="35"/>
      <c r="AE89" s="35"/>
    </row>
    <row r="90" spans="1:31" s="2" customFormat="1" ht="12" customHeight="1">
      <c r="A90" s="35"/>
      <c r="B90" s="36"/>
      <c r="C90" s="29" t="s">
        <v>21</v>
      </c>
      <c r="D90" s="35"/>
      <c r="E90" s="35"/>
      <c r="F90" s="24" t="str">
        <f>F16</f>
        <v xml:space="preserve"> </v>
      </c>
      <c r="G90" s="35"/>
      <c r="H90" s="35"/>
      <c r="I90" s="29" t="s">
        <v>23</v>
      </c>
      <c r="J90" s="61" t="str">
        <f>IF(J16="","",J16)</f>
        <v>9. 11. 2022</v>
      </c>
      <c r="K90" s="35"/>
      <c r="L90" s="123"/>
      <c r="S90" s="35"/>
      <c r="T90" s="35"/>
      <c r="U90" s="35"/>
      <c r="V90" s="35"/>
      <c r="W90" s="35"/>
      <c r="X90" s="35"/>
      <c r="Y90" s="35"/>
      <c r="Z90" s="35"/>
      <c r="AA90" s="35"/>
      <c r="AB90" s="35"/>
      <c r="AC90" s="35"/>
      <c r="AD90" s="35"/>
      <c r="AE90" s="35"/>
    </row>
    <row r="91" spans="1:31" s="2" customFormat="1" ht="6.95"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2" customFormat="1" ht="15.15" customHeight="1">
      <c r="A92" s="35"/>
      <c r="B92" s="36"/>
      <c r="C92" s="29" t="s">
        <v>25</v>
      </c>
      <c r="D92" s="35"/>
      <c r="E92" s="35"/>
      <c r="F92" s="24" t="str">
        <f>E19</f>
        <v xml:space="preserve"> </v>
      </c>
      <c r="G92" s="35"/>
      <c r="H92" s="35"/>
      <c r="I92" s="29" t="s">
        <v>30</v>
      </c>
      <c r="J92" s="33" t="str">
        <f>E25</f>
        <v xml:space="preserve"> </v>
      </c>
      <c r="K92" s="35"/>
      <c r="L92" s="123"/>
      <c r="S92" s="35"/>
      <c r="T92" s="35"/>
      <c r="U92" s="35"/>
      <c r="V92" s="35"/>
      <c r="W92" s="35"/>
      <c r="X92" s="35"/>
      <c r="Y92" s="35"/>
      <c r="Z92" s="35"/>
      <c r="AA92" s="35"/>
      <c r="AB92" s="35"/>
      <c r="AC92" s="35"/>
      <c r="AD92" s="35"/>
      <c r="AE92" s="35"/>
    </row>
    <row r="93" spans="1:31" s="2" customFormat="1" ht="15.15" customHeight="1">
      <c r="A93" s="35"/>
      <c r="B93" s="36"/>
      <c r="C93" s="29" t="s">
        <v>28</v>
      </c>
      <c r="D93" s="35"/>
      <c r="E93" s="35"/>
      <c r="F93" s="24" t="str">
        <f>IF(E22="","",E22)</f>
        <v>Vyplň údaj</v>
      </c>
      <c r="G93" s="35"/>
      <c r="H93" s="35"/>
      <c r="I93" s="29" t="s">
        <v>32</v>
      </c>
      <c r="J93" s="33" t="str">
        <f>E28</f>
        <v xml:space="preserve"> </v>
      </c>
      <c r="K93" s="35"/>
      <c r="L93" s="123"/>
      <c r="S93" s="35"/>
      <c r="T93" s="35"/>
      <c r="U93" s="35"/>
      <c r="V93" s="35"/>
      <c r="W93" s="35"/>
      <c r="X93" s="35"/>
      <c r="Y93" s="35"/>
      <c r="Z93" s="35"/>
      <c r="AA93" s="35"/>
      <c r="AB93" s="35"/>
      <c r="AC93" s="35"/>
      <c r="AD93" s="35"/>
      <c r="AE93" s="35"/>
    </row>
    <row r="94" spans="1:31" s="2" customFormat="1" ht="10.3" customHeight="1">
      <c r="A94" s="35"/>
      <c r="B94" s="36"/>
      <c r="C94" s="35"/>
      <c r="D94" s="35"/>
      <c r="E94" s="35"/>
      <c r="F94" s="35"/>
      <c r="G94" s="35"/>
      <c r="H94" s="35"/>
      <c r="I94" s="35"/>
      <c r="J94" s="35"/>
      <c r="K94" s="35"/>
      <c r="L94" s="123"/>
      <c r="S94" s="35"/>
      <c r="T94" s="35"/>
      <c r="U94" s="35"/>
      <c r="V94" s="35"/>
      <c r="W94" s="35"/>
      <c r="X94" s="35"/>
      <c r="Y94" s="35"/>
      <c r="Z94" s="35"/>
      <c r="AA94" s="35"/>
      <c r="AB94" s="35"/>
      <c r="AC94" s="35"/>
      <c r="AD94" s="35"/>
      <c r="AE94" s="35"/>
    </row>
    <row r="95" spans="1:31" s="11" customFormat="1" ht="29.25" customHeight="1">
      <c r="A95" s="147"/>
      <c r="B95" s="148"/>
      <c r="C95" s="149" t="s">
        <v>136</v>
      </c>
      <c r="D95" s="150" t="s">
        <v>54</v>
      </c>
      <c r="E95" s="150" t="s">
        <v>50</v>
      </c>
      <c r="F95" s="150" t="s">
        <v>51</v>
      </c>
      <c r="G95" s="150" t="s">
        <v>137</v>
      </c>
      <c r="H95" s="150" t="s">
        <v>138</v>
      </c>
      <c r="I95" s="150" t="s">
        <v>139</v>
      </c>
      <c r="J95" s="150" t="s">
        <v>128</v>
      </c>
      <c r="K95" s="151" t="s">
        <v>140</v>
      </c>
      <c r="L95" s="152"/>
      <c r="M95" s="77" t="s">
        <v>3</v>
      </c>
      <c r="N95" s="78" t="s">
        <v>39</v>
      </c>
      <c r="O95" s="78" t="s">
        <v>141</v>
      </c>
      <c r="P95" s="78" t="s">
        <v>142</v>
      </c>
      <c r="Q95" s="78" t="s">
        <v>143</v>
      </c>
      <c r="R95" s="78" t="s">
        <v>144</v>
      </c>
      <c r="S95" s="78" t="s">
        <v>145</v>
      </c>
      <c r="T95" s="79" t="s">
        <v>146</v>
      </c>
      <c r="U95" s="147"/>
      <c r="V95" s="147"/>
      <c r="W95" s="147"/>
      <c r="X95" s="147"/>
      <c r="Y95" s="147"/>
      <c r="Z95" s="147"/>
      <c r="AA95" s="147"/>
      <c r="AB95" s="147"/>
      <c r="AC95" s="147"/>
      <c r="AD95" s="147"/>
      <c r="AE95" s="147"/>
    </row>
    <row r="96" spans="1:63" s="2" customFormat="1" ht="22.8" customHeight="1">
      <c r="A96" s="35"/>
      <c r="B96" s="36"/>
      <c r="C96" s="84" t="s">
        <v>147</v>
      </c>
      <c r="D96" s="35"/>
      <c r="E96" s="35"/>
      <c r="F96" s="35"/>
      <c r="G96" s="35"/>
      <c r="H96" s="35"/>
      <c r="I96" s="35"/>
      <c r="J96" s="153">
        <f>BK96</f>
        <v>0</v>
      </c>
      <c r="K96" s="35"/>
      <c r="L96" s="36"/>
      <c r="M96" s="80"/>
      <c r="N96" s="65"/>
      <c r="O96" s="81"/>
      <c r="P96" s="154">
        <f>P97</f>
        <v>0</v>
      </c>
      <c r="Q96" s="81"/>
      <c r="R96" s="154">
        <f>R97</f>
        <v>0</v>
      </c>
      <c r="S96" s="81"/>
      <c r="T96" s="155">
        <f>T97</f>
        <v>0</v>
      </c>
      <c r="U96" s="35"/>
      <c r="V96" s="35"/>
      <c r="W96" s="35"/>
      <c r="X96" s="35"/>
      <c r="Y96" s="35"/>
      <c r="Z96" s="35"/>
      <c r="AA96" s="35"/>
      <c r="AB96" s="35"/>
      <c r="AC96" s="35"/>
      <c r="AD96" s="35"/>
      <c r="AE96" s="35"/>
      <c r="AT96" s="16" t="s">
        <v>68</v>
      </c>
      <c r="AU96" s="16" t="s">
        <v>129</v>
      </c>
      <c r="BK96" s="156">
        <f>BK97</f>
        <v>0</v>
      </c>
    </row>
    <row r="97" spans="1:63" s="12" customFormat="1" ht="25.9" customHeight="1">
      <c r="A97" s="12"/>
      <c r="B97" s="157"/>
      <c r="C97" s="12"/>
      <c r="D97" s="158" t="s">
        <v>68</v>
      </c>
      <c r="E97" s="159" t="s">
        <v>179</v>
      </c>
      <c r="F97" s="159" t="s">
        <v>180</v>
      </c>
      <c r="G97" s="12"/>
      <c r="H97" s="12"/>
      <c r="I97" s="160"/>
      <c r="J97" s="161">
        <f>BK97</f>
        <v>0</v>
      </c>
      <c r="K97" s="12"/>
      <c r="L97" s="157"/>
      <c r="M97" s="162"/>
      <c r="N97" s="163"/>
      <c r="O97" s="163"/>
      <c r="P97" s="164">
        <f>P98+P108+P114+P126</f>
        <v>0</v>
      </c>
      <c r="Q97" s="163"/>
      <c r="R97" s="164">
        <f>R98+R108+R114+R126</f>
        <v>0</v>
      </c>
      <c r="S97" s="163"/>
      <c r="T97" s="165">
        <f>T98+T108+T114+T126</f>
        <v>0</v>
      </c>
      <c r="U97" s="12"/>
      <c r="V97" s="12"/>
      <c r="W97" s="12"/>
      <c r="X97" s="12"/>
      <c r="Y97" s="12"/>
      <c r="Z97" s="12"/>
      <c r="AA97" s="12"/>
      <c r="AB97" s="12"/>
      <c r="AC97" s="12"/>
      <c r="AD97" s="12"/>
      <c r="AE97" s="12"/>
      <c r="AR97" s="158" t="s">
        <v>77</v>
      </c>
      <c r="AT97" s="166" t="s">
        <v>68</v>
      </c>
      <c r="AU97" s="166" t="s">
        <v>69</v>
      </c>
      <c r="AY97" s="158" t="s">
        <v>150</v>
      </c>
      <c r="BK97" s="167">
        <f>BK98+BK108+BK114+BK126</f>
        <v>0</v>
      </c>
    </row>
    <row r="98" spans="1:63" s="12" customFormat="1" ht="22.8" customHeight="1">
      <c r="A98" s="12"/>
      <c r="B98" s="157"/>
      <c r="C98" s="12"/>
      <c r="D98" s="158" t="s">
        <v>68</v>
      </c>
      <c r="E98" s="168" t="s">
        <v>807</v>
      </c>
      <c r="F98" s="168" t="s">
        <v>808</v>
      </c>
      <c r="G98" s="12"/>
      <c r="H98" s="12"/>
      <c r="I98" s="160"/>
      <c r="J98" s="169">
        <f>BK98</f>
        <v>0</v>
      </c>
      <c r="K98" s="12"/>
      <c r="L98" s="157"/>
      <c r="M98" s="162"/>
      <c r="N98" s="163"/>
      <c r="O98" s="163"/>
      <c r="P98" s="164">
        <f>SUM(P99:P107)</f>
        <v>0</v>
      </c>
      <c r="Q98" s="163"/>
      <c r="R98" s="164">
        <f>SUM(R99:R107)</f>
        <v>0</v>
      </c>
      <c r="S98" s="163"/>
      <c r="T98" s="165">
        <f>SUM(T99:T107)</f>
        <v>0</v>
      </c>
      <c r="U98" s="12"/>
      <c r="V98" s="12"/>
      <c r="W98" s="12"/>
      <c r="X98" s="12"/>
      <c r="Y98" s="12"/>
      <c r="Z98" s="12"/>
      <c r="AA98" s="12"/>
      <c r="AB98" s="12"/>
      <c r="AC98" s="12"/>
      <c r="AD98" s="12"/>
      <c r="AE98" s="12"/>
      <c r="AR98" s="158" t="s">
        <v>77</v>
      </c>
      <c r="AT98" s="166" t="s">
        <v>68</v>
      </c>
      <c r="AU98" s="166" t="s">
        <v>15</v>
      </c>
      <c r="AY98" s="158" t="s">
        <v>150</v>
      </c>
      <c r="BK98" s="167">
        <f>SUM(BK99:BK107)</f>
        <v>0</v>
      </c>
    </row>
    <row r="99" spans="1:65" s="2" customFormat="1" ht="21.75" customHeight="1">
      <c r="A99" s="35"/>
      <c r="B99" s="170"/>
      <c r="C99" s="171" t="s">
        <v>15</v>
      </c>
      <c r="D99" s="171" t="s">
        <v>152</v>
      </c>
      <c r="E99" s="172" t="s">
        <v>809</v>
      </c>
      <c r="F99" s="173" t="s">
        <v>810</v>
      </c>
      <c r="G99" s="174" t="s">
        <v>201</v>
      </c>
      <c r="H99" s="175">
        <v>960</v>
      </c>
      <c r="I99" s="176"/>
      <c r="J99" s="177">
        <f>ROUND(I99*H99,2)</f>
        <v>0</v>
      </c>
      <c r="K99" s="173" t="s">
        <v>3</v>
      </c>
      <c r="L99" s="36"/>
      <c r="M99" s="178" t="s">
        <v>3</v>
      </c>
      <c r="N99" s="179" t="s">
        <v>40</v>
      </c>
      <c r="O99" s="69"/>
      <c r="P99" s="180">
        <f>O99*H99</f>
        <v>0</v>
      </c>
      <c r="Q99" s="180">
        <v>0</v>
      </c>
      <c r="R99" s="180">
        <f>Q99*H99</f>
        <v>0</v>
      </c>
      <c r="S99" s="180">
        <v>0</v>
      </c>
      <c r="T99" s="181">
        <f>S99*H99</f>
        <v>0</v>
      </c>
      <c r="U99" s="35"/>
      <c r="V99" s="35"/>
      <c r="W99" s="35"/>
      <c r="X99" s="35"/>
      <c r="Y99" s="35"/>
      <c r="Z99" s="35"/>
      <c r="AA99" s="35"/>
      <c r="AB99" s="35"/>
      <c r="AC99" s="35"/>
      <c r="AD99" s="35"/>
      <c r="AE99" s="35"/>
      <c r="AR99" s="182" t="s">
        <v>185</v>
      </c>
      <c r="AT99" s="182" t="s">
        <v>152</v>
      </c>
      <c r="AU99" s="182" t="s">
        <v>77</v>
      </c>
      <c r="AY99" s="16" t="s">
        <v>150</v>
      </c>
      <c r="BE99" s="183">
        <f>IF(N99="základní",J99,0)</f>
        <v>0</v>
      </c>
      <c r="BF99" s="183">
        <f>IF(N99="snížená",J99,0)</f>
        <v>0</v>
      </c>
      <c r="BG99" s="183">
        <f>IF(N99="zákl. přenesená",J99,0)</f>
        <v>0</v>
      </c>
      <c r="BH99" s="183">
        <f>IF(N99="sníž. přenesená",J99,0)</f>
        <v>0</v>
      </c>
      <c r="BI99" s="183">
        <f>IF(N99="nulová",J99,0)</f>
        <v>0</v>
      </c>
      <c r="BJ99" s="16" t="s">
        <v>15</v>
      </c>
      <c r="BK99" s="183">
        <f>ROUND(I99*H99,2)</f>
        <v>0</v>
      </c>
      <c r="BL99" s="16" t="s">
        <v>185</v>
      </c>
      <c r="BM99" s="182" t="s">
        <v>811</v>
      </c>
    </row>
    <row r="100" spans="1:65" s="2" customFormat="1" ht="16.5" customHeight="1">
      <c r="A100" s="35"/>
      <c r="B100" s="170"/>
      <c r="C100" s="171" t="s">
        <v>77</v>
      </c>
      <c r="D100" s="171" t="s">
        <v>152</v>
      </c>
      <c r="E100" s="172" t="s">
        <v>812</v>
      </c>
      <c r="F100" s="173" t="s">
        <v>813</v>
      </c>
      <c r="G100" s="174" t="s">
        <v>201</v>
      </c>
      <c r="H100" s="175">
        <v>1900</v>
      </c>
      <c r="I100" s="176"/>
      <c r="J100" s="177">
        <f>ROUND(I100*H100,2)</f>
        <v>0</v>
      </c>
      <c r="K100" s="173" t="s">
        <v>3</v>
      </c>
      <c r="L100" s="36"/>
      <c r="M100" s="178" t="s">
        <v>3</v>
      </c>
      <c r="N100" s="179" t="s">
        <v>40</v>
      </c>
      <c r="O100" s="69"/>
      <c r="P100" s="180">
        <f>O100*H100</f>
        <v>0</v>
      </c>
      <c r="Q100" s="180">
        <v>0</v>
      </c>
      <c r="R100" s="180">
        <f>Q100*H100</f>
        <v>0</v>
      </c>
      <c r="S100" s="180">
        <v>0</v>
      </c>
      <c r="T100" s="181">
        <f>S100*H100</f>
        <v>0</v>
      </c>
      <c r="U100" s="35"/>
      <c r="V100" s="35"/>
      <c r="W100" s="35"/>
      <c r="X100" s="35"/>
      <c r="Y100" s="35"/>
      <c r="Z100" s="35"/>
      <c r="AA100" s="35"/>
      <c r="AB100" s="35"/>
      <c r="AC100" s="35"/>
      <c r="AD100" s="35"/>
      <c r="AE100" s="35"/>
      <c r="AR100" s="182" t="s">
        <v>185</v>
      </c>
      <c r="AT100" s="182" t="s">
        <v>152</v>
      </c>
      <c r="AU100" s="182" t="s">
        <v>77</v>
      </c>
      <c r="AY100" s="16" t="s">
        <v>150</v>
      </c>
      <c r="BE100" s="183">
        <f>IF(N100="základní",J100,0)</f>
        <v>0</v>
      </c>
      <c r="BF100" s="183">
        <f>IF(N100="snížená",J100,0)</f>
        <v>0</v>
      </c>
      <c r="BG100" s="183">
        <f>IF(N100="zákl. přenesená",J100,0)</f>
        <v>0</v>
      </c>
      <c r="BH100" s="183">
        <f>IF(N100="sníž. přenesená",J100,0)</f>
        <v>0</v>
      </c>
      <c r="BI100" s="183">
        <f>IF(N100="nulová",J100,0)</f>
        <v>0</v>
      </c>
      <c r="BJ100" s="16" t="s">
        <v>15</v>
      </c>
      <c r="BK100" s="183">
        <f>ROUND(I100*H100,2)</f>
        <v>0</v>
      </c>
      <c r="BL100" s="16" t="s">
        <v>185</v>
      </c>
      <c r="BM100" s="182" t="s">
        <v>814</v>
      </c>
    </row>
    <row r="101" spans="1:65" s="2" customFormat="1" ht="21.75" customHeight="1">
      <c r="A101" s="35"/>
      <c r="B101" s="170"/>
      <c r="C101" s="171" t="s">
        <v>83</v>
      </c>
      <c r="D101" s="171" t="s">
        <v>152</v>
      </c>
      <c r="E101" s="172" t="s">
        <v>815</v>
      </c>
      <c r="F101" s="173" t="s">
        <v>816</v>
      </c>
      <c r="G101" s="174" t="s">
        <v>201</v>
      </c>
      <c r="H101" s="175">
        <v>220</v>
      </c>
      <c r="I101" s="176"/>
      <c r="J101" s="177">
        <f>ROUND(I101*H101,2)</f>
        <v>0</v>
      </c>
      <c r="K101" s="173" t="s">
        <v>3</v>
      </c>
      <c r="L101" s="36"/>
      <c r="M101" s="178" t="s">
        <v>3</v>
      </c>
      <c r="N101" s="179" t="s">
        <v>40</v>
      </c>
      <c r="O101" s="69"/>
      <c r="P101" s="180">
        <f>O101*H101</f>
        <v>0</v>
      </c>
      <c r="Q101" s="180">
        <v>0</v>
      </c>
      <c r="R101" s="180">
        <f>Q101*H101</f>
        <v>0</v>
      </c>
      <c r="S101" s="180">
        <v>0</v>
      </c>
      <c r="T101" s="181">
        <f>S101*H101</f>
        <v>0</v>
      </c>
      <c r="U101" s="35"/>
      <c r="V101" s="35"/>
      <c r="W101" s="35"/>
      <c r="X101" s="35"/>
      <c r="Y101" s="35"/>
      <c r="Z101" s="35"/>
      <c r="AA101" s="35"/>
      <c r="AB101" s="35"/>
      <c r="AC101" s="35"/>
      <c r="AD101" s="35"/>
      <c r="AE101" s="35"/>
      <c r="AR101" s="182" t="s">
        <v>185</v>
      </c>
      <c r="AT101" s="182" t="s">
        <v>152</v>
      </c>
      <c r="AU101" s="182" t="s">
        <v>77</v>
      </c>
      <c r="AY101" s="16" t="s">
        <v>150</v>
      </c>
      <c r="BE101" s="183">
        <f>IF(N101="základní",J101,0)</f>
        <v>0</v>
      </c>
      <c r="BF101" s="183">
        <f>IF(N101="snížená",J101,0)</f>
        <v>0</v>
      </c>
      <c r="BG101" s="183">
        <f>IF(N101="zákl. přenesená",J101,0)</f>
        <v>0</v>
      </c>
      <c r="BH101" s="183">
        <f>IF(N101="sníž. přenesená",J101,0)</f>
        <v>0</v>
      </c>
      <c r="BI101" s="183">
        <f>IF(N101="nulová",J101,0)</f>
        <v>0</v>
      </c>
      <c r="BJ101" s="16" t="s">
        <v>15</v>
      </c>
      <c r="BK101" s="183">
        <f>ROUND(I101*H101,2)</f>
        <v>0</v>
      </c>
      <c r="BL101" s="16" t="s">
        <v>185</v>
      </c>
      <c r="BM101" s="182" t="s">
        <v>817</v>
      </c>
    </row>
    <row r="102" spans="1:65" s="2" customFormat="1" ht="16.5" customHeight="1">
      <c r="A102" s="35"/>
      <c r="B102" s="170"/>
      <c r="C102" s="171" t="s">
        <v>87</v>
      </c>
      <c r="D102" s="171" t="s">
        <v>152</v>
      </c>
      <c r="E102" s="172" t="s">
        <v>818</v>
      </c>
      <c r="F102" s="173" t="s">
        <v>819</v>
      </c>
      <c r="G102" s="174" t="s">
        <v>201</v>
      </c>
      <c r="H102" s="175">
        <v>150</v>
      </c>
      <c r="I102" s="176"/>
      <c r="J102" s="177">
        <f>ROUND(I102*H102,2)</f>
        <v>0</v>
      </c>
      <c r="K102" s="173" t="s">
        <v>3</v>
      </c>
      <c r="L102" s="36"/>
      <c r="M102" s="178" t="s">
        <v>3</v>
      </c>
      <c r="N102" s="179" t="s">
        <v>40</v>
      </c>
      <c r="O102" s="69"/>
      <c r="P102" s="180">
        <f>O102*H102</f>
        <v>0</v>
      </c>
      <c r="Q102" s="180">
        <v>0</v>
      </c>
      <c r="R102" s="180">
        <f>Q102*H102</f>
        <v>0</v>
      </c>
      <c r="S102" s="180">
        <v>0</v>
      </c>
      <c r="T102" s="181">
        <f>S102*H102</f>
        <v>0</v>
      </c>
      <c r="U102" s="35"/>
      <c r="V102" s="35"/>
      <c r="W102" s="35"/>
      <c r="X102" s="35"/>
      <c r="Y102" s="35"/>
      <c r="Z102" s="35"/>
      <c r="AA102" s="35"/>
      <c r="AB102" s="35"/>
      <c r="AC102" s="35"/>
      <c r="AD102" s="35"/>
      <c r="AE102" s="35"/>
      <c r="AR102" s="182" t="s">
        <v>185</v>
      </c>
      <c r="AT102" s="182" t="s">
        <v>152</v>
      </c>
      <c r="AU102" s="182" t="s">
        <v>77</v>
      </c>
      <c r="AY102" s="16" t="s">
        <v>150</v>
      </c>
      <c r="BE102" s="183">
        <f>IF(N102="základní",J102,0)</f>
        <v>0</v>
      </c>
      <c r="BF102" s="183">
        <f>IF(N102="snížená",J102,0)</f>
        <v>0</v>
      </c>
      <c r="BG102" s="183">
        <f>IF(N102="zákl. přenesená",J102,0)</f>
        <v>0</v>
      </c>
      <c r="BH102" s="183">
        <f>IF(N102="sníž. přenesená",J102,0)</f>
        <v>0</v>
      </c>
      <c r="BI102" s="183">
        <f>IF(N102="nulová",J102,0)</f>
        <v>0</v>
      </c>
      <c r="BJ102" s="16" t="s">
        <v>15</v>
      </c>
      <c r="BK102" s="183">
        <f>ROUND(I102*H102,2)</f>
        <v>0</v>
      </c>
      <c r="BL102" s="16" t="s">
        <v>185</v>
      </c>
      <c r="BM102" s="182" t="s">
        <v>820</v>
      </c>
    </row>
    <row r="103" spans="1:65" s="2" customFormat="1" ht="16.5" customHeight="1">
      <c r="A103" s="35"/>
      <c r="B103" s="170"/>
      <c r="C103" s="171" t="s">
        <v>90</v>
      </c>
      <c r="D103" s="171" t="s">
        <v>152</v>
      </c>
      <c r="E103" s="172" t="s">
        <v>821</v>
      </c>
      <c r="F103" s="173" t="s">
        <v>822</v>
      </c>
      <c r="G103" s="174" t="s">
        <v>155</v>
      </c>
      <c r="H103" s="175">
        <v>520</v>
      </c>
      <c r="I103" s="176"/>
      <c r="J103" s="177">
        <f>ROUND(I103*H103,2)</f>
        <v>0</v>
      </c>
      <c r="K103" s="173" t="s">
        <v>3</v>
      </c>
      <c r="L103" s="36"/>
      <c r="M103" s="178" t="s">
        <v>3</v>
      </c>
      <c r="N103" s="179" t="s">
        <v>40</v>
      </c>
      <c r="O103" s="69"/>
      <c r="P103" s="180">
        <f>O103*H103</f>
        <v>0</v>
      </c>
      <c r="Q103" s="180">
        <v>0</v>
      </c>
      <c r="R103" s="180">
        <f>Q103*H103</f>
        <v>0</v>
      </c>
      <c r="S103" s="180">
        <v>0</v>
      </c>
      <c r="T103" s="181">
        <f>S103*H103</f>
        <v>0</v>
      </c>
      <c r="U103" s="35"/>
      <c r="V103" s="35"/>
      <c r="W103" s="35"/>
      <c r="X103" s="35"/>
      <c r="Y103" s="35"/>
      <c r="Z103" s="35"/>
      <c r="AA103" s="35"/>
      <c r="AB103" s="35"/>
      <c r="AC103" s="35"/>
      <c r="AD103" s="35"/>
      <c r="AE103" s="35"/>
      <c r="AR103" s="182" t="s">
        <v>185</v>
      </c>
      <c r="AT103" s="182" t="s">
        <v>152</v>
      </c>
      <c r="AU103" s="182" t="s">
        <v>77</v>
      </c>
      <c r="AY103" s="16" t="s">
        <v>150</v>
      </c>
      <c r="BE103" s="183">
        <f>IF(N103="základní",J103,0)</f>
        <v>0</v>
      </c>
      <c r="BF103" s="183">
        <f>IF(N103="snížená",J103,0)</f>
        <v>0</v>
      </c>
      <c r="BG103" s="183">
        <f>IF(N103="zákl. přenesená",J103,0)</f>
        <v>0</v>
      </c>
      <c r="BH103" s="183">
        <f>IF(N103="sníž. přenesená",J103,0)</f>
        <v>0</v>
      </c>
      <c r="BI103" s="183">
        <f>IF(N103="nulová",J103,0)</f>
        <v>0</v>
      </c>
      <c r="BJ103" s="16" t="s">
        <v>15</v>
      </c>
      <c r="BK103" s="183">
        <f>ROUND(I103*H103,2)</f>
        <v>0</v>
      </c>
      <c r="BL103" s="16" t="s">
        <v>185</v>
      </c>
      <c r="BM103" s="182" t="s">
        <v>823</v>
      </c>
    </row>
    <row r="104" spans="1:65" s="2" customFormat="1" ht="16.5" customHeight="1">
      <c r="A104" s="35"/>
      <c r="B104" s="170"/>
      <c r="C104" s="171" t="s">
        <v>93</v>
      </c>
      <c r="D104" s="171" t="s">
        <v>152</v>
      </c>
      <c r="E104" s="172" t="s">
        <v>824</v>
      </c>
      <c r="F104" s="173" t="s">
        <v>825</v>
      </c>
      <c r="G104" s="174" t="s">
        <v>711</v>
      </c>
      <c r="H104" s="175">
        <v>250</v>
      </c>
      <c r="I104" s="176"/>
      <c r="J104" s="177">
        <f>ROUND(I104*H104,2)</f>
        <v>0</v>
      </c>
      <c r="K104" s="173" t="s">
        <v>3</v>
      </c>
      <c r="L104" s="36"/>
      <c r="M104" s="178" t="s">
        <v>3</v>
      </c>
      <c r="N104" s="179" t="s">
        <v>40</v>
      </c>
      <c r="O104" s="69"/>
      <c r="P104" s="180">
        <f>O104*H104</f>
        <v>0</v>
      </c>
      <c r="Q104" s="180">
        <v>0</v>
      </c>
      <c r="R104" s="180">
        <f>Q104*H104</f>
        <v>0</v>
      </c>
      <c r="S104" s="180">
        <v>0</v>
      </c>
      <c r="T104" s="181">
        <f>S104*H104</f>
        <v>0</v>
      </c>
      <c r="U104" s="35"/>
      <c r="V104" s="35"/>
      <c r="W104" s="35"/>
      <c r="X104" s="35"/>
      <c r="Y104" s="35"/>
      <c r="Z104" s="35"/>
      <c r="AA104" s="35"/>
      <c r="AB104" s="35"/>
      <c r="AC104" s="35"/>
      <c r="AD104" s="35"/>
      <c r="AE104" s="35"/>
      <c r="AR104" s="182" t="s">
        <v>185</v>
      </c>
      <c r="AT104" s="182" t="s">
        <v>152</v>
      </c>
      <c r="AU104" s="182" t="s">
        <v>77</v>
      </c>
      <c r="AY104" s="16" t="s">
        <v>150</v>
      </c>
      <c r="BE104" s="183">
        <f>IF(N104="základní",J104,0)</f>
        <v>0</v>
      </c>
      <c r="BF104" s="183">
        <f>IF(N104="snížená",J104,0)</f>
        <v>0</v>
      </c>
      <c r="BG104" s="183">
        <f>IF(N104="zákl. přenesená",J104,0)</f>
        <v>0</v>
      </c>
      <c r="BH104" s="183">
        <f>IF(N104="sníž. přenesená",J104,0)</f>
        <v>0</v>
      </c>
      <c r="BI104" s="183">
        <f>IF(N104="nulová",J104,0)</f>
        <v>0</v>
      </c>
      <c r="BJ104" s="16" t="s">
        <v>15</v>
      </c>
      <c r="BK104" s="183">
        <f>ROUND(I104*H104,2)</f>
        <v>0</v>
      </c>
      <c r="BL104" s="16" t="s">
        <v>185</v>
      </c>
      <c r="BM104" s="182" t="s">
        <v>826</v>
      </c>
    </row>
    <row r="105" spans="1:65" s="2" customFormat="1" ht="16.5" customHeight="1">
      <c r="A105" s="35"/>
      <c r="B105" s="170"/>
      <c r="C105" s="171" t="s">
        <v>107</v>
      </c>
      <c r="D105" s="171" t="s">
        <v>152</v>
      </c>
      <c r="E105" s="172" t="s">
        <v>827</v>
      </c>
      <c r="F105" s="173" t="s">
        <v>828</v>
      </c>
      <c r="G105" s="174" t="s">
        <v>201</v>
      </c>
      <c r="H105" s="175">
        <v>200</v>
      </c>
      <c r="I105" s="176"/>
      <c r="J105" s="177">
        <f>ROUND(I105*H105,2)</f>
        <v>0</v>
      </c>
      <c r="K105" s="173" t="s">
        <v>3</v>
      </c>
      <c r="L105" s="36"/>
      <c r="M105" s="178" t="s">
        <v>3</v>
      </c>
      <c r="N105" s="179" t="s">
        <v>40</v>
      </c>
      <c r="O105" s="69"/>
      <c r="P105" s="180">
        <f>O105*H105</f>
        <v>0</v>
      </c>
      <c r="Q105" s="180">
        <v>0</v>
      </c>
      <c r="R105" s="180">
        <f>Q105*H105</f>
        <v>0</v>
      </c>
      <c r="S105" s="180">
        <v>0</v>
      </c>
      <c r="T105" s="181">
        <f>S105*H105</f>
        <v>0</v>
      </c>
      <c r="U105" s="35"/>
      <c r="V105" s="35"/>
      <c r="W105" s="35"/>
      <c r="X105" s="35"/>
      <c r="Y105" s="35"/>
      <c r="Z105" s="35"/>
      <c r="AA105" s="35"/>
      <c r="AB105" s="35"/>
      <c r="AC105" s="35"/>
      <c r="AD105" s="35"/>
      <c r="AE105" s="35"/>
      <c r="AR105" s="182" t="s">
        <v>185</v>
      </c>
      <c r="AT105" s="182" t="s">
        <v>152</v>
      </c>
      <c r="AU105" s="182" t="s">
        <v>77</v>
      </c>
      <c r="AY105" s="16" t="s">
        <v>150</v>
      </c>
      <c r="BE105" s="183">
        <f>IF(N105="základní",J105,0)</f>
        <v>0</v>
      </c>
      <c r="BF105" s="183">
        <f>IF(N105="snížená",J105,0)</f>
        <v>0</v>
      </c>
      <c r="BG105" s="183">
        <f>IF(N105="zákl. přenesená",J105,0)</f>
        <v>0</v>
      </c>
      <c r="BH105" s="183">
        <f>IF(N105="sníž. přenesená",J105,0)</f>
        <v>0</v>
      </c>
      <c r="BI105" s="183">
        <f>IF(N105="nulová",J105,0)</f>
        <v>0</v>
      </c>
      <c r="BJ105" s="16" t="s">
        <v>15</v>
      </c>
      <c r="BK105" s="183">
        <f>ROUND(I105*H105,2)</f>
        <v>0</v>
      </c>
      <c r="BL105" s="16" t="s">
        <v>185</v>
      </c>
      <c r="BM105" s="182" t="s">
        <v>829</v>
      </c>
    </row>
    <row r="106" spans="1:65" s="2" customFormat="1" ht="16.5" customHeight="1">
      <c r="A106" s="35"/>
      <c r="B106" s="170"/>
      <c r="C106" s="171" t="s">
        <v>170</v>
      </c>
      <c r="D106" s="171" t="s">
        <v>152</v>
      </c>
      <c r="E106" s="172" t="s">
        <v>830</v>
      </c>
      <c r="F106" s="173" t="s">
        <v>831</v>
      </c>
      <c r="G106" s="174" t="s">
        <v>201</v>
      </c>
      <c r="H106" s="175">
        <v>200</v>
      </c>
      <c r="I106" s="176"/>
      <c r="J106" s="177">
        <f>ROUND(I106*H106,2)</f>
        <v>0</v>
      </c>
      <c r="K106" s="173" t="s">
        <v>3</v>
      </c>
      <c r="L106" s="36"/>
      <c r="M106" s="178" t="s">
        <v>3</v>
      </c>
      <c r="N106" s="179" t="s">
        <v>40</v>
      </c>
      <c r="O106" s="69"/>
      <c r="P106" s="180">
        <f>O106*H106</f>
        <v>0</v>
      </c>
      <c r="Q106" s="180">
        <v>0</v>
      </c>
      <c r="R106" s="180">
        <f>Q106*H106</f>
        <v>0</v>
      </c>
      <c r="S106" s="180">
        <v>0</v>
      </c>
      <c r="T106" s="181">
        <f>S106*H106</f>
        <v>0</v>
      </c>
      <c r="U106" s="35"/>
      <c r="V106" s="35"/>
      <c r="W106" s="35"/>
      <c r="X106" s="35"/>
      <c r="Y106" s="35"/>
      <c r="Z106" s="35"/>
      <c r="AA106" s="35"/>
      <c r="AB106" s="35"/>
      <c r="AC106" s="35"/>
      <c r="AD106" s="35"/>
      <c r="AE106" s="35"/>
      <c r="AR106" s="182" t="s">
        <v>185</v>
      </c>
      <c r="AT106" s="182" t="s">
        <v>152</v>
      </c>
      <c r="AU106" s="182" t="s">
        <v>77</v>
      </c>
      <c r="AY106" s="16" t="s">
        <v>150</v>
      </c>
      <c r="BE106" s="183">
        <f>IF(N106="základní",J106,0)</f>
        <v>0</v>
      </c>
      <c r="BF106" s="183">
        <f>IF(N106="snížená",J106,0)</f>
        <v>0</v>
      </c>
      <c r="BG106" s="183">
        <f>IF(N106="zákl. přenesená",J106,0)</f>
        <v>0</v>
      </c>
      <c r="BH106" s="183">
        <f>IF(N106="sníž. přenesená",J106,0)</f>
        <v>0</v>
      </c>
      <c r="BI106" s="183">
        <f>IF(N106="nulová",J106,0)</f>
        <v>0</v>
      </c>
      <c r="BJ106" s="16" t="s">
        <v>15</v>
      </c>
      <c r="BK106" s="183">
        <f>ROUND(I106*H106,2)</f>
        <v>0</v>
      </c>
      <c r="BL106" s="16" t="s">
        <v>185</v>
      </c>
      <c r="BM106" s="182" t="s">
        <v>832</v>
      </c>
    </row>
    <row r="107" spans="1:65" s="2" customFormat="1" ht="16.5" customHeight="1">
      <c r="A107" s="35"/>
      <c r="B107" s="170"/>
      <c r="C107" s="171" t="s">
        <v>188</v>
      </c>
      <c r="D107" s="171" t="s">
        <v>152</v>
      </c>
      <c r="E107" s="172" t="s">
        <v>833</v>
      </c>
      <c r="F107" s="173" t="s">
        <v>834</v>
      </c>
      <c r="G107" s="174" t="s">
        <v>201</v>
      </c>
      <c r="H107" s="175">
        <v>2600</v>
      </c>
      <c r="I107" s="176"/>
      <c r="J107" s="177">
        <f>ROUND(I107*H107,2)</f>
        <v>0</v>
      </c>
      <c r="K107" s="173" t="s">
        <v>3</v>
      </c>
      <c r="L107" s="36"/>
      <c r="M107" s="178" t="s">
        <v>3</v>
      </c>
      <c r="N107" s="179" t="s">
        <v>40</v>
      </c>
      <c r="O107" s="69"/>
      <c r="P107" s="180">
        <f>O107*H107</f>
        <v>0</v>
      </c>
      <c r="Q107" s="180">
        <v>0</v>
      </c>
      <c r="R107" s="180">
        <f>Q107*H107</f>
        <v>0</v>
      </c>
      <c r="S107" s="180">
        <v>0</v>
      </c>
      <c r="T107" s="181">
        <f>S107*H107</f>
        <v>0</v>
      </c>
      <c r="U107" s="35"/>
      <c r="V107" s="35"/>
      <c r="W107" s="35"/>
      <c r="X107" s="35"/>
      <c r="Y107" s="35"/>
      <c r="Z107" s="35"/>
      <c r="AA107" s="35"/>
      <c r="AB107" s="35"/>
      <c r="AC107" s="35"/>
      <c r="AD107" s="35"/>
      <c r="AE107" s="35"/>
      <c r="AR107" s="182" t="s">
        <v>185</v>
      </c>
      <c r="AT107" s="182" t="s">
        <v>152</v>
      </c>
      <c r="AU107" s="182" t="s">
        <v>77</v>
      </c>
      <c r="AY107" s="16" t="s">
        <v>150</v>
      </c>
      <c r="BE107" s="183">
        <f>IF(N107="základní",J107,0)</f>
        <v>0</v>
      </c>
      <c r="BF107" s="183">
        <f>IF(N107="snížená",J107,0)</f>
        <v>0</v>
      </c>
      <c r="BG107" s="183">
        <f>IF(N107="zákl. přenesená",J107,0)</f>
        <v>0</v>
      </c>
      <c r="BH107" s="183">
        <f>IF(N107="sníž. přenesená",J107,0)</f>
        <v>0</v>
      </c>
      <c r="BI107" s="183">
        <f>IF(N107="nulová",J107,0)</f>
        <v>0</v>
      </c>
      <c r="BJ107" s="16" t="s">
        <v>15</v>
      </c>
      <c r="BK107" s="183">
        <f>ROUND(I107*H107,2)</f>
        <v>0</v>
      </c>
      <c r="BL107" s="16" t="s">
        <v>185</v>
      </c>
      <c r="BM107" s="182" t="s">
        <v>835</v>
      </c>
    </row>
    <row r="108" spans="1:63" s="12" customFormat="1" ht="22.8" customHeight="1">
      <c r="A108" s="12"/>
      <c r="B108" s="157"/>
      <c r="C108" s="12"/>
      <c r="D108" s="158" t="s">
        <v>68</v>
      </c>
      <c r="E108" s="168" t="s">
        <v>836</v>
      </c>
      <c r="F108" s="168" t="s">
        <v>837</v>
      </c>
      <c r="G108" s="12"/>
      <c r="H108" s="12"/>
      <c r="I108" s="160"/>
      <c r="J108" s="169">
        <f>BK108</f>
        <v>0</v>
      </c>
      <c r="K108" s="12"/>
      <c r="L108" s="157"/>
      <c r="M108" s="162"/>
      <c r="N108" s="163"/>
      <c r="O108" s="163"/>
      <c r="P108" s="164">
        <f>SUM(P109:P113)</f>
        <v>0</v>
      </c>
      <c r="Q108" s="163"/>
      <c r="R108" s="164">
        <f>SUM(R109:R113)</f>
        <v>0</v>
      </c>
      <c r="S108" s="163"/>
      <c r="T108" s="165">
        <f>SUM(T109:T113)</f>
        <v>0</v>
      </c>
      <c r="U108" s="12"/>
      <c r="V108" s="12"/>
      <c r="W108" s="12"/>
      <c r="X108" s="12"/>
      <c r="Y108" s="12"/>
      <c r="Z108" s="12"/>
      <c r="AA108" s="12"/>
      <c r="AB108" s="12"/>
      <c r="AC108" s="12"/>
      <c r="AD108" s="12"/>
      <c r="AE108" s="12"/>
      <c r="AR108" s="158" t="s">
        <v>77</v>
      </c>
      <c r="AT108" s="166" t="s">
        <v>68</v>
      </c>
      <c r="AU108" s="166" t="s">
        <v>15</v>
      </c>
      <c r="AY108" s="158" t="s">
        <v>150</v>
      </c>
      <c r="BK108" s="167">
        <f>SUM(BK109:BK113)</f>
        <v>0</v>
      </c>
    </row>
    <row r="109" spans="1:65" s="2" customFormat="1" ht="33" customHeight="1">
      <c r="A109" s="35"/>
      <c r="B109" s="170"/>
      <c r="C109" s="171" t="s">
        <v>174</v>
      </c>
      <c r="D109" s="171" t="s">
        <v>152</v>
      </c>
      <c r="E109" s="172" t="s">
        <v>838</v>
      </c>
      <c r="F109" s="173" t="s">
        <v>839</v>
      </c>
      <c r="G109" s="174" t="s">
        <v>711</v>
      </c>
      <c r="H109" s="175">
        <v>2750</v>
      </c>
      <c r="I109" s="176"/>
      <c r="J109" s="177">
        <f>ROUND(I109*H109,2)</f>
        <v>0</v>
      </c>
      <c r="K109" s="173" t="s">
        <v>3</v>
      </c>
      <c r="L109" s="36"/>
      <c r="M109" s="178" t="s">
        <v>3</v>
      </c>
      <c r="N109" s="179" t="s">
        <v>40</v>
      </c>
      <c r="O109" s="69"/>
      <c r="P109" s="180">
        <f>O109*H109</f>
        <v>0</v>
      </c>
      <c r="Q109" s="180">
        <v>0</v>
      </c>
      <c r="R109" s="180">
        <f>Q109*H109</f>
        <v>0</v>
      </c>
      <c r="S109" s="180">
        <v>0</v>
      </c>
      <c r="T109" s="181">
        <f>S109*H109</f>
        <v>0</v>
      </c>
      <c r="U109" s="35"/>
      <c r="V109" s="35"/>
      <c r="W109" s="35"/>
      <c r="X109" s="35"/>
      <c r="Y109" s="35"/>
      <c r="Z109" s="35"/>
      <c r="AA109" s="35"/>
      <c r="AB109" s="35"/>
      <c r="AC109" s="35"/>
      <c r="AD109" s="35"/>
      <c r="AE109" s="35"/>
      <c r="AR109" s="182" t="s">
        <v>185</v>
      </c>
      <c r="AT109" s="182" t="s">
        <v>152</v>
      </c>
      <c r="AU109" s="182" t="s">
        <v>77</v>
      </c>
      <c r="AY109" s="16" t="s">
        <v>150</v>
      </c>
      <c r="BE109" s="183">
        <f>IF(N109="základní",J109,0)</f>
        <v>0</v>
      </c>
      <c r="BF109" s="183">
        <f>IF(N109="snížená",J109,0)</f>
        <v>0</v>
      </c>
      <c r="BG109" s="183">
        <f>IF(N109="zákl. přenesená",J109,0)</f>
        <v>0</v>
      </c>
      <c r="BH109" s="183">
        <f>IF(N109="sníž. přenesená",J109,0)</f>
        <v>0</v>
      </c>
      <c r="BI109" s="183">
        <f>IF(N109="nulová",J109,0)</f>
        <v>0</v>
      </c>
      <c r="BJ109" s="16" t="s">
        <v>15</v>
      </c>
      <c r="BK109" s="183">
        <f>ROUND(I109*H109,2)</f>
        <v>0</v>
      </c>
      <c r="BL109" s="16" t="s">
        <v>185</v>
      </c>
      <c r="BM109" s="182" t="s">
        <v>840</v>
      </c>
    </row>
    <row r="110" spans="1:65" s="2" customFormat="1" ht="21.75" customHeight="1">
      <c r="A110" s="35"/>
      <c r="B110" s="170"/>
      <c r="C110" s="171" t="s">
        <v>225</v>
      </c>
      <c r="D110" s="171" t="s">
        <v>152</v>
      </c>
      <c r="E110" s="172" t="s">
        <v>841</v>
      </c>
      <c r="F110" s="173" t="s">
        <v>842</v>
      </c>
      <c r="G110" s="174" t="s">
        <v>711</v>
      </c>
      <c r="H110" s="175">
        <v>10</v>
      </c>
      <c r="I110" s="176"/>
      <c r="J110" s="177">
        <f>ROUND(I110*H110,2)</f>
        <v>0</v>
      </c>
      <c r="K110" s="173" t="s">
        <v>3</v>
      </c>
      <c r="L110" s="36"/>
      <c r="M110" s="178" t="s">
        <v>3</v>
      </c>
      <c r="N110" s="179" t="s">
        <v>40</v>
      </c>
      <c r="O110" s="69"/>
      <c r="P110" s="180">
        <f>O110*H110</f>
        <v>0</v>
      </c>
      <c r="Q110" s="180">
        <v>0</v>
      </c>
      <c r="R110" s="180">
        <f>Q110*H110</f>
        <v>0</v>
      </c>
      <c r="S110" s="180">
        <v>0</v>
      </c>
      <c r="T110" s="181">
        <f>S110*H110</f>
        <v>0</v>
      </c>
      <c r="U110" s="35"/>
      <c r="V110" s="35"/>
      <c r="W110" s="35"/>
      <c r="X110" s="35"/>
      <c r="Y110" s="35"/>
      <c r="Z110" s="35"/>
      <c r="AA110" s="35"/>
      <c r="AB110" s="35"/>
      <c r="AC110" s="35"/>
      <c r="AD110" s="35"/>
      <c r="AE110" s="35"/>
      <c r="AR110" s="182" t="s">
        <v>185</v>
      </c>
      <c r="AT110" s="182" t="s">
        <v>152</v>
      </c>
      <c r="AU110" s="182" t="s">
        <v>77</v>
      </c>
      <c r="AY110" s="16" t="s">
        <v>150</v>
      </c>
      <c r="BE110" s="183">
        <f>IF(N110="základní",J110,0)</f>
        <v>0</v>
      </c>
      <c r="BF110" s="183">
        <f>IF(N110="snížená",J110,0)</f>
        <v>0</v>
      </c>
      <c r="BG110" s="183">
        <f>IF(N110="zákl. přenesená",J110,0)</f>
        <v>0</v>
      </c>
      <c r="BH110" s="183">
        <f>IF(N110="sníž. přenesená",J110,0)</f>
        <v>0</v>
      </c>
      <c r="BI110" s="183">
        <f>IF(N110="nulová",J110,0)</f>
        <v>0</v>
      </c>
      <c r="BJ110" s="16" t="s">
        <v>15</v>
      </c>
      <c r="BK110" s="183">
        <f>ROUND(I110*H110,2)</f>
        <v>0</v>
      </c>
      <c r="BL110" s="16" t="s">
        <v>185</v>
      </c>
      <c r="BM110" s="182" t="s">
        <v>843</v>
      </c>
    </row>
    <row r="111" spans="1:65" s="2" customFormat="1" ht="16.5" customHeight="1">
      <c r="A111" s="35"/>
      <c r="B111" s="170"/>
      <c r="C111" s="171" t="s">
        <v>73</v>
      </c>
      <c r="D111" s="171" t="s">
        <v>152</v>
      </c>
      <c r="E111" s="172" t="s">
        <v>844</v>
      </c>
      <c r="F111" s="173" t="s">
        <v>845</v>
      </c>
      <c r="G111" s="174" t="s">
        <v>711</v>
      </c>
      <c r="H111" s="175">
        <v>6</v>
      </c>
      <c r="I111" s="176"/>
      <c r="J111" s="177">
        <f>ROUND(I111*H111,2)</f>
        <v>0</v>
      </c>
      <c r="K111" s="173" t="s">
        <v>3</v>
      </c>
      <c r="L111" s="36"/>
      <c r="M111" s="178" t="s">
        <v>3</v>
      </c>
      <c r="N111" s="179" t="s">
        <v>40</v>
      </c>
      <c r="O111" s="69"/>
      <c r="P111" s="180">
        <f>O111*H111</f>
        <v>0</v>
      </c>
      <c r="Q111" s="180">
        <v>0</v>
      </c>
      <c r="R111" s="180">
        <f>Q111*H111</f>
        <v>0</v>
      </c>
      <c r="S111" s="180">
        <v>0</v>
      </c>
      <c r="T111" s="181">
        <f>S111*H111</f>
        <v>0</v>
      </c>
      <c r="U111" s="35"/>
      <c r="V111" s="35"/>
      <c r="W111" s="35"/>
      <c r="X111" s="35"/>
      <c r="Y111" s="35"/>
      <c r="Z111" s="35"/>
      <c r="AA111" s="35"/>
      <c r="AB111" s="35"/>
      <c r="AC111" s="35"/>
      <c r="AD111" s="35"/>
      <c r="AE111" s="35"/>
      <c r="AR111" s="182" t="s">
        <v>185</v>
      </c>
      <c r="AT111" s="182" t="s">
        <v>152</v>
      </c>
      <c r="AU111" s="182" t="s">
        <v>77</v>
      </c>
      <c r="AY111" s="16" t="s">
        <v>150</v>
      </c>
      <c r="BE111" s="183">
        <f>IF(N111="základní",J111,0)</f>
        <v>0</v>
      </c>
      <c r="BF111" s="183">
        <f>IF(N111="snížená",J111,0)</f>
        <v>0</v>
      </c>
      <c r="BG111" s="183">
        <f>IF(N111="zákl. přenesená",J111,0)</f>
        <v>0</v>
      </c>
      <c r="BH111" s="183">
        <f>IF(N111="sníž. přenesená",J111,0)</f>
        <v>0</v>
      </c>
      <c r="BI111" s="183">
        <f>IF(N111="nulová",J111,0)</f>
        <v>0</v>
      </c>
      <c r="BJ111" s="16" t="s">
        <v>15</v>
      </c>
      <c r="BK111" s="183">
        <f>ROUND(I111*H111,2)</f>
        <v>0</v>
      </c>
      <c r="BL111" s="16" t="s">
        <v>185</v>
      </c>
      <c r="BM111" s="182" t="s">
        <v>846</v>
      </c>
    </row>
    <row r="112" spans="1:65" s="2" customFormat="1" ht="16.5" customHeight="1">
      <c r="A112" s="35"/>
      <c r="B112" s="170"/>
      <c r="C112" s="171" t="s">
        <v>234</v>
      </c>
      <c r="D112" s="171" t="s">
        <v>152</v>
      </c>
      <c r="E112" s="172" t="s">
        <v>847</v>
      </c>
      <c r="F112" s="173" t="s">
        <v>848</v>
      </c>
      <c r="G112" s="174" t="s">
        <v>711</v>
      </c>
      <c r="H112" s="175">
        <v>249</v>
      </c>
      <c r="I112" s="176"/>
      <c r="J112" s="177">
        <f>ROUND(I112*H112,2)</f>
        <v>0</v>
      </c>
      <c r="K112" s="173" t="s">
        <v>3</v>
      </c>
      <c r="L112" s="36"/>
      <c r="M112" s="178" t="s">
        <v>3</v>
      </c>
      <c r="N112" s="179" t="s">
        <v>40</v>
      </c>
      <c r="O112" s="69"/>
      <c r="P112" s="180">
        <f>O112*H112</f>
        <v>0</v>
      </c>
      <c r="Q112" s="180">
        <v>0</v>
      </c>
      <c r="R112" s="180">
        <f>Q112*H112</f>
        <v>0</v>
      </c>
      <c r="S112" s="180">
        <v>0</v>
      </c>
      <c r="T112" s="181">
        <f>S112*H112</f>
        <v>0</v>
      </c>
      <c r="U112" s="35"/>
      <c r="V112" s="35"/>
      <c r="W112" s="35"/>
      <c r="X112" s="35"/>
      <c r="Y112" s="35"/>
      <c r="Z112" s="35"/>
      <c r="AA112" s="35"/>
      <c r="AB112" s="35"/>
      <c r="AC112" s="35"/>
      <c r="AD112" s="35"/>
      <c r="AE112" s="35"/>
      <c r="AR112" s="182" t="s">
        <v>185</v>
      </c>
      <c r="AT112" s="182" t="s">
        <v>152</v>
      </c>
      <c r="AU112" s="182" t="s">
        <v>77</v>
      </c>
      <c r="AY112" s="16" t="s">
        <v>150</v>
      </c>
      <c r="BE112" s="183">
        <f>IF(N112="základní",J112,0)</f>
        <v>0</v>
      </c>
      <c r="BF112" s="183">
        <f>IF(N112="snížená",J112,0)</f>
        <v>0</v>
      </c>
      <c r="BG112" s="183">
        <f>IF(N112="zákl. přenesená",J112,0)</f>
        <v>0</v>
      </c>
      <c r="BH112" s="183">
        <f>IF(N112="sníž. přenesená",J112,0)</f>
        <v>0</v>
      </c>
      <c r="BI112" s="183">
        <f>IF(N112="nulová",J112,0)</f>
        <v>0</v>
      </c>
      <c r="BJ112" s="16" t="s">
        <v>15</v>
      </c>
      <c r="BK112" s="183">
        <f>ROUND(I112*H112,2)</f>
        <v>0</v>
      </c>
      <c r="BL112" s="16" t="s">
        <v>185</v>
      </c>
      <c r="BM112" s="182" t="s">
        <v>849</v>
      </c>
    </row>
    <row r="113" spans="1:65" s="2" customFormat="1" ht="16.5" customHeight="1">
      <c r="A113" s="35"/>
      <c r="B113" s="170"/>
      <c r="C113" s="171" t="s">
        <v>186</v>
      </c>
      <c r="D113" s="171" t="s">
        <v>152</v>
      </c>
      <c r="E113" s="172" t="s">
        <v>850</v>
      </c>
      <c r="F113" s="173" t="s">
        <v>851</v>
      </c>
      <c r="G113" s="174" t="s">
        <v>201</v>
      </c>
      <c r="H113" s="175">
        <v>2640</v>
      </c>
      <c r="I113" s="176"/>
      <c r="J113" s="177">
        <f>ROUND(I113*H113,2)</f>
        <v>0</v>
      </c>
      <c r="K113" s="173" t="s">
        <v>3</v>
      </c>
      <c r="L113" s="36"/>
      <c r="M113" s="178" t="s">
        <v>3</v>
      </c>
      <c r="N113" s="179" t="s">
        <v>40</v>
      </c>
      <c r="O113" s="69"/>
      <c r="P113" s="180">
        <f>O113*H113</f>
        <v>0</v>
      </c>
      <c r="Q113" s="180">
        <v>0</v>
      </c>
      <c r="R113" s="180">
        <f>Q113*H113</f>
        <v>0</v>
      </c>
      <c r="S113" s="180">
        <v>0</v>
      </c>
      <c r="T113" s="181">
        <f>S113*H113</f>
        <v>0</v>
      </c>
      <c r="U113" s="35"/>
      <c r="V113" s="35"/>
      <c r="W113" s="35"/>
      <c r="X113" s="35"/>
      <c r="Y113" s="35"/>
      <c r="Z113" s="35"/>
      <c r="AA113" s="35"/>
      <c r="AB113" s="35"/>
      <c r="AC113" s="35"/>
      <c r="AD113" s="35"/>
      <c r="AE113" s="35"/>
      <c r="AR113" s="182" t="s">
        <v>185</v>
      </c>
      <c r="AT113" s="182" t="s">
        <v>152</v>
      </c>
      <c r="AU113" s="182" t="s">
        <v>77</v>
      </c>
      <c r="AY113" s="16" t="s">
        <v>150</v>
      </c>
      <c r="BE113" s="183">
        <f>IF(N113="základní",J113,0)</f>
        <v>0</v>
      </c>
      <c r="BF113" s="183">
        <f>IF(N113="snížená",J113,0)</f>
        <v>0</v>
      </c>
      <c r="BG113" s="183">
        <f>IF(N113="zákl. přenesená",J113,0)</f>
        <v>0</v>
      </c>
      <c r="BH113" s="183">
        <f>IF(N113="sníž. přenesená",J113,0)</f>
        <v>0</v>
      </c>
      <c r="BI113" s="183">
        <f>IF(N113="nulová",J113,0)</f>
        <v>0</v>
      </c>
      <c r="BJ113" s="16" t="s">
        <v>15</v>
      </c>
      <c r="BK113" s="183">
        <f>ROUND(I113*H113,2)</f>
        <v>0</v>
      </c>
      <c r="BL113" s="16" t="s">
        <v>185</v>
      </c>
      <c r="BM113" s="182" t="s">
        <v>852</v>
      </c>
    </row>
    <row r="114" spans="1:63" s="12" customFormat="1" ht="22.8" customHeight="1">
      <c r="A114" s="12"/>
      <c r="B114" s="157"/>
      <c r="C114" s="12"/>
      <c r="D114" s="158" t="s">
        <v>68</v>
      </c>
      <c r="E114" s="168" t="s">
        <v>853</v>
      </c>
      <c r="F114" s="168" t="s">
        <v>854</v>
      </c>
      <c r="G114" s="12"/>
      <c r="H114" s="12"/>
      <c r="I114" s="160"/>
      <c r="J114" s="169">
        <f>BK114</f>
        <v>0</v>
      </c>
      <c r="K114" s="12"/>
      <c r="L114" s="157"/>
      <c r="M114" s="162"/>
      <c r="N114" s="163"/>
      <c r="O114" s="163"/>
      <c r="P114" s="164">
        <f>SUM(P115:P125)</f>
        <v>0</v>
      </c>
      <c r="Q114" s="163"/>
      <c r="R114" s="164">
        <f>SUM(R115:R125)</f>
        <v>0</v>
      </c>
      <c r="S114" s="163"/>
      <c r="T114" s="165">
        <f>SUM(T115:T125)</f>
        <v>0</v>
      </c>
      <c r="U114" s="12"/>
      <c r="V114" s="12"/>
      <c r="W114" s="12"/>
      <c r="X114" s="12"/>
      <c r="Y114" s="12"/>
      <c r="Z114" s="12"/>
      <c r="AA114" s="12"/>
      <c r="AB114" s="12"/>
      <c r="AC114" s="12"/>
      <c r="AD114" s="12"/>
      <c r="AE114" s="12"/>
      <c r="AR114" s="158" t="s">
        <v>77</v>
      </c>
      <c r="AT114" s="166" t="s">
        <v>68</v>
      </c>
      <c r="AU114" s="166" t="s">
        <v>15</v>
      </c>
      <c r="AY114" s="158" t="s">
        <v>150</v>
      </c>
      <c r="BK114" s="167">
        <f>SUM(BK115:BK125)</f>
        <v>0</v>
      </c>
    </row>
    <row r="115" spans="1:65" s="2" customFormat="1" ht="16.5" customHeight="1">
      <c r="A115" s="35"/>
      <c r="B115" s="170"/>
      <c r="C115" s="171" t="s">
        <v>9</v>
      </c>
      <c r="D115" s="171" t="s">
        <v>152</v>
      </c>
      <c r="E115" s="172" t="s">
        <v>855</v>
      </c>
      <c r="F115" s="173" t="s">
        <v>831</v>
      </c>
      <c r="G115" s="174" t="s">
        <v>201</v>
      </c>
      <c r="H115" s="175">
        <v>200</v>
      </c>
      <c r="I115" s="176"/>
      <c r="J115" s="177">
        <f>ROUND(I115*H115,2)</f>
        <v>0</v>
      </c>
      <c r="K115" s="173" t="s">
        <v>3</v>
      </c>
      <c r="L115" s="36"/>
      <c r="M115" s="178" t="s">
        <v>3</v>
      </c>
      <c r="N115" s="179" t="s">
        <v>40</v>
      </c>
      <c r="O115" s="69"/>
      <c r="P115" s="180">
        <f>O115*H115</f>
        <v>0</v>
      </c>
      <c r="Q115" s="180">
        <v>0</v>
      </c>
      <c r="R115" s="180">
        <f>Q115*H115</f>
        <v>0</v>
      </c>
      <c r="S115" s="180">
        <v>0</v>
      </c>
      <c r="T115" s="181">
        <f>S115*H115</f>
        <v>0</v>
      </c>
      <c r="U115" s="35"/>
      <c r="V115" s="35"/>
      <c r="W115" s="35"/>
      <c r="X115" s="35"/>
      <c r="Y115" s="35"/>
      <c r="Z115" s="35"/>
      <c r="AA115" s="35"/>
      <c r="AB115" s="35"/>
      <c r="AC115" s="35"/>
      <c r="AD115" s="35"/>
      <c r="AE115" s="35"/>
      <c r="AR115" s="182" t="s">
        <v>185</v>
      </c>
      <c r="AT115" s="182" t="s">
        <v>152</v>
      </c>
      <c r="AU115" s="182" t="s">
        <v>77</v>
      </c>
      <c r="AY115" s="16" t="s">
        <v>150</v>
      </c>
      <c r="BE115" s="183">
        <f>IF(N115="základní",J115,0)</f>
        <v>0</v>
      </c>
      <c r="BF115" s="183">
        <f>IF(N115="snížená",J115,0)</f>
        <v>0</v>
      </c>
      <c r="BG115" s="183">
        <f>IF(N115="zákl. přenesená",J115,0)</f>
        <v>0</v>
      </c>
      <c r="BH115" s="183">
        <f>IF(N115="sníž. přenesená",J115,0)</f>
        <v>0</v>
      </c>
      <c r="BI115" s="183">
        <f>IF(N115="nulová",J115,0)</f>
        <v>0</v>
      </c>
      <c r="BJ115" s="16" t="s">
        <v>15</v>
      </c>
      <c r="BK115" s="183">
        <f>ROUND(I115*H115,2)</f>
        <v>0</v>
      </c>
      <c r="BL115" s="16" t="s">
        <v>185</v>
      </c>
      <c r="BM115" s="182" t="s">
        <v>856</v>
      </c>
    </row>
    <row r="116" spans="1:65" s="2" customFormat="1" ht="16.5" customHeight="1">
      <c r="A116" s="35"/>
      <c r="B116" s="170"/>
      <c r="C116" s="171" t="s">
        <v>185</v>
      </c>
      <c r="D116" s="171" t="s">
        <v>152</v>
      </c>
      <c r="E116" s="172" t="s">
        <v>857</v>
      </c>
      <c r="F116" s="173" t="s">
        <v>834</v>
      </c>
      <c r="G116" s="174" t="s">
        <v>201</v>
      </c>
      <c r="H116" s="175">
        <v>2600</v>
      </c>
      <c r="I116" s="176"/>
      <c r="J116" s="177">
        <f>ROUND(I116*H116,2)</f>
        <v>0</v>
      </c>
      <c r="K116" s="173" t="s">
        <v>3</v>
      </c>
      <c r="L116" s="36"/>
      <c r="M116" s="178" t="s">
        <v>3</v>
      </c>
      <c r="N116" s="179"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185</v>
      </c>
      <c r="AT116" s="182" t="s">
        <v>152</v>
      </c>
      <c r="AU116" s="182" t="s">
        <v>77</v>
      </c>
      <c r="AY116" s="16" t="s">
        <v>150</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185</v>
      </c>
      <c r="BM116" s="182" t="s">
        <v>858</v>
      </c>
    </row>
    <row r="117" spans="1:65" s="2" customFormat="1" ht="16.5" customHeight="1">
      <c r="A117" s="35"/>
      <c r="B117" s="170"/>
      <c r="C117" s="171" t="s">
        <v>251</v>
      </c>
      <c r="D117" s="171" t="s">
        <v>152</v>
      </c>
      <c r="E117" s="172" t="s">
        <v>859</v>
      </c>
      <c r="F117" s="173" t="s">
        <v>813</v>
      </c>
      <c r="G117" s="174" t="s">
        <v>201</v>
      </c>
      <c r="H117" s="175">
        <v>1900</v>
      </c>
      <c r="I117" s="176"/>
      <c r="J117" s="177">
        <f>ROUND(I117*H117,2)</f>
        <v>0</v>
      </c>
      <c r="K117" s="173" t="s">
        <v>3</v>
      </c>
      <c r="L117" s="36"/>
      <c r="M117" s="178" t="s">
        <v>3</v>
      </c>
      <c r="N117" s="179" t="s">
        <v>40</v>
      </c>
      <c r="O117" s="69"/>
      <c r="P117" s="180">
        <f>O117*H117</f>
        <v>0</v>
      </c>
      <c r="Q117" s="180">
        <v>0</v>
      </c>
      <c r="R117" s="180">
        <f>Q117*H117</f>
        <v>0</v>
      </c>
      <c r="S117" s="180">
        <v>0</v>
      </c>
      <c r="T117" s="181">
        <f>S117*H117</f>
        <v>0</v>
      </c>
      <c r="U117" s="35"/>
      <c r="V117" s="35"/>
      <c r="W117" s="35"/>
      <c r="X117" s="35"/>
      <c r="Y117" s="35"/>
      <c r="Z117" s="35"/>
      <c r="AA117" s="35"/>
      <c r="AB117" s="35"/>
      <c r="AC117" s="35"/>
      <c r="AD117" s="35"/>
      <c r="AE117" s="35"/>
      <c r="AR117" s="182" t="s">
        <v>185</v>
      </c>
      <c r="AT117" s="182" t="s">
        <v>152</v>
      </c>
      <c r="AU117" s="182" t="s">
        <v>77</v>
      </c>
      <c r="AY117" s="16" t="s">
        <v>150</v>
      </c>
      <c r="BE117" s="183">
        <f>IF(N117="základní",J117,0)</f>
        <v>0</v>
      </c>
      <c r="BF117" s="183">
        <f>IF(N117="snížená",J117,0)</f>
        <v>0</v>
      </c>
      <c r="BG117" s="183">
        <f>IF(N117="zákl. přenesená",J117,0)</f>
        <v>0</v>
      </c>
      <c r="BH117" s="183">
        <f>IF(N117="sníž. přenesená",J117,0)</f>
        <v>0</v>
      </c>
      <c r="BI117" s="183">
        <f>IF(N117="nulová",J117,0)</f>
        <v>0</v>
      </c>
      <c r="BJ117" s="16" t="s">
        <v>15</v>
      </c>
      <c r="BK117" s="183">
        <f>ROUND(I117*H117,2)</f>
        <v>0</v>
      </c>
      <c r="BL117" s="16" t="s">
        <v>185</v>
      </c>
      <c r="BM117" s="182" t="s">
        <v>860</v>
      </c>
    </row>
    <row r="118" spans="1:65" s="2" customFormat="1" ht="16.5" customHeight="1">
      <c r="A118" s="35"/>
      <c r="B118" s="170"/>
      <c r="C118" s="171" t="s">
        <v>194</v>
      </c>
      <c r="D118" s="171" t="s">
        <v>152</v>
      </c>
      <c r="E118" s="172" t="s">
        <v>861</v>
      </c>
      <c r="F118" s="173" t="s">
        <v>862</v>
      </c>
      <c r="G118" s="174" t="s">
        <v>711</v>
      </c>
      <c r="H118" s="175">
        <v>2750</v>
      </c>
      <c r="I118" s="176"/>
      <c r="J118" s="177">
        <f>ROUND(I118*H118,2)</f>
        <v>0</v>
      </c>
      <c r="K118" s="173" t="s">
        <v>3</v>
      </c>
      <c r="L118" s="36"/>
      <c r="M118" s="178" t="s">
        <v>3</v>
      </c>
      <c r="N118" s="179" t="s">
        <v>40</v>
      </c>
      <c r="O118" s="69"/>
      <c r="P118" s="180">
        <f>O118*H118</f>
        <v>0</v>
      </c>
      <c r="Q118" s="180">
        <v>0</v>
      </c>
      <c r="R118" s="180">
        <f>Q118*H118</f>
        <v>0</v>
      </c>
      <c r="S118" s="180">
        <v>0</v>
      </c>
      <c r="T118" s="181">
        <f>S118*H118</f>
        <v>0</v>
      </c>
      <c r="U118" s="35"/>
      <c r="V118" s="35"/>
      <c r="W118" s="35"/>
      <c r="X118" s="35"/>
      <c r="Y118" s="35"/>
      <c r="Z118" s="35"/>
      <c r="AA118" s="35"/>
      <c r="AB118" s="35"/>
      <c r="AC118" s="35"/>
      <c r="AD118" s="35"/>
      <c r="AE118" s="35"/>
      <c r="AR118" s="182" t="s">
        <v>185</v>
      </c>
      <c r="AT118" s="182" t="s">
        <v>152</v>
      </c>
      <c r="AU118" s="182" t="s">
        <v>77</v>
      </c>
      <c r="AY118" s="16" t="s">
        <v>150</v>
      </c>
      <c r="BE118" s="183">
        <f>IF(N118="základní",J118,0)</f>
        <v>0</v>
      </c>
      <c r="BF118" s="183">
        <f>IF(N118="snížená",J118,0)</f>
        <v>0</v>
      </c>
      <c r="BG118" s="183">
        <f>IF(N118="zákl. přenesená",J118,0)</f>
        <v>0</v>
      </c>
      <c r="BH118" s="183">
        <f>IF(N118="sníž. přenesená",J118,0)</f>
        <v>0</v>
      </c>
      <c r="BI118" s="183">
        <f>IF(N118="nulová",J118,0)</f>
        <v>0</v>
      </c>
      <c r="BJ118" s="16" t="s">
        <v>15</v>
      </c>
      <c r="BK118" s="183">
        <f>ROUND(I118*H118,2)</f>
        <v>0</v>
      </c>
      <c r="BL118" s="16" t="s">
        <v>185</v>
      </c>
      <c r="BM118" s="182" t="s">
        <v>863</v>
      </c>
    </row>
    <row r="119" spans="1:65" s="2" customFormat="1" ht="16.5" customHeight="1">
      <c r="A119" s="35"/>
      <c r="B119" s="170"/>
      <c r="C119" s="171" t="s">
        <v>259</v>
      </c>
      <c r="D119" s="171" t="s">
        <v>152</v>
      </c>
      <c r="E119" s="172" t="s">
        <v>864</v>
      </c>
      <c r="F119" s="173" t="s">
        <v>865</v>
      </c>
      <c r="G119" s="174" t="s">
        <v>201</v>
      </c>
      <c r="H119" s="175">
        <v>220</v>
      </c>
      <c r="I119" s="176"/>
      <c r="J119" s="177">
        <f>ROUND(I119*H119,2)</f>
        <v>0</v>
      </c>
      <c r="K119" s="173" t="s">
        <v>3</v>
      </c>
      <c r="L119" s="36"/>
      <c r="M119" s="178" t="s">
        <v>3</v>
      </c>
      <c r="N119" s="179" t="s">
        <v>40</v>
      </c>
      <c r="O119" s="69"/>
      <c r="P119" s="180">
        <f>O119*H119</f>
        <v>0</v>
      </c>
      <c r="Q119" s="180">
        <v>0</v>
      </c>
      <c r="R119" s="180">
        <f>Q119*H119</f>
        <v>0</v>
      </c>
      <c r="S119" s="180">
        <v>0</v>
      </c>
      <c r="T119" s="181">
        <f>S119*H119</f>
        <v>0</v>
      </c>
      <c r="U119" s="35"/>
      <c r="V119" s="35"/>
      <c r="W119" s="35"/>
      <c r="X119" s="35"/>
      <c r="Y119" s="35"/>
      <c r="Z119" s="35"/>
      <c r="AA119" s="35"/>
      <c r="AB119" s="35"/>
      <c r="AC119" s="35"/>
      <c r="AD119" s="35"/>
      <c r="AE119" s="35"/>
      <c r="AR119" s="182" t="s">
        <v>185</v>
      </c>
      <c r="AT119" s="182" t="s">
        <v>152</v>
      </c>
      <c r="AU119" s="182" t="s">
        <v>77</v>
      </c>
      <c r="AY119" s="16" t="s">
        <v>150</v>
      </c>
      <c r="BE119" s="183">
        <f>IF(N119="základní",J119,0)</f>
        <v>0</v>
      </c>
      <c r="BF119" s="183">
        <f>IF(N119="snížená",J119,0)</f>
        <v>0</v>
      </c>
      <c r="BG119" s="183">
        <f>IF(N119="zákl. přenesená",J119,0)</f>
        <v>0</v>
      </c>
      <c r="BH119" s="183">
        <f>IF(N119="sníž. přenesená",J119,0)</f>
        <v>0</v>
      </c>
      <c r="BI119" s="183">
        <f>IF(N119="nulová",J119,0)</f>
        <v>0</v>
      </c>
      <c r="BJ119" s="16" t="s">
        <v>15</v>
      </c>
      <c r="BK119" s="183">
        <f>ROUND(I119*H119,2)</f>
        <v>0</v>
      </c>
      <c r="BL119" s="16" t="s">
        <v>185</v>
      </c>
      <c r="BM119" s="182" t="s">
        <v>866</v>
      </c>
    </row>
    <row r="120" spans="1:65" s="2" customFormat="1" ht="16.5" customHeight="1">
      <c r="A120" s="35"/>
      <c r="B120" s="170"/>
      <c r="C120" s="171" t="s">
        <v>223</v>
      </c>
      <c r="D120" s="171" t="s">
        <v>152</v>
      </c>
      <c r="E120" s="172" t="s">
        <v>867</v>
      </c>
      <c r="F120" s="173" t="s">
        <v>868</v>
      </c>
      <c r="G120" s="174" t="s">
        <v>201</v>
      </c>
      <c r="H120" s="175">
        <v>220</v>
      </c>
      <c r="I120" s="176"/>
      <c r="J120" s="177">
        <f>ROUND(I120*H120,2)</f>
        <v>0</v>
      </c>
      <c r="K120" s="173" t="s">
        <v>3</v>
      </c>
      <c r="L120" s="36"/>
      <c r="M120" s="178" t="s">
        <v>3</v>
      </c>
      <c r="N120" s="179" t="s">
        <v>40</v>
      </c>
      <c r="O120" s="69"/>
      <c r="P120" s="180">
        <f>O120*H120</f>
        <v>0</v>
      </c>
      <c r="Q120" s="180">
        <v>0</v>
      </c>
      <c r="R120" s="180">
        <f>Q120*H120</f>
        <v>0</v>
      </c>
      <c r="S120" s="180">
        <v>0</v>
      </c>
      <c r="T120" s="181">
        <f>S120*H120</f>
        <v>0</v>
      </c>
      <c r="U120" s="35"/>
      <c r="V120" s="35"/>
      <c r="W120" s="35"/>
      <c r="X120" s="35"/>
      <c r="Y120" s="35"/>
      <c r="Z120" s="35"/>
      <c r="AA120" s="35"/>
      <c r="AB120" s="35"/>
      <c r="AC120" s="35"/>
      <c r="AD120" s="35"/>
      <c r="AE120" s="35"/>
      <c r="AR120" s="182" t="s">
        <v>185</v>
      </c>
      <c r="AT120" s="182" t="s">
        <v>152</v>
      </c>
      <c r="AU120" s="182" t="s">
        <v>77</v>
      </c>
      <c r="AY120" s="16" t="s">
        <v>150</v>
      </c>
      <c r="BE120" s="183">
        <f>IF(N120="základní",J120,0)</f>
        <v>0</v>
      </c>
      <c r="BF120" s="183">
        <f>IF(N120="snížená",J120,0)</f>
        <v>0</v>
      </c>
      <c r="BG120" s="183">
        <f>IF(N120="zákl. přenesená",J120,0)</f>
        <v>0</v>
      </c>
      <c r="BH120" s="183">
        <f>IF(N120="sníž. přenesená",J120,0)</f>
        <v>0</v>
      </c>
      <c r="BI120" s="183">
        <f>IF(N120="nulová",J120,0)</f>
        <v>0</v>
      </c>
      <c r="BJ120" s="16" t="s">
        <v>15</v>
      </c>
      <c r="BK120" s="183">
        <f>ROUND(I120*H120,2)</f>
        <v>0</v>
      </c>
      <c r="BL120" s="16" t="s">
        <v>185</v>
      </c>
      <c r="BM120" s="182" t="s">
        <v>869</v>
      </c>
    </row>
    <row r="121" spans="1:65" s="2" customFormat="1" ht="16.5" customHeight="1">
      <c r="A121" s="35"/>
      <c r="B121" s="170"/>
      <c r="C121" s="171" t="s">
        <v>8</v>
      </c>
      <c r="D121" s="171" t="s">
        <v>152</v>
      </c>
      <c r="E121" s="172" t="s">
        <v>870</v>
      </c>
      <c r="F121" s="173" t="s">
        <v>871</v>
      </c>
      <c r="G121" s="174" t="s">
        <v>711</v>
      </c>
      <c r="H121" s="175">
        <v>220</v>
      </c>
      <c r="I121" s="176"/>
      <c r="J121" s="177">
        <f>ROUND(I121*H121,2)</f>
        <v>0</v>
      </c>
      <c r="K121" s="173" t="s">
        <v>3</v>
      </c>
      <c r="L121" s="36"/>
      <c r="M121" s="178" t="s">
        <v>3</v>
      </c>
      <c r="N121" s="179" t="s">
        <v>40</v>
      </c>
      <c r="O121" s="69"/>
      <c r="P121" s="180">
        <f>O121*H121</f>
        <v>0</v>
      </c>
      <c r="Q121" s="180">
        <v>0</v>
      </c>
      <c r="R121" s="180">
        <f>Q121*H121</f>
        <v>0</v>
      </c>
      <c r="S121" s="180">
        <v>0</v>
      </c>
      <c r="T121" s="181">
        <f>S121*H121</f>
        <v>0</v>
      </c>
      <c r="U121" s="35"/>
      <c r="V121" s="35"/>
      <c r="W121" s="35"/>
      <c r="X121" s="35"/>
      <c r="Y121" s="35"/>
      <c r="Z121" s="35"/>
      <c r="AA121" s="35"/>
      <c r="AB121" s="35"/>
      <c r="AC121" s="35"/>
      <c r="AD121" s="35"/>
      <c r="AE121" s="35"/>
      <c r="AR121" s="182" t="s">
        <v>185</v>
      </c>
      <c r="AT121" s="182" t="s">
        <v>152</v>
      </c>
      <c r="AU121" s="182" t="s">
        <v>77</v>
      </c>
      <c r="AY121" s="16" t="s">
        <v>150</v>
      </c>
      <c r="BE121" s="183">
        <f>IF(N121="základní",J121,0)</f>
        <v>0</v>
      </c>
      <c r="BF121" s="183">
        <f>IF(N121="snížená",J121,0)</f>
        <v>0</v>
      </c>
      <c r="BG121" s="183">
        <f>IF(N121="zákl. přenesená",J121,0)</f>
        <v>0</v>
      </c>
      <c r="BH121" s="183">
        <f>IF(N121="sníž. přenesená",J121,0)</f>
        <v>0</v>
      </c>
      <c r="BI121" s="183">
        <f>IF(N121="nulová",J121,0)</f>
        <v>0</v>
      </c>
      <c r="BJ121" s="16" t="s">
        <v>15</v>
      </c>
      <c r="BK121" s="183">
        <f>ROUND(I121*H121,2)</f>
        <v>0</v>
      </c>
      <c r="BL121" s="16" t="s">
        <v>185</v>
      </c>
      <c r="BM121" s="182" t="s">
        <v>872</v>
      </c>
    </row>
    <row r="122" spans="1:65" s="2" customFormat="1" ht="16.5" customHeight="1">
      <c r="A122" s="35"/>
      <c r="B122" s="170"/>
      <c r="C122" s="171" t="s">
        <v>228</v>
      </c>
      <c r="D122" s="171" t="s">
        <v>152</v>
      </c>
      <c r="E122" s="172" t="s">
        <v>873</v>
      </c>
      <c r="F122" s="173" t="s">
        <v>874</v>
      </c>
      <c r="G122" s="174" t="s">
        <v>711</v>
      </c>
      <c r="H122" s="175">
        <v>2750</v>
      </c>
      <c r="I122" s="176"/>
      <c r="J122" s="177">
        <f>ROUND(I122*H122,2)</f>
        <v>0</v>
      </c>
      <c r="K122" s="173" t="s">
        <v>3</v>
      </c>
      <c r="L122" s="36"/>
      <c r="M122" s="178" t="s">
        <v>3</v>
      </c>
      <c r="N122" s="179" t="s">
        <v>40</v>
      </c>
      <c r="O122" s="69"/>
      <c r="P122" s="180">
        <f>O122*H122</f>
        <v>0</v>
      </c>
      <c r="Q122" s="180">
        <v>0</v>
      </c>
      <c r="R122" s="180">
        <f>Q122*H122</f>
        <v>0</v>
      </c>
      <c r="S122" s="180">
        <v>0</v>
      </c>
      <c r="T122" s="181">
        <f>S122*H122</f>
        <v>0</v>
      </c>
      <c r="U122" s="35"/>
      <c r="V122" s="35"/>
      <c r="W122" s="35"/>
      <c r="X122" s="35"/>
      <c r="Y122" s="35"/>
      <c r="Z122" s="35"/>
      <c r="AA122" s="35"/>
      <c r="AB122" s="35"/>
      <c r="AC122" s="35"/>
      <c r="AD122" s="35"/>
      <c r="AE122" s="35"/>
      <c r="AR122" s="182" t="s">
        <v>185</v>
      </c>
      <c r="AT122" s="182" t="s">
        <v>152</v>
      </c>
      <c r="AU122" s="182" t="s">
        <v>77</v>
      </c>
      <c r="AY122" s="16" t="s">
        <v>150</v>
      </c>
      <c r="BE122" s="183">
        <f>IF(N122="základní",J122,0)</f>
        <v>0</v>
      </c>
      <c r="BF122" s="183">
        <f>IF(N122="snížená",J122,0)</f>
        <v>0</v>
      </c>
      <c r="BG122" s="183">
        <f>IF(N122="zákl. přenesená",J122,0)</f>
        <v>0</v>
      </c>
      <c r="BH122" s="183">
        <f>IF(N122="sníž. přenesená",J122,0)</f>
        <v>0</v>
      </c>
      <c r="BI122" s="183">
        <f>IF(N122="nulová",J122,0)</f>
        <v>0</v>
      </c>
      <c r="BJ122" s="16" t="s">
        <v>15</v>
      </c>
      <c r="BK122" s="183">
        <f>ROUND(I122*H122,2)</f>
        <v>0</v>
      </c>
      <c r="BL122" s="16" t="s">
        <v>185</v>
      </c>
      <c r="BM122" s="182" t="s">
        <v>875</v>
      </c>
    </row>
    <row r="123" spans="1:65" s="2" customFormat="1" ht="16.5" customHeight="1">
      <c r="A123" s="35"/>
      <c r="B123" s="170"/>
      <c r="C123" s="171" t="s">
        <v>276</v>
      </c>
      <c r="D123" s="171" t="s">
        <v>152</v>
      </c>
      <c r="E123" s="172" t="s">
        <v>876</v>
      </c>
      <c r="F123" s="173" t="s">
        <v>877</v>
      </c>
      <c r="G123" s="174" t="s">
        <v>711</v>
      </c>
      <c r="H123" s="175">
        <v>250</v>
      </c>
      <c r="I123" s="176"/>
      <c r="J123" s="177">
        <f>ROUND(I123*H123,2)</f>
        <v>0</v>
      </c>
      <c r="K123" s="173" t="s">
        <v>3</v>
      </c>
      <c r="L123" s="36"/>
      <c r="M123" s="178" t="s">
        <v>3</v>
      </c>
      <c r="N123" s="179" t="s">
        <v>40</v>
      </c>
      <c r="O123" s="69"/>
      <c r="P123" s="180">
        <f>O123*H123</f>
        <v>0</v>
      </c>
      <c r="Q123" s="180">
        <v>0</v>
      </c>
      <c r="R123" s="180">
        <f>Q123*H123</f>
        <v>0</v>
      </c>
      <c r="S123" s="180">
        <v>0</v>
      </c>
      <c r="T123" s="181">
        <f>S123*H123</f>
        <v>0</v>
      </c>
      <c r="U123" s="35"/>
      <c r="V123" s="35"/>
      <c r="W123" s="35"/>
      <c r="X123" s="35"/>
      <c r="Y123" s="35"/>
      <c r="Z123" s="35"/>
      <c r="AA123" s="35"/>
      <c r="AB123" s="35"/>
      <c r="AC123" s="35"/>
      <c r="AD123" s="35"/>
      <c r="AE123" s="35"/>
      <c r="AR123" s="182" t="s">
        <v>185</v>
      </c>
      <c r="AT123" s="182" t="s">
        <v>152</v>
      </c>
      <c r="AU123" s="182" t="s">
        <v>77</v>
      </c>
      <c r="AY123" s="16" t="s">
        <v>150</v>
      </c>
      <c r="BE123" s="183">
        <f>IF(N123="základní",J123,0)</f>
        <v>0</v>
      </c>
      <c r="BF123" s="183">
        <f>IF(N123="snížená",J123,0)</f>
        <v>0</v>
      </c>
      <c r="BG123" s="183">
        <f>IF(N123="zákl. přenesená",J123,0)</f>
        <v>0</v>
      </c>
      <c r="BH123" s="183">
        <f>IF(N123="sníž. přenesená",J123,0)</f>
        <v>0</v>
      </c>
      <c r="BI123" s="183">
        <f>IF(N123="nulová",J123,0)</f>
        <v>0</v>
      </c>
      <c r="BJ123" s="16" t="s">
        <v>15</v>
      </c>
      <c r="BK123" s="183">
        <f>ROUND(I123*H123,2)</f>
        <v>0</v>
      </c>
      <c r="BL123" s="16" t="s">
        <v>185</v>
      </c>
      <c r="BM123" s="182" t="s">
        <v>878</v>
      </c>
    </row>
    <row r="124" spans="1:65" s="2" customFormat="1" ht="16.5" customHeight="1">
      <c r="A124" s="35"/>
      <c r="B124" s="170"/>
      <c r="C124" s="171" t="s">
        <v>232</v>
      </c>
      <c r="D124" s="171" t="s">
        <v>152</v>
      </c>
      <c r="E124" s="172" t="s">
        <v>879</v>
      </c>
      <c r="F124" s="173" t="s">
        <v>880</v>
      </c>
      <c r="G124" s="174" t="s">
        <v>201</v>
      </c>
      <c r="H124" s="175">
        <v>200</v>
      </c>
      <c r="I124" s="176"/>
      <c r="J124" s="177">
        <f>ROUND(I124*H124,2)</f>
        <v>0</v>
      </c>
      <c r="K124" s="173" t="s">
        <v>3</v>
      </c>
      <c r="L124" s="36"/>
      <c r="M124" s="178" t="s">
        <v>3</v>
      </c>
      <c r="N124" s="179" t="s">
        <v>40</v>
      </c>
      <c r="O124" s="69"/>
      <c r="P124" s="180">
        <f>O124*H124</f>
        <v>0</v>
      </c>
      <c r="Q124" s="180">
        <v>0</v>
      </c>
      <c r="R124" s="180">
        <f>Q124*H124</f>
        <v>0</v>
      </c>
      <c r="S124" s="180">
        <v>0</v>
      </c>
      <c r="T124" s="181">
        <f>S124*H124</f>
        <v>0</v>
      </c>
      <c r="U124" s="35"/>
      <c r="V124" s="35"/>
      <c r="W124" s="35"/>
      <c r="X124" s="35"/>
      <c r="Y124" s="35"/>
      <c r="Z124" s="35"/>
      <c r="AA124" s="35"/>
      <c r="AB124" s="35"/>
      <c r="AC124" s="35"/>
      <c r="AD124" s="35"/>
      <c r="AE124" s="35"/>
      <c r="AR124" s="182" t="s">
        <v>185</v>
      </c>
      <c r="AT124" s="182" t="s">
        <v>152</v>
      </c>
      <c r="AU124" s="182" t="s">
        <v>77</v>
      </c>
      <c r="AY124" s="16" t="s">
        <v>150</v>
      </c>
      <c r="BE124" s="183">
        <f>IF(N124="základní",J124,0)</f>
        <v>0</v>
      </c>
      <c r="BF124" s="183">
        <f>IF(N124="snížená",J124,0)</f>
        <v>0</v>
      </c>
      <c r="BG124" s="183">
        <f>IF(N124="zákl. přenesená",J124,0)</f>
        <v>0</v>
      </c>
      <c r="BH124" s="183">
        <f>IF(N124="sníž. přenesená",J124,0)</f>
        <v>0</v>
      </c>
      <c r="BI124" s="183">
        <f>IF(N124="nulová",J124,0)</f>
        <v>0</v>
      </c>
      <c r="BJ124" s="16" t="s">
        <v>15</v>
      </c>
      <c r="BK124" s="183">
        <f>ROUND(I124*H124,2)</f>
        <v>0</v>
      </c>
      <c r="BL124" s="16" t="s">
        <v>185</v>
      </c>
      <c r="BM124" s="182" t="s">
        <v>881</v>
      </c>
    </row>
    <row r="125" spans="1:65" s="2" customFormat="1" ht="16.5" customHeight="1">
      <c r="A125" s="35"/>
      <c r="B125" s="170"/>
      <c r="C125" s="171" t="s">
        <v>292</v>
      </c>
      <c r="D125" s="171" t="s">
        <v>152</v>
      </c>
      <c r="E125" s="172" t="s">
        <v>882</v>
      </c>
      <c r="F125" s="173" t="s">
        <v>819</v>
      </c>
      <c r="G125" s="174" t="s">
        <v>201</v>
      </c>
      <c r="H125" s="175">
        <v>150</v>
      </c>
      <c r="I125" s="176"/>
      <c r="J125" s="177">
        <f>ROUND(I125*H125,2)</f>
        <v>0</v>
      </c>
      <c r="K125" s="173" t="s">
        <v>3</v>
      </c>
      <c r="L125" s="36"/>
      <c r="M125" s="178" t="s">
        <v>3</v>
      </c>
      <c r="N125" s="179" t="s">
        <v>40</v>
      </c>
      <c r="O125" s="69"/>
      <c r="P125" s="180">
        <f>O125*H125</f>
        <v>0</v>
      </c>
      <c r="Q125" s="180">
        <v>0</v>
      </c>
      <c r="R125" s="180">
        <f>Q125*H125</f>
        <v>0</v>
      </c>
      <c r="S125" s="180">
        <v>0</v>
      </c>
      <c r="T125" s="181">
        <f>S125*H125</f>
        <v>0</v>
      </c>
      <c r="U125" s="35"/>
      <c r="V125" s="35"/>
      <c r="W125" s="35"/>
      <c r="X125" s="35"/>
      <c r="Y125" s="35"/>
      <c r="Z125" s="35"/>
      <c r="AA125" s="35"/>
      <c r="AB125" s="35"/>
      <c r="AC125" s="35"/>
      <c r="AD125" s="35"/>
      <c r="AE125" s="35"/>
      <c r="AR125" s="182" t="s">
        <v>185</v>
      </c>
      <c r="AT125" s="182" t="s">
        <v>152</v>
      </c>
      <c r="AU125" s="182" t="s">
        <v>77</v>
      </c>
      <c r="AY125" s="16" t="s">
        <v>150</v>
      </c>
      <c r="BE125" s="183">
        <f>IF(N125="základní",J125,0)</f>
        <v>0</v>
      </c>
      <c r="BF125" s="183">
        <f>IF(N125="snížená",J125,0)</f>
        <v>0</v>
      </c>
      <c r="BG125" s="183">
        <f>IF(N125="zákl. přenesená",J125,0)</f>
        <v>0</v>
      </c>
      <c r="BH125" s="183">
        <f>IF(N125="sníž. přenesená",J125,0)</f>
        <v>0</v>
      </c>
      <c r="BI125" s="183">
        <f>IF(N125="nulová",J125,0)</f>
        <v>0</v>
      </c>
      <c r="BJ125" s="16" t="s">
        <v>15</v>
      </c>
      <c r="BK125" s="183">
        <f>ROUND(I125*H125,2)</f>
        <v>0</v>
      </c>
      <c r="BL125" s="16" t="s">
        <v>185</v>
      </c>
      <c r="BM125" s="182" t="s">
        <v>883</v>
      </c>
    </row>
    <row r="126" spans="1:63" s="12" customFormat="1" ht="22.8" customHeight="1">
      <c r="A126" s="12"/>
      <c r="B126" s="157"/>
      <c r="C126" s="12"/>
      <c r="D126" s="158" t="s">
        <v>68</v>
      </c>
      <c r="E126" s="168" t="s">
        <v>884</v>
      </c>
      <c r="F126" s="168" t="s">
        <v>885</v>
      </c>
      <c r="G126" s="12"/>
      <c r="H126" s="12"/>
      <c r="I126" s="160"/>
      <c r="J126" s="169">
        <f>BK126</f>
        <v>0</v>
      </c>
      <c r="K126" s="12"/>
      <c r="L126" s="157"/>
      <c r="M126" s="162"/>
      <c r="N126" s="163"/>
      <c r="O126" s="163"/>
      <c r="P126" s="164">
        <f>SUM(P127:P129)</f>
        <v>0</v>
      </c>
      <c r="Q126" s="163"/>
      <c r="R126" s="164">
        <f>SUM(R127:R129)</f>
        <v>0</v>
      </c>
      <c r="S126" s="163"/>
      <c r="T126" s="165">
        <f>SUM(T127:T129)</f>
        <v>0</v>
      </c>
      <c r="U126" s="12"/>
      <c r="V126" s="12"/>
      <c r="W126" s="12"/>
      <c r="X126" s="12"/>
      <c r="Y126" s="12"/>
      <c r="Z126" s="12"/>
      <c r="AA126" s="12"/>
      <c r="AB126" s="12"/>
      <c r="AC126" s="12"/>
      <c r="AD126" s="12"/>
      <c r="AE126" s="12"/>
      <c r="AR126" s="158" t="s">
        <v>77</v>
      </c>
      <c r="AT126" s="166" t="s">
        <v>68</v>
      </c>
      <c r="AU126" s="166" t="s">
        <v>15</v>
      </c>
      <c r="AY126" s="158" t="s">
        <v>150</v>
      </c>
      <c r="BK126" s="167">
        <f>SUM(BK127:BK129)</f>
        <v>0</v>
      </c>
    </row>
    <row r="127" spans="1:65" s="2" customFormat="1" ht="24.15" customHeight="1">
      <c r="A127" s="35"/>
      <c r="B127" s="170"/>
      <c r="C127" s="171" t="s">
        <v>237</v>
      </c>
      <c r="D127" s="171" t="s">
        <v>152</v>
      </c>
      <c r="E127" s="172" t="s">
        <v>886</v>
      </c>
      <c r="F127" s="173" t="s">
        <v>887</v>
      </c>
      <c r="G127" s="174" t="s">
        <v>888</v>
      </c>
      <c r="H127" s="175">
        <v>1</v>
      </c>
      <c r="I127" s="176"/>
      <c r="J127" s="177">
        <f>ROUND(I127*H127,2)</f>
        <v>0</v>
      </c>
      <c r="K127" s="173" t="s">
        <v>3</v>
      </c>
      <c r="L127" s="36"/>
      <c r="M127" s="178" t="s">
        <v>3</v>
      </c>
      <c r="N127" s="179" t="s">
        <v>40</v>
      </c>
      <c r="O127" s="69"/>
      <c r="P127" s="180">
        <f>O127*H127</f>
        <v>0</v>
      </c>
      <c r="Q127" s="180">
        <v>0</v>
      </c>
      <c r="R127" s="180">
        <f>Q127*H127</f>
        <v>0</v>
      </c>
      <c r="S127" s="180">
        <v>0</v>
      </c>
      <c r="T127" s="181">
        <f>S127*H127</f>
        <v>0</v>
      </c>
      <c r="U127" s="35"/>
      <c r="V127" s="35"/>
      <c r="W127" s="35"/>
      <c r="X127" s="35"/>
      <c r="Y127" s="35"/>
      <c r="Z127" s="35"/>
      <c r="AA127" s="35"/>
      <c r="AB127" s="35"/>
      <c r="AC127" s="35"/>
      <c r="AD127" s="35"/>
      <c r="AE127" s="35"/>
      <c r="AR127" s="182" t="s">
        <v>185</v>
      </c>
      <c r="AT127" s="182" t="s">
        <v>152</v>
      </c>
      <c r="AU127" s="182" t="s">
        <v>77</v>
      </c>
      <c r="AY127" s="16" t="s">
        <v>150</v>
      </c>
      <c r="BE127" s="183">
        <f>IF(N127="základní",J127,0)</f>
        <v>0</v>
      </c>
      <c r="BF127" s="183">
        <f>IF(N127="snížená",J127,0)</f>
        <v>0</v>
      </c>
      <c r="BG127" s="183">
        <f>IF(N127="zákl. přenesená",J127,0)</f>
        <v>0</v>
      </c>
      <c r="BH127" s="183">
        <f>IF(N127="sníž. přenesená",J127,0)</f>
        <v>0</v>
      </c>
      <c r="BI127" s="183">
        <f>IF(N127="nulová",J127,0)</f>
        <v>0</v>
      </c>
      <c r="BJ127" s="16" t="s">
        <v>15</v>
      </c>
      <c r="BK127" s="183">
        <f>ROUND(I127*H127,2)</f>
        <v>0</v>
      </c>
      <c r="BL127" s="16" t="s">
        <v>185</v>
      </c>
      <c r="BM127" s="182" t="s">
        <v>889</v>
      </c>
    </row>
    <row r="128" spans="1:65" s="2" customFormat="1" ht="16.5" customHeight="1">
      <c r="A128" s="35"/>
      <c r="B128" s="170"/>
      <c r="C128" s="171" t="s">
        <v>284</v>
      </c>
      <c r="D128" s="171" t="s">
        <v>152</v>
      </c>
      <c r="E128" s="172" t="s">
        <v>890</v>
      </c>
      <c r="F128" s="173" t="s">
        <v>891</v>
      </c>
      <c r="G128" s="174" t="s">
        <v>888</v>
      </c>
      <c r="H128" s="175">
        <v>1</v>
      </c>
      <c r="I128" s="176"/>
      <c r="J128" s="177">
        <f>ROUND(I128*H128,2)</f>
        <v>0</v>
      </c>
      <c r="K128" s="173" t="s">
        <v>3</v>
      </c>
      <c r="L128" s="36"/>
      <c r="M128" s="178" t="s">
        <v>3</v>
      </c>
      <c r="N128" s="179" t="s">
        <v>40</v>
      </c>
      <c r="O128" s="69"/>
      <c r="P128" s="180">
        <f>O128*H128</f>
        <v>0</v>
      </c>
      <c r="Q128" s="180">
        <v>0</v>
      </c>
      <c r="R128" s="180">
        <f>Q128*H128</f>
        <v>0</v>
      </c>
      <c r="S128" s="180">
        <v>0</v>
      </c>
      <c r="T128" s="181">
        <f>S128*H128</f>
        <v>0</v>
      </c>
      <c r="U128" s="35"/>
      <c r="V128" s="35"/>
      <c r="W128" s="35"/>
      <c r="X128" s="35"/>
      <c r="Y128" s="35"/>
      <c r="Z128" s="35"/>
      <c r="AA128" s="35"/>
      <c r="AB128" s="35"/>
      <c r="AC128" s="35"/>
      <c r="AD128" s="35"/>
      <c r="AE128" s="35"/>
      <c r="AR128" s="182" t="s">
        <v>185</v>
      </c>
      <c r="AT128" s="182" t="s">
        <v>152</v>
      </c>
      <c r="AU128" s="182" t="s">
        <v>77</v>
      </c>
      <c r="AY128" s="16" t="s">
        <v>150</v>
      </c>
      <c r="BE128" s="183">
        <f>IF(N128="základní",J128,0)</f>
        <v>0</v>
      </c>
      <c r="BF128" s="183">
        <f>IF(N128="snížená",J128,0)</f>
        <v>0</v>
      </c>
      <c r="BG128" s="183">
        <f>IF(N128="zákl. přenesená",J128,0)</f>
        <v>0</v>
      </c>
      <c r="BH128" s="183">
        <f>IF(N128="sníž. přenesená",J128,0)</f>
        <v>0</v>
      </c>
      <c r="BI128" s="183">
        <f>IF(N128="nulová",J128,0)</f>
        <v>0</v>
      </c>
      <c r="BJ128" s="16" t="s">
        <v>15</v>
      </c>
      <c r="BK128" s="183">
        <f>ROUND(I128*H128,2)</f>
        <v>0</v>
      </c>
      <c r="BL128" s="16" t="s">
        <v>185</v>
      </c>
      <c r="BM128" s="182" t="s">
        <v>892</v>
      </c>
    </row>
    <row r="129" spans="1:65" s="2" customFormat="1" ht="16.5" customHeight="1">
      <c r="A129" s="35"/>
      <c r="B129" s="170"/>
      <c r="C129" s="171" t="s">
        <v>241</v>
      </c>
      <c r="D129" s="171" t="s">
        <v>152</v>
      </c>
      <c r="E129" s="172" t="s">
        <v>893</v>
      </c>
      <c r="F129" s="173" t="s">
        <v>894</v>
      </c>
      <c r="G129" s="174" t="s">
        <v>888</v>
      </c>
      <c r="H129" s="175">
        <v>1</v>
      </c>
      <c r="I129" s="176"/>
      <c r="J129" s="177">
        <f>ROUND(I129*H129,2)</f>
        <v>0</v>
      </c>
      <c r="K129" s="173" t="s">
        <v>3</v>
      </c>
      <c r="L129" s="36"/>
      <c r="M129" s="204" t="s">
        <v>3</v>
      </c>
      <c r="N129" s="205" t="s">
        <v>40</v>
      </c>
      <c r="O129" s="191"/>
      <c r="P129" s="206">
        <f>O129*H129</f>
        <v>0</v>
      </c>
      <c r="Q129" s="206">
        <v>0</v>
      </c>
      <c r="R129" s="206">
        <f>Q129*H129</f>
        <v>0</v>
      </c>
      <c r="S129" s="206">
        <v>0</v>
      </c>
      <c r="T129" s="207">
        <f>S129*H129</f>
        <v>0</v>
      </c>
      <c r="U129" s="35"/>
      <c r="V129" s="35"/>
      <c r="W129" s="35"/>
      <c r="X129" s="35"/>
      <c r="Y129" s="35"/>
      <c r="Z129" s="35"/>
      <c r="AA129" s="35"/>
      <c r="AB129" s="35"/>
      <c r="AC129" s="35"/>
      <c r="AD129" s="35"/>
      <c r="AE129" s="35"/>
      <c r="AR129" s="182" t="s">
        <v>185</v>
      </c>
      <c r="AT129" s="182" t="s">
        <v>152</v>
      </c>
      <c r="AU129" s="182" t="s">
        <v>77</v>
      </c>
      <c r="AY129" s="16" t="s">
        <v>150</v>
      </c>
      <c r="BE129" s="183">
        <f>IF(N129="základní",J129,0)</f>
        <v>0</v>
      </c>
      <c r="BF129" s="183">
        <f>IF(N129="snížená",J129,0)</f>
        <v>0</v>
      </c>
      <c r="BG129" s="183">
        <f>IF(N129="zákl. přenesená",J129,0)</f>
        <v>0</v>
      </c>
      <c r="BH129" s="183">
        <f>IF(N129="sníž. přenesená",J129,0)</f>
        <v>0</v>
      </c>
      <c r="BI129" s="183">
        <f>IF(N129="nulová",J129,0)</f>
        <v>0</v>
      </c>
      <c r="BJ129" s="16" t="s">
        <v>15</v>
      </c>
      <c r="BK129" s="183">
        <f>ROUND(I129*H129,2)</f>
        <v>0</v>
      </c>
      <c r="BL129" s="16" t="s">
        <v>185</v>
      </c>
      <c r="BM129" s="182" t="s">
        <v>895</v>
      </c>
    </row>
    <row r="130" spans="1:31" s="2" customFormat="1" ht="6.95" customHeight="1">
      <c r="A130" s="35"/>
      <c r="B130" s="52"/>
      <c r="C130" s="53"/>
      <c r="D130" s="53"/>
      <c r="E130" s="53"/>
      <c r="F130" s="53"/>
      <c r="G130" s="53"/>
      <c r="H130" s="53"/>
      <c r="I130" s="53"/>
      <c r="J130" s="53"/>
      <c r="K130" s="53"/>
      <c r="L130" s="36"/>
      <c r="M130" s="35"/>
      <c r="O130" s="35"/>
      <c r="P130" s="35"/>
      <c r="Q130" s="35"/>
      <c r="R130" s="35"/>
      <c r="S130" s="35"/>
      <c r="T130" s="35"/>
      <c r="U130" s="35"/>
      <c r="V130" s="35"/>
      <c r="W130" s="35"/>
      <c r="X130" s="35"/>
      <c r="Y130" s="35"/>
      <c r="Z130" s="35"/>
      <c r="AA130" s="35"/>
      <c r="AB130" s="35"/>
      <c r="AC130" s="35"/>
      <c r="AD130" s="35"/>
      <c r="AE130" s="35"/>
    </row>
  </sheetData>
  <autoFilter ref="C95:K129"/>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115</v>
      </c>
    </row>
    <row r="3" spans="2:46" s="1" customFormat="1" ht="6.95" customHeight="1">
      <c r="B3" s="17"/>
      <c r="C3" s="18"/>
      <c r="D3" s="18"/>
      <c r="E3" s="18"/>
      <c r="F3" s="18"/>
      <c r="G3" s="18"/>
      <c r="H3" s="18"/>
      <c r="I3" s="18"/>
      <c r="J3" s="18"/>
      <c r="K3" s="18"/>
      <c r="L3" s="19"/>
      <c r="AT3" s="16" t="s">
        <v>77</v>
      </c>
    </row>
    <row r="4" spans="2:46" s="1" customFormat="1" ht="24.95" customHeight="1">
      <c r="B4" s="19"/>
      <c r="D4" s="20" t="s">
        <v>119</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120</v>
      </c>
      <c r="L8" s="19"/>
    </row>
    <row r="9" spans="2:12" s="1" customFormat="1" ht="16.5" customHeight="1">
      <c r="B9" s="19"/>
      <c r="E9" s="121" t="s">
        <v>121</v>
      </c>
      <c r="F9" s="1"/>
      <c r="G9" s="1"/>
      <c r="H9" s="1"/>
      <c r="L9" s="19"/>
    </row>
    <row r="10" spans="2:12" s="1" customFormat="1" ht="12" customHeight="1">
      <c r="B10" s="19"/>
      <c r="D10" s="29" t="s">
        <v>122</v>
      </c>
      <c r="L10" s="19"/>
    </row>
    <row r="11" spans="1:31" s="2" customFormat="1" ht="16.5" customHeight="1">
      <c r="A11" s="35"/>
      <c r="B11" s="36"/>
      <c r="C11" s="35"/>
      <c r="D11" s="35"/>
      <c r="E11" s="122" t="s">
        <v>801</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124</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896</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ROUND(J96,2)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ROUND((SUM(BE96:BE135)),2)</f>
        <v>0</v>
      </c>
      <c r="G37" s="35"/>
      <c r="H37" s="35"/>
      <c r="I37" s="129">
        <v>0.21</v>
      </c>
      <c r="J37" s="128">
        <f>ROUND(((SUM(BE96:BE135))*I37),2)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ROUND((SUM(BF96:BF135)),2)</f>
        <v>0</v>
      </c>
      <c r="G38" s="35"/>
      <c r="H38" s="35"/>
      <c r="I38" s="129">
        <v>0.15</v>
      </c>
      <c r="J38" s="128">
        <f>ROUND(((SUM(BF96:BF135))*I38),2)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ROUND((SUM(BG96:BG135)),2)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ROUND((SUM(BH96:BH135)),2)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ROUND((SUM(BI96:BI135)),2)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126</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120</v>
      </c>
      <c r="L53" s="19"/>
    </row>
    <row r="54" spans="2:12" s="1" customFormat="1" ht="16.5" customHeight="1">
      <c r="B54" s="19"/>
      <c r="E54" s="121" t="s">
        <v>121</v>
      </c>
      <c r="F54" s="1"/>
      <c r="G54" s="1"/>
      <c r="H54" s="1"/>
      <c r="L54" s="19"/>
    </row>
    <row r="55" spans="2:12" s="1" customFormat="1" ht="12" customHeight="1">
      <c r="B55" s="19"/>
      <c r="C55" s="29" t="s">
        <v>122</v>
      </c>
      <c r="L55" s="19"/>
    </row>
    <row r="56" spans="1:31" s="2" customFormat="1" ht="16.5" customHeight="1">
      <c r="A56" s="35"/>
      <c r="B56" s="36"/>
      <c r="C56" s="35"/>
      <c r="D56" s="35"/>
      <c r="E56" s="122" t="s">
        <v>801</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124</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2 - EPS koncové prvky</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127</v>
      </c>
      <c r="D65" s="130"/>
      <c r="E65" s="130"/>
      <c r="F65" s="130"/>
      <c r="G65" s="130"/>
      <c r="H65" s="130"/>
      <c r="I65" s="130"/>
      <c r="J65" s="137" t="s">
        <v>128</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J96</f>
        <v>0</v>
      </c>
      <c r="K67" s="35"/>
      <c r="L67" s="123"/>
      <c r="S67" s="35"/>
      <c r="T67" s="35"/>
      <c r="U67" s="35"/>
      <c r="V67" s="35"/>
      <c r="W67" s="35"/>
      <c r="X67" s="35"/>
      <c r="Y67" s="35"/>
      <c r="Z67" s="35"/>
      <c r="AA67" s="35"/>
      <c r="AB67" s="35"/>
      <c r="AC67" s="35"/>
      <c r="AD67" s="35"/>
      <c r="AE67" s="35"/>
      <c r="AU67" s="16" t="s">
        <v>129</v>
      </c>
    </row>
    <row r="68" spans="1:31" s="9" customFormat="1" ht="24.95" customHeight="1">
      <c r="A68" s="9"/>
      <c r="B68" s="139"/>
      <c r="C68" s="9"/>
      <c r="D68" s="140" t="s">
        <v>133</v>
      </c>
      <c r="E68" s="141"/>
      <c r="F68" s="141"/>
      <c r="G68" s="141"/>
      <c r="H68" s="141"/>
      <c r="I68" s="141"/>
      <c r="J68" s="142">
        <f>J97</f>
        <v>0</v>
      </c>
      <c r="K68" s="9"/>
      <c r="L68" s="139"/>
      <c r="S68" s="9"/>
      <c r="T68" s="9"/>
      <c r="U68" s="9"/>
      <c r="V68" s="9"/>
      <c r="W68" s="9"/>
      <c r="X68" s="9"/>
      <c r="Y68" s="9"/>
      <c r="Z68" s="9"/>
      <c r="AA68" s="9"/>
      <c r="AB68" s="9"/>
      <c r="AC68" s="9"/>
      <c r="AD68" s="9"/>
      <c r="AE68" s="9"/>
    </row>
    <row r="69" spans="1:31" s="10" customFormat="1" ht="19.9" customHeight="1">
      <c r="A69" s="10"/>
      <c r="B69" s="143"/>
      <c r="C69" s="10"/>
      <c r="D69" s="144" t="s">
        <v>897</v>
      </c>
      <c r="E69" s="145"/>
      <c r="F69" s="145"/>
      <c r="G69" s="145"/>
      <c r="H69" s="145"/>
      <c r="I69" s="145"/>
      <c r="J69" s="146">
        <f>J98</f>
        <v>0</v>
      </c>
      <c r="K69" s="10"/>
      <c r="L69" s="143"/>
      <c r="S69" s="10"/>
      <c r="T69" s="10"/>
      <c r="U69" s="10"/>
      <c r="V69" s="10"/>
      <c r="W69" s="10"/>
      <c r="X69" s="10"/>
      <c r="Y69" s="10"/>
      <c r="Z69" s="10"/>
      <c r="AA69" s="10"/>
      <c r="AB69" s="10"/>
      <c r="AC69" s="10"/>
      <c r="AD69" s="10"/>
      <c r="AE69" s="10"/>
    </row>
    <row r="70" spans="1:31" s="10" customFormat="1" ht="19.9" customHeight="1">
      <c r="A70" s="10"/>
      <c r="B70" s="143"/>
      <c r="C70" s="10"/>
      <c r="D70" s="144" t="s">
        <v>898</v>
      </c>
      <c r="E70" s="145"/>
      <c r="F70" s="145"/>
      <c r="G70" s="145"/>
      <c r="H70" s="145"/>
      <c r="I70" s="145"/>
      <c r="J70" s="146">
        <f>J106</f>
        <v>0</v>
      </c>
      <c r="K70" s="10"/>
      <c r="L70" s="143"/>
      <c r="S70" s="10"/>
      <c r="T70" s="10"/>
      <c r="U70" s="10"/>
      <c r="V70" s="10"/>
      <c r="W70" s="10"/>
      <c r="X70" s="10"/>
      <c r="Y70" s="10"/>
      <c r="Z70" s="10"/>
      <c r="AA70" s="10"/>
      <c r="AB70" s="10"/>
      <c r="AC70" s="10"/>
      <c r="AD70" s="10"/>
      <c r="AE70" s="10"/>
    </row>
    <row r="71" spans="1:31" s="10" customFormat="1" ht="19.9" customHeight="1">
      <c r="A71" s="10"/>
      <c r="B71" s="143"/>
      <c r="C71" s="10"/>
      <c r="D71" s="144" t="s">
        <v>805</v>
      </c>
      <c r="E71" s="145"/>
      <c r="F71" s="145"/>
      <c r="G71" s="145"/>
      <c r="H71" s="145"/>
      <c r="I71" s="145"/>
      <c r="J71" s="146">
        <f>J109</f>
        <v>0</v>
      </c>
      <c r="K71" s="10"/>
      <c r="L71" s="143"/>
      <c r="S71" s="10"/>
      <c r="T71" s="10"/>
      <c r="U71" s="10"/>
      <c r="V71" s="10"/>
      <c r="W71" s="10"/>
      <c r="X71" s="10"/>
      <c r="Y71" s="10"/>
      <c r="Z71" s="10"/>
      <c r="AA71" s="10"/>
      <c r="AB71" s="10"/>
      <c r="AC71" s="10"/>
      <c r="AD71" s="10"/>
      <c r="AE71" s="10"/>
    </row>
    <row r="72" spans="1:31" s="10" customFormat="1" ht="19.9" customHeight="1">
      <c r="A72" s="10"/>
      <c r="B72" s="143"/>
      <c r="C72" s="10"/>
      <c r="D72" s="144" t="s">
        <v>806</v>
      </c>
      <c r="E72" s="145"/>
      <c r="F72" s="145"/>
      <c r="G72" s="145"/>
      <c r="H72" s="145"/>
      <c r="I72" s="145"/>
      <c r="J72" s="146">
        <f>J132</f>
        <v>0</v>
      </c>
      <c r="K72" s="10"/>
      <c r="L72" s="143"/>
      <c r="S72" s="10"/>
      <c r="T72" s="10"/>
      <c r="U72" s="10"/>
      <c r="V72" s="10"/>
      <c r="W72" s="10"/>
      <c r="X72" s="10"/>
      <c r="Y72" s="10"/>
      <c r="Z72" s="10"/>
      <c r="AA72" s="10"/>
      <c r="AB72" s="10"/>
      <c r="AC72" s="10"/>
      <c r="AD72" s="10"/>
      <c r="AE72" s="10"/>
    </row>
    <row r="73" spans="1:31" s="2" customFormat="1" ht="21.8" customHeight="1">
      <c r="A73" s="35"/>
      <c r="B73" s="36"/>
      <c r="C73" s="35"/>
      <c r="D73" s="35"/>
      <c r="E73" s="35"/>
      <c r="F73" s="35"/>
      <c r="G73" s="35"/>
      <c r="H73" s="35"/>
      <c r="I73" s="35"/>
      <c r="J73" s="35"/>
      <c r="K73" s="35"/>
      <c r="L73" s="123"/>
      <c r="S73" s="35"/>
      <c r="T73" s="35"/>
      <c r="U73" s="35"/>
      <c r="V73" s="35"/>
      <c r="W73" s="35"/>
      <c r="X73" s="35"/>
      <c r="Y73" s="35"/>
      <c r="Z73" s="35"/>
      <c r="AA73" s="35"/>
      <c r="AB73" s="35"/>
      <c r="AC73" s="35"/>
      <c r="AD73" s="35"/>
      <c r="AE73" s="35"/>
    </row>
    <row r="74" spans="1:31" s="2" customFormat="1" ht="6.95" customHeight="1">
      <c r="A74" s="35"/>
      <c r="B74" s="52"/>
      <c r="C74" s="53"/>
      <c r="D74" s="53"/>
      <c r="E74" s="53"/>
      <c r="F74" s="53"/>
      <c r="G74" s="53"/>
      <c r="H74" s="53"/>
      <c r="I74" s="53"/>
      <c r="J74" s="53"/>
      <c r="K74" s="53"/>
      <c r="L74" s="123"/>
      <c r="S74" s="35"/>
      <c r="T74" s="35"/>
      <c r="U74" s="35"/>
      <c r="V74" s="35"/>
      <c r="W74" s="35"/>
      <c r="X74" s="35"/>
      <c r="Y74" s="35"/>
      <c r="Z74" s="35"/>
      <c r="AA74" s="35"/>
      <c r="AB74" s="35"/>
      <c r="AC74" s="35"/>
      <c r="AD74" s="35"/>
      <c r="AE74" s="35"/>
    </row>
    <row r="78" spans="1:31" s="2" customFormat="1" ht="6.95" customHeight="1">
      <c r="A78" s="35"/>
      <c r="B78" s="54"/>
      <c r="C78" s="55"/>
      <c r="D78" s="55"/>
      <c r="E78" s="55"/>
      <c r="F78" s="55"/>
      <c r="G78" s="55"/>
      <c r="H78" s="55"/>
      <c r="I78" s="55"/>
      <c r="J78" s="55"/>
      <c r="K78" s="55"/>
      <c r="L78" s="123"/>
      <c r="S78" s="35"/>
      <c r="T78" s="35"/>
      <c r="U78" s="35"/>
      <c r="V78" s="35"/>
      <c r="W78" s="35"/>
      <c r="X78" s="35"/>
      <c r="Y78" s="35"/>
      <c r="Z78" s="35"/>
      <c r="AA78" s="35"/>
      <c r="AB78" s="35"/>
      <c r="AC78" s="35"/>
      <c r="AD78" s="35"/>
      <c r="AE78" s="35"/>
    </row>
    <row r="79" spans="1:31" s="2" customFormat="1" ht="24.95" customHeight="1">
      <c r="A79" s="35"/>
      <c r="B79" s="36"/>
      <c r="C79" s="20" t="s">
        <v>135</v>
      </c>
      <c r="D79" s="35"/>
      <c r="E79" s="35"/>
      <c r="F79" s="35"/>
      <c r="G79" s="35"/>
      <c r="H79" s="35"/>
      <c r="I79" s="35"/>
      <c r="J79" s="35"/>
      <c r="K79" s="35"/>
      <c r="L79" s="123"/>
      <c r="S79" s="35"/>
      <c r="T79" s="35"/>
      <c r="U79" s="35"/>
      <c r="V79" s="35"/>
      <c r="W79" s="35"/>
      <c r="X79" s="35"/>
      <c r="Y79" s="35"/>
      <c r="Z79" s="35"/>
      <c r="AA79" s="35"/>
      <c r="AB79" s="35"/>
      <c r="AC79" s="35"/>
      <c r="AD79" s="35"/>
      <c r="AE79" s="35"/>
    </row>
    <row r="80" spans="1:31" s="2" customFormat="1" ht="6.95" customHeight="1">
      <c r="A80" s="35"/>
      <c r="B80" s="36"/>
      <c r="C80" s="35"/>
      <c r="D80" s="35"/>
      <c r="E80" s="35"/>
      <c r="F80" s="35"/>
      <c r="G80" s="35"/>
      <c r="H80" s="35"/>
      <c r="I80" s="35"/>
      <c r="J80" s="35"/>
      <c r="K80" s="35"/>
      <c r="L80" s="123"/>
      <c r="S80" s="35"/>
      <c r="T80" s="35"/>
      <c r="U80" s="35"/>
      <c r="V80" s="35"/>
      <c r="W80" s="35"/>
      <c r="X80" s="35"/>
      <c r="Y80" s="35"/>
      <c r="Z80" s="35"/>
      <c r="AA80" s="35"/>
      <c r="AB80" s="35"/>
      <c r="AC80" s="35"/>
      <c r="AD80" s="35"/>
      <c r="AE80" s="35"/>
    </row>
    <row r="81" spans="1:31" s="2" customFormat="1" ht="12" customHeight="1">
      <c r="A81" s="35"/>
      <c r="B81" s="36"/>
      <c r="C81" s="29" t="s">
        <v>17</v>
      </c>
      <c r="D81" s="35"/>
      <c r="E81" s="35"/>
      <c r="F81" s="35"/>
      <c r="G81" s="35"/>
      <c r="H81" s="35"/>
      <c r="I81" s="35"/>
      <c r="J81" s="35"/>
      <c r="K81" s="35"/>
      <c r="L81" s="123"/>
      <c r="S81" s="35"/>
      <c r="T81" s="35"/>
      <c r="U81" s="35"/>
      <c r="V81" s="35"/>
      <c r="W81" s="35"/>
      <c r="X81" s="35"/>
      <c r="Y81" s="35"/>
      <c r="Z81" s="35"/>
      <c r="AA81" s="35"/>
      <c r="AB81" s="35"/>
      <c r="AC81" s="35"/>
      <c r="AD81" s="35"/>
      <c r="AE81" s="35"/>
    </row>
    <row r="82" spans="1:31" s="2" customFormat="1" ht="16.5" customHeight="1">
      <c r="A82" s="35"/>
      <c r="B82" s="36"/>
      <c r="C82" s="35"/>
      <c r="D82" s="35"/>
      <c r="E82" s="121" t="str">
        <f>E7</f>
        <v>Pozemní (stavební) objekt Koleje Jarov</v>
      </c>
      <c r="F82" s="29"/>
      <c r="G82" s="29"/>
      <c r="H82" s="29"/>
      <c r="I82" s="35"/>
      <c r="J82" s="35"/>
      <c r="K82" s="35"/>
      <c r="L82" s="123"/>
      <c r="S82" s="35"/>
      <c r="T82" s="35"/>
      <c r="U82" s="35"/>
      <c r="V82" s="35"/>
      <c r="W82" s="35"/>
      <c r="X82" s="35"/>
      <c r="Y82" s="35"/>
      <c r="Z82" s="35"/>
      <c r="AA82" s="35"/>
      <c r="AB82" s="35"/>
      <c r="AC82" s="35"/>
      <c r="AD82" s="35"/>
      <c r="AE82" s="35"/>
    </row>
    <row r="83" spans="2:12" s="1" customFormat="1" ht="12" customHeight="1">
      <c r="B83" s="19"/>
      <c r="C83" s="29" t="s">
        <v>120</v>
      </c>
      <c r="L83" s="19"/>
    </row>
    <row r="84" spans="2:12" s="1" customFormat="1" ht="16.5" customHeight="1">
      <c r="B84" s="19"/>
      <c r="E84" s="121" t="s">
        <v>121</v>
      </c>
      <c r="F84" s="1"/>
      <c r="G84" s="1"/>
      <c r="H84" s="1"/>
      <c r="L84" s="19"/>
    </row>
    <row r="85" spans="2:12" s="1" customFormat="1" ht="12" customHeight="1">
      <c r="B85" s="19"/>
      <c r="C85" s="29" t="s">
        <v>122</v>
      </c>
      <c r="L85" s="19"/>
    </row>
    <row r="86" spans="1:31" s="2" customFormat="1" ht="16.5" customHeight="1">
      <c r="A86" s="35"/>
      <c r="B86" s="36"/>
      <c r="C86" s="35"/>
      <c r="D86" s="35"/>
      <c r="E86" s="122" t="s">
        <v>801</v>
      </c>
      <c r="F86" s="35"/>
      <c r="G86" s="35"/>
      <c r="H86" s="35"/>
      <c r="I86" s="35"/>
      <c r="J86" s="35"/>
      <c r="K86" s="35"/>
      <c r="L86" s="123"/>
      <c r="S86" s="35"/>
      <c r="T86" s="35"/>
      <c r="U86" s="35"/>
      <c r="V86" s="35"/>
      <c r="W86" s="35"/>
      <c r="X86" s="35"/>
      <c r="Y86" s="35"/>
      <c r="Z86" s="35"/>
      <c r="AA86" s="35"/>
      <c r="AB86" s="35"/>
      <c r="AC86" s="35"/>
      <c r="AD86" s="35"/>
      <c r="AE86" s="35"/>
    </row>
    <row r="87" spans="1:31" s="2" customFormat="1" ht="12" customHeight="1">
      <c r="A87" s="35"/>
      <c r="B87" s="36"/>
      <c r="C87" s="29" t="s">
        <v>124</v>
      </c>
      <c r="D87" s="35"/>
      <c r="E87" s="35"/>
      <c r="F87" s="35"/>
      <c r="G87" s="35"/>
      <c r="H87" s="35"/>
      <c r="I87" s="35"/>
      <c r="J87" s="35"/>
      <c r="K87" s="35"/>
      <c r="L87" s="123"/>
      <c r="S87" s="35"/>
      <c r="T87" s="35"/>
      <c r="U87" s="35"/>
      <c r="V87" s="35"/>
      <c r="W87" s="35"/>
      <c r="X87" s="35"/>
      <c r="Y87" s="35"/>
      <c r="Z87" s="35"/>
      <c r="AA87" s="35"/>
      <c r="AB87" s="35"/>
      <c r="AC87" s="35"/>
      <c r="AD87" s="35"/>
      <c r="AE87" s="35"/>
    </row>
    <row r="88" spans="1:31" s="2" customFormat="1" ht="16.5" customHeight="1">
      <c r="A88" s="35"/>
      <c r="B88" s="36"/>
      <c r="C88" s="35"/>
      <c r="D88" s="35"/>
      <c r="E88" s="59" t="str">
        <f>E13</f>
        <v>2 - EPS koncové prvky</v>
      </c>
      <c r="F88" s="35"/>
      <c r="G88" s="35"/>
      <c r="H88" s="35"/>
      <c r="I88" s="35"/>
      <c r="J88" s="35"/>
      <c r="K88" s="35"/>
      <c r="L88" s="123"/>
      <c r="S88" s="35"/>
      <c r="T88" s="35"/>
      <c r="U88" s="35"/>
      <c r="V88" s="35"/>
      <c r="W88" s="35"/>
      <c r="X88" s="35"/>
      <c r="Y88" s="35"/>
      <c r="Z88" s="35"/>
      <c r="AA88" s="35"/>
      <c r="AB88" s="35"/>
      <c r="AC88" s="35"/>
      <c r="AD88" s="35"/>
      <c r="AE88" s="35"/>
    </row>
    <row r="89" spans="1:31" s="2" customFormat="1" ht="6.95" customHeight="1">
      <c r="A89" s="35"/>
      <c r="B89" s="36"/>
      <c r="C89" s="35"/>
      <c r="D89" s="35"/>
      <c r="E89" s="35"/>
      <c r="F89" s="35"/>
      <c r="G89" s="35"/>
      <c r="H89" s="35"/>
      <c r="I89" s="35"/>
      <c r="J89" s="35"/>
      <c r="K89" s="35"/>
      <c r="L89" s="123"/>
      <c r="S89" s="35"/>
      <c r="T89" s="35"/>
      <c r="U89" s="35"/>
      <c r="V89" s="35"/>
      <c r="W89" s="35"/>
      <c r="X89" s="35"/>
      <c r="Y89" s="35"/>
      <c r="Z89" s="35"/>
      <c r="AA89" s="35"/>
      <c r="AB89" s="35"/>
      <c r="AC89" s="35"/>
      <c r="AD89" s="35"/>
      <c r="AE89" s="35"/>
    </row>
    <row r="90" spans="1:31" s="2" customFormat="1" ht="12" customHeight="1">
      <c r="A90" s="35"/>
      <c r="B90" s="36"/>
      <c r="C90" s="29" t="s">
        <v>21</v>
      </c>
      <c r="D90" s="35"/>
      <c r="E90" s="35"/>
      <c r="F90" s="24" t="str">
        <f>F16</f>
        <v xml:space="preserve"> </v>
      </c>
      <c r="G90" s="35"/>
      <c r="H90" s="35"/>
      <c r="I90" s="29" t="s">
        <v>23</v>
      </c>
      <c r="J90" s="61" t="str">
        <f>IF(J16="","",J16)</f>
        <v>9. 11. 2022</v>
      </c>
      <c r="K90" s="35"/>
      <c r="L90" s="123"/>
      <c r="S90" s="35"/>
      <c r="T90" s="35"/>
      <c r="U90" s="35"/>
      <c r="V90" s="35"/>
      <c r="W90" s="35"/>
      <c r="X90" s="35"/>
      <c r="Y90" s="35"/>
      <c r="Z90" s="35"/>
      <c r="AA90" s="35"/>
      <c r="AB90" s="35"/>
      <c r="AC90" s="35"/>
      <c r="AD90" s="35"/>
      <c r="AE90" s="35"/>
    </row>
    <row r="91" spans="1:31" s="2" customFormat="1" ht="6.95"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2" customFormat="1" ht="15.15" customHeight="1">
      <c r="A92" s="35"/>
      <c r="B92" s="36"/>
      <c r="C92" s="29" t="s">
        <v>25</v>
      </c>
      <c r="D92" s="35"/>
      <c r="E92" s="35"/>
      <c r="F92" s="24" t="str">
        <f>E19</f>
        <v xml:space="preserve"> </v>
      </c>
      <c r="G92" s="35"/>
      <c r="H92" s="35"/>
      <c r="I92" s="29" t="s">
        <v>30</v>
      </c>
      <c r="J92" s="33" t="str">
        <f>E25</f>
        <v xml:space="preserve"> </v>
      </c>
      <c r="K92" s="35"/>
      <c r="L92" s="123"/>
      <c r="S92" s="35"/>
      <c r="T92" s="35"/>
      <c r="U92" s="35"/>
      <c r="V92" s="35"/>
      <c r="W92" s="35"/>
      <c r="X92" s="35"/>
      <c r="Y92" s="35"/>
      <c r="Z92" s="35"/>
      <c r="AA92" s="35"/>
      <c r="AB92" s="35"/>
      <c r="AC92" s="35"/>
      <c r="AD92" s="35"/>
      <c r="AE92" s="35"/>
    </row>
    <row r="93" spans="1:31" s="2" customFormat="1" ht="15.15" customHeight="1">
      <c r="A93" s="35"/>
      <c r="B93" s="36"/>
      <c r="C93" s="29" t="s">
        <v>28</v>
      </c>
      <c r="D93" s="35"/>
      <c r="E93" s="35"/>
      <c r="F93" s="24" t="str">
        <f>IF(E22="","",E22)</f>
        <v>Vyplň údaj</v>
      </c>
      <c r="G93" s="35"/>
      <c r="H93" s="35"/>
      <c r="I93" s="29" t="s">
        <v>32</v>
      </c>
      <c r="J93" s="33" t="str">
        <f>E28</f>
        <v xml:space="preserve"> </v>
      </c>
      <c r="K93" s="35"/>
      <c r="L93" s="123"/>
      <c r="S93" s="35"/>
      <c r="T93" s="35"/>
      <c r="U93" s="35"/>
      <c r="V93" s="35"/>
      <c r="W93" s="35"/>
      <c r="X93" s="35"/>
      <c r="Y93" s="35"/>
      <c r="Z93" s="35"/>
      <c r="AA93" s="35"/>
      <c r="AB93" s="35"/>
      <c r="AC93" s="35"/>
      <c r="AD93" s="35"/>
      <c r="AE93" s="35"/>
    </row>
    <row r="94" spans="1:31" s="2" customFormat="1" ht="10.3" customHeight="1">
      <c r="A94" s="35"/>
      <c r="B94" s="36"/>
      <c r="C94" s="35"/>
      <c r="D94" s="35"/>
      <c r="E94" s="35"/>
      <c r="F94" s="35"/>
      <c r="G94" s="35"/>
      <c r="H94" s="35"/>
      <c r="I94" s="35"/>
      <c r="J94" s="35"/>
      <c r="K94" s="35"/>
      <c r="L94" s="123"/>
      <c r="S94" s="35"/>
      <c r="T94" s="35"/>
      <c r="U94" s="35"/>
      <c r="V94" s="35"/>
      <c r="W94" s="35"/>
      <c r="X94" s="35"/>
      <c r="Y94" s="35"/>
      <c r="Z94" s="35"/>
      <c r="AA94" s="35"/>
      <c r="AB94" s="35"/>
      <c r="AC94" s="35"/>
      <c r="AD94" s="35"/>
      <c r="AE94" s="35"/>
    </row>
    <row r="95" spans="1:31" s="11" customFormat="1" ht="29.25" customHeight="1">
      <c r="A95" s="147"/>
      <c r="B95" s="148"/>
      <c r="C95" s="149" t="s">
        <v>136</v>
      </c>
      <c r="D95" s="150" t="s">
        <v>54</v>
      </c>
      <c r="E95" s="150" t="s">
        <v>50</v>
      </c>
      <c r="F95" s="150" t="s">
        <v>51</v>
      </c>
      <c r="G95" s="150" t="s">
        <v>137</v>
      </c>
      <c r="H95" s="150" t="s">
        <v>138</v>
      </c>
      <c r="I95" s="150" t="s">
        <v>139</v>
      </c>
      <c r="J95" s="150" t="s">
        <v>128</v>
      </c>
      <c r="K95" s="151" t="s">
        <v>140</v>
      </c>
      <c r="L95" s="152"/>
      <c r="M95" s="77" t="s">
        <v>3</v>
      </c>
      <c r="N95" s="78" t="s">
        <v>39</v>
      </c>
      <c r="O95" s="78" t="s">
        <v>141</v>
      </c>
      <c r="P95" s="78" t="s">
        <v>142</v>
      </c>
      <c r="Q95" s="78" t="s">
        <v>143</v>
      </c>
      <c r="R95" s="78" t="s">
        <v>144</v>
      </c>
      <c r="S95" s="78" t="s">
        <v>145</v>
      </c>
      <c r="T95" s="79" t="s">
        <v>146</v>
      </c>
      <c r="U95" s="147"/>
      <c r="V95" s="147"/>
      <c r="W95" s="147"/>
      <c r="X95" s="147"/>
      <c r="Y95" s="147"/>
      <c r="Z95" s="147"/>
      <c r="AA95" s="147"/>
      <c r="AB95" s="147"/>
      <c r="AC95" s="147"/>
      <c r="AD95" s="147"/>
      <c r="AE95" s="147"/>
    </row>
    <row r="96" spans="1:63" s="2" customFormat="1" ht="22.8" customHeight="1">
      <c r="A96" s="35"/>
      <c r="B96" s="36"/>
      <c r="C96" s="84" t="s">
        <v>147</v>
      </c>
      <c r="D96" s="35"/>
      <c r="E96" s="35"/>
      <c r="F96" s="35"/>
      <c r="G96" s="35"/>
      <c r="H96" s="35"/>
      <c r="I96" s="35"/>
      <c r="J96" s="153">
        <f>BK96</f>
        <v>0</v>
      </c>
      <c r="K96" s="35"/>
      <c r="L96" s="36"/>
      <c r="M96" s="80"/>
      <c r="N96" s="65"/>
      <c r="O96" s="81"/>
      <c r="P96" s="154">
        <f>P97</f>
        <v>0</v>
      </c>
      <c r="Q96" s="81"/>
      <c r="R96" s="154">
        <f>R97</f>
        <v>0</v>
      </c>
      <c r="S96" s="81"/>
      <c r="T96" s="155">
        <f>T97</f>
        <v>0</v>
      </c>
      <c r="U96" s="35"/>
      <c r="V96" s="35"/>
      <c r="W96" s="35"/>
      <c r="X96" s="35"/>
      <c r="Y96" s="35"/>
      <c r="Z96" s="35"/>
      <c r="AA96" s="35"/>
      <c r="AB96" s="35"/>
      <c r="AC96" s="35"/>
      <c r="AD96" s="35"/>
      <c r="AE96" s="35"/>
      <c r="AT96" s="16" t="s">
        <v>68</v>
      </c>
      <c r="AU96" s="16" t="s">
        <v>129</v>
      </c>
      <c r="BK96" s="156">
        <f>BK97</f>
        <v>0</v>
      </c>
    </row>
    <row r="97" spans="1:63" s="12" customFormat="1" ht="25.9" customHeight="1">
      <c r="A97" s="12"/>
      <c r="B97" s="157"/>
      <c r="C97" s="12"/>
      <c r="D97" s="158" t="s">
        <v>68</v>
      </c>
      <c r="E97" s="159" t="s">
        <v>179</v>
      </c>
      <c r="F97" s="159" t="s">
        <v>180</v>
      </c>
      <c r="G97" s="12"/>
      <c r="H97" s="12"/>
      <c r="I97" s="160"/>
      <c r="J97" s="161">
        <f>BK97</f>
        <v>0</v>
      </c>
      <c r="K97" s="12"/>
      <c r="L97" s="157"/>
      <c r="M97" s="162"/>
      <c r="N97" s="163"/>
      <c r="O97" s="163"/>
      <c r="P97" s="164">
        <f>P98+P106+P109+P132</f>
        <v>0</v>
      </c>
      <c r="Q97" s="163"/>
      <c r="R97" s="164">
        <f>R98+R106+R109+R132</f>
        <v>0</v>
      </c>
      <c r="S97" s="163"/>
      <c r="T97" s="165">
        <f>T98+T106+T109+T132</f>
        <v>0</v>
      </c>
      <c r="U97" s="12"/>
      <c r="V97" s="12"/>
      <c r="W97" s="12"/>
      <c r="X97" s="12"/>
      <c r="Y97" s="12"/>
      <c r="Z97" s="12"/>
      <c r="AA97" s="12"/>
      <c r="AB97" s="12"/>
      <c r="AC97" s="12"/>
      <c r="AD97" s="12"/>
      <c r="AE97" s="12"/>
      <c r="AR97" s="158" t="s">
        <v>77</v>
      </c>
      <c r="AT97" s="166" t="s">
        <v>68</v>
      </c>
      <c r="AU97" s="166" t="s">
        <v>69</v>
      </c>
      <c r="AY97" s="158" t="s">
        <v>150</v>
      </c>
      <c r="BK97" s="167">
        <f>BK98+BK106+BK109+BK132</f>
        <v>0</v>
      </c>
    </row>
    <row r="98" spans="1:63" s="12" customFormat="1" ht="22.8" customHeight="1">
      <c r="A98" s="12"/>
      <c r="B98" s="157"/>
      <c r="C98" s="12"/>
      <c r="D98" s="158" t="s">
        <v>68</v>
      </c>
      <c r="E98" s="168" t="s">
        <v>807</v>
      </c>
      <c r="F98" s="168" t="s">
        <v>899</v>
      </c>
      <c r="G98" s="12"/>
      <c r="H98" s="12"/>
      <c r="I98" s="160"/>
      <c r="J98" s="169">
        <f>BK98</f>
        <v>0</v>
      </c>
      <c r="K98" s="12"/>
      <c r="L98" s="157"/>
      <c r="M98" s="162"/>
      <c r="N98" s="163"/>
      <c r="O98" s="163"/>
      <c r="P98" s="164">
        <f>SUM(P99:P105)</f>
        <v>0</v>
      </c>
      <c r="Q98" s="163"/>
      <c r="R98" s="164">
        <f>SUM(R99:R105)</f>
        <v>0</v>
      </c>
      <c r="S98" s="163"/>
      <c r="T98" s="165">
        <f>SUM(T99:T105)</f>
        <v>0</v>
      </c>
      <c r="U98" s="12"/>
      <c r="V98" s="12"/>
      <c r="W98" s="12"/>
      <c r="X98" s="12"/>
      <c r="Y98" s="12"/>
      <c r="Z98" s="12"/>
      <c r="AA98" s="12"/>
      <c r="AB98" s="12"/>
      <c r="AC98" s="12"/>
      <c r="AD98" s="12"/>
      <c r="AE98" s="12"/>
      <c r="AR98" s="158" t="s">
        <v>77</v>
      </c>
      <c r="AT98" s="166" t="s">
        <v>68</v>
      </c>
      <c r="AU98" s="166" t="s">
        <v>15</v>
      </c>
      <c r="AY98" s="158" t="s">
        <v>150</v>
      </c>
      <c r="BK98" s="167">
        <f>SUM(BK99:BK105)</f>
        <v>0</v>
      </c>
    </row>
    <row r="99" spans="1:65" s="2" customFormat="1" ht="16.5" customHeight="1">
      <c r="A99" s="35"/>
      <c r="B99" s="170"/>
      <c r="C99" s="171" t="s">
        <v>15</v>
      </c>
      <c r="D99" s="171" t="s">
        <v>152</v>
      </c>
      <c r="E99" s="172" t="s">
        <v>900</v>
      </c>
      <c r="F99" s="173" t="s">
        <v>901</v>
      </c>
      <c r="G99" s="174" t="s">
        <v>711</v>
      </c>
      <c r="H99" s="175">
        <v>189</v>
      </c>
      <c r="I99" s="176"/>
      <c r="J99" s="177">
        <f>ROUND(I99*H99,2)</f>
        <v>0</v>
      </c>
      <c r="K99" s="173" t="s">
        <v>3</v>
      </c>
      <c r="L99" s="36"/>
      <c r="M99" s="178" t="s">
        <v>3</v>
      </c>
      <c r="N99" s="179" t="s">
        <v>40</v>
      </c>
      <c r="O99" s="69"/>
      <c r="P99" s="180">
        <f>O99*H99</f>
        <v>0</v>
      </c>
      <c r="Q99" s="180">
        <v>0</v>
      </c>
      <c r="R99" s="180">
        <f>Q99*H99</f>
        <v>0</v>
      </c>
      <c r="S99" s="180">
        <v>0</v>
      </c>
      <c r="T99" s="181">
        <f>S99*H99</f>
        <v>0</v>
      </c>
      <c r="U99" s="35"/>
      <c r="V99" s="35"/>
      <c r="W99" s="35"/>
      <c r="X99" s="35"/>
      <c r="Y99" s="35"/>
      <c r="Z99" s="35"/>
      <c r="AA99" s="35"/>
      <c r="AB99" s="35"/>
      <c r="AC99" s="35"/>
      <c r="AD99" s="35"/>
      <c r="AE99" s="35"/>
      <c r="AR99" s="182" t="s">
        <v>185</v>
      </c>
      <c r="AT99" s="182" t="s">
        <v>152</v>
      </c>
      <c r="AU99" s="182" t="s">
        <v>77</v>
      </c>
      <c r="AY99" s="16" t="s">
        <v>150</v>
      </c>
      <c r="BE99" s="183">
        <f>IF(N99="základní",J99,0)</f>
        <v>0</v>
      </c>
      <c r="BF99" s="183">
        <f>IF(N99="snížená",J99,0)</f>
        <v>0</v>
      </c>
      <c r="BG99" s="183">
        <f>IF(N99="zákl. přenesená",J99,0)</f>
        <v>0</v>
      </c>
      <c r="BH99" s="183">
        <f>IF(N99="sníž. přenesená",J99,0)</f>
        <v>0</v>
      </c>
      <c r="BI99" s="183">
        <f>IF(N99="nulová",J99,0)</f>
        <v>0</v>
      </c>
      <c r="BJ99" s="16" t="s">
        <v>15</v>
      </c>
      <c r="BK99" s="183">
        <f>ROUND(I99*H99,2)</f>
        <v>0</v>
      </c>
      <c r="BL99" s="16" t="s">
        <v>185</v>
      </c>
      <c r="BM99" s="182" t="s">
        <v>902</v>
      </c>
    </row>
    <row r="100" spans="1:65" s="2" customFormat="1" ht="16.5" customHeight="1">
      <c r="A100" s="35"/>
      <c r="B100" s="170"/>
      <c r="C100" s="171" t="s">
        <v>77</v>
      </c>
      <c r="D100" s="171" t="s">
        <v>152</v>
      </c>
      <c r="E100" s="172" t="s">
        <v>903</v>
      </c>
      <c r="F100" s="173" t="s">
        <v>904</v>
      </c>
      <c r="G100" s="174" t="s">
        <v>711</v>
      </c>
      <c r="H100" s="175">
        <v>19</v>
      </c>
      <c r="I100" s="176"/>
      <c r="J100" s="177">
        <f>ROUND(I100*H100,2)</f>
        <v>0</v>
      </c>
      <c r="K100" s="173" t="s">
        <v>3</v>
      </c>
      <c r="L100" s="36"/>
      <c r="M100" s="178" t="s">
        <v>3</v>
      </c>
      <c r="N100" s="179" t="s">
        <v>40</v>
      </c>
      <c r="O100" s="69"/>
      <c r="P100" s="180">
        <f>O100*H100</f>
        <v>0</v>
      </c>
      <c r="Q100" s="180">
        <v>0</v>
      </c>
      <c r="R100" s="180">
        <f>Q100*H100</f>
        <v>0</v>
      </c>
      <c r="S100" s="180">
        <v>0</v>
      </c>
      <c r="T100" s="181">
        <f>S100*H100</f>
        <v>0</v>
      </c>
      <c r="U100" s="35"/>
      <c r="V100" s="35"/>
      <c r="W100" s="35"/>
      <c r="X100" s="35"/>
      <c r="Y100" s="35"/>
      <c r="Z100" s="35"/>
      <c r="AA100" s="35"/>
      <c r="AB100" s="35"/>
      <c r="AC100" s="35"/>
      <c r="AD100" s="35"/>
      <c r="AE100" s="35"/>
      <c r="AR100" s="182" t="s">
        <v>185</v>
      </c>
      <c r="AT100" s="182" t="s">
        <v>152</v>
      </c>
      <c r="AU100" s="182" t="s">
        <v>77</v>
      </c>
      <c r="AY100" s="16" t="s">
        <v>150</v>
      </c>
      <c r="BE100" s="183">
        <f>IF(N100="základní",J100,0)</f>
        <v>0</v>
      </c>
      <c r="BF100" s="183">
        <f>IF(N100="snížená",J100,0)</f>
        <v>0</v>
      </c>
      <c r="BG100" s="183">
        <f>IF(N100="zákl. přenesená",J100,0)</f>
        <v>0</v>
      </c>
      <c r="BH100" s="183">
        <f>IF(N100="sníž. přenesená",J100,0)</f>
        <v>0</v>
      </c>
      <c r="BI100" s="183">
        <f>IF(N100="nulová",J100,0)</f>
        <v>0</v>
      </c>
      <c r="BJ100" s="16" t="s">
        <v>15</v>
      </c>
      <c r="BK100" s="183">
        <f>ROUND(I100*H100,2)</f>
        <v>0</v>
      </c>
      <c r="BL100" s="16" t="s">
        <v>185</v>
      </c>
      <c r="BM100" s="182" t="s">
        <v>905</v>
      </c>
    </row>
    <row r="101" spans="1:65" s="2" customFormat="1" ht="16.5" customHeight="1">
      <c r="A101" s="35"/>
      <c r="B101" s="170"/>
      <c r="C101" s="171" t="s">
        <v>83</v>
      </c>
      <c r="D101" s="171" t="s">
        <v>152</v>
      </c>
      <c r="E101" s="172" t="s">
        <v>906</v>
      </c>
      <c r="F101" s="173" t="s">
        <v>907</v>
      </c>
      <c r="G101" s="174" t="s">
        <v>201</v>
      </c>
      <c r="H101" s="175">
        <v>60</v>
      </c>
      <c r="I101" s="176"/>
      <c r="J101" s="177">
        <f>ROUND(I101*H101,2)</f>
        <v>0</v>
      </c>
      <c r="K101" s="173" t="s">
        <v>3</v>
      </c>
      <c r="L101" s="36"/>
      <c r="M101" s="178" t="s">
        <v>3</v>
      </c>
      <c r="N101" s="179" t="s">
        <v>40</v>
      </c>
      <c r="O101" s="69"/>
      <c r="P101" s="180">
        <f>O101*H101</f>
        <v>0</v>
      </c>
      <c r="Q101" s="180">
        <v>0</v>
      </c>
      <c r="R101" s="180">
        <f>Q101*H101</f>
        <v>0</v>
      </c>
      <c r="S101" s="180">
        <v>0</v>
      </c>
      <c r="T101" s="181">
        <f>S101*H101</f>
        <v>0</v>
      </c>
      <c r="U101" s="35"/>
      <c r="V101" s="35"/>
      <c r="W101" s="35"/>
      <c r="X101" s="35"/>
      <c r="Y101" s="35"/>
      <c r="Z101" s="35"/>
      <c r="AA101" s="35"/>
      <c r="AB101" s="35"/>
      <c r="AC101" s="35"/>
      <c r="AD101" s="35"/>
      <c r="AE101" s="35"/>
      <c r="AR101" s="182" t="s">
        <v>185</v>
      </c>
      <c r="AT101" s="182" t="s">
        <v>152</v>
      </c>
      <c r="AU101" s="182" t="s">
        <v>77</v>
      </c>
      <c r="AY101" s="16" t="s">
        <v>150</v>
      </c>
      <c r="BE101" s="183">
        <f>IF(N101="základní",J101,0)</f>
        <v>0</v>
      </c>
      <c r="BF101" s="183">
        <f>IF(N101="snížená",J101,0)</f>
        <v>0</v>
      </c>
      <c r="BG101" s="183">
        <f>IF(N101="zákl. přenesená",J101,0)</f>
        <v>0</v>
      </c>
      <c r="BH101" s="183">
        <f>IF(N101="sníž. přenesená",J101,0)</f>
        <v>0</v>
      </c>
      <c r="BI101" s="183">
        <f>IF(N101="nulová",J101,0)</f>
        <v>0</v>
      </c>
      <c r="BJ101" s="16" t="s">
        <v>15</v>
      </c>
      <c r="BK101" s="183">
        <f>ROUND(I101*H101,2)</f>
        <v>0</v>
      </c>
      <c r="BL101" s="16" t="s">
        <v>185</v>
      </c>
      <c r="BM101" s="182" t="s">
        <v>908</v>
      </c>
    </row>
    <row r="102" spans="1:65" s="2" customFormat="1" ht="16.5" customHeight="1">
      <c r="A102" s="35"/>
      <c r="B102" s="170"/>
      <c r="C102" s="171" t="s">
        <v>87</v>
      </c>
      <c r="D102" s="171" t="s">
        <v>152</v>
      </c>
      <c r="E102" s="172" t="s">
        <v>909</v>
      </c>
      <c r="F102" s="173" t="s">
        <v>910</v>
      </c>
      <c r="G102" s="174" t="s">
        <v>711</v>
      </c>
      <c r="H102" s="175">
        <v>150</v>
      </c>
      <c r="I102" s="176"/>
      <c r="J102" s="177">
        <f>ROUND(I102*H102,2)</f>
        <v>0</v>
      </c>
      <c r="K102" s="173" t="s">
        <v>3</v>
      </c>
      <c r="L102" s="36"/>
      <c r="M102" s="178" t="s">
        <v>3</v>
      </c>
      <c r="N102" s="179" t="s">
        <v>40</v>
      </c>
      <c r="O102" s="69"/>
      <c r="P102" s="180">
        <f>O102*H102</f>
        <v>0</v>
      </c>
      <c r="Q102" s="180">
        <v>0</v>
      </c>
      <c r="R102" s="180">
        <f>Q102*H102</f>
        <v>0</v>
      </c>
      <c r="S102" s="180">
        <v>0</v>
      </c>
      <c r="T102" s="181">
        <f>S102*H102</f>
        <v>0</v>
      </c>
      <c r="U102" s="35"/>
      <c r="V102" s="35"/>
      <c r="W102" s="35"/>
      <c r="X102" s="35"/>
      <c r="Y102" s="35"/>
      <c r="Z102" s="35"/>
      <c r="AA102" s="35"/>
      <c r="AB102" s="35"/>
      <c r="AC102" s="35"/>
      <c r="AD102" s="35"/>
      <c r="AE102" s="35"/>
      <c r="AR102" s="182" t="s">
        <v>185</v>
      </c>
      <c r="AT102" s="182" t="s">
        <v>152</v>
      </c>
      <c r="AU102" s="182" t="s">
        <v>77</v>
      </c>
      <c r="AY102" s="16" t="s">
        <v>150</v>
      </c>
      <c r="BE102" s="183">
        <f>IF(N102="základní",J102,0)</f>
        <v>0</v>
      </c>
      <c r="BF102" s="183">
        <f>IF(N102="snížená",J102,0)</f>
        <v>0</v>
      </c>
      <c r="BG102" s="183">
        <f>IF(N102="zákl. přenesená",J102,0)</f>
        <v>0</v>
      </c>
      <c r="BH102" s="183">
        <f>IF(N102="sníž. přenesená",J102,0)</f>
        <v>0</v>
      </c>
      <c r="BI102" s="183">
        <f>IF(N102="nulová",J102,0)</f>
        <v>0</v>
      </c>
      <c r="BJ102" s="16" t="s">
        <v>15</v>
      </c>
      <c r="BK102" s="183">
        <f>ROUND(I102*H102,2)</f>
        <v>0</v>
      </c>
      <c r="BL102" s="16" t="s">
        <v>185</v>
      </c>
      <c r="BM102" s="182" t="s">
        <v>911</v>
      </c>
    </row>
    <row r="103" spans="1:65" s="2" customFormat="1" ht="16.5" customHeight="1">
      <c r="A103" s="35"/>
      <c r="B103" s="170"/>
      <c r="C103" s="171" t="s">
        <v>90</v>
      </c>
      <c r="D103" s="171" t="s">
        <v>152</v>
      </c>
      <c r="E103" s="172" t="s">
        <v>912</v>
      </c>
      <c r="F103" s="173" t="s">
        <v>913</v>
      </c>
      <c r="G103" s="174" t="s">
        <v>711</v>
      </c>
      <c r="H103" s="175">
        <v>1</v>
      </c>
      <c r="I103" s="176"/>
      <c r="J103" s="177">
        <f>ROUND(I103*H103,2)</f>
        <v>0</v>
      </c>
      <c r="K103" s="173" t="s">
        <v>3</v>
      </c>
      <c r="L103" s="36"/>
      <c r="M103" s="178" t="s">
        <v>3</v>
      </c>
      <c r="N103" s="179" t="s">
        <v>40</v>
      </c>
      <c r="O103" s="69"/>
      <c r="P103" s="180">
        <f>O103*H103</f>
        <v>0</v>
      </c>
      <c r="Q103" s="180">
        <v>0</v>
      </c>
      <c r="R103" s="180">
        <f>Q103*H103</f>
        <v>0</v>
      </c>
      <c r="S103" s="180">
        <v>0</v>
      </c>
      <c r="T103" s="181">
        <f>S103*H103</f>
        <v>0</v>
      </c>
      <c r="U103" s="35"/>
      <c r="V103" s="35"/>
      <c r="W103" s="35"/>
      <c r="X103" s="35"/>
      <c r="Y103" s="35"/>
      <c r="Z103" s="35"/>
      <c r="AA103" s="35"/>
      <c r="AB103" s="35"/>
      <c r="AC103" s="35"/>
      <c r="AD103" s="35"/>
      <c r="AE103" s="35"/>
      <c r="AR103" s="182" t="s">
        <v>185</v>
      </c>
      <c r="AT103" s="182" t="s">
        <v>152</v>
      </c>
      <c r="AU103" s="182" t="s">
        <v>77</v>
      </c>
      <c r="AY103" s="16" t="s">
        <v>150</v>
      </c>
      <c r="BE103" s="183">
        <f>IF(N103="základní",J103,0)</f>
        <v>0</v>
      </c>
      <c r="BF103" s="183">
        <f>IF(N103="snížená",J103,0)</f>
        <v>0</v>
      </c>
      <c r="BG103" s="183">
        <f>IF(N103="zákl. přenesená",J103,0)</f>
        <v>0</v>
      </c>
      <c r="BH103" s="183">
        <f>IF(N103="sníž. přenesená",J103,0)</f>
        <v>0</v>
      </c>
      <c r="BI103" s="183">
        <f>IF(N103="nulová",J103,0)</f>
        <v>0</v>
      </c>
      <c r="BJ103" s="16" t="s">
        <v>15</v>
      </c>
      <c r="BK103" s="183">
        <f>ROUND(I103*H103,2)</f>
        <v>0</v>
      </c>
      <c r="BL103" s="16" t="s">
        <v>185</v>
      </c>
      <c r="BM103" s="182" t="s">
        <v>914</v>
      </c>
    </row>
    <row r="104" spans="1:65" s="2" customFormat="1" ht="16.5" customHeight="1">
      <c r="A104" s="35"/>
      <c r="B104" s="170"/>
      <c r="C104" s="171" t="s">
        <v>93</v>
      </c>
      <c r="D104" s="171" t="s">
        <v>152</v>
      </c>
      <c r="E104" s="172" t="s">
        <v>915</v>
      </c>
      <c r="F104" s="173" t="s">
        <v>916</v>
      </c>
      <c r="G104" s="174" t="s">
        <v>711</v>
      </c>
      <c r="H104" s="175">
        <v>19</v>
      </c>
      <c r="I104" s="176"/>
      <c r="J104" s="177">
        <f>ROUND(I104*H104,2)</f>
        <v>0</v>
      </c>
      <c r="K104" s="173" t="s">
        <v>3</v>
      </c>
      <c r="L104" s="36"/>
      <c r="M104" s="178" t="s">
        <v>3</v>
      </c>
      <c r="N104" s="179" t="s">
        <v>40</v>
      </c>
      <c r="O104" s="69"/>
      <c r="P104" s="180">
        <f>O104*H104</f>
        <v>0</v>
      </c>
      <c r="Q104" s="180">
        <v>0</v>
      </c>
      <c r="R104" s="180">
        <f>Q104*H104</f>
        <v>0</v>
      </c>
      <c r="S104" s="180">
        <v>0</v>
      </c>
      <c r="T104" s="181">
        <f>S104*H104</f>
        <v>0</v>
      </c>
      <c r="U104" s="35"/>
      <c r="V104" s="35"/>
      <c r="W104" s="35"/>
      <c r="X104" s="35"/>
      <c r="Y104" s="35"/>
      <c r="Z104" s="35"/>
      <c r="AA104" s="35"/>
      <c r="AB104" s="35"/>
      <c r="AC104" s="35"/>
      <c r="AD104" s="35"/>
      <c r="AE104" s="35"/>
      <c r="AR104" s="182" t="s">
        <v>185</v>
      </c>
      <c r="AT104" s="182" t="s">
        <v>152</v>
      </c>
      <c r="AU104" s="182" t="s">
        <v>77</v>
      </c>
      <c r="AY104" s="16" t="s">
        <v>150</v>
      </c>
      <c r="BE104" s="183">
        <f>IF(N104="základní",J104,0)</f>
        <v>0</v>
      </c>
      <c r="BF104" s="183">
        <f>IF(N104="snížená",J104,0)</f>
        <v>0</v>
      </c>
      <c r="BG104" s="183">
        <f>IF(N104="zákl. přenesená",J104,0)</f>
        <v>0</v>
      </c>
      <c r="BH104" s="183">
        <f>IF(N104="sníž. přenesená",J104,0)</f>
        <v>0</v>
      </c>
      <c r="BI104" s="183">
        <f>IF(N104="nulová",J104,0)</f>
        <v>0</v>
      </c>
      <c r="BJ104" s="16" t="s">
        <v>15</v>
      </c>
      <c r="BK104" s="183">
        <f>ROUND(I104*H104,2)</f>
        <v>0</v>
      </c>
      <c r="BL104" s="16" t="s">
        <v>185</v>
      </c>
      <c r="BM104" s="182" t="s">
        <v>917</v>
      </c>
    </row>
    <row r="105" spans="1:65" s="2" customFormat="1" ht="16.5" customHeight="1">
      <c r="A105" s="35"/>
      <c r="B105" s="170"/>
      <c r="C105" s="171" t="s">
        <v>107</v>
      </c>
      <c r="D105" s="171" t="s">
        <v>152</v>
      </c>
      <c r="E105" s="172" t="s">
        <v>918</v>
      </c>
      <c r="F105" s="173" t="s">
        <v>919</v>
      </c>
      <c r="G105" s="174" t="s">
        <v>711</v>
      </c>
      <c r="H105" s="175">
        <v>150</v>
      </c>
      <c r="I105" s="176"/>
      <c r="J105" s="177">
        <f>ROUND(I105*H105,2)</f>
        <v>0</v>
      </c>
      <c r="K105" s="173" t="s">
        <v>3</v>
      </c>
      <c r="L105" s="36"/>
      <c r="M105" s="178" t="s">
        <v>3</v>
      </c>
      <c r="N105" s="179" t="s">
        <v>40</v>
      </c>
      <c r="O105" s="69"/>
      <c r="P105" s="180">
        <f>O105*H105</f>
        <v>0</v>
      </c>
      <c r="Q105" s="180">
        <v>0</v>
      </c>
      <c r="R105" s="180">
        <f>Q105*H105</f>
        <v>0</v>
      </c>
      <c r="S105" s="180">
        <v>0</v>
      </c>
      <c r="T105" s="181">
        <f>S105*H105</f>
        <v>0</v>
      </c>
      <c r="U105" s="35"/>
      <c r="V105" s="35"/>
      <c r="W105" s="35"/>
      <c r="X105" s="35"/>
      <c r="Y105" s="35"/>
      <c r="Z105" s="35"/>
      <c r="AA105" s="35"/>
      <c r="AB105" s="35"/>
      <c r="AC105" s="35"/>
      <c r="AD105" s="35"/>
      <c r="AE105" s="35"/>
      <c r="AR105" s="182" t="s">
        <v>185</v>
      </c>
      <c r="AT105" s="182" t="s">
        <v>152</v>
      </c>
      <c r="AU105" s="182" t="s">
        <v>77</v>
      </c>
      <c r="AY105" s="16" t="s">
        <v>150</v>
      </c>
      <c r="BE105" s="183">
        <f>IF(N105="základní",J105,0)</f>
        <v>0</v>
      </c>
      <c r="BF105" s="183">
        <f>IF(N105="snížená",J105,0)</f>
        <v>0</v>
      </c>
      <c r="BG105" s="183">
        <f>IF(N105="zákl. přenesená",J105,0)</f>
        <v>0</v>
      </c>
      <c r="BH105" s="183">
        <f>IF(N105="sníž. přenesená",J105,0)</f>
        <v>0</v>
      </c>
      <c r="BI105" s="183">
        <f>IF(N105="nulová",J105,0)</f>
        <v>0</v>
      </c>
      <c r="BJ105" s="16" t="s">
        <v>15</v>
      </c>
      <c r="BK105" s="183">
        <f>ROUND(I105*H105,2)</f>
        <v>0</v>
      </c>
      <c r="BL105" s="16" t="s">
        <v>185</v>
      </c>
      <c r="BM105" s="182" t="s">
        <v>920</v>
      </c>
    </row>
    <row r="106" spans="1:63" s="12" customFormat="1" ht="22.8" customHeight="1">
      <c r="A106" s="12"/>
      <c r="B106" s="157"/>
      <c r="C106" s="12"/>
      <c r="D106" s="158" t="s">
        <v>68</v>
      </c>
      <c r="E106" s="168" t="s">
        <v>836</v>
      </c>
      <c r="F106" s="168" t="s">
        <v>921</v>
      </c>
      <c r="G106" s="12"/>
      <c r="H106" s="12"/>
      <c r="I106" s="160"/>
      <c r="J106" s="169">
        <f>BK106</f>
        <v>0</v>
      </c>
      <c r="K106" s="12"/>
      <c r="L106" s="157"/>
      <c r="M106" s="162"/>
      <c r="N106" s="163"/>
      <c r="O106" s="163"/>
      <c r="P106" s="164">
        <f>SUM(P107:P108)</f>
        <v>0</v>
      </c>
      <c r="Q106" s="163"/>
      <c r="R106" s="164">
        <f>SUM(R107:R108)</f>
        <v>0</v>
      </c>
      <c r="S106" s="163"/>
      <c r="T106" s="165">
        <f>SUM(T107:T108)</f>
        <v>0</v>
      </c>
      <c r="U106" s="12"/>
      <c r="V106" s="12"/>
      <c r="W106" s="12"/>
      <c r="X106" s="12"/>
      <c r="Y106" s="12"/>
      <c r="Z106" s="12"/>
      <c r="AA106" s="12"/>
      <c r="AB106" s="12"/>
      <c r="AC106" s="12"/>
      <c r="AD106" s="12"/>
      <c r="AE106" s="12"/>
      <c r="AR106" s="158" t="s">
        <v>77</v>
      </c>
      <c r="AT106" s="166" t="s">
        <v>68</v>
      </c>
      <c r="AU106" s="166" t="s">
        <v>15</v>
      </c>
      <c r="AY106" s="158" t="s">
        <v>150</v>
      </c>
      <c r="BK106" s="167">
        <f>SUM(BK107:BK108)</f>
        <v>0</v>
      </c>
    </row>
    <row r="107" spans="1:65" s="2" customFormat="1" ht="16.5" customHeight="1">
      <c r="A107" s="35"/>
      <c r="B107" s="170"/>
      <c r="C107" s="171" t="s">
        <v>170</v>
      </c>
      <c r="D107" s="171" t="s">
        <v>152</v>
      </c>
      <c r="E107" s="172" t="s">
        <v>922</v>
      </c>
      <c r="F107" s="173" t="s">
        <v>923</v>
      </c>
      <c r="G107" s="174" t="s">
        <v>888</v>
      </c>
      <c r="H107" s="175">
        <v>1</v>
      </c>
      <c r="I107" s="176"/>
      <c r="J107" s="177">
        <f>ROUND(I107*H107,2)</f>
        <v>0</v>
      </c>
      <c r="K107" s="173" t="s">
        <v>3</v>
      </c>
      <c r="L107" s="36"/>
      <c r="M107" s="178" t="s">
        <v>3</v>
      </c>
      <c r="N107" s="179" t="s">
        <v>40</v>
      </c>
      <c r="O107" s="69"/>
      <c r="P107" s="180">
        <f>O107*H107</f>
        <v>0</v>
      </c>
      <c r="Q107" s="180">
        <v>0</v>
      </c>
      <c r="R107" s="180">
        <f>Q107*H107</f>
        <v>0</v>
      </c>
      <c r="S107" s="180">
        <v>0</v>
      </c>
      <c r="T107" s="181">
        <f>S107*H107</f>
        <v>0</v>
      </c>
      <c r="U107" s="35"/>
      <c r="V107" s="35"/>
      <c r="W107" s="35"/>
      <c r="X107" s="35"/>
      <c r="Y107" s="35"/>
      <c r="Z107" s="35"/>
      <c r="AA107" s="35"/>
      <c r="AB107" s="35"/>
      <c r="AC107" s="35"/>
      <c r="AD107" s="35"/>
      <c r="AE107" s="35"/>
      <c r="AR107" s="182" t="s">
        <v>185</v>
      </c>
      <c r="AT107" s="182" t="s">
        <v>152</v>
      </c>
      <c r="AU107" s="182" t="s">
        <v>77</v>
      </c>
      <c r="AY107" s="16" t="s">
        <v>150</v>
      </c>
      <c r="BE107" s="183">
        <f>IF(N107="základní",J107,0)</f>
        <v>0</v>
      </c>
      <c r="BF107" s="183">
        <f>IF(N107="snížená",J107,0)</f>
        <v>0</v>
      </c>
      <c r="BG107" s="183">
        <f>IF(N107="zákl. přenesená",J107,0)</f>
        <v>0</v>
      </c>
      <c r="BH107" s="183">
        <f>IF(N107="sníž. přenesená",J107,0)</f>
        <v>0</v>
      </c>
      <c r="BI107" s="183">
        <f>IF(N107="nulová",J107,0)</f>
        <v>0</v>
      </c>
      <c r="BJ107" s="16" t="s">
        <v>15</v>
      </c>
      <c r="BK107" s="183">
        <f>ROUND(I107*H107,2)</f>
        <v>0</v>
      </c>
      <c r="BL107" s="16" t="s">
        <v>185</v>
      </c>
      <c r="BM107" s="182" t="s">
        <v>924</v>
      </c>
    </row>
    <row r="108" spans="1:65" s="2" customFormat="1" ht="16.5" customHeight="1">
      <c r="A108" s="35"/>
      <c r="B108" s="170"/>
      <c r="C108" s="171" t="s">
        <v>188</v>
      </c>
      <c r="D108" s="171" t="s">
        <v>152</v>
      </c>
      <c r="E108" s="172" t="s">
        <v>925</v>
      </c>
      <c r="F108" s="173" t="s">
        <v>926</v>
      </c>
      <c r="G108" s="174" t="s">
        <v>888</v>
      </c>
      <c r="H108" s="175">
        <v>1</v>
      </c>
      <c r="I108" s="176"/>
      <c r="J108" s="177">
        <f>ROUND(I108*H108,2)</f>
        <v>0</v>
      </c>
      <c r="K108" s="173" t="s">
        <v>3</v>
      </c>
      <c r="L108" s="36"/>
      <c r="M108" s="178" t="s">
        <v>3</v>
      </c>
      <c r="N108" s="179" t="s">
        <v>40</v>
      </c>
      <c r="O108" s="69"/>
      <c r="P108" s="180">
        <f>O108*H108</f>
        <v>0</v>
      </c>
      <c r="Q108" s="180">
        <v>0</v>
      </c>
      <c r="R108" s="180">
        <f>Q108*H108</f>
        <v>0</v>
      </c>
      <c r="S108" s="180">
        <v>0</v>
      </c>
      <c r="T108" s="181">
        <f>S108*H108</f>
        <v>0</v>
      </c>
      <c r="U108" s="35"/>
      <c r="V108" s="35"/>
      <c r="W108" s="35"/>
      <c r="X108" s="35"/>
      <c r="Y108" s="35"/>
      <c r="Z108" s="35"/>
      <c r="AA108" s="35"/>
      <c r="AB108" s="35"/>
      <c r="AC108" s="35"/>
      <c r="AD108" s="35"/>
      <c r="AE108" s="35"/>
      <c r="AR108" s="182" t="s">
        <v>185</v>
      </c>
      <c r="AT108" s="182" t="s">
        <v>152</v>
      </c>
      <c r="AU108" s="182" t="s">
        <v>77</v>
      </c>
      <c r="AY108" s="16" t="s">
        <v>150</v>
      </c>
      <c r="BE108" s="183">
        <f>IF(N108="základní",J108,0)</f>
        <v>0</v>
      </c>
      <c r="BF108" s="183">
        <f>IF(N108="snížená",J108,0)</f>
        <v>0</v>
      </c>
      <c r="BG108" s="183">
        <f>IF(N108="zákl. přenesená",J108,0)</f>
        <v>0</v>
      </c>
      <c r="BH108" s="183">
        <f>IF(N108="sníž. přenesená",J108,0)</f>
        <v>0</v>
      </c>
      <c r="BI108" s="183">
        <f>IF(N108="nulová",J108,0)</f>
        <v>0</v>
      </c>
      <c r="BJ108" s="16" t="s">
        <v>15</v>
      </c>
      <c r="BK108" s="183">
        <f>ROUND(I108*H108,2)</f>
        <v>0</v>
      </c>
      <c r="BL108" s="16" t="s">
        <v>185</v>
      </c>
      <c r="BM108" s="182" t="s">
        <v>927</v>
      </c>
    </row>
    <row r="109" spans="1:63" s="12" customFormat="1" ht="22.8" customHeight="1">
      <c r="A109" s="12"/>
      <c r="B109" s="157"/>
      <c r="C109" s="12"/>
      <c r="D109" s="158" t="s">
        <v>68</v>
      </c>
      <c r="E109" s="168" t="s">
        <v>853</v>
      </c>
      <c r="F109" s="168" t="s">
        <v>854</v>
      </c>
      <c r="G109" s="12"/>
      <c r="H109" s="12"/>
      <c r="I109" s="160"/>
      <c r="J109" s="169">
        <f>BK109</f>
        <v>0</v>
      </c>
      <c r="K109" s="12"/>
      <c r="L109" s="157"/>
      <c r="M109" s="162"/>
      <c r="N109" s="163"/>
      <c r="O109" s="163"/>
      <c r="P109" s="164">
        <f>SUM(P110:P131)</f>
        <v>0</v>
      </c>
      <c r="Q109" s="163"/>
      <c r="R109" s="164">
        <f>SUM(R110:R131)</f>
        <v>0</v>
      </c>
      <c r="S109" s="163"/>
      <c r="T109" s="165">
        <f>SUM(T110:T131)</f>
        <v>0</v>
      </c>
      <c r="U109" s="12"/>
      <c r="V109" s="12"/>
      <c r="W109" s="12"/>
      <c r="X109" s="12"/>
      <c r="Y109" s="12"/>
      <c r="Z109" s="12"/>
      <c r="AA109" s="12"/>
      <c r="AB109" s="12"/>
      <c r="AC109" s="12"/>
      <c r="AD109" s="12"/>
      <c r="AE109" s="12"/>
      <c r="AR109" s="158" t="s">
        <v>77</v>
      </c>
      <c r="AT109" s="166" t="s">
        <v>68</v>
      </c>
      <c r="AU109" s="166" t="s">
        <v>15</v>
      </c>
      <c r="AY109" s="158" t="s">
        <v>150</v>
      </c>
      <c r="BK109" s="167">
        <f>SUM(BK110:BK131)</f>
        <v>0</v>
      </c>
    </row>
    <row r="110" spans="1:65" s="2" customFormat="1" ht="16.5" customHeight="1">
      <c r="A110" s="35"/>
      <c r="B110" s="170"/>
      <c r="C110" s="171" t="s">
        <v>174</v>
      </c>
      <c r="D110" s="171" t="s">
        <v>152</v>
      </c>
      <c r="E110" s="172" t="s">
        <v>928</v>
      </c>
      <c r="F110" s="173" t="s">
        <v>929</v>
      </c>
      <c r="G110" s="174" t="s">
        <v>711</v>
      </c>
      <c r="H110" s="175">
        <v>1</v>
      </c>
      <c r="I110" s="176"/>
      <c r="J110" s="177">
        <f>ROUND(I110*H110,2)</f>
        <v>0</v>
      </c>
      <c r="K110" s="173" t="s">
        <v>3</v>
      </c>
      <c r="L110" s="36"/>
      <c r="M110" s="178" t="s">
        <v>3</v>
      </c>
      <c r="N110" s="179" t="s">
        <v>40</v>
      </c>
      <c r="O110" s="69"/>
      <c r="P110" s="180">
        <f>O110*H110</f>
        <v>0</v>
      </c>
      <c r="Q110" s="180">
        <v>0</v>
      </c>
      <c r="R110" s="180">
        <f>Q110*H110</f>
        <v>0</v>
      </c>
      <c r="S110" s="180">
        <v>0</v>
      </c>
      <c r="T110" s="181">
        <f>S110*H110</f>
        <v>0</v>
      </c>
      <c r="U110" s="35"/>
      <c r="V110" s="35"/>
      <c r="W110" s="35"/>
      <c r="X110" s="35"/>
      <c r="Y110" s="35"/>
      <c r="Z110" s="35"/>
      <c r="AA110" s="35"/>
      <c r="AB110" s="35"/>
      <c r="AC110" s="35"/>
      <c r="AD110" s="35"/>
      <c r="AE110" s="35"/>
      <c r="AR110" s="182" t="s">
        <v>185</v>
      </c>
      <c r="AT110" s="182" t="s">
        <v>152</v>
      </c>
      <c r="AU110" s="182" t="s">
        <v>77</v>
      </c>
      <c r="AY110" s="16" t="s">
        <v>150</v>
      </c>
      <c r="BE110" s="183">
        <f>IF(N110="základní",J110,0)</f>
        <v>0</v>
      </c>
      <c r="BF110" s="183">
        <f>IF(N110="snížená",J110,0)</f>
        <v>0</v>
      </c>
      <c r="BG110" s="183">
        <f>IF(N110="zákl. přenesená",J110,0)</f>
        <v>0</v>
      </c>
      <c r="BH110" s="183">
        <f>IF(N110="sníž. přenesená",J110,0)</f>
        <v>0</v>
      </c>
      <c r="BI110" s="183">
        <f>IF(N110="nulová",J110,0)</f>
        <v>0</v>
      </c>
      <c r="BJ110" s="16" t="s">
        <v>15</v>
      </c>
      <c r="BK110" s="183">
        <f>ROUND(I110*H110,2)</f>
        <v>0</v>
      </c>
      <c r="BL110" s="16" t="s">
        <v>185</v>
      </c>
      <c r="BM110" s="182" t="s">
        <v>930</v>
      </c>
    </row>
    <row r="111" spans="1:65" s="2" customFormat="1" ht="16.5" customHeight="1">
      <c r="A111" s="35"/>
      <c r="B111" s="170"/>
      <c r="C111" s="171" t="s">
        <v>225</v>
      </c>
      <c r="D111" s="171" t="s">
        <v>152</v>
      </c>
      <c r="E111" s="172" t="s">
        <v>931</v>
      </c>
      <c r="F111" s="173" t="s">
        <v>907</v>
      </c>
      <c r="G111" s="174" t="s">
        <v>201</v>
      </c>
      <c r="H111" s="175">
        <v>60</v>
      </c>
      <c r="I111" s="176"/>
      <c r="J111" s="177">
        <f>ROUND(I111*H111,2)</f>
        <v>0</v>
      </c>
      <c r="K111" s="173" t="s">
        <v>3</v>
      </c>
      <c r="L111" s="36"/>
      <c r="M111" s="178" t="s">
        <v>3</v>
      </c>
      <c r="N111" s="179" t="s">
        <v>40</v>
      </c>
      <c r="O111" s="69"/>
      <c r="P111" s="180">
        <f>O111*H111</f>
        <v>0</v>
      </c>
      <c r="Q111" s="180">
        <v>0</v>
      </c>
      <c r="R111" s="180">
        <f>Q111*H111</f>
        <v>0</v>
      </c>
      <c r="S111" s="180">
        <v>0</v>
      </c>
      <c r="T111" s="181">
        <f>S111*H111</f>
        <v>0</v>
      </c>
      <c r="U111" s="35"/>
      <c r="V111" s="35"/>
      <c r="W111" s="35"/>
      <c r="X111" s="35"/>
      <c r="Y111" s="35"/>
      <c r="Z111" s="35"/>
      <c r="AA111" s="35"/>
      <c r="AB111" s="35"/>
      <c r="AC111" s="35"/>
      <c r="AD111" s="35"/>
      <c r="AE111" s="35"/>
      <c r="AR111" s="182" t="s">
        <v>185</v>
      </c>
      <c r="AT111" s="182" t="s">
        <v>152</v>
      </c>
      <c r="AU111" s="182" t="s">
        <v>77</v>
      </c>
      <c r="AY111" s="16" t="s">
        <v>150</v>
      </c>
      <c r="BE111" s="183">
        <f>IF(N111="základní",J111,0)</f>
        <v>0</v>
      </c>
      <c r="BF111" s="183">
        <f>IF(N111="snížená",J111,0)</f>
        <v>0</v>
      </c>
      <c r="BG111" s="183">
        <f>IF(N111="zákl. přenesená",J111,0)</f>
        <v>0</v>
      </c>
      <c r="BH111" s="183">
        <f>IF(N111="sníž. přenesená",J111,0)</f>
        <v>0</v>
      </c>
      <c r="BI111" s="183">
        <f>IF(N111="nulová",J111,0)</f>
        <v>0</v>
      </c>
      <c r="BJ111" s="16" t="s">
        <v>15</v>
      </c>
      <c r="BK111" s="183">
        <f>ROUND(I111*H111,2)</f>
        <v>0</v>
      </c>
      <c r="BL111" s="16" t="s">
        <v>185</v>
      </c>
      <c r="BM111" s="182" t="s">
        <v>932</v>
      </c>
    </row>
    <row r="112" spans="1:65" s="2" customFormat="1" ht="16.5" customHeight="1">
      <c r="A112" s="35"/>
      <c r="B112" s="170"/>
      <c r="C112" s="171" t="s">
        <v>73</v>
      </c>
      <c r="D112" s="171" t="s">
        <v>152</v>
      </c>
      <c r="E112" s="172" t="s">
        <v>933</v>
      </c>
      <c r="F112" s="173" t="s">
        <v>934</v>
      </c>
      <c r="G112" s="174" t="s">
        <v>711</v>
      </c>
      <c r="H112" s="175">
        <v>311</v>
      </c>
      <c r="I112" s="176"/>
      <c r="J112" s="177">
        <f>ROUND(I112*H112,2)</f>
        <v>0</v>
      </c>
      <c r="K112" s="173" t="s">
        <v>3</v>
      </c>
      <c r="L112" s="36"/>
      <c r="M112" s="178" t="s">
        <v>3</v>
      </c>
      <c r="N112" s="179" t="s">
        <v>40</v>
      </c>
      <c r="O112" s="69"/>
      <c r="P112" s="180">
        <f>O112*H112</f>
        <v>0</v>
      </c>
      <c r="Q112" s="180">
        <v>0</v>
      </c>
      <c r="R112" s="180">
        <f>Q112*H112</f>
        <v>0</v>
      </c>
      <c r="S112" s="180">
        <v>0</v>
      </c>
      <c r="T112" s="181">
        <f>S112*H112</f>
        <v>0</v>
      </c>
      <c r="U112" s="35"/>
      <c r="V112" s="35"/>
      <c r="W112" s="35"/>
      <c r="X112" s="35"/>
      <c r="Y112" s="35"/>
      <c r="Z112" s="35"/>
      <c r="AA112" s="35"/>
      <c r="AB112" s="35"/>
      <c r="AC112" s="35"/>
      <c r="AD112" s="35"/>
      <c r="AE112" s="35"/>
      <c r="AR112" s="182" t="s">
        <v>185</v>
      </c>
      <c r="AT112" s="182" t="s">
        <v>152</v>
      </c>
      <c r="AU112" s="182" t="s">
        <v>77</v>
      </c>
      <c r="AY112" s="16" t="s">
        <v>150</v>
      </c>
      <c r="BE112" s="183">
        <f>IF(N112="základní",J112,0)</f>
        <v>0</v>
      </c>
      <c r="BF112" s="183">
        <f>IF(N112="snížená",J112,0)</f>
        <v>0</v>
      </c>
      <c r="BG112" s="183">
        <f>IF(N112="zákl. přenesená",J112,0)</f>
        <v>0</v>
      </c>
      <c r="BH112" s="183">
        <f>IF(N112="sníž. přenesená",J112,0)</f>
        <v>0</v>
      </c>
      <c r="BI112" s="183">
        <f>IF(N112="nulová",J112,0)</f>
        <v>0</v>
      </c>
      <c r="BJ112" s="16" t="s">
        <v>15</v>
      </c>
      <c r="BK112" s="183">
        <f>ROUND(I112*H112,2)</f>
        <v>0</v>
      </c>
      <c r="BL112" s="16" t="s">
        <v>185</v>
      </c>
      <c r="BM112" s="182" t="s">
        <v>935</v>
      </c>
    </row>
    <row r="113" spans="1:65" s="2" customFormat="1" ht="16.5" customHeight="1">
      <c r="A113" s="35"/>
      <c r="B113" s="170"/>
      <c r="C113" s="171" t="s">
        <v>234</v>
      </c>
      <c r="D113" s="171" t="s">
        <v>152</v>
      </c>
      <c r="E113" s="172" t="s">
        <v>936</v>
      </c>
      <c r="F113" s="173" t="s">
        <v>937</v>
      </c>
      <c r="G113" s="174" t="s">
        <v>711</v>
      </c>
      <c r="H113" s="175">
        <v>150</v>
      </c>
      <c r="I113" s="176"/>
      <c r="J113" s="177">
        <f>ROUND(I113*H113,2)</f>
        <v>0</v>
      </c>
      <c r="K113" s="173" t="s">
        <v>3</v>
      </c>
      <c r="L113" s="36"/>
      <c r="M113" s="178" t="s">
        <v>3</v>
      </c>
      <c r="N113" s="179" t="s">
        <v>40</v>
      </c>
      <c r="O113" s="69"/>
      <c r="P113" s="180">
        <f>O113*H113</f>
        <v>0</v>
      </c>
      <c r="Q113" s="180">
        <v>0</v>
      </c>
      <c r="R113" s="180">
        <f>Q113*H113</f>
        <v>0</v>
      </c>
      <c r="S113" s="180">
        <v>0</v>
      </c>
      <c r="T113" s="181">
        <f>S113*H113</f>
        <v>0</v>
      </c>
      <c r="U113" s="35"/>
      <c r="V113" s="35"/>
      <c r="W113" s="35"/>
      <c r="X113" s="35"/>
      <c r="Y113" s="35"/>
      <c r="Z113" s="35"/>
      <c r="AA113" s="35"/>
      <c r="AB113" s="35"/>
      <c r="AC113" s="35"/>
      <c r="AD113" s="35"/>
      <c r="AE113" s="35"/>
      <c r="AR113" s="182" t="s">
        <v>185</v>
      </c>
      <c r="AT113" s="182" t="s">
        <v>152</v>
      </c>
      <c r="AU113" s="182" t="s">
        <v>77</v>
      </c>
      <c r="AY113" s="16" t="s">
        <v>150</v>
      </c>
      <c r="BE113" s="183">
        <f>IF(N113="základní",J113,0)</f>
        <v>0</v>
      </c>
      <c r="BF113" s="183">
        <f>IF(N113="snížená",J113,0)</f>
        <v>0</v>
      </c>
      <c r="BG113" s="183">
        <f>IF(N113="zákl. přenesená",J113,0)</f>
        <v>0</v>
      </c>
      <c r="BH113" s="183">
        <f>IF(N113="sníž. přenesená",J113,0)</f>
        <v>0</v>
      </c>
      <c r="BI113" s="183">
        <f>IF(N113="nulová",J113,0)</f>
        <v>0</v>
      </c>
      <c r="BJ113" s="16" t="s">
        <v>15</v>
      </c>
      <c r="BK113" s="183">
        <f>ROUND(I113*H113,2)</f>
        <v>0</v>
      </c>
      <c r="BL113" s="16" t="s">
        <v>185</v>
      </c>
      <c r="BM113" s="182" t="s">
        <v>938</v>
      </c>
    </row>
    <row r="114" spans="1:65" s="2" customFormat="1" ht="16.5" customHeight="1">
      <c r="A114" s="35"/>
      <c r="B114" s="170"/>
      <c r="C114" s="171" t="s">
        <v>186</v>
      </c>
      <c r="D114" s="171" t="s">
        <v>152</v>
      </c>
      <c r="E114" s="172" t="s">
        <v>939</v>
      </c>
      <c r="F114" s="173" t="s">
        <v>940</v>
      </c>
      <c r="G114" s="174" t="s">
        <v>711</v>
      </c>
      <c r="H114" s="175">
        <v>19</v>
      </c>
      <c r="I114" s="176"/>
      <c r="J114" s="177">
        <f>ROUND(I114*H114,2)</f>
        <v>0</v>
      </c>
      <c r="K114" s="173" t="s">
        <v>3</v>
      </c>
      <c r="L114" s="36"/>
      <c r="M114" s="178" t="s">
        <v>3</v>
      </c>
      <c r="N114" s="179" t="s">
        <v>40</v>
      </c>
      <c r="O114" s="69"/>
      <c r="P114" s="180">
        <f>O114*H114</f>
        <v>0</v>
      </c>
      <c r="Q114" s="180">
        <v>0</v>
      </c>
      <c r="R114" s="180">
        <f>Q114*H114</f>
        <v>0</v>
      </c>
      <c r="S114" s="180">
        <v>0</v>
      </c>
      <c r="T114" s="181">
        <f>S114*H114</f>
        <v>0</v>
      </c>
      <c r="U114" s="35"/>
      <c r="V114" s="35"/>
      <c r="W114" s="35"/>
      <c r="X114" s="35"/>
      <c r="Y114" s="35"/>
      <c r="Z114" s="35"/>
      <c r="AA114" s="35"/>
      <c r="AB114" s="35"/>
      <c r="AC114" s="35"/>
      <c r="AD114" s="35"/>
      <c r="AE114" s="35"/>
      <c r="AR114" s="182" t="s">
        <v>185</v>
      </c>
      <c r="AT114" s="182" t="s">
        <v>152</v>
      </c>
      <c r="AU114" s="182" t="s">
        <v>77</v>
      </c>
      <c r="AY114" s="16" t="s">
        <v>150</v>
      </c>
      <c r="BE114" s="183">
        <f>IF(N114="základní",J114,0)</f>
        <v>0</v>
      </c>
      <c r="BF114" s="183">
        <f>IF(N114="snížená",J114,0)</f>
        <v>0</v>
      </c>
      <c r="BG114" s="183">
        <f>IF(N114="zákl. přenesená",J114,0)</f>
        <v>0</v>
      </c>
      <c r="BH114" s="183">
        <f>IF(N114="sníž. přenesená",J114,0)</f>
        <v>0</v>
      </c>
      <c r="BI114" s="183">
        <f>IF(N114="nulová",J114,0)</f>
        <v>0</v>
      </c>
      <c r="BJ114" s="16" t="s">
        <v>15</v>
      </c>
      <c r="BK114" s="183">
        <f>ROUND(I114*H114,2)</f>
        <v>0</v>
      </c>
      <c r="BL114" s="16" t="s">
        <v>185</v>
      </c>
      <c r="BM114" s="182" t="s">
        <v>941</v>
      </c>
    </row>
    <row r="115" spans="1:65" s="2" customFormat="1" ht="16.5" customHeight="1">
      <c r="A115" s="35"/>
      <c r="B115" s="170"/>
      <c r="C115" s="171" t="s">
        <v>9</v>
      </c>
      <c r="D115" s="171" t="s">
        <v>152</v>
      </c>
      <c r="E115" s="172" t="s">
        <v>942</v>
      </c>
      <c r="F115" s="173" t="s">
        <v>943</v>
      </c>
      <c r="G115" s="174" t="s">
        <v>711</v>
      </c>
      <c r="H115" s="175">
        <v>311</v>
      </c>
      <c r="I115" s="176"/>
      <c r="J115" s="177">
        <f>ROUND(I115*H115,2)</f>
        <v>0</v>
      </c>
      <c r="K115" s="173" t="s">
        <v>3</v>
      </c>
      <c r="L115" s="36"/>
      <c r="M115" s="178" t="s">
        <v>3</v>
      </c>
      <c r="N115" s="179" t="s">
        <v>40</v>
      </c>
      <c r="O115" s="69"/>
      <c r="P115" s="180">
        <f>O115*H115</f>
        <v>0</v>
      </c>
      <c r="Q115" s="180">
        <v>0</v>
      </c>
      <c r="R115" s="180">
        <f>Q115*H115</f>
        <v>0</v>
      </c>
      <c r="S115" s="180">
        <v>0</v>
      </c>
      <c r="T115" s="181">
        <f>S115*H115</f>
        <v>0</v>
      </c>
      <c r="U115" s="35"/>
      <c r="V115" s="35"/>
      <c r="W115" s="35"/>
      <c r="X115" s="35"/>
      <c r="Y115" s="35"/>
      <c r="Z115" s="35"/>
      <c r="AA115" s="35"/>
      <c r="AB115" s="35"/>
      <c r="AC115" s="35"/>
      <c r="AD115" s="35"/>
      <c r="AE115" s="35"/>
      <c r="AR115" s="182" t="s">
        <v>185</v>
      </c>
      <c r="AT115" s="182" t="s">
        <v>152</v>
      </c>
      <c r="AU115" s="182" t="s">
        <v>77</v>
      </c>
      <c r="AY115" s="16" t="s">
        <v>150</v>
      </c>
      <c r="BE115" s="183">
        <f>IF(N115="základní",J115,0)</f>
        <v>0</v>
      </c>
      <c r="BF115" s="183">
        <f>IF(N115="snížená",J115,0)</f>
        <v>0</v>
      </c>
      <c r="BG115" s="183">
        <f>IF(N115="zákl. přenesená",J115,0)</f>
        <v>0</v>
      </c>
      <c r="BH115" s="183">
        <f>IF(N115="sníž. přenesená",J115,0)</f>
        <v>0</v>
      </c>
      <c r="BI115" s="183">
        <f>IF(N115="nulová",J115,0)</f>
        <v>0</v>
      </c>
      <c r="BJ115" s="16" t="s">
        <v>15</v>
      </c>
      <c r="BK115" s="183">
        <f>ROUND(I115*H115,2)</f>
        <v>0</v>
      </c>
      <c r="BL115" s="16" t="s">
        <v>185</v>
      </c>
      <c r="BM115" s="182" t="s">
        <v>944</v>
      </c>
    </row>
    <row r="116" spans="1:65" s="2" customFormat="1" ht="16.5" customHeight="1">
      <c r="A116" s="35"/>
      <c r="B116" s="170"/>
      <c r="C116" s="171" t="s">
        <v>185</v>
      </c>
      <c r="D116" s="171" t="s">
        <v>152</v>
      </c>
      <c r="E116" s="172" t="s">
        <v>945</v>
      </c>
      <c r="F116" s="173" t="s">
        <v>946</v>
      </c>
      <c r="G116" s="174" t="s">
        <v>711</v>
      </c>
      <c r="H116" s="175">
        <v>19</v>
      </c>
      <c r="I116" s="176"/>
      <c r="J116" s="177">
        <f>ROUND(I116*H116,2)</f>
        <v>0</v>
      </c>
      <c r="K116" s="173" t="s">
        <v>3</v>
      </c>
      <c r="L116" s="36"/>
      <c r="M116" s="178" t="s">
        <v>3</v>
      </c>
      <c r="N116" s="179"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185</v>
      </c>
      <c r="AT116" s="182" t="s">
        <v>152</v>
      </c>
      <c r="AU116" s="182" t="s">
        <v>77</v>
      </c>
      <c r="AY116" s="16" t="s">
        <v>150</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185</v>
      </c>
      <c r="BM116" s="182" t="s">
        <v>947</v>
      </c>
    </row>
    <row r="117" spans="1:65" s="2" customFormat="1" ht="16.5" customHeight="1">
      <c r="A117" s="35"/>
      <c r="B117" s="170"/>
      <c r="C117" s="171" t="s">
        <v>251</v>
      </c>
      <c r="D117" s="171" t="s">
        <v>152</v>
      </c>
      <c r="E117" s="172" t="s">
        <v>948</v>
      </c>
      <c r="F117" s="173" t="s">
        <v>949</v>
      </c>
      <c r="G117" s="174" t="s">
        <v>711</v>
      </c>
      <c r="H117" s="175">
        <v>2</v>
      </c>
      <c r="I117" s="176"/>
      <c r="J117" s="177">
        <f>ROUND(I117*H117,2)</f>
        <v>0</v>
      </c>
      <c r="K117" s="173" t="s">
        <v>3</v>
      </c>
      <c r="L117" s="36"/>
      <c r="M117" s="178" t="s">
        <v>3</v>
      </c>
      <c r="N117" s="179" t="s">
        <v>40</v>
      </c>
      <c r="O117" s="69"/>
      <c r="P117" s="180">
        <f>O117*H117</f>
        <v>0</v>
      </c>
      <c r="Q117" s="180">
        <v>0</v>
      </c>
      <c r="R117" s="180">
        <f>Q117*H117</f>
        <v>0</v>
      </c>
      <c r="S117" s="180">
        <v>0</v>
      </c>
      <c r="T117" s="181">
        <f>S117*H117</f>
        <v>0</v>
      </c>
      <c r="U117" s="35"/>
      <c r="V117" s="35"/>
      <c r="W117" s="35"/>
      <c r="X117" s="35"/>
      <c r="Y117" s="35"/>
      <c r="Z117" s="35"/>
      <c r="AA117" s="35"/>
      <c r="AB117" s="35"/>
      <c r="AC117" s="35"/>
      <c r="AD117" s="35"/>
      <c r="AE117" s="35"/>
      <c r="AR117" s="182" t="s">
        <v>185</v>
      </c>
      <c r="AT117" s="182" t="s">
        <v>152</v>
      </c>
      <c r="AU117" s="182" t="s">
        <v>77</v>
      </c>
      <c r="AY117" s="16" t="s">
        <v>150</v>
      </c>
      <c r="BE117" s="183">
        <f>IF(N117="základní",J117,0)</f>
        <v>0</v>
      </c>
      <c r="BF117" s="183">
        <f>IF(N117="snížená",J117,0)</f>
        <v>0</v>
      </c>
      <c r="BG117" s="183">
        <f>IF(N117="zákl. přenesená",J117,0)</f>
        <v>0</v>
      </c>
      <c r="BH117" s="183">
        <f>IF(N117="sníž. přenesená",J117,0)</f>
        <v>0</v>
      </c>
      <c r="BI117" s="183">
        <f>IF(N117="nulová",J117,0)</f>
        <v>0</v>
      </c>
      <c r="BJ117" s="16" t="s">
        <v>15</v>
      </c>
      <c r="BK117" s="183">
        <f>ROUND(I117*H117,2)</f>
        <v>0</v>
      </c>
      <c r="BL117" s="16" t="s">
        <v>185</v>
      </c>
      <c r="BM117" s="182" t="s">
        <v>950</v>
      </c>
    </row>
    <row r="118" spans="1:65" s="2" customFormat="1" ht="16.5" customHeight="1">
      <c r="A118" s="35"/>
      <c r="B118" s="170"/>
      <c r="C118" s="171" t="s">
        <v>194</v>
      </c>
      <c r="D118" s="171" t="s">
        <v>152</v>
      </c>
      <c r="E118" s="172" t="s">
        <v>951</v>
      </c>
      <c r="F118" s="173" t="s">
        <v>904</v>
      </c>
      <c r="G118" s="174" t="s">
        <v>711</v>
      </c>
      <c r="H118" s="175">
        <v>19</v>
      </c>
      <c r="I118" s="176"/>
      <c r="J118" s="177">
        <f>ROUND(I118*H118,2)</f>
        <v>0</v>
      </c>
      <c r="K118" s="173" t="s">
        <v>3</v>
      </c>
      <c r="L118" s="36"/>
      <c r="M118" s="178" t="s">
        <v>3</v>
      </c>
      <c r="N118" s="179" t="s">
        <v>40</v>
      </c>
      <c r="O118" s="69"/>
      <c r="P118" s="180">
        <f>O118*H118</f>
        <v>0</v>
      </c>
      <c r="Q118" s="180">
        <v>0</v>
      </c>
      <c r="R118" s="180">
        <f>Q118*H118</f>
        <v>0</v>
      </c>
      <c r="S118" s="180">
        <v>0</v>
      </c>
      <c r="T118" s="181">
        <f>S118*H118</f>
        <v>0</v>
      </c>
      <c r="U118" s="35"/>
      <c r="V118" s="35"/>
      <c r="W118" s="35"/>
      <c r="X118" s="35"/>
      <c r="Y118" s="35"/>
      <c r="Z118" s="35"/>
      <c r="AA118" s="35"/>
      <c r="AB118" s="35"/>
      <c r="AC118" s="35"/>
      <c r="AD118" s="35"/>
      <c r="AE118" s="35"/>
      <c r="AR118" s="182" t="s">
        <v>185</v>
      </c>
      <c r="AT118" s="182" t="s">
        <v>152</v>
      </c>
      <c r="AU118" s="182" t="s">
        <v>77</v>
      </c>
      <c r="AY118" s="16" t="s">
        <v>150</v>
      </c>
      <c r="BE118" s="183">
        <f>IF(N118="základní",J118,0)</f>
        <v>0</v>
      </c>
      <c r="BF118" s="183">
        <f>IF(N118="snížená",J118,0)</f>
        <v>0</v>
      </c>
      <c r="BG118" s="183">
        <f>IF(N118="zákl. přenesená",J118,0)</f>
        <v>0</v>
      </c>
      <c r="BH118" s="183">
        <f>IF(N118="sníž. přenesená",J118,0)</f>
        <v>0</v>
      </c>
      <c r="BI118" s="183">
        <f>IF(N118="nulová",J118,0)</f>
        <v>0</v>
      </c>
      <c r="BJ118" s="16" t="s">
        <v>15</v>
      </c>
      <c r="BK118" s="183">
        <f>ROUND(I118*H118,2)</f>
        <v>0</v>
      </c>
      <c r="BL118" s="16" t="s">
        <v>185</v>
      </c>
      <c r="BM118" s="182" t="s">
        <v>952</v>
      </c>
    </row>
    <row r="119" spans="1:65" s="2" customFormat="1" ht="16.5" customHeight="1">
      <c r="A119" s="35"/>
      <c r="B119" s="170"/>
      <c r="C119" s="171" t="s">
        <v>259</v>
      </c>
      <c r="D119" s="171" t="s">
        <v>152</v>
      </c>
      <c r="E119" s="172" t="s">
        <v>953</v>
      </c>
      <c r="F119" s="173" t="s">
        <v>954</v>
      </c>
      <c r="G119" s="174" t="s">
        <v>711</v>
      </c>
      <c r="H119" s="175">
        <v>1</v>
      </c>
      <c r="I119" s="176"/>
      <c r="J119" s="177">
        <f>ROUND(I119*H119,2)</f>
        <v>0</v>
      </c>
      <c r="K119" s="173" t="s">
        <v>3</v>
      </c>
      <c r="L119" s="36"/>
      <c r="M119" s="178" t="s">
        <v>3</v>
      </c>
      <c r="N119" s="179" t="s">
        <v>40</v>
      </c>
      <c r="O119" s="69"/>
      <c r="P119" s="180">
        <f>O119*H119</f>
        <v>0</v>
      </c>
      <c r="Q119" s="180">
        <v>0</v>
      </c>
      <c r="R119" s="180">
        <f>Q119*H119</f>
        <v>0</v>
      </c>
      <c r="S119" s="180">
        <v>0</v>
      </c>
      <c r="T119" s="181">
        <f>S119*H119</f>
        <v>0</v>
      </c>
      <c r="U119" s="35"/>
      <c r="V119" s="35"/>
      <c r="W119" s="35"/>
      <c r="X119" s="35"/>
      <c r="Y119" s="35"/>
      <c r="Z119" s="35"/>
      <c r="AA119" s="35"/>
      <c r="AB119" s="35"/>
      <c r="AC119" s="35"/>
      <c r="AD119" s="35"/>
      <c r="AE119" s="35"/>
      <c r="AR119" s="182" t="s">
        <v>185</v>
      </c>
      <c r="AT119" s="182" t="s">
        <v>152</v>
      </c>
      <c r="AU119" s="182" t="s">
        <v>77</v>
      </c>
      <c r="AY119" s="16" t="s">
        <v>150</v>
      </c>
      <c r="BE119" s="183">
        <f>IF(N119="základní",J119,0)</f>
        <v>0</v>
      </c>
      <c r="BF119" s="183">
        <f>IF(N119="snížená",J119,0)</f>
        <v>0</v>
      </c>
      <c r="BG119" s="183">
        <f>IF(N119="zákl. přenesená",J119,0)</f>
        <v>0</v>
      </c>
      <c r="BH119" s="183">
        <f>IF(N119="sníž. přenesená",J119,0)</f>
        <v>0</v>
      </c>
      <c r="BI119" s="183">
        <f>IF(N119="nulová",J119,0)</f>
        <v>0</v>
      </c>
      <c r="BJ119" s="16" t="s">
        <v>15</v>
      </c>
      <c r="BK119" s="183">
        <f>ROUND(I119*H119,2)</f>
        <v>0</v>
      </c>
      <c r="BL119" s="16" t="s">
        <v>185</v>
      </c>
      <c r="BM119" s="182" t="s">
        <v>955</v>
      </c>
    </row>
    <row r="120" spans="1:65" s="2" customFormat="1" ht="16.5" customHeight="1">
      <c r="A120" s="35"/>
      <c r="B120" s="170"/>
      <c r="C120" s="171" t="s">
        <v>223</v>
      </c>
      <c r="D120" s="171" t="s">
        <v>152</v>
      </c>
      <c r="E120" s="172" t="s">
        <v>956</v>
      </c>
      <c r="F120" s="173" t="s">
        <v>957</v>
      </c>
      <c r="G120" s="174" t="s">
        <v>711</v>
      </c>
      <c r="H120" s="175">
        <v>7</v>
      </c>
      <c r="I120" s="176"/>
      <c r="J120" s="177">
        <f>ROUND(I120*H120,2)</f>
        <v>0</v>
      </c>
      <c r="K120" s="173" t="s">
        <v>3</v>
      </c>
      <c r="L120" s="36"/>
      <c r="M120" s="178" t="s">
        <v>3</v>
      </c>
      <c r="N120" s="179" t="s">
        <v>40</v>
      </c>
      <c r="O120" s="69"/>
      <c r="P120" s="180">
        <f>O120*H120</f>
        <v>0</v>
      </c>
      <c r="Q120" s="180">
        <v>0</v>
      </c>
      <c r="R120" s="180">
        <f>Q120*H120</f>
        <v>0</v>
      </c>
      <c r="S120" s="180">
        <v>0</v>
      </c>
      <c r="T120" s="181">
        <f>S120*H120</f>
        <v>0</v>
      </c>
      <c r="U120" s="35"/>
      <c r="V120" s="35"/>
      <c r="W120" s="35"/>
      <c r="X120" s="35"/>
      <c r="Y120" s="35"/>
      <c r="Z120" s="35"/>
      <c r="AA120" s="35"/>
      <c r="AB120" s="35"/>
      <c r="AC120" s="35"/>
      <c r="AD120" s="35"/>
      <c r="AE120" s="35"/>
      <c r="AR120" s="182" t="s">
        <v>185</v>
      </c>
      <c r="AT120" s="182" t="s">
        <v>152</v>
      </c>
      <c r="AU120" s="182" t="s">
        <v>77</v>
      </c>
      <c r="AY120" s="16" t="s">
        <v>150</v>
      </c>
      <c r="BE120" s="183">
        <f>IF(N120="základní",J120,0)</f>
        <v>0</v>
      </c>
      <c r="BF120" s="183">
        <f>IF(N120="snížená",J120,0)</f>
        <v>0</v>
      </c>
      <c r="BG120" s="183">
        <f>IF(N120="zákl. přenesená",J120,0)</f>
        <v>0</v>
      </c>
      <c r="BH120" s="183">
        <f>IF(N120="sníž. přenesená",J120,0)</f>
        <v>0</v>
      </c>
      <c r="BI120" s="183">
        <f>IF(N120="nulová",J120,0)</f>
        <v>0</v>
      </c>
      <c r="BJ120" s="16" t="s">
        <v>15</v>
      </c>
      <c r="BK120" s="183">
        <f>ROUND(I120*H120,2)</f>
        <v>0</v>
      </c>
      <c r="BL120" s="16" t="s">
        <v>185</v>
      </c>
      <c r="BM120" s="182" t="s">
        <v>958</v>
      </c>
    </row>
    <row r="121" spans="1:65" s="2" customFormat="1" ht="24.15" customHeight="1">
      <c r="A121" s="35"/>
      <c r="B121" s="170"/>
      <c r="C121" s="171" t="s">
        <v>8</v>
      </c>
      <c r="D121" s="171" t="s">
        <v>152</v>
      </c>
      <c r="E121" s="172" t="s">
        <v>959</v>
      </c>
      <c r="F121" s="173" t="s">
        <v>960</v>
      </c>
      <c r="G121" s="174" t="s">
        <v>711</v>
      </c>
      <c r="H121" s="175">
        <v>92</v>
      </c>
      <c r="I121" s="176"/>
      <c r="J121" s="177">
        <f>ROUND(I121*H121,2)</f>
        <v>0</v>
      </c>
      <c r="K121" s="173" t="s">
        <v>3</v>
      </c>
      <c r="L121" s="36"/>
      <c r="M121" s="178" t="s">
        <v>3</v>
      </c>
      <c r="N121" s="179" t="s">
        <v>40</v>
      </c>
      <c r="O121" s="69"/>
      <c r="P121" s="180">
        <f>O121*H121</f>
        <v>0</v>
      </c>
      <c r="Q121" s="180">
        <v>0</v>
      </c>
      <c r="R121" s="180">
        <f>Q121*H121</f>
        <v>0</v>
      </c>
      <c r="S121" s="180">
        <v>0</v>
      </c>
      <c r="T121" s="181">
        <f>S121*H121</f>
        <v>0</v>
      </c>
      <c r="U121" s="35"/>
      <c r="V121" s="35"/>
      <c r="W121" s="35"/>
      <c r="X121" s="35"/>
      <c r="Y121" s="35"/>
      <c r="Z121" s="35"/>
      <c r="AA121" s="35"/>
      <c r="AB121" s="35"/>
      <c r="AC121" s="35"/>
      <c r="AD121" s="35"/>
      <c r="AE121" s="35"/>
      <c r="AR121" s="182" t="s">
        <v>185</v>
      </c>
      <c r="AT121" s="182" t="s">
        <v>152</v>
      </c>
      <c r="AU121" s="182" t="s">
        <v>77</v>
      </c>
      <c r="AY121" s="16" t="s">
        <v>150</v>
      </c>
      <c r="BE121" s="183">
        <f>IF(N121="základní",J121,0)</f>
        <v>0</v>
      </c>
      <c r="BF121" s="183">
        <f>IF(N121="snížená",J121,0)</f>
        <v>0</v>
      </c>
      <c r="BG121" s="183">
        <f>IF(N121="zákl. přenesená",J121,0)</f>
        <v>0</v>
      </c>
      <c r="BH121" s="183">
        <f>IF(N121="sníž. přenesená",J121,0)</f>
        <v>0</v>
      </c>
      <c r="BI121" s="183">
        <f>IF(N121="nulová",J121,0)</f>
        <v>0</v>
      </c>
      <c r="BJ121" s="16" t="s">
        <v>15</v>
      </c>
      <c r="BK121" s="183">
        <f>ROUND(I121*H121,2)</f>
        <v>0</v>
      </c>
      <c r="BL121" s="16" t="s">
        <v>185</v>
      </c>
      <c r="BM121" s="182" t="s">
        <v>961</v>
      </c>
    </row>
    <row r="122" spans="1:65" s="2" customFormat="1" ht="24.15" customHeight="1">
      <c r="A122" s="35"/>
      <c r="B122" s="170"/>
      <c r="C122" s="171" t="s">
        <v>228</v>
      </c>
      <c r="D122" s="171" t="s">
        <v>152</v>
      </c>
      <c r="E122" s="172" t="s">
        <v>962</v>
      </c>
      <c r="F122" s="173" t="s">
        <v>963</v>
      </c>
      <c r="G122" s="174" t="s">
        <v>711</v>
      </c>
      <c r="H122" s="175">
        <v>40</v>
      </c>
      <c r="I122" s="176"/>
      <c r="J122" s="177">
        <f>ROUND(I122*H122,2)</f>
        <v>0</v>
      </c>
      <c r="K122" s="173" t="s">
        <v>3</v>
      </c>
      <c r="L122" s="36"/>
      <c r="M122" s="178" t="s">
        <v>3</v>
      </c>
      <c r="N122" s="179" t="s">
        <v>40</v>
      </c>
      <c r="O122" s="69"/>
      <c r="P122" s="180">
        <f>O122*H122</f>
        <v>0</v>
      </c>
      <c r="Q122" s="180">
        <v>0</v>
      </c>
      <c r="R122" s="180">
        <f>Q122*H122</f>
        <v>0</v>
      </c>
      <c r="S122" s="180">
        <v>0</v>
      </c>
      <c r="T122" s="181">
        <f>S122*H122</f>
        <v>0</v>
      </c>
      <c r="U122" s="35"/>
      <c r="V122" s="35"/>
      <c r="W122" s="35"/>
      <c r="X122" s="35"/>
      <c r="Y122" s="35"/>
      <c r="Z122" s="35"/>
      <c r="AA122" s="35"/>
      <c r="AB122" s="35"/>
      <c r="AC122" s="35"/>
      <c r="AD122" s="35"/>
      <c r="AE122" s="35"/>
      <c r="AR122" s="182" t="s">
        <v>185</v>
      </c>
      <c r="AT122" s="182" t="s">
        <v>152</v>
      </c>
      <c r="AU122" s="182" t="s">
        <v>77</v>
      </c>
      <c r="AY122" s="16" t="s">
        <v>150</v>
      </c>
      <c r="BE122" s="183">
        <f>IF(N122="základní",J122,0)</f>
        <v>0</v>
      </c>
      <c r="BF122" s="183">
        <f>IF(N122="snížená",J122,0)</f>
        <v>0</v>
      </c>
      <c r="BG122" s="183">
        <f>IF(N122="zákl. přenesená",J122,0)</f>
        <v>0</v>
      </c>
      <c r="BH122" s="183">
        <f>IF(N122="sníž. přenesená",J122,0)</f>
        <v>0</v>
      </c>
      <c r="BI122" s="183">
        <f>IF(N122="nulová",J122,0)</f>
        <v>0</v>
      </c>
      <c r="BJ122" s="16" t="s">
        <v>15</v>
      </c>
      <c r="BK122" s="183">
        <f>ROUND(I122*H122,2)</f>
        <v>0</v>
      </c>
      <c r="BL122" s="16" t="s">
        <v>185</v>
      </c>
      <c r="BM122" s="182" t="s">
        <v>964</v>
      </c>
    </row>
    <row r="123" spans="1:65" s="2" customFormat="1" ht="16.5" customHeight="1">
      <c r="A123" s="35"/>
      <c r="B123" s="170"/>
      <c r="C123" s="171" t="s">
        <v>276</v>
      </c>
      <c r="D123" s="171" t="s">
        <v>152</v>
      </c>
      <c r="E123" s="172" t="s">
        <v>965</v>
      </c>
      <c r="F123" s="173" t="s">
        <v>966</v>
      </c>
      <c r="G123" s="174" t="s">
        <v>711</v>
      </c>
      <c r="H123" s="175">
        <v>3</v>
      </c>
      <c r="I123" s="176"/>
      <c r="J123" s="177">
        <f>ROUND(I123*H123,2)</f>
        <v>0</v>
      </c>
      <c r="K123" s="173" t="s">
        <v>3</v>
      </c>
      <c r="L123" s="36"/>
      <c r="M123" s="178" t="s">
        <v>3</v>
      </c>
      <c r="N123" s="179" t="s">
        <v>40</v>
      </c>
      <c r="O123" s="69"/>
      <c r="P123" s="180">
        <f>O123*H123</f>
        <v>0</v>
      </c>
      <c r="Q123" s="180">
        <v>0</v>
      </c>
      <c r="R123" s="180">
        <f>Q123*H123</f>
        <v>0</v>
      </c>
      <c r="S123" s="180">
        <v>0</v>
      </c>
      <c r="T123" s="181">
        <f>S123*H123</f>
        <v>0</v>
      </c>
      <c r="U123" s="35"/>
      <c r="V123" s="35"/>
      <c r="W123" s="35"/>
      <c r="X123" s="35"/>
      <c r="Y123" s="35"/>
      <c r="Z123" s="35"/>
      <c r="AA123" s="35"/>
      <c r="AB123" s="35"/>
      <c r="AC123" s="35"/>
      <c r="AD123" s="35"/>
      <c r="AE123" s="35"/>
      <c r="AR123" s="182" t="s">
        <v>185</v>
      </c>
      <c r="AT123" s="182" t="s">
        <v>152</v>
      </c>
      <c r="AU123" s="182" t="s">
        <v>77</v>
      </c>
      <c r="AY123" s="16" t="s">
        <v>150</v>
      </c>
      <c r="BE123" s="183">
        <f>IF(N123="základní",J123,0)</f>
        <v>0</v>
      </c>
      <c r="BF123" s="183">
        <f>IF(N123="snížená",J123,0)</f>
        <v>0</v>
      </c>
      <c r="BG123" s="183">
        <f>IF(N123="zákl. přenesená",J123,0)</f>
        <v>0</v>
      </c>
      <c r="BH123" s="183">
        <f>IF(N123="sníž. přenesená",J123,0)</f>
        <v>0</v>
      </c>
      <c r="BI123" s="183">
        <f>IF(N123="nulová",J123,0)</f>
        <v>0</v>
      </c>
      <c r="BJ123" s="16" t="s">
        <v>15</v>
      </c>
      <c r="BK123" s="183">
        <f>ROUND(I123*H123,2)</f>
        <v>0</v>
      </c>
      <c r="BL123" s="16" t="s">
        <v>185</v>
      </c>
      <c r="BM123" s="182" t="s">
        <v>967</v>
      </c>
    </row>
    <row r="124" spans="1:65" s="2" customFormat="1" ht="16.5" customHeight="1">
      <c r="A124" s="35"/>
      <c r="B124" s="170"/>
      <c r="C124" s="171" t="s">
        <v>232</v>
      </c>
      <c r="D124" s="171" t="s">
        <v>152</v>
      </c>
      <c r="E124" s="172" t="s">
        <v>968</v>
      </c>
      <c r="F124" s="173" t="s">
        <v>969</v>
      </c>
      <c r="G124" s="174" t="s">
        <v>711</v>
      </c>
      <c r="H124" s="175">
        <v>1</v>
      </c>
      <c r="I124" s="176"/>
      <c r="J124" s="177">
        <f>ROUND(I124*H124,2)</f>
        <v>0</v>
      </c>
      <c r="K124" s="173" t="s">
        <v>3</v>
      </c>
      <c r="L124" s="36"/>
      <c r="M124" s="178" t="s">
        <v>3</v>
      </c>
      <c r="N124" s="179" t="s">
        <v>40</v>
      </c>
      <c r="O124" s="69"/>
      <c r="P124" s="180">
        <f>O124*H124</f>
        <v>0</v>
      </c>
      <c r="Q124" s="180">
        <v>0</v>
      </c>
      <c r="R124" s="180">
        <f>Q124*H124</f>
        <v>0</v>
      </c>
      <c r="S124" s="180">
        <v>0</v>
      </c>
      <c r="T124" s="181">
        <f>S124*H124</f>
        <v>0</v>
      </c>
      <c r="U124" s="35"/>
      <c r="V124" s="35"/>
      <c r="W124" s="35"/>
      <c r="X124" s="35"/>
      <c r="Y124" s="35"/>
      <c r="Z124" s="35"/>
      <c r="AA124" s="35"/>
      <c r="AB124" s="35"/>
      <c r="AC124" s="35"/>
      <c r="AD124" s="35"/>
      <c r="AE124" s="35"/>
      <c r="AR124" s="182" t="s">
        <v>185</v>
      </c>
      <c r="AT124" s="182" t="s">
        <v>152</v>
      </c>
      <c r="AU124" s="182" t="s">
        <v>77</v>
      </c>
      <c r="AY124" s="16" t="s">
        <v>150</v>
      </c>
      <c r="BE124" s="183">
        <f>IF(N124="základní",J124,0)</f>
        <v>0</v>
      </c>
      <c r="BF124" s="183">
        <f>IF(N124="snížená",J124,0)</f>
        <v>0</v>
      </c>
      <c r="BG124" s="183">
        <f>IF(N124="zákl. přenesená",J124,0)</f>
        <v>0</v>
      </c>
      <c r="BH124" s="183">
        <f>IF(N124="sníž. přenesená",J124,0)</f>
        <v>0</v>
      </c>
      <c r="BI124" s="183">
        <f>IF(N124="nulová",J124,0)</f>
        <v>0</v>
      </c>
      <c r="BJ124" s="16" t="s">
        <v>15</v>
      </c>
      <c r="BK124" s="183">
        <f>ROUND(I124*H124,2)</f>
        <v>0</v>
      </c>
      <c r="BL124" s="16" t="s">
        <v>185</v>
      </c>
      <c r="BM124" s="182" t="s">
        <v>970</v>
      </c>
    </row>
    <row r="125" spans="1:65" s="2" customFormat="1" ht="16.5" customHeight="1">
      <c r="A125" s="35"/>
      <c r="B125" s="170"/>
      <c r="C125" s="171" t="s">
        <v>292</v>
      </c>
      <c r="D125" s="171" t="s">
        <v>152</v>
      </c>
      <c r="E125" s="172" t="s">
        <v>971</v>
      </c>
      <c r="F125" s="173" t="s">
        <v>972</v>
      </c>
      <c r="G125" s="174" t="s">
        <v>711</v>
      </c>
      <c r="H125" s="175">
        <v>1</v>
      </c>
      <c r="I125" s="176"/>
      <c r="J125" s="177">
        <f>ROUND(I125*H125,2)</f>
        <v>0</v>
      </c>
      <c r="K125" s="173" t="s">
        <v>3</v>
      </c>
      <c r="L125" s="36"/>
      <c r="M125" s="178" t="s">
        <v>3</v>
      </c>
      <c r="N125" s="179" t="s">
        <v>40</v>
      </c>
      <c r="O125" s="69"/>
      <c r="P125" s="180">
        <f>O125*H125</f>
        <v>0</v>
      </c>
      <c r="Q125" s="180">
        <v>0</v>
      </c>
      <c r="R125" s="180">
        <f>Q125*H125</f>
        <v>0</v>
      </c>
      <c r="S125" s="180">
        <v>0</v>
      </c>
      <c r="T125" s="181">
        <f>S125*H125</f>
        <v>0</v>
      </c>
      <c r="U125" s="35"/>
      <c r="V125" s="35"/>
      <c r="W125" s="35"/>
      <c r="X125" s="35"/>
      <c r="Y125" s="35"/>
      <c r="Z125" s="35"/>
      <c r="AA125" s="35"/>
      <c r="AB125" s="35"/>
      <c r="AC125" s="35"/>
      <c r="AD125" s="35"/>
      <c r="AE125" s="35"/>
      <c r="AR125" s="182" t="s">
        <v>185</v>
      </c>
      <c r="AT125" s="182" t="s">
        <v>152</v>
      </c>
      <c r="AU125" s="182" t="s">
        <v>77</v>
      </c>
      <c r="AY125" s="16" t="s">
        <v>150</v>
      </c>
      <c r="BE125" s="183">
        <f>IF(N125="základní",J125,0)</f>
        <v>0</v>
      </c>
      <c r="BF125" s="183">
        <f>IF(N125="snížená",J125,0)</f>
        <v>0</v>
      </c>
      <c r="BG125" s="183">
        <f>IF(N125="zákl. přenesená",J125,0)</f>
        <v>0</v>
      </c>
      <c r="BH125" s="183">
        <f>IF(N125="sníž. přenesená",J125,0)</f>
        <v>0</v>
      </c>
      <c r="BI125" s="183">
        <f>IF(N125="nulová",J125,0)</f>
        <v>0</v>
      </c>
      <c r="BJ125" s="16" t="s">
        <v>15</v>
      </c>
      <c r="BK125" s="183">
        <f>ROUND(I125*H125,2)</f>
        <v>0</v>
      </c>
      <c r="BL125" s="16" t="s">
        <v>185</v>
      </c>
      <c r="BM125" s="182" t="s">
        <v>973</v>
      </c>
    </row>
    <row r="126" spans="1:65" s="2" customFormat="1" ht="16.5" customHeight="1">
      <c r="A126" s="35"/>
      <c r="B126" s="170"/>
      <c r="C126" s="171" t="s">
        <v>237</v>
      </c>
      <c r="D126" s="171" t="s">
        <v>152</v>
      </c>
      <c r="E126" s="172" t="s">
        <v>974</v>
      </c>
      <c r="F126" s="173" t="s">
        <v>975</v>
      </c>
      <c r="G126" s="174" t="s">
        <v>711</v>
      </c>
      <c r="H126" s="175">
        <v>2</v>
      </c>
      <c r="I126" s="176"/>
      <c r="J126" s="177">
        <f>ROUND(I126*H126,2)</f>
        <v>0</v>
      </c>
      <c r="K126" s="173" t="s">
        <v>3</v>
      </c>
      <c r="L126" s="36"/>
      <c r="M126" s="178" t="s">
        <v>3</v>
      </c>
      <c r="N126" s="179" t="s">
        <v>40</v>
      </c>
      <c r="O126" s="69"/>
      <c r="P126" s="180">
        <f>O126*H126</f>
        <v>0</v>
      </c>
      <c r="Q126" s="180">
        <v>0</v>
      </c>
      <c r="R126" s="180">
        <f>Q126*H126</f>
        <v>0</v>
      </c>
      <c r="S126" s="180">
        <v>0</v>
      </c>
      <c r="T126" s="181">
        <f>S126*H126</f>
        <v>0</v>
      </c>
      <c r="U126" s="35"/>
      <c r="V126" s="35"/>
      <c r="W126" s="35"/>
      <c r="X126" s="35"/>
      <c r="Y126" s="35"/>
      <c r="Z126" s="35"/>
      <c r="AA126" s="35"/>
      <c r="AB126" s="35"/>
      <c r="AC126" s="35"/>
      <c r="AD126" s="35"/>
      <c r="AE126" s="35"/>
      <c r="AR126" s="182" t="s">
        <v>185</v>
      </c>
      <c r="AT126" s="182" t="s">
        <v>152</v>
      </c>
      <c r="AU126" s="182" t="s">
        <v>77</v>
      </c>
      <c r="AY126" s="16" t="s">
        <v>150</v>
      </c>
      <c r="BE126" s="183">
        <f>IF(N126="základní",J126,0)</f>
        <v>0</v>
      </c>
      <c r="BF126" s="183">
        <f>IF(N126="snížená",J126,0)</f>
        <v>0</v>
      </c>
      <c r="BG126" s="183">
        <f>IF(N126="zákl. přenesená",J126,0)</f>
        <v>0</v>
      </c>
      <c r="BH126" s="183">
        <f>IF(N126="sníž. přenesená",J126,0)</f>
        <v>0</v>
      </c>
      <c r="BI126" s="183">
        <f>IF(N126="nulová",J126,0)</f>
        <v>0</v>
      </c>
      <c r="BJ126" s="16" t="s">
        <v>15</v>
      </c>
      <c r="BK126" s="183">
        <f>ROUND(I126*H126,2)</f>
        <v>0</v>
      </c>
      <c r="BL126" s="16" t="s">
        <v>185</v>
      </c>
      <c r="BM126" s="182" t="s">
        <v>976</v>
      </c>
    </row>
    <row r="127" spans="1:65" s="2" customFormat="1" ht="16.5" customHeight="1">
      <c r="A127" s="35"/>
      <c r="B127" s="170"/>
      <c r="C127" s="171" t="s">
        <v>284</v>
      </c>
      <c r="D127" s="171" t="s">
        <v>152</v>
      </c>
      <c r="E127" s="172" t="s">
        <v>977</v>
      </c>
      <c r="F127" s="173" t="s">
        <v>978</v>
      </c>
      <c r="G127" s="174" t="s">
        <v>711</v>
      </c>
      <c r="H127" s="175">
        <v>1</v>
      </c>
      <c r="I127" s="176"/>
      <c r="J127" s="177">
        <f>ROUND(I127*H127,2)</f>
        <v>0</v>
      </c>
      <c r="K127" s="173" t="s">
        <v>3</v>
      </c>
      <c r="L127" s="36"/>
      <c r="M127" s="178" t="s">
        <v>3</v>
      </c>
      <c r="N127" s="179" t="s">
        <v>40</v>
      </c>
      <c r="O127" s="69"/>
      <c r="P127" s="180">
        <f>O127*H127</f>
        <v>0</v>
      </c>
      <c r="Q127" s="180">
        <v>0</v>
      </c>
      <c r="R127" s="180">
        <f>Q127*H127</f>
        <v>0</v>
      </c>
      <c r="S127" s="180">
        <v>0</v>
      </c>
      <c r="T127" s="181">
        <f>S127*H127</f>
        <v>0</v>
      </c>
      <c r="U127" s="35"/>
      <c r="V127" s="35"/>
      <c r="W127" s="35"/>
      <c r="X127" s="35"/>
      <c r="Y127" s="35"/>
      <c r="Z127" s="35"/>
      <c r="AA127" s="35"/>
      <c r="AB127" s="35"/>
      <c r="AC127" s="35"/>
      <c r="AD127" s="35"/>
      <c r="AE127" s="35"/>
      <c r="AR127" s="182" t="s">
        <v>185</v>
      </c>
      <c r="AT127" s="182" t="s">
        <v>152</v>
      </c>
      <c r="AU127" s="182" t="s">
        <v>77</v>
      </c>
      <c r="AY127" s="16" t="s">
        <v>150</v>
      </c>
      <c r="BE127" s="183">
        <f>IF(N127="základní",J127,0)</f>
        <v>0</v>
      </c>
      <c r="BF127" s="183">
        <f>IF(N127="snížená",J127,0)</f>
        <v>0</v>
      </c>
      <c r="BG127" s="183">
        <f>IF(N127="zákl. přenesená",J127,0)</f>
        <v>0</v>
      </c>
      <c r="BH127" s="183">
        <f>IF(N127="sníž. přenesená",J127,0)</f>
        <v>0</v>
      </c>
      <c r="BI127" s="183">
        <f>IF(N127="nulová",J127,0)</f>
        <v>0</v>
      </c>
      <c r="BJ127" s="16" t="s">
        <v>15</v>
      </c>
      <c r="BK127" s="183">
        <f>ROUND(I127*H127,2)</f>
        <v>0</v>
      </c>
      <c r="BL127" s="16" t="s">
        <v>185</v>
      </c>
      <c r="BM127" s="182" t="s">
        <v>979</v>
      </c>
    </row>
    <row r="128" spans="1:65" s="2" customFormat="1" ht="16.5" customHeight="1">
      <c r="A128" s="35"/>
      <c r="B128" s="170"/>
      <c r="C128" s="171" t="s">
        <v>241</v>
      </c>
      <c r="D128" s="171" t="s">
        <v>152</v>
      </c>
      <c r="E128" s="172" t="s">
        <v>980</v>
      </c>
      <c r="F128" s="173" t="s">
        <v>981</v>
      </c>
      <c r="G128" s="174" t="s">
        <v>711</v>
      </c>
      <c r="H128" s="175">
        <v>6</v>
      </c>
      <c r="I128" s="176"/>
      <c r="J128" s="177">
        <f>ROUND(I128*H128,2)</f>
        <v>0</v>
      </c>
      <c r="K128" s="173" t="s">
        <v>3</v>
      </c>
      <c r="L128" s="36"/>
      <c r="M128" s="178" t="s">
        <v>3</v>
      </c>
      <c r="N128" s="179" t="s">
        <v>40</v>
      </c>
      <c r="O128" s="69"/>
      <c r="P128" s="180">
        <f>O128*H128</f>
        <v>0</v>
      </c>
      <c r="Q128" s="180">
        <v>0</v>
      </c>
      <c r="R128" s="180">
        <f>Q128*H128</f>
        <v>0</v>
      </c>
      <c r="S128" s="180">
        <v>0</v>
      </c>
      <c r="T128" s="181">
        <f>S128*H128</f>
        <v>0</v>
      </c>
      <c r="U128" s="35"/>
      <c r="V128" s="35"/>
      <c r="W128" s="35"/>
      <c r="X128" s="35"/>
      <c r="Y128" s="35"/>
      <c r="Z128" s="35"/>
      <c r="AA128" s="35"/>
      <c r="AB128" s="35"/>
      <c r="AC128" s="35"/>
      <c r="AD128" s="35"/>
      <c r="AE128" s="35"/>
      <c r="AR128" s="182" t="s">
        <v>185</v>
      </c>
      <c r="AT128" s="182" t="s">
        <v>152</v>
      </c>
      <c r="AU128" s="182" t="s">
        <v>77</v>
      </c>
      <c r="AY128" s="16" t="s">
        <v>150</v>
      </c>
      <c r="BE128" s="183">
        <f>IF(N128="základní",J128,0)</f>
        <v>0</v>
      </c>
      <c r="BF128" s="183">
        <f>IF(N128="snížená",J128,0)</f>
        <v>0</v>
      </c>
      <c r="BG128" s="183">
        <f>IF(N128="zákl. přenesená",J128,0)</f>
        <v>0</v>
      </c>
      <c r="BH128" s="183">
        <f>IF(N128="sníž. přenesená",J128,0)</f>
        <v>0</v>
      </c>
      <c r="BI128" s="183">
        <f>IF(N128="nulová",J128,0)</f>
        <v>0</v>
      </c>
      <c r="BJ128" s="16" t="s">
        <v>15</v>
      </c>
      <c r="BK128" s="183">
        <f>ROUND(I128*H128,2)</f>
        <v>0</v>
      </c>
      <c r="BL128" s="16" t="s">
        <v>185</v>
      </c>
      <c r="BM128" s="182" t="s">
        <v>982</v>
      </c>
    </row>
    <row r="129" spans="1:65" s="2" customFormat="1" ht="16.5" customHeight="1">
      <c r="A129" s="35"/>
      <c r="B129" s="170"/>
      <c r="C129" s="171" t="s">
        <v>404</v>
      </c>
      <c r="D129" s="171" t="s">
        <v>152</v>
      </c>
      <c r="E129" s="172" t="s">
        <v>983</v>
      </c>
      <c r="F129" s="173" t="s">
        <v>984</v>
      </c>
      <c r="G129" s="174" t="s">
        <v>711</v>
      </c>
      <c r="H129" s="175">
        <v>1</v>
      </c>
      <c r="I129" s="176"/>
      <c r="J129" s="177">
        <f>ROUND(I129*H129,2)</f>
        <v>0</v>
      </c>
      <c r="K129" s="173" t="s">
        <v>3</v>
      </c>
      <c r="L129" s="36"/>
      <c r="M129" s="178" t="s">
        <v>3</v>
      </c>
      <c r="N129" s="179" t="s">
        <v>40</v>
      </c>
      <c r="O129" s="69"/>
      <c r="P129" s="180">
        <f>O129*H129</f>
        <v>0</v>
      </c>
      <c r="Q129" s="180">
        <v>0</v>
      </c>
      <c r="R129" s="180">
        <f>Q129*H129</f>
        <v>0</v>
      </c>
      <c r="S129" s="180">
        <v>0</v>
      </c>
      <c r="T129" s="181">
        <f>S129*H129</f>
        <v>0</v>
      </c>
      <c r="U129" s="35"/>
      <c r="V129" s="35"/>
      <c r="W129" s="35"/>
      <c r="X129" s="35"/>
      <c r="Y129" s="35"/>
      <c r="Z129" s="35"/>
      <c r="AA129" s="35"/>
      <c r="AB129" s="35"/>
      <c r="AC129" s="35"/>
      <c r="AD129" s="35"/>
      <c r="AE129" s="35"/>
      <c r="AR129" s="182" t="s">
        <v>185</v>
      </c>
      <c r="AT129" s="182" t="s">
        <v>152</v>
      </c>
      <c r="AU129" s="182" t="s">
        <v>77</v>
      </c>
      <c r="AY129" s="16" t="s">
        <v>150</v>
      </c>
      <c r="BE129" s="183">
        <f>IF(N129="základní",J129,0)</f>
        <v>0</v>
      </c>
      <c r="BF129" s="183">
        <f>IF(N129="snížená",J129,0)</f>
        <v>0</v>
      </c>
      <c r="BG129" s="183">
        <f>IF(N129="zákl. přenesená",J129,0)</f>
        <v>0</v>
      </c>
      <c r="BH129" s="183">
        <f>IF(N129="sníž. přenesená",J129,0)</f>
        <v>0</v>
      </c>
      <c r="BI129" s="183">
        <f>IF(N129="nulová",J129,0)</f>
        <v>0</v>
      </c>
      <c r="BJ129" s="16" t="s">
        <v>15</v>
      </c>
      <c r="BK129" s="183">
        <f>ROUND(I129*H129,2)</f>
        <v>0</v>
      </c>
      <c r="BL129" s="16" t="s">
        <v>185</v>
      </c>
      <c r="BM129" s="182" t="s">
        <v>985</v>
      </c>
    </row>
    <row r="130" spans="1:65" s="2" customFormat="1" ht="16.5" customHeight="1">
      <c r="A130" s="35"/>
      <c r="B130" s="170"/>
      <c r="C130" s="171" t="s">
        <v>245</v>
      </c>
      <c r="D130" s="171" t="s">
        <v>152</v>
      </c>
      <c r="E130" s="172" t="s">
        <v>986</v>
      </c>
      <c r="F130" s="173" t="s">
        <v>987</v>
      </c>
      <c r="G130" s="174" t="s">
        <v>711</v>
      </c>
      <c r="H130" s="175">
        <v>1</v>
      </c>
      <c r="I130" s="176"/>
      <c r="J130" s="177">
        <f>ROUND(I130*H130,2)</f>
        <v>0</v>
      </c>
      <c r="K130" s="173" t="s">
        <v>3</v>
      </c>
      <c r="L130" s="36"/>
      <c r="M130" s="178" t="s">
        <v>3</v>
      </c>
      <c r="N130" s="179" t="s">
        <v>40</v>
      </c>
      <c r="O130" s="69"/>
      <c r="P130" s="180">
        <f>O130*H130</f>
        <v>0</v>
      </c>
      <c r="Q130" s="180">
        <v>0</v>
      </c>
      <c r="R130" s="180">
        <f>Q130*H130</f>
        <v>0</v>
      </c>
      <c r="S130" s="180">
        <v>0</v>
      </c>
      <c r="T130" s="181">
        <f>S130*H130</f>
        <v>0</v>
      </c>
      <c r="U130" s="35"/>
      <c r="V130" s="35"/>
      <c r="W130" s="35"/>
      <c r="X130" s="35"/>
      <c r="Y130" s="35"/>
      <c r="Z130" s="35"/>
      <c r="AA130" s="35"/>
      <c r="AB130" s="35"/>
      <c r="AC130" s="35"/>
      <c r="AD130" s="35"/>
      <c r="AE130" s="35"/>
      <c r="AR130" s="182" t="s">
        <v>185</v>
      </c>
      <c r="AT130" s="182" t="s">
        <v>152</v>
      </c>
      <c r="AU130" s="182" t="s">
        <v>77</v>
      </c>
      <c r="AY130" s="16" t="s">
        <v>150</v>
      </c>
      <c r="BE130" s="183">
        <f>IF(N130="základní",J130,0)</f>
        <v>0</v>
      </c>
      <c r="BF130" s="183">
        <f>IF(N130="snížená",J130,0)</f>
        <v>0</v>
      </c>
      <c r="BG130" s="183">
        <f>IF(N130="zákl. přenesená",J130,0)</f>
        <v>0</v>
      </c>
      <c r="BH130" s="183">
        <f>IF(N130="sníž. přenesená",J130,0)</f>
        <v>0</v>
      </c>
      <c r="BI130" s="183">
        <f>IF(N130="nulová",J130,0)</f>
        <v>0</v>
      </c>
      <c r="BJ130" s="16" t="s">
        <v>15</v>
      </c>
      <c r="BK130" s="183">
        <f>ROUND(I130*H130,2)</f>
        <v>0</v>
      </c>
      <c r="BL130" s="16" t="s">
        <v>185</v>
      </c>
      <c r="BM130" s="182" t="s">
        <v>988</v>
      </c>
    </row>
    <row r="131" spans="1:65" s="2" customFormat="1" ht="16.5" customHeight="1">
      <c r="A131" s="35"/>
      <c r="B131" s="170"/>
      <c r="C131" s="171" t="s">
        <v>414</v>
      </c>
      <c r="D131" s="171" t="s">
        <v>152</v>
      </c>
      <c r="E131" s="172" t="s">
        <v>989</v>
      </c>
      <c r="F131" s="173" t="s">
        <v>990</v>
      </c>
      <c r="G131" s="174" t="s">
        <v>711</v>
      </c>
      <c r="H131" s="175">
        <v>150</v>
      </c>
      <c r="I131" s="176"/>
      <c r="J131" s="177">
        <f>ROUND(I131*H131,2)</f>
        <v>0</v>
      </c>
      <c r="K131" s="173" t="s">
        <v>3</v>
      </c>
      <c r="L131" s="36"/>
      <c r="M131" s="178" t="s">
        <v>3</v>
      </c>
      <c r="N131" s="179" t="s">
        <v>40</v>
      </c>
      <c r="O131" s="69"/>
      <c r="P131" s="180">
        <f>O131*H131</f>
        <v>0</v>
      </c>
      <c r="Q131" s="180">
        <v>0</v>
      </c>
      <c r="R131" s="180">
        <f>Q131*H131</f>
        <v>0</v>
      </c>
      <c r="S131" s="180">
        <v>0</v>
      </c>
      <c r="T131" s="181">
        <f>S131*H131</f>
        <v>0</v>
      </c>
      <c r="U131" s="35"/>
      <c r="V131" s="35"/>
      <c r="W131" s="35"/>
      <c r="X131" s="35"/>
      <c r="Y131" s="35"/>
      <c r="Z131" s="35"/>
      <c r="AA131" s="35"/>
      <c r="AB131" s="35"/>
      <c r="AC131" s="35"/>
      <c r="AD131" s="35"/>
      <c r="AE131" s="35"/>
      <c r="AR131" s="182" t="s">
        <v>185</v>
      </c>
      <c r="AT131" s="182" t="s">
        <v>152</v>
      </c>
      <c r="AU131" s="182" t="s">
        <v>77</v>
      </c>
      <c r="AY131" s="16" t="s">
        <v>150</v>
      </c>
      <c r="BE131" s="183">
        <f>IF(N131="základní",J131,0)</f>
        <v>0</v>
      </c>
      <c r="BF131" s="183">
        <f>IF(N131="snížená",J131,0)</f>
        <v>0</v>
      </c>
      <c r="BG131" s="183">
        <f>IF(N131="zákl. přenesená",J131,0)</f>
        <v>0</v>
      </c>
      <c r="BH131" s="183">
        <f>IF(N131="sníž. přenesená",J131,0)</f>
        <v>0</v>
      </c>
      <c r="BI131" s="183">
        <f>IF(N131="nulová",J131,0)</f>
        <v>0</v>
      </c>
      <c r="BJ131" s="16" t="s">
        <v>15</v>
      </c>
      <c r="BK131" s="183">
        <f>ROUND(I131*H131,2)</f>
        <v>0</v>
      </c>
      <c r="BL131" s="16" t="s">
        <v>185</v>
      </c>
      <c r="BM131" s="182" t="s">
        <v>991</v>
      </c>
    </row>
    <row r="132" spans="1:63" s="12" customFormat="1" ht="22.8" customHeight="1">
      <c r="A132" s="12"/>
      <c r="B132" s="157"/>
      <c r="C132" s="12"/>
      <c r="D132" s="158" t="s">
        <v>68</v>
      </c>
      <c r="E132" s="168" t="s">
        <v>884</v>
      </c>
      <c r="F132" s="168" t="s">
        <v>885</v>
      </c>
      <c r="G132" s="12"/>
      <c r="H132" s="12"/>
      <c r="I132" s="160"/>
      <c r="J132" s="169">
        <f>BK132</f>
        <v>0</v>
      </c>
      <c r="K132" s="12"/>
      <c r="L132" s="157"/>
      <c r="M132" s="162"/>
      <c r="N132" s="163"/>
      <c r="O132" s="163"/>
      <c r="P132" s="164">
        <f>SUM(P133:P135)</f>
        <v>0</v>
      </c>
      <c r="Q132" s="163"/>
      <c r="R132" s="164">
        <f>SUM(R133:R135)</f>
        <v>0</v>
      </c>
      <c r="S132" s="163"/>
      <c r="T132" s="165">
        <f>SUM(T133:T135)</f>
        <v>0</v>
      </c>
      <c r="U132" s="12"/>
      <c r="V132" s="12"/>
      <c r="W132" s="12"/>
      <c r="X132" s="12"/>
      <c r="Y132" s="12"/>
      <c r="Z132" s="12"/>
      <c r="AA132" s="12"/>
      <c r="AB132" s="12"/>
      <c r="AC132" s="12"/>
      <c r="AD132" s="12"/>
      <c r="AE132" s="12"/>
      <c r="AR132" s="158" t="s">
        <v>77</v>
      </c>
      <c r="AT132" s="166" t="s">
        <v>68</v>
      </c>
      <c r="AU132" s="166" t="s">
        <v>15</v>
      </c>
      <c r="AY132" s="158" t="s">
        <v>150</v>
      </c>
      <c r="BK132" s="167">
        <f>SUM(BK133:BK135)</f>
        <v>0</v>
      </c>
    </row>
    <row r="133" spans="1:65" s="2" customFormat="1" ht="24.15" customHeight="1">
      <c r="A133" s="35"/>
      <c r="B133" s="170"/>
      <c r="C133" s="171" t="s">
        <v>250</v>
      </c>
      <c r="D133" s="171" t="s">
        <v>152</v>
      </c>
      <c r="E133" s="172" t="s">
        <v>886</v>
      </c>
      <c r="F133" s="173" t="s">
        <v>887</v>
      </c>
      <c r="G133" s="174" t="s">
        <v>888</v>
      </c>
      <c r="H133" s="175">
        <v>1</v>
      </c>
      <c r="I133" s="176"/>
      <c r="J133" s="177">
        <f>ROUND(I133*H133,2)</f>
        <v>0</v>
      </c>
      <c r="K133" s="173" t="s">
        <v>3</v>
      </c>
      <c r="L133" s="36"/>
      <c r="M133" s="178" t="s">
        <v>3</v>
      </c>
      <c r="N133" s="179" t="s">
        <v>40</v>
      </c>
      <c r="O133" s="69"/>
      <c r="P133" s="180">
        <f>O133*H133</f>
        <v>0</v>
      </c>
      <c r="Q133" s="180">
        <v>0</v>
      </c>
      <c r="R133" s="180">
        <f>Q133*H133</f>
        <v>0</v>
      </c>
      <c r="S133" s="180">
        <v>0</v>
      </c>
      <c r="T133" s="181">
        <f>S133*H133</f>
        <v>0</v>
      </c>
      <c r="U133" s="35"/>
      <c r="V133" s="35"/>
      <c r="W133" s="35"/>
      <c r="X133" s="35"/>
      <c r="Y133" s="35"/>
      <c r="Z133" s="35"/>
      <c r="AA133" s="35"/>
      <c r="AB133" s="35"/>
      <c r="AC133" s="35"/>
      <c r="AD133" s="35"/>
      <c r="AE133" s="35"/>
      <c r="AR133" s="182" t="s">
        <v>185</v>
      </c>
      <c r="AT133" s="182" t="s">
        <v>152</v>
      </c>
      <c r="AU133" s="182" t="s">
        <v>77</v>
      </c>
      <c r="AY133" s="16" t="s">
        <v>150</v>
      </c>
      <c r="BE133" s="183">
        <f>IF(N133="základní",J133,0)</f>
        <v>0</v>
      </c>
      <c r="BF133" s="183">
        <f>IF(N133="snížená",J133,0)</f>
        <v>0</v>
      </c>
      <c r="BG133" s="183">
        <f>IF(N133="zákl. přenesená",J133,0)</f>
        <v>0</v>
      </c>
      <c r="BH133" s="183">
        <f>IF(N133="sníž. přenesená",J133,0)</f>
        <v>0</v>
      </c>
      <c r="BI133" s="183">
        <f>IF(N133="nulová",J133,0)</f>
        <v>0</v>
      </c>
      <c r="BJ133" s="16" t="s">
        <v>15</v>
      </c>
      <c r="BK133" s="183">
        <f>ROUND(I133*H133,2)</f>
        <v>0</v>
      </c>
      <c r="BL133" s="16" t="s">
        <v>185</v>
      </c>
      <c r="BM133" s="182" t="s">
        <v>992</v>
      </c>
    </row>
    <row r="134" spans="1:65" s="2" customFormat="1" ht="16.5" customHeight="1">
      <c r="A134" s="35"/>
      <c r="B134" s="170"/>
      <c r="C134" s="171" t="s">
        <v>422</v>
      </c>
      <c r="D134" s="171" t="s">
        <v>152</v>
      </c>
      <c r="E134" s="172" t="s">
        <v>890</v>
      </c>
      <c r="F134" s="173" t="s">
        <v>891</v>
      </c>
      <c r="G134" s="174" t="s">
        <v>888</v>
      </c>
      <c r="H134" s="175">
        <v>1</v>
      </c>
      <c r="I134" s="176"/>
      <c r="J134" s="177">
        <f>ROUND(I134*H134,2)</f>
        <v>0</v>
      </c>
      <c r="K134" s="173" t="s">
        <v>3</v>
      </c>
      <c r="L134" s="36"/>
      <c r="M134" s="178" t="s">
        <v>3</v>
      </c>
      <c r="N134" s="179" t="s">
        <v>40</v>
      </c>
      <c r="O134" s="69"/>
      <c r="P134" s="180">
        <f>O134*H134</f>
        <v>0</v>
      </c>
      <c r="Q134" s="180">
        <v>0</v>
      </c>
      <c r="R134" s="180">
        <f>Q134*H134</f>
        <v>0</v>
      </c>
      <c r="S134" s="180">
        <v>0</v>
      </c>
      <c r="T134" s="181">
        <f>S134*H134</f>
        <v>0</v>
      </c>
      <c r="U134" s="35"/>
      <c r="V134" s="35"/>
      <c r="W134" s="35"/>
      <c r="X134" s="35"/>
      <c r="Y134" s="35"/>
      <c r="Z134" s="35"/>
      <c r="AA134" s="35"/>
      <c r="AB134" s="35"/>
      <c r="AC134" s="35"/>
      <c r="AD134" s="35"/>
      <c r="AE134" s="35"/>
      <c r="AR134" s="182" t="s">
        <v>185</v>
      </c>
      <c r="AT134" s="182" t="s">
        <v>152</v>
      </c>
      <c r="AU134" s="182" t="s">
        <v>77</v>
      </c>
      <c r="AY134" s="16" t="s">
        <v>150</v>
      </c>
      <c r="BE134" s="183">
        <f>IF(N134="základní",J134,0)</f>
        <v>0</v>
      </c>
      <c r="BF134" s="183">
        <f>IF(N134="snížená",J134,0)</f>
        <v>0</v>
      </c>
      <c r="BG134" s="183">
        <f>IF(N134="zákl. přenesená",J134,0)</f>
        <v>0</v>
      </c>
      <c r="BH134" s="183">
        <f>IF(N134="sníž. přenesená",J134,0)</f>
        <v>0</v>
      </c>
      <c r="BI134" s="183">
        <f>IF(N134="nulová",J134,0)</f>
        <v>0</v>
      </c>
      <c r="BJ134" s="16" t="s">
        <v>15</v>
      </c>
      <c r="BK134" s="183">
        <f>ROUND(I134*H134,2)</f>
        <v>0</v>
      </c>
      <c r="BL134" s="16" t="s">
        <v>185</v>
      </c>
      <c r="BM134" s="182" t="s">
        <v>993</v>
      </c>
    </row>
    <row r="135" spans="1:65" s="2" customFormat="1" ht="16.5" customHeight="1">
      <c r="A135" s="35"/>
      <c r="B135" s="170"/>
      <c r="C135" s="171" t="s">
        <v>254</v>
      </c>
      <c r="D135" s="171" t="s">
        <v>152</v>
      </c>
      <c r="E135" s="172" t="s">
        <v>893</v>
      </c>
      <c r="F135" s="173" t="s">
        <v>894</v>
      </c>
      <c r="G135" s="174" t="s">
        <v>888</v>
      </c>
      <c r="H135" s="175">
        <v>1</v>
      </c>
      <c r="I135" s="176"/>
      <c r="J135" s="177">
        <f>ROUND(I135*H135,2)</f>
        <v>0</v>
      </c>
      <c r="K135" s="173" t="s">
        <v>3</v>
      </c>
      <c r="L135" s="36"/>
      <c r="M135" s="204" t="s">
        <v>3</v>
      </c>
      <c r="N135" s="205" t="s">
        <v>40</v>
      </c>
      <c r="O135" s="191"/>
      <c r="P135" s="206">
        <f>O135*H135</f>
        <v>0</v>
      </c>
      <c r="Q135" s="206">
        <v>0</v>
      </c>
      <c r="R135" s="206">
        <f>Q135*H135</f>
        <v>0</v>
      </c>
      <c r="S135" s="206">
        <v>0</v>
      </c>
      <c r="T135" s="207">
        <f>S135*H135</f>
        <v>0</v>
      </c>
      <c r="U135" s="35"/>
      <c r="V135" s="35"/>
      <c r="W135" s="35"/>
      <c r="X135" s="35"/>
      <c r="Y135" s="35"/>
      <c r="Z135" s="35"/>
      <c r="AA135" s="35"/>
      <c r="AB135" s="35"/>
      <c r="AC135" s="35"/>
      <c r="AD135" s="35"/>
      <c r="AE135" s="35"/>
      <c r="AR135" s="182" t="s">
        <v>185</v>
      </c>
      <c r="AT135" s="182" t="s">
        <v>152</v>
      </c>
      <c r="AU135" s="182" t="s">
        <v>77</v>
      </c>
      <c r="AY135" s="16" t="s">
        <v>150</v>
      </c>
      <c r="BE135" s="183">
        <f>IF(N135="základní",J135,0)</f>
        <v>0</v>
      </c>
      <c r="BF135" s="183">
        <f>IF(N135="snížená",J135,0)</f>
        <v>0</v>
      </c>
      <c r="BG135" s="183">
        <f>IF(N135="zákl. přenesená",J135,0)</f>
        <v>0</v>
      </c>
      <c r="BH135" s="183">
        <f>IF(N135="sníž. přenesená",J135,0)</f>
        <v>0</v>
      </c>
      <c r="BI135" s="183">
        <f>IF(N135="nulová",J135,0)</f>
        <v>0</v>
      </c>
      <c r="BJ135" s="16" t="s">
        <v>15</v>
      </c>
      <c r="BK135" s="183">
        <f>ROUND(I135*H135,2)</f>
        <v>0</v>
      </c>
      <c r="BL135" s="16" t="s">
        <v>185</v>
      </c>
      <c r="BM135" s="182" t="s">
        <v>994</v>
      </c>
    </row>
    <row r="136" spans="1:31" s="2" customFormat="1" ht="6.95" customHeight="1">
      <c r="A136" s="35"/>
      <c r="B136" s="52"/>
      <c r="C136" s="53"/>
      <c r="D136" s="53"/>
      <c r="E136" s="53"/>
      <c r="F136" s="53"/>
      <c r="G136" s="53"/>
      <c r="H136" s="53"/>
      <c r="I136" s="53"/>
      <c r="J136" s="53"/>
      <c r="K136" s="53"/>
      <c r="L136" s="36"/>
      <c r="M136" s="35"/>
      <c r="O136" s="35"/>
      <c r="P136" s="35"/>
      <c r="Q136" s="35"/>
      <c r="R136" s="35"/>
      <c r="S136" s="35"/>
      <c r="T136" s="35"/>
      <c r="U136" s="35"/>
      <c r="V136" s="35"/>
      <c r="W136" s="35"/>
      <c r="X136" s="35"/>
      <c r="Y136" s="35"/>
      <c r="Z136" s="35"/>
      <c r="AA136" s="35"/>
      <c r="AB136" s="35"/>
      <c r="AC136" s="35"/>
      <c r="AD136" s="35"/>
      <c r="AE136" s="35"/>
    </row>
  </sheetData>
  <autoFilter ref="C95:K135"/>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118</v>
      </c>
    </row>
    <row r="3" spans="2:46" s="1" customFormat="1" ht="6.95" customHeight="1">
      <c r="B3" s="17"/>
      <c r="C3" s="18"/>
      <c r="D3" s="18"/>
      <c r="E3" s="18"/>
      <c r="F3" s="18"/>
      <c r="G3" s="18"/>
      <c r="H3" s="18"/>
      <c r="I3" s="18"/>
      <c r="J3" s="18"/>
      <c r="K3" s="18"/>
      <c r="L3" s="19"/>
      <c r="AT3" s="16" t="s">
        <v>77</v>
      </c>
    </row>
    <row r="4" spans="2:46" s="1" customFormat="1" ht="24.95" customHeight="1">
      <c r="B4" s="19"/>
      <c r="D4" s="20" t="s">
        <v>119</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s="1" customFormat="1" ht="12" customHeight="1">
      <c r="B8" s="19"/>
      <c r="D8" s="29" t="s">
        <v>120</v>
      </c>
      <c r="L8" s="19"/>
    </row>
    <row r="9" spans="1:31" s="2" customFormat="1" ht="16.5" customHeight="1">
      <c r="A9" s="35"/>
      <c r="B9" s="36"/>
      <c r="C9" s="35"/>
      <c r="D9" s="35"/>
      <c r="E9" s="121" t="s">
        <v>121</v>
      </c>
      <c r="F9" s="35"/>
      <c r="G9" s="35"/>
      <c r="H9" s="35"/>
      <c r="I9" s="35"/>
      <c r="J9" s="35"/>
      <c r="K9" s="35"/>
      <c r="L9" s="123"/>
      <c r="S9" s="35"/>
      <c r="T9" s="35"/>
      <c r="U9" s="35"/>
      <c r="V9" s="35"/>
      <c r="W9" s="35"/>
      <c r="X9" s="35"/>
      <c r="Y9" s="35"/>
      <c r="Z9" s="35"/>
      <c r="AA9" s="35"/>
      <c r="AB9" s="35"/>
      <c r="AC9" s="35"/>
      <c r="AD9" s="35"/>
      <c r="AE9" s="35"/>
    </row>
    <row r="10" spans="1:31" s="2" customFormat="1" ht="12" customHeight="1">
      <c r="A10" s="35"/>
      <c r="B10" s="36"/>
      <c r="C10" s="35"/>
      <c r="D10" s="29" t="s">
        <v>122</v>
      </c>
      <c r="E10" s="35"/>
      <c r="F10" s="35"/>
      <c r="G10" s="35"/>
      <c r="H10" s="35"/>
      <c r="I10" s="35"/>
      <c r="J10" s="35"/>
      <c r="K10" s="35"/>
      <c r="L10" s="123"/>
      <c r="S10" s="35"/>
      <c r="T10" s="35"/>
      <c r="U10" s="35"/>
      <c r="V10" s="35"/>
      <c r="W10" s="35"/>
      <c r="X10" s="35"/>
      <c r="Y10" s="35"/>
      <c r="Z10" s="35"/>
      <c r="AA10" s="35"/>
      <c r="AB10" s="35"/>
      <c r="AC10" s="35"/>
      <c r="AD10" s="35"/>
      <c r="AE10" s="35"/>
    </row>
    <row r="11" spans="1:31" s="2" customFormat="1" ht="16.5" customHeight="1">
      <c r="A11" s="35"/>
      <c r="B11" s="36"/>
      <c r="C11" s="35"/>
      <c r="D11" s="35"/>
      <c r="E11" s="59" t="s">
        <v>995</v>
      </c>
      <c r="F11" s="35"/>
      <c r="G11" s="35"/>
      <c r="H11" s="35"/>
      <c r="I11" s="35"/>
      <c r="J11" s="35"/>
      <c r="K11" s="35"/>
      <c r="L11" s="123"/>
      <c r="S11" s="35"/>
      <c r="T11" s="35"/>
      <c r="U11" s="35"/>
      <c r="V11" s="35"/>
      <c r="W11" s="35"/>
      <c r="X11" s="35"/>
      <c r="Y11" s="35"/>
      <c r="Z11" s="35"/>
      <c r="AA11" s="35"/>
      <c r="AB11" s="35"/>
      <c r="AC11" s="35"/>
      <c r="AD11" s="35"/>
      <c r="AE11" s="35"/>
    </row>
    <row r="12" spans="1:31" s="2" customFormat="1" ht="12">
      <c r="A12" s="35"/>
      <c r="B12" s="36"/>
      <c r="C12" s="35"/>
      <c r="D12" s="35"/>
      <c r="E12" s="35"/>
      <c r="F12" s="35"/>
      <c r="G12" s="35"/>
      <c r="H12" s="35"/>
      <c r="I12" s="35"/>
      <c r="J12" s="35"/>
      <c r="K12" s="35"/>
      <c r="L12" s="123"/>
      <c r="S12" s="35"/>
      <c r="T12" s="35"/>
      <c r="U12" s="35"/>
      <c r="V12" s="35"/>
      <c r="W12" s="35"/>
      <c r="X12" s="35"/>
      <c r="Y12" s="35"/>
      <c r="Z12" s="35"/>
      <c r="AA12" s="35"/>
      <c r="AB12" s="35"/>
      <c r="AC12" s="35"/>
      <c r="AD12" s="35"/>
      <c r="AE12" s="35"/>
    </row>
    <row r="13" spans="1:31" s="2" customFormat="1" ht="12" customHeight="1">
      <c r="A13" s="35"/>
      <c r="B13" s="36"/>
      <c r="C13" s="35"/>
      <c r="D13" s="29" t="s">
        <v>19</v>
      </c>
      <c r="E13" s="35"/>
      <c r="F13" s="24" t="s">
        <v>3</v>
      </c>
      <c r="G13" s="35"/>
      <c r="H13" s="35"/>
      <c r="I13" s="29" t="s">
        <v>20</v>
      </c>
      <c r="J13" s="24" t="s">
        <v>3</v>
      </c>
      <c r="K13" s="35"/>
      <c r="L13" s="123"/>
      <c r="S13" s="35"/>
      <c r="T13" s="35"/>
      <c r="U13" s="35"/>
      <c r="V13" s="35"/>
      <c r="W13" s="35"/>
      <c r="X13" s="35"/>
      <c r="Y13" s="35"/>
      <c r="Z13" s="35"/>
      <c r="AA13" s="35"/>
      <c r="AB13" s="35"/>
      <c r="AC13" s="35"/>
      <c r="AD13" s="35"/>
      <c r="AE13" s="35"/>
    </row>
    <row r="14" spans="1:31" s="2" customFormat="1" ht="12" customHeight="1">
      <c r="A14" s="35"/>
      <c r="B14" s="36"/>
      <c r="C14" s="35"/>
      <c r="D14" s="29" t="s">
        <v>21</v>
      </c>
      <c r="E14" s="35"/>
      <c r="F14" s="24" t="s">
        <v>22</v>
      </c>
      <c r="G14" s="35"/>
      <c r="H14" s="35"/>
      <c r="I14" s="29" t="s">
        <v>23</v>
      </c>
      <c r="J14" s="61" t="str">
        <f>'Rekapitulace stavby'!AN8</f>
        <v>9. 11. 2022</v>
      </c>
      <c r="K14" s="35"/>
      <c r="L14" s="123"/>
      <c r="S14" s="35"/>
      <c r="T14" s="35"/>
      <c r="U14" s="35"/>
      <c r="V14" s="35"/>
      <c r="W14" s="35"/>
      <c r="X14" s="35"/>
      <c r="Y14" s="35"/>
      <c r="Z14" s="35"/>
      <c r="AA14" s="35"/>
      <c r="AB14" s="35"/>
      <c r="AC14" s="35"/>
      <c r="AD14" s="35"/>
      <c r="AE14" s="35"/>
    </row>
    <row r="15" spans="1:31" s="2" customFormat="1" ht="10.8" customHeight="1">
      <c r="A15" s="35"/>
      <c r="B15" s="36"/>
      <c r="C15" s="35"/>
      <c r="D15" s="35"/>
      <c r="E15" s="35"/>
      <c r="F15" s="35"/>
      <c r="G15" s="35"/>
      <c r="H15" s="35"/>
      <c r="I15" s="35"/>
      <c r="J15" s="35"/>
      <c r="K15" s="35"/>
      <c r="L15" s="123"/>
      <c r="S15" s="35"/>
      <c r="T15" s="35"/>
      <c r="U15" s="35"/>
      <c r="V15" s="35"/>
      <c r="W15" s="35"/>
      <c r="X15" s="35"/>
      <c r="Y15" s="35"/>
      <c r="Z15" s="35"/>
      <c r="AA15" s="35"/>
      <c r="AB15" s="35"/>
      <c r="AC15" s="35"/>
      <c r="AD15" s="35"/>
      <c r="AE15" s="35"/>
    </row>
    <row r="16" spans="1:31" s="2" customFormat="1" ht="12" customHeight="1">
      <c r="A16" s="35"/>
      <c r="B16" s="36"/>
      <c r="C16" s="35"/>
      <c r="D16" s="29" t="s">
        <v>25</v>
      </c>
      <c r="E16" s="35"/>
      <c r="F16" s="35"/>
      <c r="G16" s="35"/>
      <c r="H16" s="35"/>
      <c r="I16" s="29" t="s">
        <v>26</v>
      </c>
      <c r="J16" s="24" t="str">
        <f>IF('Rekapitulace stavby'!AN10="","",'Rekapitulace stavby'!AN10)</f>
        <v/>
      </c>
      <c r="K16" s="35"/>
      <c r="L16" s="123"/>
      <c r="S16" s="35"/>
      <c r="T16" s="35"/>
      <c r="U16" s="35"/>
      <c r="V16" s="35"/>
      <c r="W16" s="35"/>
      <c r="X16" s="35"/>
      <c r="Y16" s="35"/>
      <c r="Z16" s="35"/>
      <c r="AA16" s="35"/>
      <c r="AB16" s="35"/>
      <c r="AC16" s="35"/>
      <c r="AD16" s="35"/>
      <c r="AE16" s="35"/>
    </row>
    <row r="17" spans="1:31" s="2" customFormat="1" ht="18" customHeight="1">
      <c r="A17" s="35"/>
      <c r="B17" s="36"/>
      <c r="C17" s="35"/>
      <c r="D17" s="35"/>
      <c r="E17" s="24" t="str">
        <f>IF('Rekapitulace stavby'!E11="","",'Rekapitulace stavby'!E11)</f>
        <v xml:space="preserve"> </v>
      </c>
      <c r="F17" s="35"/>
      <c r="G17" s="35"/>
      <c r="H17" s="35"/>
      <c r="I17" s="29" t="s">
        <v>27</v>
      </c>
      <c r="J17" s="24" t="str">
        <f>IF('Rekapitulace stavby'!AN11="","",'Rekapitulace stavby'!AN11)</f>
        <v/>
      </c>
      <c r="K17" s="35"/>
      <c r="L17" s="123"/>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123"/>
      <c r="S18" s="35"/>
      <c r="T18" s="35"/>
      <c r="U18" s="35"/>
      <c r="V18" s="35"/>
      <c r="W18" s="35"/>
      <c r="X18" s="35"/>
      <c r="Y18" s="35"/>
      <c r="Z18" s="35"/>
      <c r="AA18" s="35"/>
      <c r="AB18" s="35"/>
      <c r="AC18" s="35"/>
      <c r="AD18" s="35"/>
      <c r="AE18" s="35"/>
    </row>
    <row r="19" spans="1:31" s="2" customFormat="1" ht="12" customHeight="1">
      <c r="A19" s="35"/>
      <c r="B19" s="36"/>
      <c r="C19" s="35"/>
      <c r="D19" s="29" t="s">
        <v>28</v>
      </c>
      <c r="E19" s="35"/>
      <c r="F19" s="35"/>
      <c r="G19" s="35"/>
      <c r="H19" s="35"/>
      <c r="I19" s="29" t="s">
        <v>26</v>
      </c>
      <c r="J19" s="30" t="str">
        <f>'Rekapitulace stavby'!AN13</f>
        <v>Vyplň údaj</v>
      </c>
      <c r="K19" s="35"/>
      <c r="L19" s="123"/>
      <c r="S19" s="35"/>
      <c r="T19" s="35"/>
      <c r="U19" s="35"/>
      <c r="V19" s="35"/>
      <c r="W19" s="35"/>
      <c r="X19" s="35"/>
      <c r="Y19" s="35"/>
      <c r="Z19" s="35"/>
      <c r="AA19" s="35"/>
      <c r="AB19" s="35"/>
      <c r="AC19" s="35"/>
      <c r="AD19" s="35"/>
      <c r="AE19" s="35"/>
    </row>
    <row r="20" spans="1:31" s="2" customFormat="1" ht="18" customHeight="1">
      <c r="A20" s="35"/>
      <c r="B20" s="36"/>
      <c r="C20" s="35"/>
      <c r="D20" s="35"/>
      <c r="E20" s="30" t="str">
        <f>'Rekapitulace stavby'!E14</f>
        <v>Vyplň údaj</v>
      </c>
      <c r="F20" s="24"/>
      <c r="G20" s="24"/>
      <c r="H20" s="24"/>
      <c r="I20" s="29" t="s">
        <v>27</v>
      </c>
      <c r="J20" s="30" t="str">
        <f>'Rekapitulace stavby'!AN14</f>
        <v>Vyplň údaj</v>
      </c>
      <c r="K20" s="35"/>
      <c r="L20" s="123"/>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123"/>
      <c r="S21" s="35"/>
      <c r="T21" s="35"/>
      <c r="U21" s="35"/>
      <c r="V21" s="35"/>
      <c r="W21" s="35"/>
      <c r="X21" s="35"/>
      <c r="Y21" s="35"/>
      <c r="Z21" s="35"/>
      <c r="AA21" s="35"/>
      <c r="AB21" s="35"/>
      <c r="AC21" s="35"/>
      <c r="AD21" s="35"/>
      <c r="AE21" s="35"/>
    </row>
    <row r="22" spans="1:31" s="2" customFormat="1" ht="12" customHeight="1">
      <c r="A22" s="35"/>
      <c r="B22" s="36"/>
      <c r="C22" s="35"/>
      <c r="D22" s="29" t="s">
        <v>30</v>
      </c>
      <c r="E22" s="35"/>
      <c r="F22" s="35"/>
      <c r="G22" s="35"/>
      <c r="H22" s="35"/>
      <c r="I22" s="29" t="s">
        <v>26</v>
      </c>
      <c r="J22" s="24" t="str">
        <f>IF('Rekapitulace stavby'!AN16="","",'Rekapitulace stavby'!AN16)</f>
        <v/>
      </c>
      <c r="K22" s="35"/>
      <c r="L22" s="123"/>
      <c r="S22" s="35"/>
      <c r="T22" s="35"/>
      <c r="U22" s="35"/>
      <c r="V22" s="35"/>
      <c r="W22" s="35"/>
      <c r="X22" s="35"/>
      <c r="Y22" s="35"/>
      <c r="Z22" s="35"/>
      <c r="AA22" s="35"/>
      <c r="AB22" s="35"/>
      <c r="AC22" s="35"/>
      <c r="AD22" s="35"/>
      <c r="AE22" s="35"/>
    </row>
    <row r="23" spans="1:31" s="2" customFormat="1" ht="18" customHeight="1">
      <c r="A23" s="35"/>
      <c r="B23" s="36"/>
      <c r="C23" s="35"/>
      <c r="D23" s="35"/>
      <c r="E23" s="24" t="str">
        <f>IF('Rekapitulace stavby'!E17="","",'Rekapitulace stavby'!E17)</f>
        <v xml:space="preserve"> </v>
      </c>
      <c r="F23" s="35"/>
      <c r="G23" s="35"/>
      <c r="H23" s="35"/>
      <c r="I23" s="29" t="s">
        <v>27</v>
      </c>
      <c r="J23" s="24" t="str">
        <f>IF('Rekapitulace stavby'!AN17="","",'Rekapitulace stavby'!AN17)</f>
        <v/>
      </c>
      <c r="K23" s="35"/>
      <c r="L23" s="123"/>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123"/>
      <c r="S24" s="35"/>
      <c r="T24" s="35"/>
      <c r="U24" s="35"/>
      <c r="V24" s="35"/>
      <c r="W24" s="35"/>
      <c r="X24" s="35"/>
      <c r="Y24" s="35"/>
      <c r="Z24" s="35"/>
      <c r="AA24" s="35"/>
      <c r="AB24" s="35"/>
      <c r="AC24" s="35"/>
      <c r="AD24" s="35"/>
      <c r="AE24" s="35"/>
    </row>
    <row r="25" spans="1:31" s="2" customFormat="1" ht="12" customHeight="1">
      <c r="A25" s="35"/>
      <c r="B25" s="36"/>
      <c r="C25" s="35"/>
      <c r="D25" s="29" t="s">
        <v>32</v>
      </c>
      <c r="E25" s="35"/>
      <c r="F25" s="35"/>
      <c r="G25" s="35"/>
      <c r="H25" s="35"/>
      <c r="I25" s="29" t="s">
        <v>26</v>
      </c>
      <c r="J25" s="24" t="str">
        <f>IF('Rekapitulace stavby'!AN19="","",'Rekapitulace stavby'!AN19)</f>
        <v/>
      </c>
      <c r="K25" s="35"/>
      <c r="L25" s="123"/>
      <c r="S25" s="35"/>
      <c r="T25" s="35"/>
      <c r="U25" s="35"/>
      <c r="V25" s="35"/>
      <c r="W25" s="35"/>
      <c r="X25" s="35"/>
      <c r="Y25" s="35"/>
      <c r="Z25" s="35"/>
      <c r="AA25" s="35"/>
      <c r="AB25" s="35"/>
      <c r="AC25" s="35"/>
      <c r="AD25" s="35"/>
      <c r="AE25" s="35"/>
    </row>
    <row r="26" spans="1:31" s="2" customFormat="1" ht="18" customHeight="1">
      <c r="A26" s="35"/>
      <c r="B26" s="36"/>
      <c r="C26" s="35"/>
      <c r="D26" s="35"/>
      <c r="E26" s="24" t="str">
        <f>IF('Rekapitulace stavby'!E20="","",'Rekapitulace stavby'!E20)</f>
        <v xml:space="preserve"> </v>
      </c>
      <c r="F26" s="35"/>
      <c r="G26" s="35"/>
      <c r="H26" s="35"/>
      <c r="I26" s="29" t="s">
        <v>27</v>
      </c>
      <c r="J26" s="24" t="str">
        <f>IF('Rekapitulace stavby'!AN20="","",'Rekapitulace stavby'!AN20)</f>
        <v/>
      </c>
      <c r="K26" s="35"/>
      <c r="L26" s="123"/>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123"/>
      <c r="S27" s="35"/>
      <c r="T27" s="35"/>
      <c r="U27" s="35"/>
      <c r="V27" s="35"/>
      <c r="W27" s="35"/>
      <c r="X27" s="35"/>
      <c r="Y27" s="35"/>
      <c r="Z27" s="35"/>
      <c r="AA27" s="35"/>
      <c r="AB27" s="35"/>
      <c r="AC27" s="35"/>
      <c r="AD27" s="35"/>
      <c r="AE27" s="35"/>
    </row>
    <row r="28" spans="1:31" s="2" customFormat="1" ht="12" customHeight="1">
      <c r="A28" s="35"/>
      <c r="B28" s="36"/>
      <c r="C28" s="35"/>
      <c r="D28" s="29" t="s">
        <v>33</v>
      </c>
      <c r="E28" s="35"/>
      <c r="F28" s="35"/>
      <c r="G28" s="35"/>
      <c r="H28" s="35"/>
      <c r="I28" s="35"/>
      <c r="J28" s="35"/>
      <c r="K28" s="35"/>
      <c r="L28" s="123"/>
      <c r="S28" s="35"/>
      <c r="T28" s="35"/>
      <c r="U28" s="35"/>
      <c r="V28" s="35"/>
      <c r="W28" s="35"/>
      <c r="X28" s="35"/>
      <c r="Y28" s="35"/>
      <c r="Z28" s="35"/>
      <c r="AA28" s="35"/>
      <c r="AB28" s="35"/>
      <c r="AC28" s="35"/>
      <c r="AD28" s="35"/>
      <c r="AE28" s="35"/>
    </row>
    <row r="29" spans="1:31" s="8" customFormat="1" ht="16.5" customHeight="1">
      <c r="A29" s="124"/>
      <c r="B29" s="125"/>
      <c r="C29" s="124"/>
      <c r="D29" s="124"/>
      <c r="E29" s="33" t="s">
        <v>3</v>
      </c>
      <c r="F29" s="33"/>
      <c r="G29" s="33"/>
      <c r="H29" s="33"/>
      <c r="I29" s="124"/>
      <c r="J29" s="124"/>
      <c r="K29" s="124"/>
      <c r="L29" s="126"/>
      <c r="S29" s="124"/>
      <c r="T29" s="124"/>
      <c r="U29" s="124"/>
      <c r="V29" s="124"/>
      <c r="W29" s="124"/>
      <c r="X29" s="124"/>
      <c r="Y29" s="124"/>
      <c r="Z29" s="124"/>
      <c r="AA29" s="124"/>
      <c r="AB29" s="124"/>
      <c r="AC29" s="124"/>
      <c r="AD29" s="124"/>
      <c r="AE29" s="124"/>
    </row>
    <row r="30" spans="1:31" s="2" customFormat="1" ht="6.95" customHeight="1">
      <c r="A30" s="35"/>
      <c r="B30" s="36"/>
      <c r="C30" s="35"/>
      <c r="D30" s="35"/>
      <c r="E30" s="35"/>
      <c r="F30" s="35"/>
      <c r="G30" s="35"/>
      <c r="H30" s="35"/>
      <c r="I30" s="35"/>
      <c r="J30" s="35"/>
      <c r="K30" s="35"/>
      <c r="L30" s="123"/>
      <c r="S30" s="35"/>
      <c r="T30" s="35"/>
      <c r="U30" s="35"/>
      <c r="V30" s="35"/>
      <c r="W30" s="35"/>
      <c r="X30" s="35"/>
      <c r="Y30" s="35"/>
      <c r="Z30" s="35"/>
      <c r="AA30" s="35"/>
      <c r="AB30" s="35"/>
      <c r="AC30" s="35"/>
      <c r="AD30" s="35"/>
      <c r="AE30" s="35"/>
    </row>
    <row r="31" spans="1:31" s="2" customFormat="1" ht="6.95" customHeight="1">
      <c r="A31" s="35"/>
      <c r="B31" s="36"/>
      <c r="C31" s="35"/>
      <c r="D31" s="81"/>
      <c r="E31" s="81"/>
      <c r="F31" s="81"/>
      <c r="G31" s="81"/>
      <c r="H31" s="81"/>
      <c r="I31" s="81"/>
      <c r="J31" s="81"/>
      <c r="K31" s="81"/>
      <c r="L31" s="123"/>
      <c r="S31" s="35"/>
      <c r="T31" s="35"/>
      <c r="U31" s="35"/>
      <c r="V31" s="35"/>
      <c r="W31" s="35"/>
      <c r="X31" s="35"/>
      <c r="Y31" s="35"/>
      <c r="Z31" s="35"/>
      <c r="AA31" s="35"/>
      <c r="AB31" s="35"/>
      <c r="AC31" s="35"/>
      <c r="AD31" s="35"/>
      <c r="AE31" s="35"/>
    </row>
    <row r="32" spans="1:31" s="2" customFormat="1" ht="25.4" customHeight="1">
      <c r="A32" s="35"/>
      <c r="B32" s="36"/>
      <c r="C32" s="35"/>
      <c r="D32" s="127" t="s">
        <v>35</v>
      </c>
      <c r="E32" s="35"/>
      <c r="F32" s="35"/>
      <c r="G32" s="35"/>
      <c r="H32" s="35"/>
      <c r="I32" s="35"/>
      <c r="J32" s="87">
        <f>ROUND(J86,2)</f>
        <v>0</v>
      </c>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14.4" customHeight="1">
      <c r="A34" s="35"/>
      <c r="B34" s="36"/>
      <c r="C34" s="35"/>
      <c r="D34" s="35"/>
      <c r="E34" s="35"/>
      <c r="F34" s="40" t="s">
        <v>37</v>
      </c>
      <c r="G34" s="35"/>
      <c r="H34" s="35"/>
      <c r="I34" s="40" t="s">
        <v>36</v>
      </c>
      <c r="J34" s="40" t="s">
        <v>38</v>
      </c>
      <c r="K34" s="35"/>
      <c r="L34" s="123"/>
      <c r="S34" s="35"/>
      <c r="T34" s="35"/>
      <c r="U34" s="35"/>
      <c r="V34" s="35"/>
      <c r="W34" s="35"/>
      <c r="X34" s="35"/>
      <c r="Y34" s="35"/>
      <c r="Z34" s="35"/>
      <c r="AA34" s="35"/>
      <c r="AB34" s="35"/>
      <c r="AC34" s="35"/>
      <c r="AD34" s="35"/>
      <c r="AE34" s="35"/>
    </row>
    <row r="35" spans="1:31" s="2" customFormat="1" ht="14.4" customHeight="1">
      <c r="A35" s="35"/>
      <c r="B35" s="36"/>
      <c r="C35" s="35"/>
      <c r="D35" s="122" t="s">
        <v>39</v>
      </c>
      <c r="E35" s="29" t="s">
        <v>40</v>
      </c>
      <c r="F35" s="128">
        <f>ROUND((SUM(BE86:BE93)),2)</f>
        <v>0</v>
      </c>
      <c r="G35" s="35"/>
      <c r="H35" s="35"/>
      <c r="I35" s="129">
        <v>0.21</v>
      </c>
      <c r="J35" s="128">
        <f>ROUND(((SUM(BE86:BE93))*I35),2)</f>
        <v>0</v>
      </c>
      <c r="K35" s="35"/>
      <c r="L35" s="123"/>
      <c r="S35" s="35"/>
      <c r="T35" s="35"/>
      <c r="U35" s="35"/>
      <c r="V35" s="35"/>
      <c r="W35" s="35"/>
      <c r="X35" s="35"/>
      <c r="Y35" s="35"/>
      <c r="Z35" s="35"/>
      <c r="AA35" s="35"/>
      <c r="AB35" s="35"/>
      <c r="AC35" s="35"/>
      <c r="AD35" s="35"/>
      <c r="AE35" s="35"/>
    </row>
    <row r="36" spans="1:31" s="2" customFormat="1" ht="14.4" customHeight="1">
      <c r="A36" s="35"/>
      <c r="B36" s="36"/>
      <c r="C36" s="35"/>
      <c r="D36" s="35"/>
      <c r="E36" s="29" t="s">
        <v>41</v>
      </c>
      <c r="F36" s="128">
        <f>ROUND((SUM(BF86:BF93)),2)</f>
        <v>0</v>
      </c>
      <c r="G36" s="35"/>
      <c r="H36" s="35"/>
      <c r="I36" s="129">
        <v>0.15</v>
      </c>
      <c r="J36" s="128">
        <f>ROUND(((SUM(BF86:BF93))*I36),2)</f>
        <v>0</v>
      </c>
      <c r="K36" s="35"/>
      <c r="L36" s="123"/>
      <c r="S36" s="35"/>
      <c r="T36" s="35"/>
      <c r="U36" s="35"/>
      <c r="V36" s="35"/>
      <c r="W36" s="35"/>
      <c r="X36" s="35"/>
      <c r="Y36" s="35"/>
      <c r="Z36" s="35"/>
      <c r="AA36" s="35"/>
      <c r="AB36" s="35"/>
      <c r="AC36" s="35"/>
      <c r="AD36" s="35"/>
      <c r="AE36" s="35"/>
    </row>
    <row r="37" spans="1:31" s="2" customFormat="1" ht="14.4" customHeight="1" hidden="1">
      <c r="A37" s="35"/>
      <c r="B37" s="36"/>
      <c r="C37" s="35"/>
      <c r="D37" s="35"/>
      <c r="E37" s="29" t="s">
        <v>42</v>
      </c>
      <c r="F37" s="128">
        <f>ROUND((SUM(BG86:BG93)),2)</f>
        <v>0</v>
      </c>
      <c r="G37" s="35"/>
      <c r="H37" s="35"/>
      <c r="I37" s="129">
        <v>0.21</v>
      </c>
      <c r="J37" s="128">
        <f>0</f>
        <v>0</v>
      </c>
      <c r="K37" s="35"/>
      <c r="L37" s="123"/>
      <c r="S37" s="35"/>
      <c r="T37" s="35"/>
      <c r="U37" s="35"/>
      <c r="V37" s="35"/>
      <c r="W37" s="35"/>
      <c r="X37" s="35"/>
      <c r="Y37" s="35"/>
      <c r="Z37" s="35"/>
      <c r="AA37" s="35"/>
      <c r="AB37" s="35"/>
      <c r="AC37" s="35"/>
      <c r="AD37" s="35"/>
      <c r="AE37" s="35"/>
    </row>
    <row r="38" spans="1:31" s="2" customFormat="1" ht="14.4" customHeight="1" hidden="1">
      <c r="A38" s="35"/>
      <c r="B38" s="36"/>
      <c r="C38" s="35"/>
      <c r="D38" s="35"/>
      <c r="E38" s="29" t="s">
        <v>43</v>
      </c>
      <c r="F38" s="128">
        <f>ROUND((SUM(BH86:BH93)),2)</f>
        <v>0</v>
      </c>
      <c r="G38" s="35"/>
      <c r="H38" s="35"/>
      <c r="I38" s="129">
        <v>0.15</v>
      </c>
      <c r="J38" s="128">
        <f>0</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44</v>
      </c>
      <c r="F39" s="128">
        <f>ROUND((SUM(BI86:BI93)),2)</f>
        <v>0</v>
      </c>
      <c r="G39" s="35"/>
      <c r="H39" s="35"/>
      <c r="I39" s="129">
        <v>0</v>
      </c>
      <c r="J39" s="128">
        <f>0</f>
        <v>0</v>
      </c>
      <c r="K39" s="35"/>
      <c r="L39" s="123"/>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123"/>
      <c r="S40" s="35"/>
      <c r="T40" s="35"/>
      <c r="U40" s="35"/>
      <c r="V40" s="35"/>
      <c r="W40" s="35"/>
      <c r="X40" s="35"/>
      <c r="Y40" s="35"/>
      <c r="Z40" s="35"/>
      <c r="AA40" s="35"/>
      <c r="AB40" s="35"/>
      <c r="AC40" s="35"/>
      <c r="AD40" s="35"/>
      <c r="AE40" s="35"/>
    </row>
    <row r="41" spans="1:31" s="2" customFormat="1" ht="25.4" customHeight="1">
      <c r="A41" s="35"/>
      <c r="B41" s="36"/>
      <c r="C41" s="130"/>
      <c r="D41" s="131" t="s">
        <v>45</v>
      </c>
      <c r="E41" s="73"/>
      <c r="F41" s="73"/>
      <c r="G41" s="132" t="s">
        <v>46</v>
      </c>
      <c r="H41" s="133" t="s">
        <v>47</v>
      </c>
      <c r="I41" s="73"/>
      <c r="J41" s="134">
        <f>SUM(J32:J39)</f>
        <v>0</v>
      </c>
      <c r="K41" s="135"/>
      <c r="L41" s="123"/>
      <c r="S41" s="35"/>
      <c r="T41" s="35"/>
      <c r="U41" s="35"/>
      <c r="V41" s="35"/>
      <c r="W41" s="35"/>
      <c r="X41" s="35"/>
      <c r="Y41" s="35"/>
      <c r="Z41" s="35"/>
      <c r="AA41" s="35"/>
      <c r="AB41" s="35"/>
      <c r="AC41" s="35"/>
      <c r="AD41" s="35"/>
      <c r="AE41" s="35"/>
    </row>
    <row r="42" spans="1:31" s="2" customFormat="1" ht="14.4" customHeight="1">
      <c r="A42" s="35"/>
      <c r="B42" s="52"/>
      <c r="C42" s="53"/>
      <c r="D42" s="53"/>
      <c r="E42" s="53"/>
      <c r="F42" s="53"/>
      <c r="G42" s="53"/>
      <c r="H42" s="53"/>
      <c r="I42" s="53"/>
      <c r="J42" s="53"/>
      <c r="K42" s="53"/>
      <c r="L42" s="123"/>
      <c r="S42" s="35"/>
      <c r="T42" s="35"/>
      <c r="U42" s="35"/>
      <c r="V42" s="35"/>
      <c r="W42" s="35"/>
      <c r="X42" s="35"/>
      <c r="Y42" s="35"/>
      <c r="Z42" s="35"/>
      <c r="AA42" s="35"/>
      <c r="AB42" s="35"/>
      <c r="AC42" s="35"/>
      <c r="AD42" s="35"/>
      <c r="AE42" s="35"/>
    </row>
    <row r="46" spans="1:31" s="2" customFormat="1" ht="6.95" customHeight="1">
      <c r="A46" s="35"/>
      <c r="B46" s="54"/>
      <c r="C46" s="55"/>
      <c r="D46" s="55"/>
      <c r="E46" s="55"/>
      <c r="F46" s="55"/>
      <c r="G46" s="55"/>
      <c r="H46" s="55"/>
      <c r="I46" s="55"/>
      <c r="J46" s="55"/>
      <c r="K46" s="55"/>
      <c r="L46" s="123"/>
      <c r="S46" s="35"/>
      <c r="T46" s="35"/>
      <c r="U46" s="35"/>
      <c r="V46" s="35"/>
      <c r="W46" s="35"/>
      <c r="X46" s="35"/>
      <c r="Y46" s="35"/>
      <c r="Z46" s="35"/>
      <c r="AA46" s="35"/>
      <c r="AB46" s="35"/>
      <c r="AC46" s="35"/>
      <c r="AD46" s="35"/>
      <c r="AE46" s="35"/>
    </row>
    <row r="47" spans="1:31" s="2" customFormat="1" ht="24.95" customHeight="1">
      <c r="A47" s="35"/>
      <c r="B47" s="36"/>
      <c r="C47" s="20" t="s">
        <v>126</v>
      </c>
      <c r="D47" s="35"/>
      <c r="E47" s="35"/>
      <c r="F47" s="35"/>
      <c r="G47" s="35"/>
      <c r="H47" s="35"/>
      <c r="I47" s="35"/>
      <c r="J47" s="35"/>
      <c r="K47" s="35"/>
      <c r="L47" s="123"/>
      <c r="S47" s="35"/>
      <c r="T47" s="35"/>
      <c r="U47" s="35"/>
      <c r="V47" s="35"/>
      <c r="W47" s="35"/>
      <c r="X47" s="35"/>
      <c r="Y47" s="35"/>
      <c r="Z47" s="35"/>
      <c r="AA47" s="35"/>
      <c r="AB47" s="35"/>
      <c r="AC47" s="35"/>
      <c r="AD47" s="35"/>
      <c r="AE47" s="35"/>
    </row>
    <row r="48" spans="1:31" s="2" customFormat="1" ht="6.95" customHeight="1">
      <c r="A48" s="35"/>
      <c r="B48" s="36"/>
      <c r="C48" s="35"/>
      <c r="D48" s="35"/>
      <c r="E48" s="35"/>
      <c r="F48" s="35"/>
      <c r="G48" s="35"/>
      <c r="H48" s="35"/>
      <c r="I48" s="35"/>
      <c r="J48" s="35"/>
      <c r="K48" s="35"/>
      <c r="L48" s="123"/>
      <c r="S48" s="35"/>
      <c r="T48" s="35"/>
      <c r="U48" s="35"/>
      <c r="V48" s="35"/>
      <c r="W48" s="35"/>
      <c r="X48" s="35"/>
      <c r="Y48" s="35"/>
      <c r="Z48" s="35"/>
      <c r="AA48" s="35"/>
      <c r="AB48" s="35"/>
      <c r="AC48" s="35"/>
      <c r="AD48" s="35"/>
      <c r="AE48" s="35"/>
    </row>
    <row r="49" spans="1:31" s="2" customFormat="1" ht="12" customHeight="1">
      <c r="A49" s="35"/>
      <c r="B49" s="36"/>
      <c r="C49" s="29" t="s">
        <v>17</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16.5" customHeight="1">
      <c r="A50" s="35"/>
      <c r="B50" s="36"/>
      <c r="C50" s="35"/>
      <c r="D50" s="35"/>
      <c r="E50" s="121" t="str">
        <f>E7</f>
        <v>Pozemní (stavební) objekt Koleje Jarov</v>
      </c>
      <c r="F50" s="29"/>
      <c r="G50" s="29"/>
      <c r="H50" s="29"/>
      <c r="I50" s="35"/>
      <c r="J50" s="35"/>
      <c r="K50" s="35"/>
      <c r="L50" s="123"/>
      <c r="S50" s="35"/>
      <c r="T50" s="35"/>
      <c r="U50" s="35"/>
      <c r="V50" s="35"/>
      <c r="W50" s="35"/>
      <c r="X50" s="35"/>
      <c r="Y50" s="35"/>
      <c r="Z50" s="35"/>
      <c r="AA50" s="35"/>
      <c r="AB50" s="35"/>
      <c r="AC50" s="35"/>
      <c r="AD50" s="35"/>
      <c r="AE50" s="35"/>
    </row>
    <row r="51" spans="2:12" s="1" customFormat="1" ht="12" customHeight="1">
      <c r="B51" s="19"/>
      <c r="C51" s="29" t="s">
        <v>120</v>
      </c>
      <c r="L51" s="19"/>
    </row>
    <row r="52" spans="1:31" s="2" customFormat="1" ht="16.5" customHeight="1">
      <c r="A52" s="35"/>
      <c r="B52" s="36"/>
      <c r="C52" s="35"/>
      <c r="D52" s="35"/>
      <c r="E52" s="121" t="s">
        <v>121</v>
      </c>
      <c r="F52" s="35"/>
      <c r="G52" s="35"/>
      <c r="H52" s="35"/>
      <c r="I52" s="35"/>
      <c r="J52" s="35"/>
      <c r="K52" s="35"/>
      <c r="L52" s="123"/>
      <c r="S52" s="35"/>
      <c r="T52" s="35"/>
      <c r="U52" s="35"/>
      <c r="V52" s="35"/>
      <c r="W52" s="35"/>
      <c r="X52" s="35"/>
      <c r="Y52" s="35"/>
      <c r="Z52" s="35"/>
      <c r="AA52" s="35"/>
      <c r="AB52" s="35"/>
      <c r="AC52" s="35"/>
      <c r="AD52" s="35"/>
      <c r="AE52" s="35"/>
    </row>
    <row r="53" spans="1:31" s="2" customFormat="1" ht="12" customHeight="1">
      <c r="A53" s="35"/>
      <c r="B53" s="36"/>
      <c r="C53" s="29" t="s">
        <v>122</v>
      </c>
      <c r="D53" s="35"/>
      <c r="E53" s="35"/>
      <c r="F53" s="35"/>
      <c r="G53" s="35"/>
      <c r="H53" s="35"/>
      <c r="I53" s="35"/>
      <c r="J53" s="35"/>
      <c r="K53" s="35"/>
      <c r="L53" s="123"/>
      <c r="S53" s="35"/>
      <c r="T53" s="35"/>
      <c r="U53" s="35"/>
      <c r="V53" s="35"/>
      <c r="W53" s="35"/>
      <c r="X53" s="35"/>
      <c r="Y53" s="35"/>
      <c r="Z53" s="35"/>
      <c r="AA53" s="35"/>
      <c r="AB53" s="35"/>
      <c r="AC53" s="35"/>
      <c r="AD53" s="35"/>
      <c r="AE53" s="35"/>
    </row>
    <row r="54" spans="1:31" s="2" customFormat="1" ht="16.5" customHeight="1">
      <c r="A54" s="35"/>
      <c r="B54" s="36"/>
      <c r="C54" s="35"/>
      <c r="D54" s="35"/>
      <c r="E54" s="59" t="str">
        <f>E11</f>
        <v>VRN - Ostatní a vedlejší náklady</v>
      </c>
      <c r="F54" s="35"/>
      <c r="G54" s="35"/>
      <c r="H54" s="35"/>
      <c r="I54" s="35"/>
      <c r="J54" s="35"/>
      <c r="K54" s="35"/>
      <c r="L54" s="123"/>
      <c r="S54" s="35"/>
      <c r="T54" s="35"/>
      <c r="U54" s="35"/>
      <c r="V54" s="35"/>
      <c r="W54" s="35"/>
      <c r="X54" s="35"/>
      <c r="Y54" s="35"/>
      <c r="Z54" s="35"/>
      <c r="AA54" s="35"/>
      <c r="AB54" s="35"/>
      <c r="AC54" s="35"/>
      <c r="AD54" s="35"/>
      <c r="AE54" s="35"/>
    </row>
    <row r="55" spans="1:31" s="2" customFormat="1" ht="6.95" customHeight="1">
      <c r="A55" s="35"/>
      <c r="B55" s="36"/>
      <c r="C55" s="35"/>
      <c r="D55" s="35"/>
      <c r="E55" s="35"/>
      <c r="F55" s="35"/>
      <c r="G55" s="35"/>
      <c r="H55" s="35"/>
      <c r="I55" s="35"/>
      <c r="J55" s="35"/>
      <c r="K55" s="35"/>
      <c r="L55" s="123"/>
      <c r="S55" s="35"/>
      <c r="T55" s="35"/>
      <c r="U55" s="35"/>
      <c r="V55" s="35"/>
      <c r="W55" s="35"/>
      <c r="X55" s="35"/>
      <c r="Y55" s="35"/>
      <c r="Z55" s="35"/>
      <c r="AA55" s="35"/>
      <c r="AB55" s="35"/>
      <c r="AC55" s="35"/>
      <c r="AD55" s="35"/>
      <c r="AE55" s="35"/>
    </row>
    <row r="56" spans="1:31" s="2" customFormat="1" ht="12" customHeight="1">
      <c r="A56" s="35"/>
      <c r="B56" s="36"/>
      <c r="C56" s="29" t="s">
        <v>21</v>
      </c>
      <c r="D56" s="35"/>
      <c r="E56" s="35"/>
      <c r="F56" s="24" t="str">
        <f>F14</f>
        <v xml:space="preserve"> </v>
      </c>
      <c r="G56" s="35"/>
      <c r="H56" s="35"/>
      <c r="I56" s="29" t="s">
        <v>23</v>
      </c>
      <c r="J56" s="61" t="str">
        <f>IF(J14="","",J14)</f>
        <v>9. 11. 2022</v>
      </c>
      <c r="K56" s="35"/>
      <c r="L56" s="123"/>
      <c r="S56" s="35"/>
      <c r="T56" s="35"/>
      <c r="U56" s="35"/>
      <c r="V56" s="35"/>
      <c r="W56" s="35"/>
      <c r="X56" s="35"/>
      <c r="Y56" s="35"/>
      <c r="Z56" s="35"/>
      <c r="AA56" s="35"/>
      <c r="AB56" s="35"/>
      <c r="AC56" s="35"/>
      <c r="AD56" s="35"/>
      <c r="AE56" s="35"/>
    </row>
    <row r="57" spans="1:31" s="2" customFormat="1" ht="6.95" customHeight="1">
      <c r="A57" s="35"/>
      <c r="B57" s="36"/>
      <c r="C57" s="35"/>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5.15" customHeight="1">
      <c r="A58" s="35"/>
      <c r="B58" s="36"/>
      <c r="C58" s="29" t="s">
        <v>25</v>
      </c>
      <c r="D58" s="35"/>
      <c r="E58" s="35"/>
      <c r="F58" s="24" t="str">
        <f>E17</f>
        <v xml:space="preserve"> </v>
      </c>
      <c r="G58" s="35"/>
      <c r="H58" s="35"/>
      <c r="I58" s="29" t="s">
        <v>30</v>
      </c>
      <c r="J58" s="33" t="str">
        <f>E23</f>
        <v xml:space="preserve"> </v>
      </c>
      <c r="K58" s="35"/>
      <c r="L58" s="123"/>
      <c r="S58" s="35"/>
      <c r="T58" s="35"/>
      <c r="U58" s="35"/>
      <c r="V58" s="35"/>
      <c r="W58" s="35"/>
      <c r="X58" s="35"/>
      <c r="Y58" s="35"/>
      <c r="Z58" s="35"/>
      <c r="AA58" s="35"/>
      <c r="AB58" s="35"/>
      <c r="AC58" s="35"/>
      <c r="AD58" s="35"/>
      <c r="AE58" s="35"/>
    </row>
    <row r="59" spans="1:31" s="2" customFormat="1" ht="15.15" customHeight="1">
      <c r="A59" s="35"/>
      <c r="B59" s="36"/>
      <c r="C59" s="29" t="s">
        <v>28</v>
      </c>
      <c r="D59" s="35"/>
      <c r="E59" s="35"/>
      <c r="F59" s="24" t="str">
        <f>IF(E20="","",E20)</f>
        <v>Vyplň údaj</v>
      </c>
      <c r="G59" s="35"/>
      <c r="H59" s="35"/>
      <c r="I59" s="29" t="s">
        <v>32</v>
      </c>
      <c r="J59" s="33" t="str">
        <f>E26</f>
        <v xml:space="preserve"> </v>
      </c>
      <c r="K59" s="35"/>
      <c r="L59" s="123"/>
      <c r="S59" s="35"/>
      <c r="T59" s="35"/>
      <c r="U59" s="35"/>
      <c r="V59" s="35"/>
      <c r="W59" s="35"/>
      <c r="X59" s="35"/>
      <c r="Y59" s="35"/>
      <c r="Z59" s="35"/>
      <c r="AA59" s="35"/>
      <c r="AB59" s="35"/>
      <c r="AC59" s="35"/>
      <c r="AD59" s="35"/>
      <c r="AE59" s="35"/>
    </row>
    <row r="60" spans="1:31" s="2" customFormat="1" ht="10.3" customHeight="1">
      <c r="A60" s="35"/>
      <c r="B60" s="36"/>
      <c r="C60" s="35"/>
      <c r="D60" s="35"/>
      <c r="E60" s="35"/>
      <c r="F60" s="35"/>
      <c r="G60" s="35"/>
      <c r="H60" s="35"/>
      <c r="I60" s="35"/>
      <c r="J60" s="35"/>
      <c r="K60" s="35"/>
      <c r="L60" s="123"/>
      <c r="S60" s="35"/>
      <c r="T60" s="35"/>
      <c r="U60" s="35"/>
      <c r="V60" s="35"/>
      <c r="W60" s="35"/>
      <c r="X60" s="35"/>
      <c r="Y60" s="35"/>
      <c r="Z60" s="35"/>
      <c r="AA60" s="35"/>
      <c r="AB60" s="35"/>
      <c r="AC60" s="35"/>
      <c r="AD60" s="35"/>
      <c r="AE60" s="35"/>
    </row>
    <row r="61" spans="1:31" s="2" customFormat="1" ht="29.25" customHeight="1">
      <c r="A61" s="35"/>
      <c r="B61" s="36"/>
      <c r="C61" s="136" t="s">
        <v>127</v>
      </c>
      <c r="D61" s="130"/>
      <c r="E61" s="130"/>
      <c r="F61" s="130"/>
      <c r="G61" s="130"/>
      <c r="H61" s="130"/>
      <c r="I61" s="130"/>
      <c r="J61" s="137" t="s">
        <v>128</v>
      </c>
      <c r="K61" s="130"/>
      <c r="L61" s="123"/>
      <c r="S61" s="35"/>
      <c r="T61" s="35"/>
      <c r="U61" s="35"/>
      <c r="V61" s="35"/>
      <c r="W61" s="35"/>
      <c r="X61" s="35"/>
      <c r="Y61" s="35"/>
      <c r="Z61" s="35"/>
      <c r="AA61" s="35"/>
      <c r="AB61" s="35"/>
      <c r="AC61" s="35"/>
      <c r="AD61" s="35"/>
      <c r="AE61" s="35"/>
    </row>
    <row r="62" spans="1:31" s="2" customFormat="1" ht="10.3" customHeight="1">
      <c r="A62" s="35"/>
      <c r="B62" s="36"/>
      <c r="C62" s="35"/>
      <c r="D62" s="35"/>
      <c r="E62" s="35"/>
      <c r="F62" s="35"/>
      <c r="G62" s="35"/>
      <c r="H62" s="35"/>
      <c r="I62" s="35"/>
      <c r="J62" s="35"/>
      <c r="K62" s="35"/>
      <c r="L62" s="123"/>
      <c r="S62" s="35"/>
      <c r="T62" s="35"/>
      <c r="U62" s="35"/>
      <c r="V62" s="35"/>
      <c r="W62" s="35"/>
      <c r="X62" s="35"/>
      <c r="Y62" s="35"/>
      <c r="Z62" s="35"/>
      <c r="AA62" s="35"/>
      <c r="AB62" s="35"/>
      <c r="AC62" s="35"/>
      <c r="AD62" s="35"/>
      <c r="AE62" s="35"/>
    </row>
    <row r="63" spans="1:47" s="2" customFormat="1" ht="22.8" customHeight="1">
      <c r="A63" s="35"/>
      <c r="B63" s="36"/>
      <c r="C63" s="138" t="s">
        <v>67</v>
      </c>
      <c r="D63" s="35"/>
      <c r="E63" s="35"/>
      <c r="F63" s="35"/>
      <c r="G63" s="35"/>
      <c r="H63" s="35"/>
      <c r="I63" s="35"/>
      <c r="J63" s="87">
        <f>J86</f>
        <v>0</v>
      </c>
      <c r="K63" s="35"/>
      <c r="L63" s="123"/>
      <c r="S63" s="35"/>
      <c r="T63" s="35"/>
      <c r="U63" s="35"/>
      <c r="V63" s="35"/>
      <c r="W63" s="35"/>
      <c r="X63" s="35"/>
      <c r="Y63" s="35"/>
      <c r="Z63" s="35"/>
      <c r="AA63" s="35"/>
      <c r="AB63" s="35"/>
      <c r="AC63" s="35"/>
      <c r="AD63" s="35"/>
      <c r="AE63" s="35"/>
      <c r="AU63" s="16" t="s">
        <v>129</v>
      </c>
    </row>
    <row r="64" spans="1:31" s="9" customFormat="1" ht="24.95" customHeight="1">
      <c r="A64" s="9"/>
      <c r="B64" s="139"/>
      <c r="C64" s="9"/>
      <c r="D64" s="140" t="s">
        <v>996</v>
      </c>
      <c r="E64" s="141"/>
      <c r="F64" s="141"/>
      <c r="G64" s="141"/>
      <c r="H64" s="141"/>
      <c r="I64" s="141"/>
      <c r="J64" s="142">
        <f>J87</f>
        <v>0</v>
      </c>
      <c r="K64" s="9"/>
      <c r="L64" s="139"/>
      <c r="S64" s="9"/>
      <c r="T64" s="9"/>
      <c r="U64" s="9"/>
      <c r="V64" s="9"/>
      <c r="W64" s="9"/>
      <c r="X64" s="9"/>
      <c r="Y64" s="9"/>
      <c r="Z64" s="9"/>
      <c r="AA64" s="9"/>
      <c r="AB64" s="9"/>
      <c r="AC64" s="9"/>
      <c r="AD64" s="9"/>
      <c r="AE64" s="9"/>
    </row>
    <row r="65" spans="1:31" s="2" customFormat="1" ht="21.8" customHeight="1">
      <c r="A65" s="35"/>
      <c r="B65" s="36"/>
      <c r="C65" s="35"/>
      <c r="D65" s="35"/>
      <c r="E65" s="35"/>
      <c r="F65" s="35"/>
      <c r="G65" s="35"/>
      <c r="H65" s="35"/>
      <c r="I65" s="35"/>
      <c r="J65" s="35"/>
      <c r="K65" s="35"/>
      <c r="L65" s="123"/>
      <c r="S65" s="35"/>
      <c r="T65" s="35"/>
      <c r="U65" s="35"/>
      <c r="V65" s="35"/>
      <c r="W65" s="35"/>
      <c r="X65" s="35"/>
      <c r="Y65" s="35"/>
      <c r="Z65" s="35"/>
      <c r="AA65" s="35"/>
      <c r="AB65" s="35"/>
      <c r="AC65" s="35"/>
      <c r="AD65" s="35"/>
      <c r="AE65" s="35"/>
    </row>
    <row r="66" spans="1:31" s="2" customFormat="1" ht="6.95" customHeight="1">
      <c r="A66" s="35"/>
      <c r="B66" s="52"/>
      <c r="C66" s="53"/>
      <c r="D66" s="53"/>
      <c r="E66" s="53"/>
      <c r="F66" s="53"/>
      <c r="G66" s="53"/>
      <c r="H66" s="53"/>
      <c r="I66" s="53"/>
      <c r="J66" s="53"/>
      <c r="K66" s="53"/>
      <c r="L66" s="123"/>
      <c r="S66" s="35"/>
      <c r="T66" s="35"/>
      <c r="U66" s="35"/>
      <c r="V66" s="35"/>
      <c r="W66" s="35"/>
      <c r="X66" s="35"/>
      <c r="Y66" s="35"/>
      <c r="Z66" s="35"/>
      <c r="AA66" s="35"/>
      <c r="AB66" s="35"/>
      <c r="AC66" s="35"/>
      <c r="AD66" s="35"/>
      <c r="AE66" s="35"/>
    </row>
    <row r="70" spans="1:31" s="2" customFormat="1" ht="6.95" customHeight="1">
      <c r="A70" s="35"/>
      <c r="B70" s="54"/>
      <c r="C70" s="55"/>
      <c r="D70" s="55"/>
      <c r="E70" s="55"/>
      <c r="F70" s="55"/>
      <c r="G70" s="55"/>
      <c r="H70" s="55"/>
      <c r="I70" s="55"/>
      <c r="J70" s="55"/>
      <c r="K70" s="55"/>
      <c r="L70" s="123"/>
      <c r="S70" s="35"/>
      <c r="T70" s="35"/>
      <c r="U70" s="35"/>
      <c r="V70" s="35"/>
      <c r="W70" s="35"/>
      <c r="X70" s="35"/>
      <c r="Y70" s="35"/>
      <c r="Z70" s="35"/>
      <c r="AA70" s="35"/>
      <c r="AB70" s="35"/>
      <c r="AC70" s="35"/>
      <c r="AD70" s="35"/>
      <c r="AE70" s="35"/>
    </row>
    <row r="71" spans="1:31" s="2" customFormat="1" ht="24.95" customHeight="1">
      <c r="A71" s="35"/>
      <c r="B71" s="36"/>
      <c r="C71" s="20" t="s">
        <v>135</v>
      </c>
      <c r="D71" s="35"/>
      <c r="E71" s="35"/>
      <c r="F71" s="35"/>
      <c r="G71" s="35"/>
      <c r="H71" s="35"/>
      <c r="I71" s="35"/>
      <c r="J71" s="35"/>
      <c r="K71" s="35"/>
      <c r="L71" s="123"/>
      <c r="S71" s="35"/>
      <c r="T71" s="35"/>
      <c r="U71" s="35"/>
      <c r="V71" s="35"/>
      <c r="W71" s="35"/>
      <c r="X71" s="35"/>
      <c r="Y71" s="35"/>
      <c r="Z71" s="35"/>
      <c r="AA71" s="35"/>
      <c r="AB71" s="35"/>
      <c r="AC71" s="35"/>
      <c r="AD71" s="35"/>
      <c r="AE71" s="35"/>
    </row>
    <row r="72" spans="1:31" s="2" customFormat="1" ht="6.95" customHeight="1">
      <c r="A72" s="35"/>
      <c r="B72" s="36"/>
      <c r="C72" s="35"/>
      <c r="D72" s="35"/>
      <c r="E72" s="35"/>
      <c r="F72" s="35"/>
      <c r="G72" s="35"/>
      <c r="H72" s="35"/>
      <c r="I72" s="35"/>
      <c r="J72" s="35"/>
      <c r="K72" s="35"/>
      <c r="L72" s="123"/>
      <c r="S72" s="35"/>
      <c r="T72" s="35"/>
      <c r="U72" s="35"/>
      <c r="V72" s="35"/>
      <c r="W72" s="35"/>
      <c r="X72" s="35"/>
      <c r="Y72" s="35"/>
      <c r="Z72" s="35"/>
      <c r="AA72" s="35"/>
      <c r="AB72" s="35"/>
      <c r="AC72" s="35"/>
      <c r="AD72" s="35"/>
      <c r="AE72" s="35"/>
    </row>
    <row r="73" spans="1:31" s="2" customFormat="1" ht="12" customHeight="1">
      <c r="A73" s="35"/>
      <c r="B73" s="36"/>
      <c r="C73" s="29" t="s">
        <v>17</v>
      </c>
      <c r="D73" s="35"/>
      <c r="E73" s="35"/>
      <c r="F73" s="35"/>
      <c r="G73" s="35"/>
      <c r="H73" s="35"/>
      <c r="I73" s="35"/>
      <c r="J73" s="35"/>
      <c r="K73" s="35"/>
      <c r="L73" s="123"/>
      <c r="S73" s="35"/>
      <c r="T73" s="35"/>
      <c r="U73" s="35"/>
      <c r="V73" s="35"/>
      <c r="W73" s="35"/>
      <c r="X73" s="35"/>
      <c r="Y73" s="35"/>
      <c r="Z73" s="35"/>
      <c r="AA73" s="35"/>
      <c r="AB73" s="35"/>
      <c r="AC73" s="35"/>
      <c r="AD73" s="35"/>
      <c r="AE73" s="35"/>
    </row>
    <row r="74" spans="1:31" s="2" customFormat="1" ht="16.5" customHeight="1">
      <c r="A74" s="35"/>
      <c r="B74" s="36"/>
      <c r="C74" s="35"/>
      <c r="D74" s="35"/>
      <c r="E74" s="121" t="str">
        <f>E7</f>
        <v>Pozemní (stavební) objekt Koleje Jarov</v>
      </c>
      <c r="F74" s="29"/>
      <c r="G74" s="29"/>
      <c r="H74" s="29"/>
      <c r="I74" s="35"/>
      <c r="J74" s="35"/>
      <c r="K74" s="35"/>
      <c r="L74" s="123"/>
      <c r="S74" s="35"/>
      <c r="T74" s="35"/>
      <c r="U74" s="35"/>
      <c r="V74" s="35"/>
      <c r="W74" s="35"/>
      <c r="X74" s="35"/>
      <c r="Y74" s="35"/>
      <c r="Z74" s="35"/>
      <c r="AA74" s="35"/>
      <c r="AB74" s="35"/>
      <c r="AC74" s="35"/>
      <c r="AD74" s="35"/>
      <c r="AE74" s="35"/>
    </row>
    <row r="75" spans="2:12" s="1" customFormat="1" ht="12" customHeight="1">
      <c r="B75" s="19"/>
      <c r="C75" s="29" t="s">
        <v>120</v>
      </c>
      <c r="L75" s="19"/>
    </row>
    <row r="76" spans="1:31" s="2" customFormat="1" ht="16.5" customHeight="1">
      <c r="A76" s="35"/>
      <c r="B76" s="36"/>
      <c r="C76" s="35"/>
      <c r="D76" s="35"/>
      <c r="E76" s="121" t="s">
        <v>121</v>
      </c>
      <c r="F76" s="35"/>
      <c r="G76" s="35"/>
      <c r="H76" s="35"/>
      <c r="I76" s="35"/>
      <c r="J76" s="35"/>
      <c r="K76" s="35"/>
      <c r="L76" s="123"/>
      <c r="S76" s="35"/>
      <c r="T76" s="35"/>
      <c r="U76" s="35"/>
      <c r="V76" s="35"/>
      <c r="W76" s="35"/>
      <c r="X76" s="35"/>
      <c r="Y76" s="35"/>
      <c r="Z76" s="35"/>
      <c r="AA76" s="35"/>
      <c r="AB76" s="35"/>
      <c r="AC76" s="35"/>
      <c r="AD76" s="35"/>
      <c r="AE76" s="35"/>
    </row>
    <row r="77" spans="1:31" s="2" customFormat="1" ht="12" customHeight="1">
      <c r="A77" s="35"/>
      <c r="B77" s="36"/>
      <c r="C77" s="29" t="s">
        <v>122</v>
      </c>
      <c r="D77" s="35"/>
      <c r="E77" s="35"/>
      <c r="F77" s="35"/>
      <c r="G77" s="35"/>
      <c r="H77" s="35"/>
      <c r="I77" s="35"/>
      <c r="J77" s="35"/>
      <c r="K77" s="35"/>
      <c r="L77" s="123"/>
      <c r="S77" s="35"/>
      <c r="T77" s="35"/>
      <c r="U77" s="35"/>
      <c r="V77" s="35"/>
      <c r="W77" s="35"/>
      <c r="X77" s="35"/>
      <c r="Y77" s="35"/>
      <c r="Z77" s="35"/>
      <c r="AA77" s="35"/>
      <c r="AB77" s="35"/>
      <c r="AC77" s="35"/>
      <c r="AD77" s="35"/>
      <c r="AE77" s="35"/>
    </row>
    <row r="78" spans="1:31" s="2" customFormat="1" ht="16.5" customHeight="1">
      <c r="A78" s="35"/>
      <c r="B78" s="36"/>
      <c r="C78" s="35"/>
      <c r="D78" s="35"/>
      <c r="E78" s="59" t="str">
        <f>E11</f>
        <v>VRN - Ostatní a vedlejší náklady</v>
      </c>
      <c r="F78" s="35"/>
      <c r="G78" s="35"/>
      <c r="H78" s="35"/>
      <c r="I78" s="35"/>
      <c r="J78" s="35"/>
      <c r="K78" s="35"/>
      <c r="L78" s="123"/>
      <c r="S78" s="35"/>
      <c r="T78" s="35"/>
      <c r="U78" s="35"/>
      <c r="V78" s="35"/>
      <c r="W78" s="35"/>
      <c r="X78" s="35"/>
      <c r="Y78" s="35"/>
      <c r="Z78" s="35"/>
      <c r="AA78" s="35"/>
      <c r="AB78" s="35"/>
      <c r="AC78" s="35"/>
      <c r="AD78" s="35"/>
      <c r="AE78" s="35"/>
    </row>
    <row r="79" spans="1:31" s="2" customFormat="1" ht="6.95" customHeight="1">
      <c r="A79" s="35"/>
      <c r="B79" s="36"/>
      <c r="C79" s="35"/>
      <c r="D79" s="35"/>
      <c r="E79" s="35"/>
      <c r="F79" s="35"/>
      <c r="G79" s="35"/>
      <c r="H79" s="35"/>
      <c r="I79" s="35"/>
      <c r="J79" s="35"/>
      <c r="K79" s="35"/>
      <c r="L79" s="123"/>
      <c r="S79" s="35"/>
      <c r="T79" s="35"/>
      <c r="U79" s="35"/>
      <c r="V79" s="35"/>
      <c r="W79" s="35"/>
      <c r="X79" s="35"/>
      <c r="Y79" s="35"/>
      <c r="Z79" s="35"/>
      <c r="AA79" s="35"/>
      <c r="AB79" s="35"/>
      <c r="AC79" s="35"/>
      <c r="AD79" s="35"/>
      <c r="AE79" s="35"/>
    </row>
    <row r="80" spans="1:31" s="2" customFormat="1" ht="12" customHeight="1">
      <c r="A80" s="35"/>
      <c r="B80" s="36"/>
      <c r="C80" s="29" t="s">
        <v>21</v>
      </c>
      <c r="D80" s="35"/>
      <c r="E80" s="35"/>
      <c r="F80" s="24" t="str">
        <f>F14</f>
        <v xml:space="preserve"> </v>
      </c>
      <c r="G80" s="35"/>
      <c r="H80" s="35"/>
      <c r="I80" s="29" t="s">
        <v>23</v>
      </c>
      <c r="J80" s="61" t="str">
        <f>IF(J14="","",J14)</f>
        <v>9. 11. 2022</v>
      </c>
      <c r="K80" s="35"/>
      <c r="L80" s="123"/>
      <c r="S80" s="35"/>
      <c r="T80" s="35"/>
      <c r="U80" s="35"/>
      <c r="V80" s="35"/>
      <c r="W80" s="35"/>
      <c r="X80" s="35"/>
      <c r="Y80" s="35"/>
      <c r="Z80" s="35"/>
      <c r="AA80" s="35"/>
      <c r="AB80" s="35"/>
      <c r="AC80" s="35"/>
      <c r="AD80" s="35"/>
      <c r="AE80" s="35"/>
    </row>
    <row r="81" spans="1:31" s="2" customFormat="1" ht="6.95" customHeight="1">
      <c r="A81" s="35"/>
      <c r="B81" s="36"/>
      <c r="C81" s="35"/>
      <c r="D81" s="35"/>
      <c r="E81" s="35"/>
      <c r="F81" s="35"/>
      <c r="G81" s="35"/>
      <c r="H81" s="35"/>
      <c r="I81" s="35"/>
      <c r="J81" s="35"/>
      <c r="K81" s="35"/>
      <c r="L81" s="123"/>
      <c r="S81" s="35"/>
      <c r="T81" s="35"/>
      <c r="U81" s="35"/>
      <c r="V81" s="35"/>
      <c r="W81" s="35"/>
      <c r="X81" s="35"/>
      <c r="Y81" s="35"/>
      <c r="Z81" s="35"/>
      <c r="AA81" s="35"/>
      <c r="AB81" s="35"/>
      <c r="AC81" s="35"/>
      <c r="AD81" s="35"/>
      <c r="AE81" s="35"/>
    </row>
    <row r="82" spans="1:31" s="2" customFormat="1" ht="15.15" customHeight="1">
      <c r="A82" s="35"/>
      <c r="B82" s="36"/>
      <c r="C82" s="29" t="s">
        <v>25</v>
      </c>
      <c r="D82" s="35"/>
      <c r="E82" s="35"/>
      <c r="F82" s="24" t="str">
        <f>E17</f>
        <v xml:space="preserve"> </v>
      </c>
      <c r="G82" s="35"/>
      <c r="H82" s="35"/>
      <c r="I82" s="29" t="s">
        <v>30</v>
      </c>
      <c r="J82" s="33" t="str">
        <f>E23</f>
        <v xml:space="preserve"> </v>
      </c>
      <c r="K82" s="35"/>
      <c r="L82" s="123"/>
      <c r="S82" s="35"/>
      <c r="T82" s="35"/>
      <c r="U82" s="35"/>
      <c r="V82" s="35"/>
      <c r="W82" s="35"/>
      <c r="X82" s="35"/>
      <c r="Y82" s="35"/>
      <c r="Z82" s="35"/>
      <c r="AA82" s="35"/>
      <c r="AB82" s="35"/>
      <c r="AC82" s="35"/>
      <c r="AD82" s="35"/>
      <c r="AE82" s="35"/>
    </row>
    <row r="83" spans="1:31" s="2" customFormat="1" ht="15.15" customHeight="1">
      <c r="A83" s="35"/>
      <c r="B83" s="36"/>
      <c r="C83" s="29" t="s">
        <v>28</v>
      </c>
      <c r="D83" s="35"/>
      <c r="E83" s="35"/>
      <c r="F83" s="24" t="str">
        <f>IF(E20="","",E20)</f>
        <v>Vyplň údaj</v>
      </c>
      <c r="G83" s="35"/>
      <c r="H83" s="35"/>
      <c r="I83" s="29" t="s">
        <v>32</v>
      </c>
      <c r="J83" s="33" t="str">
        <f>E26</f>
        <v xml:space="preserve"> </v>
      </c>
      <c r="K83" s="35"/>
      <c r="L83" s="123"/>
      <c r="S83" s="35"/>
      <c r="T83" s="35"/>
      <c r="U83" s="35"/>
      <c r="V83" s="35"/>
      <c r="W83" s="35"/>
      <c r="X83" s="35"/>
      <c r="Y83" s="35"/>
      <c r="Z83" s="35"/>
      <c r="AA83" s="35"/>
      <c r="AB83" s="35"/>
      <c r="AC83" s="35"/>
      <c r="AD83" s="35"/>
      <c r="AE83" s="35"/>
    </row>
    <row r="84" spans="1:31" s="2" customFormat="1" ht="10.3" customHeight="1">
      <c r="A84" s="35"/>
      <c r="B84" s="36"/>
      <c r="C84" s="35"/>
      <c r="D84" s="35"/>
      <c r="E84" s="35"/>
      <c r="F84" s="35"/>
      <c r="G84" s="35"/>
      <c r="H84" s="35"/>
      <c r="I84" s="35"/>
      <c r="J84" s="35"/>
      <c r="K84" s="35"/>
      <c r="L84" s="123"/>
      <c r="S84" s="35"/>
      <c r="T84" s="35"/>
      <c r="U84" s="35"/>
      <c r="V84" s="35"/>
      <c r="W84" s="35"/>
      <c r="X84" s="35"/>
      <c r="Y84" s="35"/>
      <c r="Z84" s="35"/>
      <c r="AA84" s="35"/>
      <c r="AB84" s="35"/>
      <c r="AC84" s="35"/>
      <c r="AD84" s="35"/>
      <c r="AE84" s="35"/>
    </row>
    <row r="85" spans="1:31" s="11" customFormat="1" ht="29.25" customHeight="1">
      <c r="A85" s="147"/>
      <c r="B85" s="148"/>
      <c r="C85" s="149" t="s">
        <v>136</v>
      </c>
      <c r="D85" s="150" t="s">
        <v>54</v>
      </c>
      <c r="E85" s="150" t="s">
        <v>50</v>
      </c>
      <c r="F85" s="150" t="s">
        <v>51</v>
      </c>
      <c r="G85" s="150" t="s">
        <v>137</v>
      </c>
      <c r="H85" s="150" t="s">
        <v>138</v>
      </c>
      <c r="I85" s="150" t="s">
        <v>139</v>
      </c>
      <c r="J85" s="150" t="s">
        <v>128</v>
      </c>
      <c r="K85" s="151" t="s">
        <v>140</v>
      </c>
      <c r="L85" s="152"/>
      <c r="M85" s="77" t="s">
        <v>3</v>
      </c>
      <c r="N85" s="78" t="s">
        <v>39</v>
      </c>
      <c r="O85" s="78" t="s">
        <v>141</v>
      </c>
      <c r="P85" s="78" t="s">
        <v>142</v>
      </c>
      <c r="Q85" s="78" t="s">
        <v>143</v>
      </c>
      <c r="R85" s="78" t="s">
        <v>144</v>
      </c>
      <c r="S85" s="78" t="s">
        <v>145</v>
      </c>
      <c r="T85" s="79" t="s">
        <v>146</v>
      </c>
      <c r="U85" s="147"/>
      <c r="V85" s="147"/>
      <c r="W85" s="147"/>
      <c r="X85" s="147"/>
      <c r="Y85" s="147"/>
      <c r="Z85" s="147"/>
      <c r="AA85" s="147"/>
      <c r="AB85" s="147"/>
      <c r="AC85" s="147"/>
      <c r="AD85" s="147"/>
      <c r="AE85" s="147"/>
    </row>
    <row r="86" spans="1:63" s="2" customFormat="1" ht="22.8" customHeight="1">
      <c r="A86" s="35"/>
      <c r="B86" s="36"/>
      <c r="C86" s="84" t="s">
        <v>147</v>
      </c>
      <c r="D86" s="35"/>
      <c r="E86" s="35"/>
      <c r="F86" s="35"/>
      <c r="G86" s="35"/>
      <c r="H86" s="35"/>
      <c r="I86" s="35"/>
      <c r="J86" s="153">
        <f>BK86</f>
        <v>0</v>
      </c>
      <c r="K86" s="35"/>
      <c r="L86" s="36"/>
      <c r="M86" s="80"/>
      <c r="N86" s="65"/>
      <c r="O86" s="81"/>
      <c r="P86" s="154">
        <f>P87</f>
        <v>0</v>
      </c>
      <c r="Q86" s="81"/>
      <c r="R86" s="154">
        <f>R87</f>
        <v>0</v>
      </c>
      <c r="S86" s="81"/>
      <c r="T86" s="155">
        <f>T87</f>
        <v>0</v>
      </c>
      <c r="U86" s="35"/>
      <c r="V86" s="35"/>
      <c r="W86" s="35"/>
      <c r="X86" s="35"/>
      <c r="Y86" s="35"/>
      <c r="Z86" s="35"/>
      <c r="AA86" s="35"/>
      <c r="AB86" s="35"/>
      <c r="AC86" s="35"/>
      <c r="AD86" s="35"/>
      <c r="AE86" s="35"/>
      <c r="AT86" s="16" t="s">
        <v>68</v>
      </c>
      <c r="AU86" s="16" t="s">
        <v>129</v>
      </c>
      <c r="BK86" s="156">
        <f>BK87</f>
        <v>0</v>
      </c>
    </row>
    <row r="87" spans="1:63" s="12" customFormat="1" ht="25.9" customHeight="1">
      <c r="A87" s="12"/>
      <c r="B87" s="157"/>
      <c r="C87" s="12"/>
      <c r="D87" s="158" t="s">
        <v>68</v>
      </c>
      <c r="E87" s="159" t="s">
        <v>116</v>
      </c>
      <c r="F87" s="159" t="s">
        <v>997</v>
      </c>
      <c r="G87" s="12"/>
      <c r="H87" s="12"/>
      <c r="I87" s="160"/>
      <c r="J87" s="161">
        <f>BK87</f>
        <v>0</v>
      </c>
      <c r="K87" s="12"/>
      <c r="L87" s="157"/>
      <c r="M87" s="162"/>
      <c r="N87" s="163"/>
      <c r="O87" s="163"/>
      <c r="P87" s="164">
        <f>SUM(P88:P93)</f>
        <v>0</v>
      </c>
      <c r="Q87" s="163"/>
      <c r="R87" s="164">
        <f>SUM(R88:R93)</f>
        <v>0</v>
      </c>
      <c r="S87" s="163"/>
      <c r="T87" s="165">
        <f>SUM(T88:T93)</f>
        <v>0</v>
      </c>
      <c r="U87" s="12"/>
      <c r="V87" s="12"/>
      <c r="W87" s="12"/>
      <c r="X87" s="12"/>
      <c r="Y87" s="12"/>
      <c r="Z87" s="12"/>
      <c r="AA87" s="12"/>
      <c r="AB87" s="12"/>
      <c r="AC87" s="12"/>
      <c r="AD87" s="12"/>
      <c r="AE87" s="12"/>
      <c r="AR87" s="158" t="s">
        <v>90</v>
      </c>
      <c r="AT87" s="166" t="s">
        <v>68</v>
      </c>
      <c r="AU87" s="166" t="s">
        <v>69</v>
      </c>
      <c r="AY87" s="158" t="s">
        <v>150</v>
      </c>
      <c r="BK87" s="167">
        <f>SUM(BK88:BK93)</f>
        <v>0</v>
      </c>
    </row>
    <row r="88" spans="1:65" s="2" customFormat="1" ht="16.5" customHeight="1">
      <c r="A88" s="35"/>
      <c r="B88" s="170"/>
      <c r="C88" s="171" t="s">
        <v>15</v>
      </c>
      <c r="D88" s="171" t="s">
        <v>152</v>
      </c>
      <c r="E88" s="172" t="s">
        <v>998</v>
      </c>
      <c r="F88" s="173" t="s">
        <v>999</v>
      </c>
      <c r="G88" s="174" t="s">
        <v>888</v>
      </c>
      <c r="H88" s="175">
        <v>1</v>
      </c>
      <c r="I88" s="176"/>
      <c r="J88" s="177">
        <f>ROUND(I88*H88,2)</f>
        <v>0</v>
      </c>
      <c r="K88" s="173" t="s">
        <v>3</v>
      </c>
      <c r="L88" s="36"/>
      <c r="M88" s="178" t="s">
        <v>3</v>
      </c>
      <c r="N88" s="179" t="s">
        <v>40</v>
      </c>
      <c r="O88" s="69"/>
      <c r="P88" s="180">
        <f>O88*H88</f>
        <v>0</v>
      </c>
      <c r="Q88" s="180">
        <v>0</v>
      </c>
      <c r="R88" s="180">
        <f>Q88*H88</f>
        <v>0</v>
      </c>
      <c r="S88" s="180">
        <v>0</v>
      </c>
      <c r="T88" s="181">
        <f>S88*H88</f>
        <v>0</v>
      </c>
      <c r="U88" s="35"/>
      <c r="V88" s="35"/>
      <c r="W88" s="35"/>
      <c r="X88" s="35"/>
      <c r="Y88" s="35"/>
      <c r="Z88" s="35"/>
      <c r="AA88" s="35"/>
      <c r="AB88" s="35"/>
      <c r="AC88" s="35"/>
      <c r="AD88" s="35"/>
      <c r="AE88" s="35"/>
      <c r="AR88" s="182" t="s">
        <v>87</v>
      </c>
      <c r="AT88" s="182" t="s">
        <v>152</v>
      </c>
      <c r="AU88" s="182" t="s">
        <v>15</v>
      </c>
      <c r="AY88" s="16" t="s">
        <v>150</v>
      </c>
      <c r="BE88" s="183">
        <f>IF(N88="základní",J88,0)</f>
        <v>0</v>
      </c>
      <c r="BF88" s="183">
        <f>IF(N88="snížená",J88,0)</f>
        <v>0</v>
      </c>
      <c r="BG88" s="183">
        <f>IF(N88="zákl. přenesená",J88,0)</f>
        <v>0</v>
      </c>
      <c r="BH88" s="183">
        <f>IF(N88="sníž. přenesená",J88,0)</f>
        <v>0</v>
      </c>
      <c r="BI88" s="183">
        <f>IF(N88="nulová",J88,0)</f>
        <v>0</v>
      </c>
      <c r="BJ88" s="16" t="s">
        <v>15</v>
      </c>
      <c r="BK88" s="183">
        <f>ROUND(I88*H88,2)</f>
        <v>0</v>
      </c>
      <c r="BL88" s="16" t="s">
        <v>87</v>
      </c>
      <c r="BM88" s="182" t="s">
        <v>77</v>
      </c>
    </row>
    <row r="89" spans="1:65" s="2" customFormat="1" ht="16.5" customHeight="1">
      <c r="A89" s="35"/>
      <c r="B89" s="170"/>
      <c r="C89" s="171" t="s">
        <v>77</v>
      </c>
      <c r="D89" s="171" t="s">
        <v>152</v>
      </c>
      <c r="E89" s="172" t="s">
        <v>1000</v>
      </c>
      <c r="F89" s="173" t="s">
        <v>1001</v>
      </c>
      <c r="G89" s="174" t="s">
        <v>888</v>
      </c>
      <c r="H89" s="175">
        <v>1</v>
      </c>
      <c r="I89" s="176"/>
      <c r="J89" s="177">
        <f>ROUND(I89*H89,2)</f>
        <v>0</v>
      </c>
      <c r="K89" s="173" t="s">
        <v>3</v>
      </c>
      <c r="L89" s="36"/>
      <c r="M89" s="178" t="s">
        <v>3</v>
      </c>
      <c r="N89" s="179" t="s">
        <v>40</v>
      </c>
      <c r="O89" s="69"/>
      <c r="P89" s="180">
        <f>O89*H89</f>
        <v>0</v>
      </c>
      <c r="Q89" s="180">
        <v>0</v>
      </c>
      <c r="R89" s="180">
        <f>Q89*H89</f>
        <v>0</v>
      </c>
      <c r="S89" s="180">
        <v>0</v>
      </c>
      <c r="T89" s="181">
        <f>S89*H89</f>
        <v>0</v>
      </c>
      <c r="U89" s="35"/>
      <c r="V89" s="35"/>
      <c r="W89" s="35"/>
      <c r="X89" s="35"/>
      <c r="Y89" s="35"/>
      <c r="Z89" s="35"/>
      <c r="AA89" s="35"/>
      <c r="AB89" s="35"/>
      <c r="AC89" s="35"/>
      <c r="AD89" s="35"/>
      <c r="AE89" s="35"/>
      <c r="AR89" s="182" t="s">
        <v>87</v>
      </c>
      <c r="AT89" s="182" t="s">
        <v>152</v>
      </c>
      <c r="AU89" s="182" t="s">
        <v>15</v>
      </c>
      <c r="AY89" s="16" t="s">
        <v>150</v>
      </c>
      <c r="BE89" s="183">
        <f>IF(N89="základní",J89,0)</f>
        <v>0</v>
      </c>
      <c r="BF89" s="183">
        <f>IF(N89="snížená",J89,0)</f>
        <v>0</v>
      </c>
      <c r="BG89" s="183">
        <f>IF(N89="zákl. přenesená",J89,0)</f>
        <v>0</v>
      </c>
      <c r="BH89" s="183">
        <f>IF(N89="sníž. přenesená",J89,0)</f>
        <v>0</v>
      </c>
      <c r="BI89" s="183">
        <f>IF(N89="nulová",J89,0)</f>
        <v>0</v>
      </c>
      <c r="BJ89" s="16" t="s">
        <v>15</v>
      </c>
      <c r="BK89" s="183">
        <f>ROUND(I89*H89,2)</f>
        <v>0</v>
      </c>
      <c r="BL89" s="16" t="s">
        <v>87</v>
      </c>
      <c r="BM89" s="182" t="s">
        <v>87</v>
      </c>
    </row>
    <row r="90" spans="1:65" s="2" customFormat="1" ht="218.55" customHeight="1">
      <c r="A90" s="35"/>
      <c r="B90" s="170"/>
      <c r="C90" s="171" t="s">
        <v>83</v>
      </c>
      <c r="D90" s="171" t="s">
        <v>152</v>
      </c>
      <c r="E90" s="172" t="s">
        <v>1002</v>
      </c>
      <c r="F90" s="173" t="s">
        <v>1003</v>
      </c>
      <c r="G90" s="174" t="s">
        <v>888</v>
      </c>
      <c r="H90" s="175">
        <v>1</v>
      </c>
      <c r="I90" s="176"/>
      <c r="J90" s="177">
        <f>ROUND(I90*H90,2)</f>
        <v>0</v>
      </c>
      <c r="K90" s="173" t="s">
        <v>3</v>
      </c>
      <c r="L90" s="36"/>
      <c r="M90" s="178" t="s">
        <v>3</v>
      </c>
      <c r="N90" s="179" t="s">
        <v>40</v>
      </c>
      <c r="O90" s="69"/>
      <c r="P90" s="180">
        <f>O90*H90</f>
        <v>0</v>
      </c>
      <c r="Q90" s="180">
        <v>0</v>
      </c>
      <c r="R90" s="180">
        <f>Q90*H90</f>
        <v>0</v>
      </c>
      <c r="S90" s="180">
        <v>0</v>
      </c>
      <c r="T90" s="181">
        <f>S90*H90</f>
        <v>0</v>
      </c>
      <c r="U90" s="35"/>
      <c r="V90" s="35"/>
      <c r="W90" s="35"/>
      <c r="X90" s="35"/>
      <c r="Y90" s="35"/>
      <c r="Z90" s="35"/>
      <c r="AA90" s="35"/>
      <c r="AB90" s="35"/>
      <c r="AC90" s="35"/>
      <c r="AD90" s="35"/>
      <c r="AE90" s="35"/>
      <c r="AR90" s="182" t="s">
        <v>87</v>
      </c>
      <c r="AT90" s="182" t="s">
        <v>152</v>
      </c>
      <c r="AU90" s="182" t="s">
        <v>15</v>
      </c>
      <c r="AY90" s="16" t="s">
        <v>150</v>
      </c>
      <c r="BE90" s="183">
        <f>IF(N90="základní",J90,0)</f>
        <v>0</v>
      </c>
      <c r="BF90" s="183">
        <f>IF(N90="snížená",J90,0)</f>
        <v>0</v>
      </c>
      <c r="BG90" s="183">
        <f>IF(N90="zákl. přenesená",J90,0)</f>
        <v>0</v>
      </c>
      <c r="BH90" s="183">
        <f>IF(N90="sníž. přenesená",J90,0)</f>
        <v>0</v>
      </c>
      <c r="BI90" s="183">
        <f>IF(N90="nulová",J90,0)</f>
        <v>0</v>
      </c>
      <c r="BJ90" s="16" t="s">
        <v>15</v>
      </c>
      <c r="BK90" s="183">
        <f>ROUND(I90*H90,2)</f>
        <v>0</v>
      </c>
      <c r="BL90" s="16" t="s">
        <v>87</v>
      </c>
      <c r="BM90" s="182" t="s">
        <v>93</v>
      </c>
    </row>
    <row r="91" spans="1:65" s="2" customFormat="1" ht="201" customHeight="1">
      <c r="A91" s="35"/>
      <c r="B91" s="170"/>
      <c r="C91" s="171" t="s">
        <v>87</v>
      </c>
      <c r="D91" s="171" t="s">
        <v>152</v>
      </c>
      <c r="E91" s="172" t="s">
        <v>1004</v>
      </c>
      <c r="F91" s="173" t="s">
        <v>1005</v>
      </c>
      <c r="G91" s="174" t="s">
        <v>888</v>
      </c>
      <c r="H91" s="175">
        <v>1</v>
      </c>
      <c r="I91" s="176"/>
      <c r="J91" s="177">
        <f>ROUND(I91*H91,2)</f>
        <v>0</v>
      </c>
      <c r="K91" s="173" t="s">
        <v>3</v>
      </c>
      <c r="L91" s="36"/>
      <c r="M91" s="178" t="s">
        <v>3</v>
      </c>
      <c r="N91" s="179" t="s">
        <v>40</v>
      </c>
      <c r="O91" s="69"/>
      <c r="P91" s="180">
        <f>O91*H91</f>
        <v>0</v>
      </c>
      <c r="Q91" s="180">
        <v>0</v>
      </c>
      <c r="R91" s="180">
        <f>Q91*H91</f>
        <v>0</v>
      </c>
      <c r="S91" s="180">
        <v>0</v>
      </c>
      <c r="T91" s="181">
        <f>S91*H91</f>
        <v>0</v>
      </c>
      <c r="U91" s="35"/>
      <c r="V91" s="35"/>
      <c r="W91" s="35"/>
      <c r="X91" s="35"/>
      <c r="Y91" s="35"/>
      <c r="Z91" s="35"/>
      <c r="AA91" s="35"/>
      <c r="AB91" s="35"/>
      <c r="AC91" s="35"/>
      <c r="AD91" s="35"/>
      <c r="AE91" s="35"/>
      <c r="AR91" s="182" t="s">
        <v>87</v>
      </c>
      <c r="AT91" s="182" t="s">
        <v>152</v>
      </c>
      <c r="AU91" s="182" t="s">
        <v>15</v>
      </c>
      <c r="AY91" s="16" t="s">
        <v>150</v>
      </c>
      <c r="BE91" s="183">
        <f>IF(N91="základní",J91,0)</f>
        <v>0</v>
      </c>
      <c r="BF91" s="183">
        <f>IF(N91="snížená",J91,0)</f>
        <v>0</v>
      </c>
      <c r="BG91" s="183">
        <f>IF(N91="zákl. přenesená",J91,0)</f>
        <v>0</v>
      </c>
      <c r="BH91" s="183">
        <f>IF(N91="sníž. přenesená",J91,0)</f>
        <v>0</v>
      </c>
      <c r="BI91" s="183">
        <f>IF(N91="nulová",J91,0)</f>
        <v>0</v>
      </c>
      <c r="BJ91" s="16" t="s">
        <v>15</v>
      </c>
      <c r="BK91" s="183">
        <f>ROUND(I91*H91,2)</f>
        <v>0</v>
      </c>
      <c r="BL91" s="16" t="s">
        <v>87</v>
      </c>
      <c r="BM91" s="182" t="s">
        <v>170</v>
      </c>
    </row>
    <row r="92" spans="1:65" s="2" customFormat="1" ht="218.55" customHeight="1">
      <c r="A92" s="35"/>
      <c r="B92" s="170"/>
      <c r="C92" s="171" t="s">
        <v>90</v>
      </c>
      <c r="D92" s="171" t="s">
        <v>152</v>
      </c>
      <c r="E92" s="172" t="s">
        <v>1006</v>
      </c>
      <c r="F92" s="173" t="s">
        <v>1007</v>
      </c>
      <c r="G92" s="174" t="s">
        <v>888</v>
      </c>
      <c r="H92" s="175">
        <v>1</v>
      </c>
      <c r="I92" s="176"/>
      <c r="J92" s="177">
        <f>ROUND(I92*H92,2)</f>
        <v>0</v>
      </c>
      <c r="K92" s="173" t="s">
        <v>3</v>
      </c>
      <c r="L92" s="36"/>
      <c r="M92" s="178" t="s">
        <v>3</v>
      </c>
      <c r="N92" s="179" t="s">
        <v>40</v>
      </c>
      <c r="O92" s="69"/>
      <c r="P92" s="180">
        <f>O92*H92</f>
        <v>0</v>
      </c>
      <c r="Q92" s="180">
        <v>0</v>
      </c>
      <c r="R92" s="180">
        <f>Q92*H92</f>
        <v>0</v>
      </c>
      <c r="S92" s="180">
        <v>0</v>
      </c>
      <c r="T92" s="181">
        <f>S92*H92</f>
        <v>0</v>
      </c>
      <c r="U92" s="35"/>
      <c r="V92" s="35"/>
      <c r="W92" s="35"/>
      <c r="X92" s="35"/>
      <c r="Y92" s="35"/>
      <c r="Z92" s="35"/>
      <c r="AA92" s="35"/>
      <c r="AB92" s="35"/>
      <c r="AC92" s="35"/>
      <c r="AD92" s="35"/>
      <c r="AE92" s="35"/>
      <c r="AR92" s="182" t="s">
        <v>87</v>
      </c>
      <c r="AT92" s="182" t="s">
        <v>152</v>
      </c>
      <c r="AU92" s="182" t="s">
        <v>15</v>
      </c>
      <c r="AY92" s="16" t="s">
        <v>150</v>
      </c>
      <c r="BE92" s="183">
        <f>IF(N92="základní",J92,0)</f>
        <v>0</v>
      </c>
      <c r="BF92" s="183">
        <f>IF(N92="snížená",J92,0)</f>
        <v>0</v>
      </c>
      <c r="BG92" s="183">
        <f>IF(N92="zákl. přenesená",J92,0)</f>
        <v>0</v>
      </c>
      <c r="BH92" s="183">
        <f>IF(N92="sníž. přenesená",J92,0)</f>
        <v>0</v>
      </c>
      <c r="BI92" s="183">
        <f>IF(N92="nulová",J92,0)</f>
        <v>0</v>
      </c>
      <c r="BJ92" s="16" t="s">
        <v>15</v>
      </c>
      <c r="BK92" s="183">
        <f>ROUND(I92*H92,2)</f>
        <v>0</v>
      </c>
      <c r="BL92" s="16" t="s">
        <v>87</v>
      </c>
      <c r="BM92" s="182" t="s">
        <v>174</v>
      </c>
    </row>
    <row r="93" spans="1:65" s="2" customFormat="1" ht="153.45" customHeight="1">
      <c r="A93" s="35"/>
      <c r="B93" s="170"/>
      <c r="C93" s="171" t="s">
        <v>93</v>
      </c>
      <c r="D93" s="171" t="s">
        <v>152</v>
      </c>
      <c r="E93" s="172" t="s">
        <v>1008</v>
      </c>
      <c r="F93" s="173" t="s">
        <v>1009</v>
      </c>
      <c r="G93" s="174" t="s">
        <v>888</v>
      </c>
      <c r="H93" s="175">
        <v>1</v>
      </c>
      <c r="I93" s="176"/>
      <c r="J93" s="177">
        <f>ROUND(I93*H93,2)</f>
        <v>0</v>
      </c>
      <c r="K93" s="173" t="s">
        <v>3</v>
      </c>
      <c r="L93" s="36"/>
      <c r="M93" s="204" t="s">
        <v>3</v>
      </c>
      <c r="N93" s="205" t="s">
        <v>40</v>
      </c>
      <c r="O93" s="191"/>
      <c r="P93" s="206">
        <f>O93*H93</f>
        <v>0</v>
      </c>
      <c r="Q93" s="206">
        <v>0</v>
      </c>
      <c r="R93" s="206">
        <f>Q93*H93</f>
        <v>0</v>
      </c>
      <c r="S93" s="206">
        <v>0</v>
      </c>
      <c r="T93" s="207">
        <f>S93*H93</f>
        <v>0</v>
      </c>
      <c r="U93" s="35"/>
      <c r="V93" s="35"/>
      <c r="W93" s="35"/>
      <c r="X93" s="35"/>
      <c r="Y93" s="35"/>
      <c r="Z93" s="35"/>
      <c r="AA93" s="35"/>
      <c r="AB93" s="35"/>
      <c r="AC93" s="35"/>
      <c r="AD93" s="35"/>
      <c r="AE93" s="35"/>
      <c r="AR93" s="182" t="s">
        <v>87</v>
      </c>
      <c r="AT93" s="182" t="s">
        <v>152</v>
      </c>
      <c r="AU93" s="182" t="s">
        <v>15</v>
      </c>
      <c r="AY93" s="16" t="s">
        <v>150</v>
      </c>
      <c r="BE93" s="183">
        <f>IF(N93="základní",J93,0)</f>
        <v>0</v>
      </c>
      <c r="BF93" s="183">
        <f>IF(N93="snížená",J93,0)</f>
        <v>0</v>
      </c>
      <c r="BG93" s="183">
        <f>IF(N93="zákl. přenesená",J93,0)</f>
        <v>0</v>
      </c>
      <c r="BH93" s="183">
        <f>IF(N93="sníž. přenesená",J93,0)</f>
        <v>0</v>
      </c>
      <c r="BI93" s="183">
        <f>IF(N93="nulová",J93,0)</f>
        <v>0</v>
      </c>
      <c r="BJ93" s="16" t="s">
        <v>15</v>
      </c>
      <c r="BK93" s="183">
        <f>ROUND(I93*H93,2)</f>
        <v>0</v>
      </c>
      <c r="BL93" s="16" t="s">
        <v>87</v>
      </c>
      <c r="BM93" s="182" t="s">
        <v>73</v>
      </c>
    </row>
    <row r="94" spans="1:31" s="2" customFormat="1" ht="6.95" customHeight="1">
      <c r="A94" s="35"/>
      <c r="B94" s="52"/>
      <c r="C94" s="53"/>
      <c r="D94" s="53"/>
      <c r="E94" s="53"/>
      <c r="F94" s="53"/>
      <c r="G94" s="53"/>
      <c r="H94" s="53"/>
      <c r="I94" s="53"/>
      <c r="J94" s="53"/>
      <c r="K94" s="53"/>
      <c r="L94" s="36"/>
      <c r="M94" s="35"/>
      <c r="O94" s="35"/>
      <c r="P94" s="35"/>
      <c r="Q94" s="35"/>
      <c r="R94" s="35"/>
      <c r="S94" s="35"/>
      <c r="T94" s="35"/>
      <c r="U94" s="35"/>
      <c r="V94" s="35"/>
      <c r="W94" s="35"/>
      <c r="X94" s="35"/>
      <c r="Y94" s="35"/>
      <c r="Z94" s="35"/>
      <c r="AA94" s="35"/>
      <c r="AB94" s="35"/>
      <c r="AC94" s="35"/>
      <c r="AD94" s="35"/>
      <c r="AE94" s="35"/>
    </row>
  </sheetData>
  <autoFilter ref="C85:K93"/>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08" customWidth="1"/>
    <col min="2" max="2" width="1.7109375" style="208" customWidth="1"/>
    <col min="3" max="4" width="5.00390625" style="208" customWidth="1"/>
    <col min="5" max="5" width="11.7109375" style="208" customWidth="1"/>
    <col min="6" max="6" width="9.140625" style="208" customWidth="1"/>
    <col min="7" max="7" width="5.00390625" style="208" customWidth="1"/>
    <col min="8" max="8" width="77.8515625" style="208" customWidth="1"/>
    <col min="9" max="10" width="20.00390625" style="208" customWidth="1"/>
    <col min="11" max="11" width="1.7109375" style="208" customWidth="1"/>
  </cols>
  <sheetData>
    <row r="1" s="1" customFormat="1" ht="37.5" customHeight="1"/>
    <row r="2" spans="2:11" s="1" customFormat="1" ht="7.5" customHeight="1">
      <c r="B2" s="209"/>
      <c r="C2" s="210"/>
      <c r="D2" s="210"/>
      <c r="E2" s="210"/>
      <c r="F2" s="210"/>
      <c r="G2" s="210"/>
      <c r="H2" s="210"/>
      <c r="I2" s="210"/>
      <c r="J2" s="210"/>
      <c r="K2" s="211"/>
    </row>
    <row r="3" spans="2:11" s="13" customFormat="1" ht="45" customHeight="1">
      <c r="B3" s="212"/>
      <c r="C3" s="213" t="s">
        <v>1010</v>
      </c>
      <c r="D3" s="213"/>
      <c r="E3" s="213"/>
      <c r="F3" s="213"/>
      <c r="G3" s="213"/>
      <c r="H3" s="213"/>
      <c r="I3" s="213"/>
      <c r="J3" s="213"/>
      <c r="K3" s="214"/>
    </row>
    <row r="4" spans="2:11" s="1" customFormat="1" ht="25.5" customHeight="1">
      <c r="B4" s="215"/>
      <c r="C4" s="216" t="s">
        <v>1011</v>
      </c>
      <c r="D4" s="216"/>
      <c r="E4" s="216"/>
      <c r="F4" s="216"/>
      <c r="G4" s="216"/>
      <c r="H4" s="216"/>
      <c r="I4" s="216"/>
      <c r="J4" s="216"/>
      <c r="K4" s="217"/>
    </row>
    <row r="5" spans="2:11" s="1" customFormat="1" ht="5.25" customHeight="1">
      <c r="B5" s="215"/>
      <c r="C5" s="218"/>
      <c r="D5" s="218"/>
      <c r="E5" s="218"/>
      <c r="F5" s="218"/>
      <c r="G5" s="218"/>
      <c r="H5" s="218"/>
      <c r="I5" s="218"/>
      <c r="J5" s="218"/>
      <c r="K5" s="217"/>
    </row>
    <row r="6" spans="2:11" s="1" customFormat="1" ht="15" customHeight="1">
      <c r="B6" s="215"/>
      <c r="C6" s="219" t="s">
        <v>1012</v>
      </c>
      <c r="D6" s="219"/>
      <c r="E6" s="219"/>
      <c r="F6" s="219"/>
      <c r="G6" s="219"/>
      <c r="H6" s="219"/>
      <c r="I6" s="219"/>
      <c r="J6" s="219"/>
      <c r="K6" s="217"/>
    </row>
    <row r="7" spans="2:11" s="1" customFormat="1" ht="15" customHeight="1">
      <c r="B7" s="220"/>
      <c r="C7" s="219" t="s">
        <v>1013</v>
      </c>
      <c r="D7" s="219"/>
      <c r="E7" s="219"/>
      <c r="F7" s="219"/>
      <c r="G7" s="219"/>
      <c r="H7" s="219"/>
      <c r="I7" s="219"/>
      <c r="J7" s="219"/>
      <c r="K7" s="217"/>
    </row>
    <row r="8" spans="2:11" s="1" customFormat="1" ht="12.75" customHeight="1">
      <c r="B8" s="220"/>
      <c r="C8" s="219"/>
      <c r="D8" s="219"/>
      <c r="E8" s="219"/>
      <c r="F8" s="219"/>
      <c r="G8" s="219"/>
      <c r="H8" s="219"/>
      <c r="I8" s="219"/>
      <c r="J8" s="219"/>
      <c r="K8" s="217"/>
    </row>
    <row r="9" spans="2:11" s="1" customFormat="1" ht="15" customHeight="1">
      <c r="B9" s="220"/>
      <c r="C9" s="219" t="s">
        <v>1014</v>
      </c>
      <c r="D9" s="219"/>
      <c r="E9" s="219"/>
      <c r="F9" s="219"/>
      <c r="G9" s="219"/>
      <c r="H9" s="219"/>
      <c r="I9" s="219"/>
      <c r="J9" s="219"/>
      <c r="K9" s="217"/>
    </row>
    <row r="10" spans="2:11" s="1" customFormat="1" ht="15" customHeight="1">
      <c r="B10" s="220"/>
      <c r="C10" s="219"/>
      <c r="D10" s="219" t="s">
        <v>1015</v>
      </c>
      <c r="E10" s="219"/>
      <c r="F10" s="219"/>
      <c r="G10" s="219"/>
      <c r="H10" s="219"/>
      <c r="I10" s="219"/>
      <c r="J10" s="219"/>
      <c r="K10" s="217"/>
    </row>
    <row r="11" spans="2:11" s="1" customFormat="1" ht="15" customHeight="1">
      <c r="B11" s="220"/>
      <c r="C11" s="221"/>
      <c r="D11" s="219" t="s">
        <v>1016</v>
      </c>
      <c r="E11" s="219"/>
      <c r="F11" s="219"/>
      <c r="G11" s="219"/>
      <c r="H11" s="219"/>
      <c r="I11" s="219"/>
      <c r="J11" s="219"/>
      <c r="K11" s="217"/>
    </row>
    <row r="12" spans="2:11" s="1" customFormat="1" ht="15" customHeight="1">
      <c r="B12" s="220"/>
      <c r="C12" s="221"/>
      <c r="D12" s="219"/>
      <c r="E12" s="219"/>
      <c r="F12" s="219"/>
      <c r="G12" s="219"/>
      <c r="H12" s="219"/>
      <c r="I12" s="219"/>
      <c r="J12" s="219"/>
      <c r="K12" s="217"/>
    </row>
    <row r="13" spans="2:11" s="1" customFormat="1" ht="15" customHeight="1">
      <c r="B13" s="220"/>
      <c r="C13" s="221"/>
      <c r="D13" s="222" t="s">
        <v>1017</v>
      </c>
      <c r="E13" s="219"/>
      <c r="F13" s="219"/>
      <c r="G13" s="219"/>
      <c r="H13" s="219"/>
      <c r="I13" s="219"/>
      <c r="J13" s="219"/>
      <c r="K13" s="217"/>
    </row>
    <row r="14" spans="2:11" s="1" customFormat="1" ht="12.75" customHeight="1">
      <c r="B14" s="220"/>
      <c r="C14" s="221"/>
      <c r="D14" s="221"/>
      <c r="E14" s="221"/>
      <c r="F14" s="221"/>
      <c r="G14" s="221"/>
      <c r="H14" s="221"/>
      <c r="I14" s="221"/>
      <c r="J14" s="221"/>
      <c r="K14" s="217"/>
    </row>
    <row r="15" spans="2:11" s="1" customFormat="1" ht="15" customHeight="1">
      <c r="B15" s="220"/>
      <c r="C15" s="221"/>
      <c r="D15" s="219" t="s">
        <v>1018</v>
      </c>
      <c r="E15" s="219"/>
      <c r="F15" s="219"/>
      <c r="G15" s="219"/>
      <c r="H15" s="219"/>
      <c r="I15" s="219"/>
      <c r="J15" s="219"/>
      <c r="K15" s="217"/>
    </row>
    <row r="16" spans="2:11" s="1" customFormat="1" ht="15" customHeight="1">
      <c r="B16" s="220"/>
      <c r="C16" s="221"/>
      <c r="D16" s="219" t="s">
        <v>1019</v>
      </c>
      <c r="E16" s="219"/>
      <c r="F16" s="219"/>
      <c r="G16" s="219"/>
      <c r="H16" s="219"/>
      <c r="I16" s="219"/>
      <c r="J16" s="219"/>
      <c r="K16" s="217"/>
    </row>
    <row r="17" spans="2:11" s="1" customFormat="1" ht="15" customHeight="1">
      <c r="B17" s="220"/>
      <c r="C17" s="221"/>
      <c r="D17" s="219" t="s">
        <v>1020</v>
      </c>
      <c r="E17" s="219"/>
      <c r="F17" s="219"/>
      <c r="G17" s="219"/>
      <c r="H17" s="219"/>
      <c r="I17" s="219"/>
      <c r="J17" s="219"/>
      <c r="K17" s="217"/>
    </row>
    <row r="18" spans="2:11" s="1" customFormat="1" ht="15" customHeight="1">
      <c r="B18" s="220"/>
      <c r="C18" s="221"/>
      <c r="D18" s="221"/>
      <c r="E18" s="223" t="s">
        <v>75</v>
      </c>
      <c r="F18" s="219" t="s">
        <v>1021</v>
      </c>
      <c r="G18" s="219"/>
      <c r="H18" s="219"/>
      <c r="I18" s="219"/>
      <c r="J18" s="219"/>
      <c r="K18" s="217"/>
    </row>
    <row r="19" spans="2:11" s="1" customFormat="1" ht="15" customHeight="1">
      <c r="B19" s="220"/>
      <c r="C19" s="221"/>
      <c r="D19" s="221"/>
      <c r="E19" s="223" t="s">
        <v>1022</v>
      </c>
      <c r="F19" s="219" t="s">
        <v>1023</v>
      </c>
      <c r="G19" s="219"/>
      <c r="H19" s="219"/>
      <c r="I19" s="219"/>
      <c r="J19" s="219"/>
      <c r="K19" s="217"/>
    </row>
    <row r="20" spans="2:11" s="1" customFormat="1" ht="15" customHeight="1">
      <c r="B20" s="220"/>
      <c r="C20" s="221"/>
      <c r="D20" s="221"/>
      <c r="E20" s="223" t="s">
        <v>1024</v>
      </c>
      <c r="F20" s="219" t="s">
        <v>1025</v>
      </c>
      <c r="G20" s="219"/>
      <c r="H20" s="219"/>
      <c r="I20" s="219"/>
      <c r="J20" s="219"/>
      <c r="K20" s="217"/>
    </row>
    <row r="21" spans="2:11" s="1" customFormat="1" ht="15" customHeight="1">
      <c r="B21" s="220"/>
      <c r="C21" s="221"/>
      <c r="D21" s="221"/>
      <c r="E21" s="223" t="s">
        <v>1026</v>
      </c>
      <c r="F21" s="219" t="s">
        <v>1027</v>
      </c>
      <c r="G21" s="219"/>
      <c r="H21" s="219"/>
      <c r="I21" s="219"/>
      <c r="J21" s="219"/>
      <c r="K21" s="217"/>
    </row>
    <row r="22" spans="2:11" s="1" customFormat="1" ht="15" customHeight="1">
      <c r="B22" s="220"/>
      <c r="C22" s="221"/>
      <c r="D22" s="221"/>
      <c r="E22" s="223" t="s">
        <v>1028</v>
      </c>
      <c r="F22" s="219" t="s">
        <v>885</v>
      </c>
      <c r="G22" s="219"/>
      <c r="H22" s="219"/>
      <c r="I22" s="219"/>
      <c r="J22" s="219"/>
      <c r="K22" s="217"/>
    </row>
    <row r="23" spans="2:11" s="1" customFormat="1" ht="15" customHeight="1">
      <c r="B23" s="220"/>
      <c r="C23" s="221"/>
      <c r="D23" s="221"/>
      <c r="E23" s="223" t="s">
        <v>79</v>
      </c>
      <c r="F23" s="219" t="s">
        <v>1029</v>
      </c>
      <c r="G23" s="219"/>
      <c r="H23" s="219"/>
      <c r="I23" s="219"/>
      <c r="J23" s="219"/>
      <c r="K23" s="217"/>
    </row>
    <row r="24" spans="2:11" s="1" customFormat="1" ht="12.75" customHeight="1">
      <c r="B24" s="220"/>
      <c r="C24" s="221"/>
      <c r="D24" s="221"/>
      <c r="E24" s="221"/>
      <c r="F24" s="221"/>
      <c r="G24" s="221"/>
      <c r="H24" s="221"/>
      <c r="I24" s="221"/>
      <c r="J24" s="221"/>
      <c r="K24" s="217"/>
    </row>
    <row r="25" spans="2:11" s="1" customFormat="1" ht="15" customHeight="1">
      <c r="B25" s="220"/>
      <c r="C25" s="219" t="s">
        <v>1030</v>
      </c>
      <c r="D25" s="219"/>
      <c r="E25" s="219"/>
      <c r="F25" s="219"/>
      <c r="G25" s="219"/>
      <c r="H25" s="219"/>
      <c r="I25" s="219"/>
      <c r="J25" s="219"/>
      <c r="K25" s="217"/>
    </row>
    <row r="26" spans="2:11" s="1" customFormat="1" ht="15" customHeight="1">
      <c r="B26" s="220"/>
      <c r="C26" s="219" t="s">
        <v>1031</v>
      </c>
      <c r="D26" s="219"/>
      <c r="E26" s="219"/>
      <c r="F26" s="219"/>
      <c r="G26" s="219"/>
      <c r="H26" s="219"/>
      <c r="I26" s="219"/>
      <c r="J26" s="219"/>
      <c r="K26" s="217"/>
    </row>
    <row r="27" spans="2:11" s="1" customFormat="1" ht="15" customHeight="1">
      <c r="B27" s="220"/>
      <c r="C27" s="219"/>
      <c r="D27" s="219" t="s">
        <v>1032</v>
      </c>
      <c r="E27" s="219"/>
      <c r="F27" s="219"/>
      <c r="G27" s="219"/>
      <c r="H27" s="219"/>
      <c r="I27" s="219"/>
      <c r="J27" s="219"/>
      <c r="K27" s="217"/>
    </row>
    <row r="28" spans="2:11" s="1" customFormat="1" ht="15" customHeight="1">
      <c r="B28" s="220"/>
      <c r="C28" s="221"/>
      <c r="D28" s="219" t="s">
        <v>1033</v>
      </c>
      <c r="E28" s="219"/>
      <c r="F28" s="219"/>
      <c r="G28" s="219"/>
      <c r="H28" s="219"/>
      <c r="I28" s="219"/>
      <c r="J28" s="219"/>
      <c r="K28" s="217"/>
    </row>
    <row r="29" spans="2:11" s="1" customFormat="1" ht="12.75" customHeight="1">
      <c r="B29" s="220"/>
      <c r="C29" s="221"/>
      <c r="D29" s="221"/>
      <c r="E29" s="221"/>
      <c r="F29" s="221"/>
      <c r="G29" s="221"/>
      <c r="H29" s="221"/>
      <c r="I29" s="221"/>
      <c r="J29" s="221"/>
      <c r="K29" s="217"/>
    </row>
    <row r="30" spans="2:11" s="1" customFormat="1" ht="15" customHeight="1">
      <c r="B30" s="220"/>
      <c r="C30" s="221"/>
      <c r="D30" s="219" t="s">
        <v>1034</v>
      </c>
      <c r="E30" s="219"/>
      <c r="F30" s="219"/>
      <c r="G30" s="219"/>
      <c r="H30" s="219"/>
      <c r="I30" s="219"/>
      <c r="J30" s="219"/>
      <c r="K30" s="217"/>
    </row>
    <row r="31" spans="2:11" s="1" customFormat="1" ht="15" customHeight="1">
      <c r="B31" s="220"/>
      <c r="C31" s="221"/>
      <c r="D31" s="219" t="s">
        <v>1035</v>
      </c>
      <c r="E31" s="219"/>
      <c r="F31" s="219"/>
      <c r="G31" s="219"/>
      <c r="H31" s="219"/>
      <c r="I31" s="219"/>
      <c r="J31" s="219"/>
      <c r="K31" s="217"/>
    </row>
    <row r="32" spans="2:11" s="1" customFormat="1" ht="12.75" customHeight="1">
      <c r="B32" s="220"/>
      <c r="C32" s="221"/>
      <c r="D32" s="221"/>
      <c r="E32" s="221"/>
      <c r="F32" s="221"/>
      <c r="G32" s="221"/>
      <c r="H32" s="221"/>
      <c r="I32" s="221"/>
      <c r="J32" s="221"/>
      <c r="K32" s="217"/>
    </row>
    <row r="33" spans="2:11" s="1" customFormat="1" ht="15" customHeight="1">
      <c r="B33" s="220"/>
      <c r="C33" s="221"/>
      <c r="D33" s="219" t="s">
        <v>1036</v>
      </c>
      <c r="E33" s="219"/>
      <c r="F33" s="219"/>
      <c r="G33" s="219"/>
      <c r="H33" s="219"/>
      <c r="I33" s="219"/>
      <c r="J33" s="219"/>
      <c r="K33" s="217"/>
    </row>
    <row r="34" spans="2:11" s="1" customFormat="1" ht="15" customHeight="1">
      <c r="B34" s="220"/>
      <c r="C34" s="221"/>
      <c r="D34" s="219" t="s">
        <v>1037</v>
      </c>
      <c r="E34" s="219"/>
      <c r="F34" s="219"/>
      <c r="G34" s="219"/>
      <c r="H34" s="219"/>
      <c r="I34" s="219"/>
      <c r="J34" s="219"/>
      <c r="K34" s="217"/>
    </row>
    <row r="35" spans="2:11" s="1" customFormat="1" ht="15" customHeight="1">
      <c r="B35" s="220"/>
      <c r="C35" s="221"/>
      <c r="D35" s="219" t="s">
        <v>1038</v>
      </c>
      <c r="E35" s="219"/>
      <c r="F35" s="219"/>
      <c r="G35" s="219"/>
      <c r="H35" s="219"/>
      <c r="I35" s="219"/>
      <c r="J35" s="219"/>
      <c r="K35" s="217"/>
    </row>
    <row r="36" spans="2:11" s="1" customFormat="1" ht="15" customHeight="1">
      <c r="B36" s="220"/>
      <c r="C36" s="221"/>
      <c r="D36" s="219"/>
      <c r="E36" s="222" t="s">
        <v>136</v>
      </c>
      <c r="F36" s="219"/>
      <c r="G36" s="219" t="s">
        <v>1039</v>
      </c>
      <c r="H36" s="219"/>
      <c r="I36" s="219"/>
      <c r="J36" s="219"/>
      <c r="K36" s="217"/>
    </row>
    <row r="37" spans="2:11" s="1" customFormat="1" ht="30.75" customHeight="1">
      <c r="B37" s="220"/>
      <c r="C37" s="221"/>
      <c r="D37" s="219"/>
      <c r="E37" s="222" t="s">
        <v>1040</v>
      </c>
      <c r="F37" s="219"/>
      <c r="G37" s="219" t="s">
        <v>1041</v>
      </c>
      <c r="H37" s="219"/>
      <c r="I37" s="219"/>
      <c r="J37" s="219"/>
      <c r="K37" s="217"/>
    </row>
    <row r="38" spans="2:11" s="1" customFormat="1" ht="15" customHeight="1">
      <c r="B38" s="220"/>
      <c r="C38" s="221"/>
      <c r="D38" s="219"/>
      <c r="E38" s="222" t="s">
        <v>50</v>
      </c>
      <c r="F38" s="219"/>
      <c r="G38" s="219" t="s">
        <v>1042</v>
      </c>
      <c r="H38" s="219"/>
      <c r="I38" s="219"/>
      <c r="J38" s="219"/>
      <c r="K38" s="217"/>
    </row>
    <row r="39" spans="2:11" s="1" customFormat="1" ht="15" customHeight="1">
      <c r="B39" s="220"/>
      <c r="C39" s="221"/>
      <c r="D39" s="219"/>
      <c r="E39" s="222" t="s">
        <v>51</v>
      </c>
      <c r="F39" s="219"/>
      <c r="G39" s="219" t="s">
        <v>1043</v>
      </c>
      <c r="H39" s="219"/>
      <c r="I39" s="219"/>
      <c r="J39" s="219"/>
      <c r="K39" s="217"/>
    </row>
    <row r="40" spans="2:11" s="1" customFormat="1" ht="15" customHeight="1">
      <c r="B40" s="220"/>
      <c r="C40" s="221"/>
      <c r="D40" s="219"/>
      <c r="E40" s="222" t="s">
        <v>137</v>
      </c>
      <c r="F40" s="219"/>
      <c r="G40" s="219" t="s">
        <v>1044</v>
      </c>
      <c r="H40" s="219"/>
      <c r="I40" s="219"/>
      <c r="J40" s="219"/>
      <c r="K40" s="217"/>
    </row>
    <row r="41" spans="2:11" s="1" customFormat="1" ht="15" customHeight="1">
      <c r="B41" s="220"/>
      <c r="C41" s="221"/>
      <c r="D41" s="219"/>
      <c r="E41" s="222" t="s">
        <v>138</v>
      </c>
      <c r="F41" s="219"/>
      <c r="G41" s="219" t="s">
        <v>1045</v>
      </c>
      <c r="H41" s="219"/>
      <c r="I41" s="219"/>
      <c r="J41" s="219"/>
      <c r="K41" s="217"/>
    </row>
    <row r="42" spans="2:11" s="1" customFormat="1" ht="15" customHeight="1">
      <c r="B42" s="220"/>
      <c r="C42" s="221"/>
      <c r="D42" s="219"/>
      <c r="E42" s="222" t="s">
        <v>1046</v>
      </c>
      <c r="F42" s="219"/>
      <c r="G42" s="219" t="s">
        <v>1047</v>
      </c>
      <c r="H42" s="219"/>
      <c r="I42" s="219"/>
      <c r="J42" s="219"/>
      <c r="K42" s="217"/>
    </row>
    <row r="43" spans="2:11" s="1" customFormat="1" ht="15" customHeight="1">
      <c r="B43" s="220"/>
      <c r="C43" s="221"/>
      <c r="D43" s="219"/>
      <c r="E43" s="222"/>
      <c r="F43" s="219"/>
      <c r="G43" s="219" t="s">
        <v>1048</v>
      </c>
      <c r="H43" s="219"/>
      <c r="I43" s="219"/>
      <c r="J43" s="219"/>
      <c r="K43" s="217"/>
    </row>
    <row r="44" spans="2:11" s="1" customFormat="1" ht="15" customHeight="1">
      <c r="B44" s="220"/>
      <c r="C44" s="221"/>
      <c r="D44" s="219"/>
      <c r="E44" s="222" t="s">
        <v>1049</v>
      </c>
      <c r="F44" s="219"/>
      <c r="G44" s="219" t="s">
        <v>1050</v>
      </c>
      <c r="H44" s="219"/>
      <c r="I44" s="219"/>
      <c r="J44" s="219"/>
      <c r="K44" s="217"/>
    </row>
    <row r="45" spans="2:11" s="1" customFormat="1" ht="15" customHeight="1">
      <c r="B45" s="220"/>
      <c r="C45" s="221"/>
      <c r="D45" s="219"/>
      <c r="E45" s="222" t="s">
        <v>140</v>
      </c>
      <c r="F45" s="219"/>
      <c r="G45" s="219" t="s">
        <v>1051</v>
      </c>
      <c r="H45" s="219"/>
      <c r="I45" s="219"/>
      <c r="J45" s="219"/>
      <c r="K45" s="217"/>
    </row>
    <row r="46" spans="2:11" s="1" customFormat="1" ht="12.75" customHeight="1">
      <c r="B46" s="220"/>
      <c r="C46" s="221"/>
      <c r="D46" s="219"/>
      <c r="E46" s="219"/>
      <c r="F46" s="219"/>
      <c r="G46" s="219"/>
      <c r="H46" s="219"/>
      <c r="I46" s="219"/>
      <c r="J46" s="219"/>
      <c r="K46" s="217"/>
    </row>
    <row r="47" spans="2:11" s="1" customFormat="1" ht="15" customHeight="1">
      <c r="B47" s="220"/>
      <c r="C47" s="221"/>
      <c r="D47" s="219" t="s">
        <v>1052</v>
      </c>
      <c r="E47" s="219"/>
      <c r="F47" s="219"/>
      <c r="G47" s="219"/>
      <c r="H47" s="219"/>
      <c r="I47" s="219"/>
      <c r="J47" s="219"/>
      <c r="K47" s="217"/>
    </row>
    <row r="48" spans="2:11" s="1" customFormat="1" ht="15" customHeight="1">
      <c r="B48" s="220"/>
      <c r="C48" s="221"/>
      <c r="D48" s="221"/>
      <c r="E48" s="219" t="s">
        <v>1053</v>
      </c>
      <c r="F48" s="219"/>
      <c r="G48" s="219"/>
      <c r="H48" s="219"/>
      <c r="I48" s="219"/>
      <c r="J48" s="219"/>
      <c r="K48" s="217"/>
    </row>
    <row r="49" spans="2:11" s="1" customFormat="1" ht="15" customHeight="1">
      <c r="B49" s="220"/>
      <c r="C49" s="221"/>
      <c r="D49" s="221"/>
      <c r="E49" s="219" t="s">
        <v>1054</v>
      </c>
      <c r="F49" s="219"/>
      <c r="G49" s="219"/>
      <c r="H49" s="219"/>
      <c r="I49" s="219"/>
      <c r="J49" s="219"/>
      <c r="K49" s="217"/>
    </row>
    <row r="50" spans="2:11" s="1" customFormat="1" ht="15" customHeight="1">
      <c r="B50" s="220"/>
      <c r="C50" s="221"/>
      <c r="D50" s="221"/>
      <c r="E50" s="219" t="s">
        <v>1055</v>
      </c>
      <c r="F50" s="219"/>
      <c r="G50" s="219"/>
      <c r="H50" s="219"/>
      <c r="I50" s="219"/>
      <c r="J50" s="219"/>
      <c r="K50" s="217"/>
    </row>
    <row r="51" spans="2:11" s="1" customFormat="1" ht="15" customHeight="1">
      <c r="B51" s="220"/>
      <c r="C51" s="221"/>
      <c r="D51" s="219" t="s">
        <v>1056</v>
      </c>
      <c r="E51" s="219"/>
      <c r="F51" s="219"/>
      <c r="G51" s="219"/>
      <c r="H51" s="219"/>
      <c r="I51" s="219"/>
      <c r="J51" s="219"/>
      <c r="K51" s="217"/>
    </row>
    <row r="52" spans="2:11" s="1" customFormat="1" ht="25.5" customHeight="1">
      <c r="B52" s="215"/>
      <c r="C52" s="216" t="s">
        <v>1057</v>
      </c>
      <c r="D52" s="216"/>
      <c r="E52" s="216"/>
      <c r="F52" s="216"/>
      <c r="G52" s="216"/>
      <c r="H52" s="216"/>
      <c r="I52" s="216"/>
      <c r="J52" s="216"/>
      <c r="K52" s="217"/>
    </row>
    <row r="53" spans="2:11" s="1" customFormat="1" ht="5.25" customHeight="1">
      <c r="B53" s="215"/>
      <c r="C53" s="218"/>
      <c r="D53" s="218"/>
      <c r="E53" s="218"/>
      <c r="F53" s="218"/>
      <c r="G53" s="218"/>
      <c r="H53" s="218"/>
      <c r="I53" s="218"/>
      <c r="J53" s="218"/>
      <c r="K53" s="217"/>
    </row>
    <row r="54" spans="2:11" s="1" customFormat="1" ht="15" customHeight="1">
      <c r="B54" s="215"/>
      <c r="C54" s="219" t="s">
        <v>1058</v>
      </c>
      <c r="D54" s="219"/>
      <c r="E54" s="219"/>
      <c r="F54" s="219"/>
      <c r="G54" s="219"/>
      <c r="H54" s="219"/>
      <c r="I54" s="219"/>
      <c r="J54" s="219"/>
      <c r="K54" s="217"/>
    </row>
    <row r="55" spans="2:11" s="1" customFormat="1" ht="15" customHeight="1">
      <c r="B55" s="215"/>
      <c r="C55" s="219" t="s">
        <v>1059</v>
      </c>
      <c r="D55" s="219"/>
      <c r="E55" s="219"/>
      <c r="F55" s="219"/>
      <c r="G55" s="219"/>
      <c r="H55" s="219"/>
      <c r="I55" s="219"/>
      <c r="J55" s="219"/>
      <c r="K55" s="217"/>
    </row>
    <row r="56" spans="2:11" s="1" customFormat="1" ht="12.75" customHeight="1">
      <c r="B56" s="215"/>
      <c r="C56" s="219"/>
      <c r="D56" s="219"/>
      <c r="E56" s="219"/>
      <c r="F56" s="219"/>
      <c r="G56" s="219"/>
      <c r="H56" s="219"/>
      <c r="I56" s="219"/>
      <c r="J56" s="219"/>
      <c r="K56" s="217"/>
    </row>
    <row r="57" spans="2:11" s="1" customFormat="1" ht="15" customHeight="1">
      <c r="B57" s="215"/>
      <c r="C57" s="219" t="s">
        <v>1060</v>
      </c>
      <c r="D57" s="219"/>
      <c r="E57" s="219"/>
      <c r="F57" s="219"/>
      <c r="G57" s="219"/>
      <c r="H57" s="219"/>
      <c r="I57" s="219"/>
      <c r="J57" s="219"/>
      <c r="K57" s="217"/>
    </row>
    <row r="58" spans="2:11" s="1" customFormat="1" ht="15" customHeight="1">
      <c r="B58" s="215"/>
      <c r="C58" s="221"/>
      <c r="D58" s="219" t="s">
        <v>1061</v>
      </c>
      <c r="E58" s="219"/>
      <c r="F58" s="219"/>
      <c r="G58" s="219"/>
      <c r="H58" s="219"/>
      <c r="I58" s="219"/>
      <c r="J58" s="219"/>
      <c r="K58" s="217"/>
    </row>
    <row r="59" spans="2:11" s="1" customFormat="1" ht="15" customHeight="1">
      <c r="B59" s="215"/>
      <c r="C59" s="221"/>
      <c r="D59" s="219" t="s">
        <v>1062</v>
      </c>
      <c r="E59" s="219"/>
      <c r="F59" s="219"/>
      <c r="G59" s="219"/>
      <c r="H59" s="219"/>
      <c r="I59" s="219"/>
      <c r="J59" s="219"/>
      <c r="K59" s="217"/>
    </row>
    <row r="60" spans="2:11" s="1" customFormat="1" ht="15" customHeight="1">
      <c r="B60" s="215"/>
      <c r="C60" s="221"/>
      <c r="D60" s="219" t="s">
        <v>1063</v>
      </c>
      <c r="E60" s="219"/>
      <c r="F60" s="219"/>
      <c r="G60" s="219"/>
      <c r="H60" s="219"/>
      <c r="I60" s="219"/>
      <c r="J60" s="219"/>
      <c r="K60" s="217"/>
    </row>
    <row r="61" spans="2:11" s="1" customFormat="1" ht="15" customHeight="1">
      <c r="B61" s="215"/>
      <c r="C61" s="221"/>
      <c r="D61" s="219" t="s">
        <v>1064</v>
      </c>
      <c r="E61" s="219"/>
      <c r="F61" s="219"/>
      <c r="G61" s="219"/>
      <c r="H61" s="219"/>
      <c r="I61" s="219"/>
      <c r="J61" s="219"/>
      <c r="K61" s="217"/>
    </row>
    <row r="62" spans="2:11" s="1" customFormat="1" ht="15" customHeight="1">
      <c r="B62" s="215"/>
      <c r="C62" s="221"/>
      <c r="D62" s="224" t="s">
        <v>1065</v>
      </c>
      <c r="E62" s="224"/>
      <c r="F62" s="224"/>
      <c r="G62" s="224"/>
      <c r="H62" s="224"/>
      <c r="I62" s="224"/>
      <c r="J62" s="224"/>
      <c r="K62" s="217"/>
    </row>
    <row r="63" spans="2:11" s="1" customFormat="1" ht="15" customHeight="1">
      <c r="B63" s="215"/>
      <c r="C63" s="221"/>
      <c r="D63" s="219" t="s">
        <v>1066</v>
      </c>
      <c r="E63" s="219"/>
      <c r="F63" s="219"/>
      <c r="G63" s="219"/>
      <c r="H63" s="219"/>
      <c r="I63" s="219"/>
      <c r="J63" s="219"/>
      <c r="K63" s="217"/>
    </row>
    <row r="64" spans="2:11" s="1" customFormat="1" ht="12.75" customHeight="1">
      <c r="B64" s="215"/>
      <c r="C64" s="221"/>
      <c r="D64" s="221"/>
      <c r="E64" s="225"/>
      <c r="F64" s="221"/>
      <c r="G64" s="221"/>
      <c r="H64" s="221"/>
      <c r="I64" s="221"/>
      <c r="J64" s="221"/>
      <c r="K64" s="217"/>
    </row>
    <row r="65" spans="2:11" s="1" customFormat="1" ht="15" customHeight="1">
      <c r="B65" s="215"/>
      <c r="C65" s="221"/>
      <c r="D65" s="219" t="s">
        <v>1067</v>
      </c>
      <c r="E65" s="219"/>
      <c r="F65" s="219"/>
      <c r="G65" s="219"/>
      <c r="H65" s="219"/>
      <c r="I65" s="219"/>
      <c r="J65" s="219"/>
      <c r="K65" s="217"/>
    </row>
    <row r="66" spans="2:11" s="1" customFormat="1" ht="15" customHeight="1">
      <c r="B66" s="215"/>
      <c r="C66" s="221"/>
      <c r="D66" s="224" t="s">
        <v>1068</v>
      </c>
      <c r="E66" s="224"/>
      <c r="F66" s="224"/>
      <c r="G66" s="224"/>
      <c r="H66" s="224"/>
      <c r="I66" s="224"/>
      <c r="J66" s="224"/>
      <c r="K66" s="217"/>
    </row>
    <row r="67" spans="2:11" s="1" customFormat="1" ht="15" customHeight="1">
      <c r="B67" s="215"/>
      <c r="C67" s="221"/>
      <c r="D67" s="219" t="s">
        <v>1069</v>
      </c>
      <c r="E67" s="219"/>
      <c r="F67" s="219"/>
      <c r="G67" s="219"/>
      <c r="H67" s="219"/>
      <c r="I67" s="219"/>
      <c r="J67" s="219"/>
      <c r="K67" s="217"/>
    </row>
    <row r="68" spans="2:11" s="1" customFormat="1" ht="15" customHeight="1">
      <c r="B68" s="215"/>
      <c r="C68" s="221"/>
      <c r="D68" s="219" t="s">
        <v>1070</v>
      </c>
      <c r="E68" s="219"/>
      <c r="F68" s="219"/>
      <c r="G68" s="219"/>
      <c r="H68" s="219"/>
      <c r="I68" s="219"/>
      <c r="J68" s="219"/>
      <c r="K68" s="217"/>
    </row>
    <row r="69" spans="2:11" s="1" customFormat="1" ht="15" customHeight="1">
      <c r="B69" s="215"/>
      <c r="C69" s="221"/>
      <c r="D69" s="219" t="s">
        <v>1071</v>
      </c>
      <c r="E69" s="219"/>
      <c r="F69" s="219"/>
      <c r="G69" s="219"/>
      <c r="H69" s="219"/>
      <c r="I69" s="219"/>
      <c r="J69" s="219"/>
      <c r="K69" s="217"/>
    </row>
    <row r="70" spans="2:11" s="1" customFormat="1" ht="15" customHeight="1">
      <c r="B70" s="215"/>
      <c r="C70" s="221"/>
      <c r="D70" s="219" t="s">
        <v>1072</v>
      </c>
      <c r="E70" s="219"/>
      <c r="F70" s="219"/>
      <c r="G70" s="219"/>
      <c r="H70" s="219"/>
      <c r="I70" s="219"/>
      <c r="J70" s="219"/>
      <c r="K70" s="217"/>
    </row>
    <row r="71" spans="2:11" s="1" customFormat="1" ht="12.75" customHeight="1">
      <c r="B71" s="226"/>
      <c r="C71" s="227"/>
      <c r="D71" s="227"/>
      <c r="E71" s="227"/>
      <c r="F71" s="227"/>
      <c r="G71" s="227"/>
      <c r="H71" s="227"/>
      <c r="I71" s="227"/>
      <c r="J71" s="227"/>
      <c r="K71" s="228"/>
    </row>
    <row r="72" spans="2:11" s="1" customFormat="1" ht="18.75" customHeight="1">
      <c r="B72" s="229"/>
      <c r="C72" s="229"/>
      <c r="D72" s="229"/>
      <c r="E72" s="229"/>
      <c r="F72" s="229"/>
      <c r="G72" s="229"/>
      <c r="H72" s="229"/>
      <c r="I72" s="229"/>
      <c r="J72" s="229"/>
      <c r="K72" s="230"/>
    </row>
    <row r="73" spans="2:11" s="1" customFormat="1" ht="18.75" customHeight="1">
      <c r="B73" s="230"/>
      <c r="C73" s="230"/>
      <c r="D73" s="230"/>
      <c r="E73" s="230"/>
      <c r="F73" s="230"/>
      <c r="G73" s="230"/>
      <c r="H73" s="230"/>
      <c r="I73" s="230"/>
      <c r="J73" s="230"/>
      <c r="K73" s="230"/>
    </row>
    <row r="74" spans="2:11" s="1" customFormat="1" ht="7.5" customHeight="1">
      <c r="B74" s="231"/>
      <c r="C74" s="232"/>
      <c r="D74" s="232"/>
      <c r="E74" s="232"/>
      <c r="F74" s="232"/>
      <c r="G74" s="232"/>
      <c r="H74" s="232"/>
      <c r="I74" s="232"/>
      <c r="J74" s="232"/>
      <c r="K74" s="233"/>
    </row>
    <row r="75" spans="2:11" s="1" customFormat="1" ht="45" customHeight="1">
      <c r="B75" s="234"/>
      <c r="C75" s="235" t="s">
        <v>1073</v>
      </c>
      <c r="D75" s="235"/>
      <c r="E75" s="235"/>
      <c r="F75" s="235"/>
      <c r="G75" s="235"/>
      <c r="H75" s="235"/>
      <c r="I75" s="235"/>
      <c r="J75" s="235"/>
      <c r="K75" s="236"/>
    </row>
    <row r="76" spans="2:11" s="1" customFormat="1" ht="17.25" customHeight="1">
      <c r="B76" s="234"/>
      <c r="C76" s="237" t="s">
        <v>1074</v>
      </c>
      <c r="D76" s="237"/>
      <c r="E76" s="237"/>
      <c r="F76" s="237" t="s">
        <v>1075</v>
      </c>
      <c r="G76" s="238"/>
      <c r="H76" s="237" t="s">
        <v>51</v>
      </c>
      <c r="I76" s="237" t="s">
        <v>54</v>
      </c>
      <c r="J76" s="237" t="s">
        <v>1076</v>
      </c>
      <c r="K76" s="236"/>
    </row>
    <row r="77" spans="2:11" s="1" customFormat="1" ht="17.25" customHeight="1">
      <c r="B77" s="234"/>
      <c r="C77" s="239" t="s">
        <v>1077</v>
      </c>
      <c r="D77" s="239"/>
      <c r="E77" s="239"/>
      <c r="F77" s="240" t="s">
        <v>1078</v>
      </c>
      <c r="G77" s="241"/>
      <c r="H77" s="239"/>
      <c r="I77" s="239"/>
      <c r="J77" s="239" t="s">
        <v>1079</v>
      </c>
      <c r="K77" s="236"/>
    </row>
    <row r="78" spans="2:11" s="1" customFormat="1" ht="5.25" customHeight="1">
      <c r="B78" s="234"/>
      <c r="C78" s="242"/>
      <c r="D78" s="242"/>
      <c r="E78" s="242"/>
      <c r="F78" s="242"/>
      <c r="G78" s="243"/>
      <c r="H78" s="242"/>
      <c r="I78" s="242"/>
      <c r="J78" s="242"/>
      <c r="K78" s="236"/>
    </row>
    <row r="79" spans="2:11" s="1" customFormat="1" ht="15" customHeight="1">
      <c r="B79" s="234"/>
      <c r="C79" s="222" t="s">
        <v>50</v>
      </c>
      <c r="D79" s="244"/>
      <c r="E79" s="244"/>
      <c r="F79" s="245" t="s">
        <v>1080</v>
      </c>
      <c r="G79" s="246"/>
      <c r="H79" s="222" t="s">
        <v>1081</v>
      </c>
      <c r="I79" s="222" t="s">
        <v>1082</v>
      </c>
      <c r="J79" s="222">
        <v>20</v>
      </c>
      <c r="K79" s="236"/>
    </row>
    <row r="80" spans="2:11" s="1" customFormat="1" ht="15" customHeight="1">
      <c r="B80" s="234"/>
      <c r="C80" s="222" t="s">
        <v>1083</v>
      </c>
      <c r="D80" s="222"/>
      <c r="E80" s="222"/>
      <c r="F80" s="245" t="s">
        <v>1080</v>
      </c>
      <c r="G80" s="246"/>
      <c r="H80" s="222" t="s">
        <v>1084</v>
      </c>
      <c r="I80" s="222" t="s">
        <v>1082</v>
      </c>
      <c r="J80" s="222">
        <v>120</v>
      </c>
      <c r="K80" s="236"/>
    </row>
    <row r="81" spans="2:11" s="1" customFormat="1" ht="15" customHeight="1">
      <c r="B81" s="247"/>
      <c r="C81" s="222" t="s">
        <v>1085</v>
      </c>
      <c r="D81" s="222"/>
      <c r="E81" s="222"/>
      <c r="F81" s="245" t="s">
        <v>1086</v>
      </c>
      <c r="G81" s="246"/>
      <c r="H81" s="222" t="s">
        <v>1087</v>
      </c>
      <c r="I81" s="222" t="s">
        <v>1082</v>
      </c>
      <c r="J81" s="222">
        <v>50</v>
      </c>
      <c r="K81" s="236"/>
    </row>
    <row r="82" spans="2:11" s="1" customFormat="1" ht="15" customHeight="1">
      <c r="B82" s="247"/>
      <c r="C82" s="222" t="s">
        <v>1088</v>
      </c>
      <c r="D82" s="222"/>
      <c r="E82" s="222"/>
      <c r="F82" s="245" t="s">
        <v>1080</v>
      </c>
      <c r="G82" s="246"/>
      <c r="H82" s="222" t="s">
        <v>1089</v>
      </c>
      <c r="I82" s="222" t="s">
        <v>1090</v>
      </c>
      <c r="J82" s="222"/>
      <c r="K82" s="236"/>
    </row>
    <row r="83" spans="2:11" s="1" customFormat="1" ht="15" customHeight="1">
      <c r="B83" s="247"/>
      <c r="C83" s="248" t="s">
        <v>1091</v>
      </c>
      <c r="D83" s="248"/>
      <c r="E83" s="248"/>
      <c r="F83" s="249" t="s">
        <v>1086</v>
      </c>
      <c r="G83" s="248"/>
      <c r="H83" s="248" t="s">
        <v>1092</v>
      </c>
      <c r="I83" s="248" t="s">
        <v>1082</v>
      </c>
      <c r="J83" s="248">
        <v>15</v>
      </c>
      <c r="K83" s="236"/>
    </row>
    <row r="84" spans="2:11" s="1" customFormat="1" ht="15" customHeight="1">
      <c r="B84" s="247"/>
      <c r="C84" s="248" t="s">
        <v>1093</v>
      </c>
      <c r="D84" s="248"/>
      <c r="E84" s="248"/>
      <c r="F84" s="249" t="s">
        <v>1086</v>
      </c>
      <c r="G84" s="248"/>
      <c r="H84" s="248" t="s">
        <v>1094</v>
      </c>
      <c r="I84" s="248" t="s">
        <v>1082</v>
      </c>
      <c r="J84" s="248">
        <v>15</v>
      </c>
      <c r="K84" s="236"/>
    </row>
    <row r="85" spans="2:11" s="1" customFormat="1" ht="15" customHeight="1">
      <c r="B85" s="247"/>
      <c r="C85" s="248" t="s">
        <v>1095</v>
      </c>
      <c r="D85" s="248"/>
      <c r="E85" s="248"/>
      <c r="F85" s="249" t="s">
        <v>1086</v>
      </c>
      <c r="G85" s="248"/>
      <c r="H85" s="248" t="s">
        <v>1096</v>
      </c>
      <c r="I85" s="248" t="s">
        <v>1082</v>
      </c>
      <c r="J85" s="248">
        <v>20</v>
      </c>
      <c r="K85" s="236"/>
    </row>
    <row r="86" spans="2:11" s="1" customFormat="1" ht="15" customHeight="1">
      <c r="B86" s="247"/>
      <c r="C86" s="248" t="s">
        <v>1097</v>
      </c>
      <c r="D86" s="248"/>
      <c r="E86" s="248"/>
      <c r="F86" s="249" t="s">
        <v>1086</v>
      </c>
      <c r="G86" s="248"/>
      <c r="H86" s="248" t="s">
        <v>1098</v>
      </c>
      <c r="I86" s="248" t="s">
        <v>1082</v>
      </c>
      <c r="J86" s="248">
        <v>20</v>
      </c>
      <c r="K86" s="236"/>
    </row>
    <row r="87" spans="2:11" s="1" customFormat="1" ht="15" customHeight="1">
      <c r="B87" s="247"/>
      <c r="C87" s="222" t="s">
        <v>1099</v>
      </c>
      <c r="D87" s="222"/>
      <c r="E87" s="222"/>
      <c r="F87" s="245" t="s">
        <v>1086</v>
      </c>
      <c r="G87" s="246"/>
      <c r="H87" s="222" t="s">
        <v>1100</v>
      </c>
      <c r="I87" s="222" t="s">
        <v>1082</v>
      </c>
      <c r="J87" s="222">
        <v>50</v>
      </c>
      <c r="K87" s="236"/>
    </row>
    <row r="88" spans="2:11" s="1" customFormat="1" ht="15" customHeight="1">
      <c r="B88" s="247"/>
      <c r="C88" s="222" t="s">
        <v>1101</v>
      </c>
      <c r="D88" s="222"/>
      <c r="E88" s="222"/>
      <c r="F88" s="245" t="s">
        <v>1086</v>
      </c>
      <c r="G88" s="246"/>
      <c r="H88" s="222" t="s">
        <v>1102</v>
      </c>
      <c r="I88" s="222" t="s">
        <v>1082</v>
      </c>
      <c r="J88" s="222">
        <v>20</v>
      </c>
      <c r="K88" s="236"/>
    </row>
    <row r="89" spans="2:11" s="1" customFormat="1" ht="15" customHeight="1">
      <c r="B89" s="247"/>
      <c r="C89" s="222" t="s">
        <v>1103</v>
      </c>
      <c r="D89" s="222"/>
      <c r="E89" s="222"/>
      <c r="F89" s="245" t="s">
        <v>1086</v>
      </c>
      <c r="G89" s="246"/>
      <c r="H89" s="222" t="s">
        <v>1104</v>
      </c>
      <c r="I89" s="222" t="s">
        <v>1082</v>
      </c>
      <c r="J89" s="222">
        <v>20</v>
      </c>
      <c r="K89" s="236"/>
    </row>
    <row r="90" spans="2:11" s="1" customFormat="1" ht="15" customHeight="1">
      <c r="B90" s="247"/>
      <c r="C90" s="222" t="s">
        <v>1105</v>
      </c>
      <c r="D90" s="222"/>
      <c r="E90" s="222"/>
      <c r="F90" s="245" t="s">
        <v>1086</v>
      </c>
      <c r="G90" s="246"/>
      <c r="H90" s="222" t="s">
        <v>1106</v>
      </c>
      <c r="I90" s="222" t="s">
        <v>1082</v>
      </c>
      <c r="J90" s="222">
        <v>50</v>
      </c>
      <c r="K90" s="236"/>
    </row>
    <row r="91" spans="2:11" s="1" customFormat="1" ht="15" customHeight="1">
      <c r="B91" s="247"/>
      <c r="C91" s="222" t="s">
        <v>1107</v>
      </c>
      <c r="D91" s="222"/>
      <c r="E91" s="222"/>
      <c r="F91" s="245" t="s">
        <v>1086</v>
      </c>
      <c r="G91" s="246"/>
      <c r="H91" s="222" t="s">
        <v>1107</v>
      </c>
      <c r="I91" s="222" t="s">
        <v>1082</v>
      </c>
      <c r="J91" s="222">
        <v>50</v>
      </c>
      <c r="K91" s="236"/>
    </row>
    <row r="92" spans="2:11" s="1" customFormat="1" ht="15" customHeight="1">
      <c r="B92" s="247"/>
      <c r="C92" s="222" t="s">
        <v>1108</v>
      </c>
      <c r="D92" s="222"/>
      <c r="E92" s="222"/>
      <c r="F92" s="245" t="s">
        <v>1086</v>
      </c>
      <c r="G92" s="246"/>
      <c r="H92" s="222" t="s">
        <v>1109</v>
      </c>
      <c r="I92" s="222" t="s">
        <v>1082</v>
      </c>
      <c r="J92" s="222">
        <v>255</v>
      </c>
      <c r="K92" s="236"/>
    </row>
    <row r="93" spans="2:11" s="1" customFormat="1" ht="15" customHeight="1">
      <c r="B93" s="247"/>
      <c r="C93" s="222" t="s">
        <v>1110</v>
      </c>
      <c r="D93" s="222"/>
      <c r="E93" s="222"/>
      <c r="F93" s="245" t="s">
        <v>1080</v>
      </c>
      <c r="G93" s="246"/>
      <c r="H93" s="222" t="s">
        <v>1111</v>
      </c>
      <c r="I93" s="222" t="s">
        <v>1112</v>
      </c>
      <c r="J93" s="222"/>
      <c r="K93" s="236"/>
    </row>
    <row r="94" spans="2:11" s="1" customFormat="1" ht="15" customHeight="1">
      <c r="B94" s="247"/>
      <c r="C94" s="222" t="s">
        <v>1113</v>
      </c>
      <c r="D94" s="222"/>
      <c r="E94" s="222"/>
      <c r="F94" s="245" t="s">
        <v>1080</v>
      </c>
      <c r="G94" s="246"/>
      <c r="H94" s="222" t="s">
        <v>1114</v>
      </c>
      <c r="I94" s="222" t="s">
        <v>1115</v>
      </c>
      <c r="J94" s="222"/>
      <c r="K94" s="236"/>
    </row>
    <row r="95" spans="2:11" s="1" customFormat="1" ht="15" customHeight="1">
      <c r="B95" s="247"/>
      <c r="C95" s="222" t="s">
        <v>1116</v>
      </c>
      <c r="D95" s="222"/>
      <c r="E95" s="222"/>
      <c r="F95" s="245" t="s">
        <v>1080</v>
      </c>
      <c r="G95" s="246"/>
      <c r="H95" s="222" t="s">
        <v>1116</v>
      </c>
      <c r="I95" s="222" t="s">
        <v>1115</v>
      </c>
      <c r="J95" s="222"/>
      <c r="K95" s="236"/>
    </row>
    <row r="96" spans="2:11" s="1" customFormat="1" ht="15" customHeight="1">
      <c r="B96" s="247"/>
      <c r="C96" s="222" t="s">
        <v>35</v>
      </c>
      <c r="D96" s="222"/>
      <c r="E96" s="222"/>
      <c r="F96" s="245" t="s">
        <v>1080</v>
      </c>
      <c r="G96" s="246"/>
      <c r="H96" s="222" t="s">
        <v>1117</v>
      </c>
      <c r="I96" s="222" t="s">
        <v>1115</v>
      </c>
      <c r="J96" s="222"/>
      <c r="K96" s="236"/>
    </row>
    <row r="97" spans="2:11" s="1" customFormat="1" ht="15" customHeight="1">
      <c r="B97" s="247"/>
      <c r="C97" s="222" t="s">
        <v>45</v>
      </c>
      <c r="D97" s="222"/>
      <c r="E97" s="222"/>
      <c r="F97" s="245" t="s">
        <v>1080</v>
      </c>
      <c r="G97" s="246"/>
      <c r="H97" s="222" t="s">
        <v>1118</v>
      </c>
      <c r="I97" s="222" t="s">
        <v>1115</v>
      </c>
      <c r="J97" s="222"/>
      <c r="K97" s="236"/>
    </row>
    <row r="98" spans="2:11" s="1" customFormat="1" ht="15" customHeight="1">
      <c r="B98" s="250"/>
      <c r="C98" s="251"/>
      <c r="D98" s="251"/>
      <c r="E98" s="251"/>
      <c r="F98" s="251"/>
      <c r="G98" s="251"/>
      <c r="H98" s="251"/>
      <c r="I98" s="251"/>
      <c r="J98" s="251"/>
      <c r="K98" s="252"/>
    </row>
    <row r="99" spans="2:11" s="1" customFormat="1" ht="18.75" customHeight="1">
      <c r="B99" s="253"/>
      <c r="C99" s="254"/>
      <c r="D99" s="254"/>
      <c r="E99" s="254"/>
      <c r="F99" s="254"/>
      <c r="G99" s="254"/>
      <c r="H99" s="254"/>
      <c r="I99" s="254"/>
      <c r="J99" s="254"/>
      <c r="K99" s="253"/>
    </row>
    <row r="100" spans="2:11" s="1" customFormat="1" ht="18.75" customHeight="1">
      <c r="B100" s="230"/>
      <c r="C100" s="230"/>
      <c r="D100" s="230"/>
      <c r="E100" s="230"/>
      <c r="F100" s="230"/>
      <c r="G100" s="230"/>
      <c r="H100" s="230"/>
      <c r="I100" s="230"/>
      <c r="J100" s="230"/>
      <c r="K100" s="230"/>
    </row>
    <row r="101" spans="2:11" s="1" customFormat="1" ht="7.5" customHeight="1">
      <c r="B101" s="231"/>
      <c r="C101" s="232"/>
      <c r="D101" s="232"/>
      <c r="E101" s="232"/>
      <c r="F101" s="232"/>
      <c r="G101" s="232"/>
      <c r="H101" s="232"/>
      <c r="I101" s="232"/>
      <c r="J101" s="232"/>
      <c r="K101" s="233"/>
    </row>
    <row r="102" spans="2:11" s="1" customFormat="1" ht="45" customHeight="1">
      <c r="B102" s="234"/>
      <c r="C102" s="235" t="s">
        <v>1119</v>
      </c>
      <c r="D102" s="235"/>
      <c r="E102" s="235"/>
      <c r="F102" s="235"/>
      <c r="G102" s="235"/>
      <c r="H102" s="235"/>
      <c r="I102" s="235"/>
      <c r="J102" s="235"/>
      <c r="K102" s="236"/>
    </row>
    <row r="103" spans="2:11" s="1" customFormat="1" ht="17.25" customHeight="1">
      <c r="B103" s="234"/>
      <c r="C103" s="237" t="s">
        <v>1074</v>
      </c>
      <c r="D103" s="237"/>
      <c r="E103" s="237"/>
      <c r="F103" s="237" t="s">
        <v>1075</v>
      </c>
      <c r="G103" s="238"/>
      <c r="H103" s="237" t="s">
        <v>51</v>
      </c>
      <c r="I103" s="237" t="s">
        <v>54</v>
      </c>
      <c r="J103" s="237" t="s">
        <v>1076</v>
      </c>
      <c r="K103" s="236"/>
    </row>
    <row r="104" spans="2:11" s="1" customFormat="1" ht="17.25" customHeight="1">
      <c r="B104" s="234"/>
      <c r="C104" s="239" t="s">
        <v>1077</v>
      </c>
      <c r="D104" s="239"/>
      <c r="E104" s="239"/>
      <c r="F104" s="240" t="s">
        <v>1078</v>
      </c>
      <c r="G104" s="241"/>
      <c r="H104" s="239"/>
      <c r="I104" s="239"/>
      <c r="J104" s="239" t="s">
        <v>1079</v>
      </c>
      <c r="K104" s="236"/>
    </row>
    <row r="105" spans="2:11" s="1" customFormat="1" ht="5.25" customHeight="1">
      <c r="B105" s="234"/>
      <c r="C105" s="237"/>
      <c r="D105" s="237"/>
      <c r="E105" s="237"/>
      <c r="F105" s="237"/>
      <c r="G105" s="255"/>
      <c r="H105" s="237"/>
      <c r="I105" s="237"/>
      <c r="J105" s="237"/>
      <c r="K105" s="236"/>
    </row>
    <row r="106" spans="2:11" s="1" customFormat="1" ht="15" customHeight="1">
      <c r="B106" s="234"/>
      <c r="C106" s="222" t="s">
        <v>50</v>
      </c>
      <c r="D106" s="244"/>
      <c r="E106" s="244"/>
      <c r="F106" s="245" t="s">
        <v>1080</v>
      </c>
      <c r="G106" s="222"/>
      <c r="H106" s="222" t="s">
        <v>1120</v>
      </c>
      <c r="I106" s="222" t="s">
        <v>1082</v>
      </c>
      <c r="J106" s="222">
        <v>20</v>
      </c>
      <c r="K106" s="236"/>
    </row>
    <row r="107" spans="2:11" s="1" customFormat="1" ht="15" customHeight="1">
      <c r="B107" s="234"/>
      <c r="C107" s="222" t="s">
        <v>1083</v>
      </c>
      <c r="D107" s="222"/>
      <c r="E107" s="222"/>
      <c r="F107" s="245" t="s">
        <v>1080</v>
      </c>
      <c r="G107" s="222"/>
      <c r="H107" s="222" t="s">
        <v>1120</v>
      </c>
      <c r="I107" s="222" t="s">
        <v>1082</v>
      </c>
      <c r="J107" s="222">
        <v>120</v>
      </c>
      <c r="K107" s="236"/>
    </row>
    <row r="108" spans="2:11" s="1" customFormat="1" ht="15" customHeight="1">
      <c r="B108" s="247"/>
      <c r="C108" s="222" t="s">
        <v>1085</v>
      </c>
      <c r="D108" s="222"/>
      <c r="E108" s="222"/>
      <c r="F108" s="245" t="s">
        <v>1086</v>
      </c>
      <c r="G108" s="222"/>
      <c r="H108" s="222" t="s">
        <v>1120</v>
      </c>
      <c r="I108" s="222" t="s">
        <v>1082</v>
      </c>
      <c r="J108" s="222">
        <v>50</v>
      </c>
      <c r="K108" s="236"/>
    </row>
    <row r="109" spans="2:11" s="1" customFormat="1" ht="15" customHeight="1">
      <c r="B109" s="247"/>
      <c r="C109" s="222" t="s">
        <v>1088</v>
      </c>
      <c r="D109" s="222"/>
      <c r="E109" s="222"/>
      <c r="F109" s="245" t="s">
        <v>1080</v>
      </c>
      <c r="G109" s="222"/>
      <c r="H109" s="222" t="s">
        <v>1120</v>
      </c>
      <c r="I109" s="222" t="s">
        <v>1090</v>
      </c>
      <c r="J109" s="222"/>
      <c r="K109" s="236"/>
    </row>
    <row r="110" spans="2:11" s="1" customFormat="1" ht="15" customHeight="1">
      <c r="B110" s="247"/>
      <c r="C110" s="222" t="s">
        <v>1099</v>
      </c>
      <c r="D110" s="222"/>
      <c r="E110" s="222"/>
      <c r="F110" s="245" t="s">
        <v>1086</v>
      </c>
      <c r="G110" s="222"/>
      <c r="H110" s="222" t="s">
        <v>1120</v>
      </c>
      <c r="I110" s="222" t="s">
        <v>1082</v>
      </c>
      <c r="J110" s="222">
        <v>50</v>
      </c>
      <c r="K110" s="236"/>
    </row>
    <row r="111" spans="2:11" s="1" customFormat="1" ht="15" customHeight="1">
      <c r="B111" s="247"/>
      <c r="C111" s="222" t="s">
        <v>1107</v>
      </c>
      <c r="D111" s="222"/>
      <c r="E111" s="222"/>
      <c r="F111" s="245" t="s">
        <v>1086</v>
      </c>
      <c r="G111" s="222"/>
      <c r="H111" s="222" t="s">
        <v>1120</v>
      </c>
      <c r="I111" s="222" t="s">
        <v>1082</v>
      </c>
      <c r="J111" s="222">
        <v>50</v>
      </c>
      <c r="K111" s="236"/>
    </row>
    <row r="112" spans="2:11" s="1" customFormat="1" ht="15" customHeight="1">
      <c r="B112" s="247"/>
      <c r="C112" s="222" t="s">
        <v>1105</v>
      </c>
      <c r="D112" s="222"/>
      <c r="E112" s="222"/>
      <c r="F112" s="245" t="s">
        <v>1086</v>
      </c>
      <c r="G112" s="222"/>
      <c r="H112" s="222" t="s">
        <v>1120</v>
      </c>
      <c r="I112" s="222" t="s">
        <v>1082</v>
      </c>
      <c r="J112" s="222">
        <v>50</v>
      </c>
      <c r="K112" s="236"/>
    </row>
    <row r="113" spans="2:11" s="1" customFormat="1" ht="15" customHeight="1">
      <c r="B113" s="247"/>
      <c r="C113" s="222" t="s">
        <v>50</v>
      </c>
      <c r="D113" s="222"/>
      <c r="E113" s="222"/>
      <c r="F113" s="245" t="s">
        <v>1080</v>
      </c>
      <c r="G113" s="222"/>
      <c r="H113" s="222" t="s">
        <v>1121</v>
      </c>
      <c r="I113" s="222" t="s">
        <v>1082</v>
      </c>
      <c r="J113" s="222">
        <v>20</v>
      </c>
      <c r="K113" s="236"/>
    </row>
    <row r="114" spans="2:11" s="1" customFormat="1" ht="15" customHeight="1">
      <c r="B114" s="247"/>
      <c r="C114" s="222" t="s">
        <v>1122</v>
      </c>
      <c r="D114" s="222"/>
      <c r="E114" s="222"/>
      <c r="F114" s="245" t="s">
        <v>1080</v>
      </c>
      <c r="G114" s="222"/>
      <c r="H114" s="222" t="s">
        <v>1123</v>
      </c>
      <c r="I114" s="222" t="s">
        <v>1082</v>
      </c>
      <c r="J114" s="222">
        <v>120</v>
      </c>
      <c r="K114" s="236"/>
    </row>
    <row r="115" spans="2:11" s="1" customFormat="1" ht="15" customHeight="1">
      <c r="B115" s="247"/>
      <c r="C115" s="222" t="s">
        <v>35</v>
      </c>
      <c r="D115" s="222"/>
      <c r="E115" s="222"/>
      <c r="F115" s="245" t="s">
        <v>1080</v>
      </c>
      <c r="G115" s="222"/>
      <c r="H115" s="222" t="s">
        <v>1124</v>
      </c>
      <c r="I115" s="222" t="s">
        <v>1115</v>
      </c>
      <c r="J115" s="222"/>
      <c r="K115" s="236"/>
    </row>
    <row r="116" spans="2:11" s="1" customFormat="1" ht="15" customHeight="1">
      <c r="B116" s="247"/>
      <c r="C116" s="222" t="s">
        <v>45</v>
      </c>
      <c r="D116" s="222"/>
      <c r="E116" s="222"/>
      <c r="F116" s="245" t="s">
        <v>1080</v>
      </c>
      <c r="G116" s="222"/>
      <c r="H116" s="222" t="s">
        <v>1125</v>
      </c>
      <c r="I116" s="222" t="s">
        <v>1115</v>
      </c>
      <c r="J116" s="222"/>
      <c r="K116" s="236"/>
    </row>
    <row r="117" spans="2:11" s="1" customFormat="1" ht="15" customHeight="1">
      <c r="B117" s="247"/>
      <c r="C117" s="222" t="s">
        <v>54</v>
      </c>
      <c r="D117" s="222"/>
      <c r="E117" s="222"/>
      <c r="F117" s="245" t="s">
        <v>1080</v>
      </c>
      <c r="G117" s="222"/>
      <c r="H117" s="222" t="s">
        <v>1126</v>
      </c>
      <c r="I117" s="222" t="s">
        <v>1127</v>
      </c>
      <c r="J117" s="222"/>
      <c r="K117" s="236"/>
    </row>
    <row r="118" spans="2:11" s="1" customFormat="1" ht="15" customHeight="1">
      <c r="B118" s="250"/>
      <c r="C118" s="256"/>
      <c r="D118" s="256"/>
      <c r="E118" s="256"/>
      <c r="F118" s="256"/>
      <c r="G118" s="256"/>
      <c r="H118" s="256"/>
      <c r="I118" s="256"/>
      <c r="J118" s="256"/>
      <c r="K118" s="252"/>
    </row>
    <row r="119" spans="2:11" s="1" customFormat="1" ht="18.75" customHeight="1">
      <c r="B119" s="257"/>
      <c r="C119" s="258"/>
      <c r="D119" s="258"/>
      <c r="E119" s="258"/>
      <c r="F119" s="259"/>
      <c r="G119" s="258"/>
      <c r="H119" s="258"/>
      <c r="I119" s="258"/>
      <c r="J119" s="258"/>
      <c r="K119" s="257"/>
    </row>
    <row r="120" spans="2:11" s="1" customFormat="1" ht="18.75" customHeight="1">
      <c r="B120" s="230"/>
      <c r="C120" s="230"/>
      <c r="D120" s="230"/>
      <c r="E120" s="230"/>
      <c r="F120" s="230"/>
      <c r="G120" s="230"/>
      <c r="H120" s="230"/>
      <c r="I120" s="230"/>
      <c r="J120" s="230"/>
      <c r="K120" s="230"/>
    </row>
    <row r="121" spans="2:11" s="1" customFormat="1" ht="7.5" customHeight="1">
      <c r="B121" s="260"/>
      <c r="C121" s="261"/>
      <c r="D121" s="261"/>
      <c r="E121" s="261"/>
      <c r="F121" s="261"/>
      <c r="G121" s="261"/>
      <c r="H121" s="261"/>
      <c r="I121" s="261"/>
      <c r="J121" s="261"/>
      <c r="K121" s="262"/>
    </row>
    <row r="122" spans="2:11" s="1" customFormat="1" ht="45" customHeight="1">
      <c r="B122" s="263"/>
      <c r="C122" s="213" t="s">
        <v>1128</v>
      </c>
      <c r="D122" s="213"/>
      <c r="E122" s="213"/>
      <c r="F122" s="213"/>
      <c r="G122" s="213"/>
      <c r="H122" s="213"/>
      <c r="I122" s="213"/>
      <c r="J122" s="213"/>
      <c r="K122" s="264"/>
    </row>
    <row r="123" spans="2:11" s="1" customFormat="1" ht="17.25" customHeight="1">
      <c r="B123" s="265"/>
      <c r="C123" s="237" t="s">
        <v>1074</v>
      </c>
      <c r="D123" s="237"/>
      <c r="E123" s="237"/>
      <c r="F123" s="237" t="s">
        <v>1075</v>
      </c>
      <c r="G123" s="238"/>
      <c r="H123" s="237" t="s">
        <v>51</v>
      </c>
      <c r="I123" s="237" t="s">
        <v>54</v>
      </c>
      <c r="J123" s="237" t="s">
        <v>1076</v>
      </c>
      <c r="K123" s="266"/>
    </row>
    <row r="124" spans="2:11" s="1" customFormat="1" ht="17.25" customHeight="1">
      <c r="B124" s="265"/>
      <c r="C124" s="239" t="s">
        <v>1077</v>
      </c>
      <c r="D124" s="239"/>
      <c r="E124" s="239"/>
      <c r="F124" s="240" t="s">
        <v>1078</v>
      </c>
      <c r="G124" s="241"/>
      <c r="H124" s="239"/>
      <c r="I124" s="239"/>
      <c r="J124" s="239" t="s">
        <v>1079</v>
      </c>
      <c r="K124" s="266"/>
    </row>
    <row r="125" spans="2:11" s="1" customFormat="1" ht="5.25" customHeight="1">
      <c r="B125" s="267"/>
      <c r="C125" s="242"/>
      <c r="D125" s="242"/>
      <c r="E125" s="242"/>
      <c r="F125" s="242"/>
      <c r="G125" s="268"/>
      <c r="H125" s="242"/>
      <c r="I125" s="242"/>
      <c r="J125" s="242"/>
      <c r="K125" s="269"/>
    </row>
    <row r="126" spans="2:11" s="1" customFormat="1" ht="15" customHeight="1">
      <c r="B126" s="267"/>
      <c r="C126" s="222" t="s">
        <v>1083</v>
      </c>
      <c r="D126" s="244"/>
      <c r="E126" s="244"/>
      <c r="F126" s="245" t="s">
        <v>1080</v>
      </c>
      <c r="G126" s="222"/>
      <c r="H126" s="222" t="s">
        <v>1120</v>
      </c>
      <c r="I126" s="222" t="s">
        <v>1082</v>
      </c>
      <c r="J126" s="222">
        <v>120</v>
      </c>
      <c r="K126" s="270"/>
    </row>
    <row r="127" spans="2:11" s="1" customFormat="1" ht="15" customHeight="1">
      <c r="B127" s="267"/>
      <c r="C127" s="222" t="s">
        <v>1129</v>
      </c>
      <c r="D127" s="222"/>
      <c r="E127" s="222"/>
      <c r="F127" s="245" t="s">
        <v>1080</v>
      </c>
      <c r="G127" s="222"/>
      <c r="H127" s="222" t="s">
        <v>1130</v>
      </c>
      <c r="I127" s="222" t="s">
        <v>1082</v>
      </c>
      <c r="J127" s="222" t="s">
        <v>1131</v>
      </c>
      <c r="K127" s="270"/>
    </row>
    <row r="128" spans="2:11" s="1" customFormat="1" ht="15" customHeight="1">
      <c r="B128" s="267"/>
      <c r="C128" s="222" t="s">
        <v>79</v>
      </c>
      <c r="D128" s="222"/>
      <c r="E128" s="222"/>
      <c r="F128" s="245" t="s">
        <v>1080</v>
      </c>
      <c r="G128" s="222"/>
      <c r="H128" s="222" t="s">
        <v>1132</v>
      </c>
      <c r="I128" s="222" t="s">
        <v>1082</v>
      </c>
      <c r="J128" s="222" t="s">
        <v>1131</v>
      </c>
      <c r="K128" s="270"/>
    </row>
    <row r="129" spans="2:11" s="1" customFormat="1" ht="15" customHeight="1">
      <c r="B129" s="267"/>
      <c r="C129" s="222" t="s">
        <v>1091</v>
      </c>
      <c r="D129" s="222"/>
      <c r="E129" s="222"/>
      <c r="F129" s="245" t="s">
        <v>1086</v>
      </c>
      <c r="G129" s="222"/>
      <c r="H129" s="222" t="s">
        <v>1092</v>
      </c>
      <c r="I129" s="222" t="s">
        <v>1082</v>
      </c>
      <c r="J129" s="222">
        <v>15</v>
      </c>
      <c r="K129" s="270"/>
    </row>
    <row r="130" spans="2:11" s="1" customFormat="1" ht="15" customHeight="1">
      <c r="B130" s="267"/>
      <c r="C130" s="248" t="s">
        <v>1093</v>
      </c>
      <c r="D130" s="248"/>
      <c r="E130" s="248"/>
      <c r="F130" s="249" t="s">
        <v>1086</v>
      </c>
      <c r="G130" s="248"/>
      <c r="H130" s="248" t="s">
        <v>1094</v>
      </c>
      <c r="I130" s="248" t="s">
        <v>1082</v>
      </c>
      <c r="J130" s="248">
        <v>15</v>
      </c>
      <c r="K130" s="270"/>
    </row>
    <row r="131" spans="2:11" s="1" customFormat="1" ht="15" customHeight="1">
      <c r="B131" s="267"/>
      <c r="C131" s="248" t="s">
        <v>1095</v>
      </c>
      <c r="D131" s="248"/>
      <c r="E131" s="248"/>
      <c r="F131" s="249" t="s">
        <v>1086</v>
      </c>
      <c r="G131" s="248"/>
      <c r="H131" s="248" t="s">
        <v>1096</v>
      </c>
      <c r="I131" s="248" t="s">
        <v>1082</v>
      </c>
      <c r="J131" s="248">
        <v>20</v>
      </c>
      <c r="K131" s="270"/>
    </row>
    <row r="132" spans="2:11" s="1" customFormat="1" ht="15" customHeight="1">
      <c r="B132" s="267"/>
      <c r="C132" s="248" t="s">
        <v>1097</v>
      </c>
      <c r="D132" s="248"/>
      <c r="E132" s="248"/>
      <c r="F132" s="249" t="s">
        <v>1086</v>
      </c>
      <c r="G132" s="248"/>
      <c r="H132" s="248" t="s">
        <v>1098</v>
      </c>
      <c r="I132" s="248" t="s">
        <v>1082</v>
      </c>
      <c r="J132" s="248">
        <v>20</v>
      </c>
      <c r="K132" s="270"/>
    </row>
    <row r="133" spans="2:11" s="1" customFormat="1" ht="15" customHeight="1">
      <c r="B133" s="267"/>
      <c r="C133" s="222" t="s">
        <v>1085</v>
      </c>
      <c r="D133" s="222"/>
      <c r="E133" s="222"/>
      <c r="F133" s="245" t="s">
        <v>1086</v>
      </c>
      <c r="G133" s="222"/>
      <c r="H133" s="222" t="s">
        <v>1120</v>
      </c>
      <c r="I133" s="222" t="s">
        <v>1082</v>
      </c>
      <c r="J133" s="222">
        <v>50</v>
      </c>
      <c r="K133" s="270"/>
    </row>
    <row r="134" spans="2:11" s="1" customFormat="1" ht="15" customHeight="1">
      <c r="B134" s="267"/>
      <c r="C134" s="222" t="s">
        <v>1099</v>
      </c>
      <c r="D134" s="222"/>
      <c r="E134" s="222"/>
      <c r="F134" s="245" t="s">
        <v>1086</v>
      </c>
      <c r="G134" s="222"/>
      <c r="H134" s="222" t="s">
        <v>1120</v>
      </c>
      <c r="I134" s="222" t="s">
        <v>1082</v>
      </c>
      <c r="J134" s="222">
        <v>50</v>
      </c>
      <c r="K134" s="270"/>
    </row>
    <row r="135" spans="2:11" s="1" customFormat="1" ht="15" customHeight="1">
      <c r="B135" s="267"/>
      <c r="C135" s="222" t="s">
        <v>1105</v>
      </c>
      <c r="D135" s="222"/>
      <c r="E135" s="222"/>
      <c r="F135" s="245" t="s">
        <v>1086</v>
      </c>
      <c r="G135" s="222"/>
      <c r="H135" s="222" t="s">
        <v>1120</v>
      </c>
      <c r="I135" s="222" t="s">
        <v>1082</v>
      </c>
      <c r="J135" s="222">
        <v>50</v>
      </c>
      <c r="K135" s="270"/>
    </row>
    <row r="136" spans="2:11" s="1" customFormat="1" ht="15" customHeight="1">
      <c r="B136" s="267"/>
      <c r="C136" s="222" t="s">
        <v>1107</v>
      </c>
      <c r="D136" s="222"/>
      <c r="E136" s="222"/>
      <c r="F136" s="245" t="s">
        <v>1086</v>
      </c>
      <c r="G136" s="222"/>
      <c r="H136" s="222" t="s">
        <v>1120</v>
      </c>
      <c r="I136" s="222" t="s">
        <v>1082</v>
      </c>
      <c r="J136" s="222">
        <v>50</v>
      </c>
      <c r="K136" s="270"/>
    </row>
    <row r="137" spans="2:11" s="1" customFormat="1" ht="15" customHeight="1">
      <c r="B137" s="267"/>
      <c r="C137" s="222" t="s">
        <v>1108</v>
      </c>
      <c r="D137" s="222"/>
      <c r="E137" s="222"/>
      <c r="F137" s="245" t="s">
        <v>1086</v>
      </c>
      <c r="G137" s="222"/>
      <c r="H137" s="222" t="s">
        <v>1133</v>
      </c>
      <c r="I137" s="222" t="s">
        <v>1082</v>
      </c>
      <c r="J137" s="222">
        <v>255</v>
      </c>
      <c r="K137" s="270"/>
    </row>
    <row r="138" spans="2:11" s="1" customFormat="1" ht="15" customHeight="1">
      <c r="B138" s="267"/>
      <c r="C138" s="222" t="s">
        <v>1110</v>
      </c>
      <c r="D138" s="222"/>
      <c r="E138" s="222"/>
      <c r="F138" s="245" t="s">
        <v>1080</v>
      </c>
      <c r="G138" s="222"/>
      <c r="H138" s="222" t="s">
        <v>1134</v>
      </c>
      <c r="I138" s="222" t="s">
        <v>1112</v>
      </c>
      <c r="J138" s="222"/>
      <c r="K138" s="270"/>
    </row>
    <row r="139" spans="2:11" s="1" customFormat="1" ht="15" customHeight="1">
      <c r="B139" s="267"/>
      <c r="C139" s="222" t="s">
        <v>1113</v>
      </c>
      <c r="D139" s="222"/>
      <c r="E139" s="222"/>
      <c r="F139" s="245" t="s">
        <v>1080</v>
      </c>
      <c r="G139" s="222"/>
      <c r="H139" s="222" t="s">
        <v>1135</v>
      </c>
      <c r="I139" s="222" t="s">
        <v>1115</v>
      </c>
      <c r="J139" s="222"/>
      <c r="K139" s="270"/>
    </row>
    <row r="140" spans="2:11" s="1" customFormat="1" ht="15" customHeight="1">
      <c r="B140" s="267"/>
      <c r="C140" s="222" t="s">
        <v>1116</v>
      </c>
      <c r="D140" s="222"/>
      <c r="E140" s="222"/>
      <c r="F140" s="245" t="s">
        <v>1080</v>
      </c>
      <c r="G140" s="222"/>
      <c r="H140" s="222" t="s">
        <v>1116</v>
      </c>
      <c r="I140" s="222" t="s">
        <v>1115</v>
      </c>
      <c r="J140" s="222"/>
      <c r="K140" s="270"/>
    </row>
    <row r="141" spans="2:11" s="1" customFormat="1" ht="15" customHeight="1">
      <c r="B141" s="267"/>
      <c r="C141" s="222" t="s">
        <v>35</v>
      </c>
      <c r="D141" s="222"/>
      <c r="E141" s="222"/>
      <c r="F141" s="245" t="s">
        <v>1080</v>
      </c>
      <c r="G141" s="222"/>
      <c r="H141" s="222" t="s">
        <v>1136</v>
      </c>
      <c r="I141" s="222" t="s">
        <v>1115</v>
      </c>
      <c r="J141" s="222"/>
      <c r="K141" s="270"/>
    </row>
    <row r="142" spans="2:11" s="1" customFormat="1" ht="15" customHeight="1">
      <c r="B142" s="267"/>
      <c r="C142" s="222" t="s">
        <v>1137</v>
      </c>
      <c r="D142" s="222"/>
      <c r="E142" s="222"/>
      <c r="F142" s="245" t="s">
        <v>1080</v>
      </c>
      <c r="G142" s="222"/>
      <c r="H142" s="222" t="s">
        <v>1138</v>
      </c>
      <c r="I142" s="222" t="s">
        <v>1115</v>
      </c>
      <c r="J142" s="222"/>
      <c r="K142" s="270"/>
    </row>
    <row r="143" spans="2:11" s="1" customFormat="1" ht="15" customHeight="1">
      <c r="B143" s="271"/>
      <c r="C143" s="272"/>
      <c r="D143" s="272"/>
      <c r="E143" s="272"/>
      <c r="F143" s="272"/>
      <c r="G143" s="272"/>
      <c r="H143" s="272"/>
      <c r="I143" s="272"/>
      <c r="J143" s="272"/>
      <c r="K143" s="273"/>
    </row>
    <row r="144" spans="2:11" s="1" customFormat="1" ht="18.75" customHeight="1">
      <c r="B144" s="258"/>
      <c r="C144" s="258"/>
      <c r="D144" s="258"/>
      <c r="E144" s="258"/>
      <c r="F144" s="259"/>
      <c r="G144" s="258"/>
      <c r="H144" s="258"/>
      <c r="I144" s="258"/>
      <c r="J144" s="258"/>
      <c r="K144" s="258"/>
    </row>
    <row r="145" spans="2:11" s="1" customFormat="1" ht="18.75" customHeight="1">
      <c r="B145" s="230"/>
      <c r="C145" s="230"/>
      <c r="D145" s="230"/>
      <c r="E145" s="230"/>
      <c r="F145" s="230"/>
      <c r="G145" s="230"/>
      <c r="H145" s="230"/>
      <c r="I145" s="230"/>
      <c r="J145" s="230"/>
      <c r="K145" s="230"/>
    </row>
    <row r="146" spans="2:11" s="1" customFormat="1" ht="7.5" customHeight="1">
      <c r="B146" s="231"/>
      <c r="C146" s="232"/>
      <c r="D146" s="232"/>
      <c r="E146" s="232"/>
      <c r="F146" s="232"/>
      <c r="G146" s="232"/>
      <c r="H146" s="232"/>
      <c r="I146" s="232"/>
      <c r="J146" s="232"/>
      <c r="K146" s="233"/>
    </row>
    <row r="147" spans="2:11" s="1" customFormat="1" ht="45" customHeight="1">
      <c r="B147" s="234"/>
      <c r="C147" s="235" t="s">
        <v>1139</v>
      </c>
      <c r="D147" s="235"/>
      <c r="E147" s="235"/>
      <c r="F147" s="235"/>
      <c r="G147" s="235"/>
      <c r="H147" s="235"/>
      <c r="I147" s="235"/>
      <c r="J147" s="235"/>
      <c r="K147" s="236"/>
    </row>
    <row r="148" spans="2:11" s="1" customFormat="1" ht="17.25" customHeight="1">
      <c r="B148" s="234"/>
      <c r="C148" s="237" t="s">
        <v>1074</v>
      </c>
      <c r="D148" s="237"/>
      <c r="E148" s="237"/>
      <c r="F148" s="237" t="s">
        <v>1075</v>
      </c>
      <c r="G148" s="238"/>
      <c r="H148" s="237" t="s">
        <v>51</v>
      </c>
      <c r="I148" s="237" t="s">
        <v>54</v>
      </c>
      <c r="J148" s="237" t="s">
        <v>1076</v>
      </c>
      <c r="K148" s="236"/>
    </row>
    <row r="149" spans="2:11" s="1" customFormat="1" ht="17.25" customHeight="1">
      <c r="B149" s="234"/>
      <c r="C149" s="239" t="s">
        <v>1077</v>
      </c>
      <c r="D149" s="239"/>
      <c r="E149" s="239"/>
      <c r="F149" s="240" t="s">
        <v>1078</v>
      </c>
      <c r="G149" s="241"/>
      <c r="H149" s="239"/>
      <c r="I149" s="239"/>
      <c r="J149" s="239" t="s">
        <v>1079</v>
      </c>
      <c r="K149" s="236"/>
    </row>
    <row r="150" spans="2:11" s="1" customFormat="1" ht="5.25" customHeight="1">
      <c r="B150" s="247"/>
      <c r="C150" s="242"/>
      <c r="D150" s="242"/>
      <c r="E150" s="242"/>
      <c r="F150" s="242"/>
      <c r="G150" s="243"/>
      <c r="H150" s="242"/>
      <c r="I150" s="242"/>
      <c r="J150" s="242"/>
      <c r="K150" s="270"/>
    </row>
    <row r="151" spans="2:11" s="1" customFormat="1" ht="15" customHeight="1">
      <c r="B151" s="247"/>
      <c r="C151" s="274" t="s">
        <v>1083</v>
      </c>
      <c r="D151" s="222"/>
      <c r="E151" s="222"/>
      <c r="F151" s="275" t="s">
        <v>1080</v>
      </c>
      <c r="G151" s="222"/>
      <c r="H151" s="274" t="s">
        <v>1120</v>
      </c>
      <c r="I151" s="274" t="s">
        <v>1082</v>
      </c>
      <c r="J151" s="274">
        <v>120</v>
      </c>
      <c r="K151" s="270"/>
    </row>
    <row r="152" spans="2:11" s="1" customFormat="1" ht="15" customHeight="1">
      <c r="B152" s="247"/>
      <c r="C152" s="274" t="s">
        <v>1129</v>
      </c>
      <c r="D152" s="222"/>
      <c r="E152" s="222"/>
      <c r="F152" s="275" t="s">
        <v>1080</v>
      </c>
      <c r="G152" s="222"/>
      <c r="H152" s="274" t="s">
        <v>1140</v>
      </c>
      <c r="I152" s="274" t="s">
        <v>1082</v>
      </c>
      <c r="J152" s="274" t="s">
        <v>1131</v>
      </c>
      <c r="K152" s="270"/>
    </row>
    <row r="153" spans="2:11" s="1" customFormat="1" ht="15" customHeight="1">
      <c r="B153" s="247"/>
      <c r="C153" s="274" t="s">
        <v>79</v>
      </c>
      <c r="D153" s="222"/>
      <c r="E153" s="222"/>
      <c r="F153" s="275" t="s">
        <v>1080</v>
      </c>
      <c r="G153" s="222"/>
      <c r="H153" s="274" t="s">
        <v>1141</v>
      </c>
      <c r="I153" s="274" t="s">
        <v>1082</v>
      </c>
      <c r="J153" s="274" t="s">
        <v>1131</v>
      </c>
      <c r="K153" s="270"/>
    </row>
    <row r="154" spans="2:11" s="1" customFormat="1" ht="15" customHeight="1">
      <c r="B154" s="247"/>
      <c r="C154" s="274" t="s">
        <v>1085</v>
      </c>
      <c r="D154" s="222"/>
      <c r="E154" s="222"/>
      <c r="F154" s="275" t="s">
        <v>1086</v>
      </c>
      <c r="G154" s="222"/>
      <c r="H154" s="274" t="s">
        <v>1120</v>
      </c>
      <c r="I154" s="274" t="s">
        <v>1082</v>
      </c>
      <c r="J154" s="274">
        <v>50</v>
      </c>
      <c r="K154" s="270"/>
    </row>
    <row r="155" spans="2:11" s="1" customFormat="1" ht="15" customHeight="1">
      <c r="B155" s="247"/>
      <c r="C155" s="274" t="s">
        <v>1088</v>
      </c>
      <c r="D155" s="222"/>
      <c r="E155" s="222"/>
      <c r="F155" s="275" t="s">
        <v>1080</v>
      </c>
      <c r="G155" s="222"/>
      <c r="H155" s="274" t="s">
        <v>1120</v>
      </c>
      <c r="I155" s="274" t="s">
        <v>1090</v>
      </c>
      <c r="J155" s="274"/>
      <c r="K155" s="270"/>
    </row>
    <row r="156" spans="2:11" s="1" customFormat="1" ht="15" customHeight="1">
      <c r="B156" s="247"/>
      <c r="C156" s="274" t="s">
        <v>1099</v>
      </c>
      <c r="D156" s="222"/>
      <c r="E156" s="222"/>
      <c r="F156" s="275" t="s">
        <v>1086</v>
      </c>
      <c r="G156" s="222"/>
      <c r="H156" s="274" t="s">
        <v>1120</v>
      </c>
      <c r="I156" s="274" t="s">
        <v>1082</v>
      </c>
      <c r="J156" s="274">
        <v>50</v>
      </c>
      <c r="K156" s="270"/>
    </row>
    <row r="157" spans="2:11" s="1" customFormat="1" ht="15" customHeight="1">
      <c r="B157" s="247"/>
      <c r="C157" s="274" t="s">
        <v>1107</v>
      </c>
      <c r="D157" s="222"/>
      <c r="E157" s="222"/>
      <c r="F157" s="275" t="s">
        <v>1086</v>
      </c>
      <c r="G157" s="222"/>
      <c r="H157" s="274" t="s">
        <v>1120</v>
      </c>
      <c r="I157" s="274" t="s">
        <v>1082</v>
      </c>
      <c r="J157" s="274">
        <v>50</v>
      </c>
      <c r="K157" s="270"/>
    </row>
    <row r="158" spans="2:11" s="1" customFormat="1" ht="15" customHeight="1">
      <c r="B158" s="247"/>
      <c r="C158" s="274" t="s">
        <v>1105</v>
      </c>
      <c r="D158" s="222"/>
      <c r="E158" s="222"/>
      <c r="F158" s="275" t="s">
        <v>1086</v>
      </c>
      <c r="G158" s="222"/>
      <c r="H158" s="274" t="s">
        <v>1120</v>
      </c>
      <c r="I158" s="274" t="s">
        <v>1082</v>
      </c>
      <c r="J158" s="274">
        <v>50</v>
      </c>
      <c r="K158" s="270"/>
    </row>
    <row r="159" spans="2:11" s="1" customFormat="1" ht="15" customHeight="1">
      <c r="B159" s="247"/>
      <c r="C159" s="274" t="s">
        <v>127</v>
      </c>
      <c r="D159" s="222"/>
      <c r="E159" s="222"/>
      <c r="F159" s="275" t="s">
        <v>1080</v>
      </c>
      <c r="G159" s="222"/>
      <c r="H159" s="274" t="s">
        <v>1142</v>
      </c>
      <c r="I159" s="274" t="s">
        <v>1082</v>
      </c>
      <c r="J159" s="274" t="s">
        <v>1143</v>
      </c>
      <c r="K159" s="270"/>
    </row>
    <row r="160" spans="2:11" s="1" customFormat="1" ht="15" customHeight="1">
      <c r="B160" s="247"/>
      <c r="C160" s="274" t="s">
        <v>1144</v>
      </c>
      <c r="D160" s="222"/>
      <c r="E160" s="222"/>
      <c r="F160" s="275" t="s">
        <v>1080</v>
      </c>
      <c r="G160" s="222"/>
      <c r="H160" s="274" t="s">
        <v>1145</v>
      </c>
      <c r="I160" s="274" t="s">
        <v>1115</v>
      </c>
      <c r="J160" s="274"/>
      <c r="K160" s="270"/>
    </row>
    <row r="161" spans="2:11" s="1" customFormat="1" ht="15" customHeight="1">
      <c r="B161" s="276"/>
      <c r="C161" s="256"/>
      <c r="D161" s="256"/>
      <c r="E161" s="256"/>
      <c r="F161" s="256"/>
      <c r="G161" s="256"/>
      <c r="H161" s="256"/>
      <c r="I161" s="256"/>
      <c r="J161" s="256"/>
      <c r="K161" s="277"/>
    </row>
    <row r="162" spans="2:11" s="1" customFormat="1" ht="18.75" customHeight="1">
      <c r="B162" s="258"/>
      <c r="C162" s="268"/>
      <c r="D162" s="268"/>
      <c r="E162" s="268"/>
      <c r="F162" s="278"/>
      <c r="G162" s="268"/>
      <c r="H162" s="268"/>
      <c r="I162" s="268"/>
      <c r="J162" s="268"/>
      <c r="K162" s="258"/>
    </row>
    <row r="163" spans="2:11" s="1" customFormat="1" ht="18.75" customHeight="1">
      <c r="B163" s="230"/>
      <c r="C163" s="230"/>
      <c r="D163" s="230"/>
      <c r="E163" s="230"/>
      <c r="F163" s="230"/>
      <c r="G163" s="230"/>
      <c r="H163" s="230"/>
      <c r="I163" s="230"/>
      <c r="J163" s="230"/>
      <c r="K163" s="230"/>
    </row>
    <row r="164" spans="2:11" s="1" customFormat="1" ht="7.5" customHeight="1">
      <c r="B164" s="209"/>
      <c r="C164" s="210"/>
      <c r="D164" s="210"/>
      <c r="E164" s="210"/>
      <c r="F164" s="210"/>
      <c r="G164" s="210"/>
      <c r="H164" s="210"/>
      <c r="I164" s="210"/>
      <c r="J164" s="210"/>
      <c r="K164" s="211"/>
    </row>
    <row r="165" spans="2:11" s="1" customFormat="1" ht="45" customHeight="1">
      <c r="B165" s="212"/>
      <c r="C165" s="213" t="s">
        <v>1146</v>
      </c>
      <c r="D165" s="213"/>
      <c r="E165" s="213"/>
      <c r="F165" s="213"/>
      <c r="G165" s="213"/>
      <c r="H165" s="213"/>
      <c r="I165" s="213"/>
      <c r="J165" s="213"/>
      <c r="K165" s="214"/>
    </row>
    <row r="166" spans="2:11" s="1" customFormat="1" ht="17.25" customHeight="1">
      <c r="B166" s="212"/>
      <c r="C166" s="237" t="s">
        <v>1074</v>
      </c>
      <c r="D166" s="237"/>
      <c r="E166" s="237"/>
      <c r="F166" s="237" t="s">
        <v>1075</v>
      </c>
      <c r="G166" s="279"/>
      <c r="H166" s="280" t="s">
        <v>51</v>
      </c>
      <c r="I166" s="280" t="s">
        <v>54</v>
      </c>
      <c r="J166" s="237" t="s">
        <v>1076</v>
      </c>
      <c r="K166" s="214"/>
    </row>
    <row r="167" spans="2:11" s="1" customFormat="1" ht="17.25" customHeight="1">
      <c r="B167" s="215"/>
      <c r="C167" s="239" t="s">
        <v>1077</v>
      </c>
      <c r="D167" s="239"/>
      <c r="E167" s="239"/>
      <c r="F167" s="240" t="s">
        <v>1078</v>
      </c>
      <c r="G167" s="281"/>
      <c r="H167" s="282"/>
      <c r="I167" s="282"/>
      <c r="J167" s="239" t="s">
        <v>1079</v>
      </c>
      <c r="K167" s="217"/>
    </row>
    <row r="168" spans="2:11" s="1" customFormat="1" ht="5.25" customHeight="1">
      <c r="B168" s="247"/>
      <c r="C168" s="242"/>
      <c r="D168" s="242"/>
      <c r="E168" s="242"/>
      <c r="F168" s="242"/>
      <c r="G168" s="243"/>
      <c r="H168" s="242"/>
      <c r="I168" s="242"/>
      <c r="J168" s="242"/>
      <c r="K168" s="270"/>
    </row>
    <row r="169" spans="2:11" s="1" customFormat="1" ht="15" customHeight="1">
      <c r="B169" s="247"/>
      <c r="C169" s="222" t="s">
        <v>1083</v>
      </c>
      <c r="D169" s="222"/>
      <c r="E169" s="222"/>
      <c r="F169" s="245" t="s">
        <v>1080</v>
      </c>
      <c r="G169" s="222"/>
      <c r="H169" s="222" t="s">
        <v>1120</v>
      </c>
      <c r="I169" s="222" t="s">
        <v>1082</v>
      </c>
      <c r="J169" s="222">
        <v>120</v>
      </c>
      <c r="K169" s="270"/>
    </row>
    <row r="170" spans="2:11" s="1" customFormat="1" ht="15" customHeight="1">
      <c r="B170" s="247"/>
      <c r="C170" s="222" t="s">
        <v>1129</v>
      </c>
      <c r="D170" s="222"/>
      <c r="E170" s="222"/>
      <c r="F170" s="245" t="s">
        <v>1080</v>
      </c>
      <c r="G170" s="222"/>
      <c r="H170" s="222" t="s">
        <v>1130</v>
      </c>
      <c r="I170" s="222" t="s">
        <v>1082</v>
      </c>
      <c r="J170" s="222" t="s">
        <v>1131</v>
      </c>
      <c r="K170" s="270"/>
    </row>
    <row r="171" spans="2:11" s="1" customFormat="1" ht="15" customHeight="1">
      <c r="B171" s="247"/>
      <c r="C171" s="222" t="s">
        <v>79</v>
      </c>
      <c r="D171" s="222"/>
      <c r="E171" s="222"/>
      <c r="F171" s="245" t="s">
        <v>1080</v>
      </c>
      <c r="G171" s="222"/>
      <c r="H171" s="222" t="s">
        <v>1147</v>
      </c>
      <c r="I171" s="222" t="s">
        <v>1082</v>
      </c>
      <c r="J171" s="222" t="s">
        <v>1131</v>
      </c>
      <c r="K171" s="270"/>
    </row>
    <row r="172" spans="2:11" s="1" customFormat="1" ht="15" customHeight="1">
      <c r="B172" s="247"/>
      <c r="C172" s="222" t="s">
        <v>1085</v>
      </c>
      <c r="D172" s="222"/>
      <c r="E172" s="222"/>
      <c r="F172" s="245" t="s">
        <v>1086</v>
      </c>
      <c r="G172" s="222"/>
      <c r="H172" s="222" t="s">
        <v>1147</v>
      </c>
      <c r="I172" s="222" t="s">
        <v>1082</v>
      </c>
      <c r="J172" s="222">
        <v>50</v>
      </c>
      <c r="K172" s="270"/>
    </row>
    <row r="173" spans="2:11" s="1" customFormat="1" ht="15" customHeight="1">
      <c r="B173" s="247"/>
      <c r="C173" s="222" t="s">
        <v>1088</v>
      </c>
      <c r="D173" s="222"/>
      <c r="E173" s="222"/>
      <c r="F173" s="245" t="s">
        <v>1080</v>
      </c>
      <c r="G173" s="222"/>
      <c r="H173" s="222" t="s">
        <v>1147</v>
      </c>
      <c r="I173" s="222" t="s">
        <v>1090</v>
      </c>
      <c r="J173" s="222"/>
      <c r="K173" s="270"/>
    </row>
    <row r="174" spans="2:11" s="1" customFormat="1" ht="15" customHeight="1">
      <c r="B174" s="247"/>
      <c r="C174" s="222" t="s">
        <v>1099</v>
      </c>
      <c r="D174" s="222"/>
      <c r="E174" s="222"/>
      <c r="F174" s="245" t="s">
        <v>1086</v>
      </c>
      <c r="G174" s="222"/>
      <c r="H174" s="222" t="s">
        <v>1147</v>
      </c>
      <c r="I174" s="222" t="s">
        <v>1082</v>
      </c>
      <c r="J174" s="222">
        <v>50</v>
      </c>
      <c r="K174" s="270"/>
    </row>
    <row r="175" spans="2:11" s="1" customFormat="1" ht="15" customHeight="1">
      <c r="B175" s="247"/>
      <c r="C175" s="222" t="s">
        <v>1107</v>
      </c>
      <c r="D175" s="222"/>
      <c r="E175" s="222"/>
      <c r="F175" s="245" t="s">
        <v>1086</v>
      </c>
      <c r="G175" s="222"/>
      <c r="H175" s="222" t="s">
        <v>1147</v>
      </c>
      <c r="I175" s="222" t="s">
        <v>1082</v>
      </c>
      <c r="J175" s="222">
        <v>50</v>
      </c>
      <c r="K175" s="270"/>
    </row>
    <row r="176" spans="2:11" s="1" customFormat="1" ht="15" customHeight="1">
      <c r="B176" s="247"/>
      <c r="C176" s="222" t="s">
        <v>1105</v>
      </c>
      <c r="D176" s="222"/>
      <c r="E176" s="222"/>
      <c r="F176" s="245" t="s">
        <v>1086</v>
      </c>
      <c r="G176" s="222"/>
      <c r="H176" s="222" t="s">
        <v>1147</v>
      </c>
      <c r="I176" s="222" t="s">
        <v>1082</v>
      </c>
      <c r="J176" s="222">
        <v>50</v>
      </c>
      <c r="K176" s="270"/>
    </row>
    <row r="177" spans="2:11" s="1" customFormat="1" ht="15" customHeight="1">
      <c r="B177" s="247"/>
      <c r="C177" s="222" t="s">
        <v>136</v>
      </c>
      <c r="D177" s="222"/>
      <c r="E177" s="222"/>
      <c r="F177" s="245" t="s">
        <v>1080</v>
      </c>
      <c r="G177" s="222"/>
      <c r="H177" s="222" t="s">
        <v>1148</v>
      </c>
      <c r="I177" s="222" t="s">
        <v>1149</v>
      </c>
      <c r="J177" s="222"/>
      <c r="K177" s="270"/>
    </row>
    <row r="178" spans="2:11" s="1" customFormat="1" ht="15" customHeight="1">
      <c r="B178" s="247"/>
      <c r="C178" s="222" t="s">
        <v>54</v>
      </c>
      <c r="D178" s="222"/>
      <c r="E178" s="222"/>
      <c r="F178" s="245" t="s">
        <v>1080</v>
      </c>
      <c r="G178" s="222"/>
      <c r="H178" s="222" t="s">
        <v>1150</v>
      </c>
      <c r="I178" s="222" t="s">
        <v>1151</v>
      </c>
      <c r="J178" s="222">
        <v>1</v>
      </c>
      <c r="K178" s="270"/>
    </row>
    <row r="179" spans="2:11" s="1" customFormat="1" ht="15" customHeight="1">
      <c r="B179" s="247"/>
      <c r="C179" s="222" t="s">
        <v>50</v>
      </c>
      <c r="D179" s="222"/>
      <c r="E179" s="222"/>
      <c r="F179" s="245" t="s">
        <v>1080</v>
      </c>
      <c r="G179" s="222"/>
      <c r="H179" s="222" t="s">
        <v>1152</v>
      </c>
      <c r="I179" s="222" t="s">
        <v>1082</v>
      </c>
      <c r="J179" s="222">
        <v>20</v>
      </c>
      <c r="K179" s="270"/>
    </row>
    <row r="180" spans="2:11" s="1" customFormat="1" ht="15" customHeight="1">
      <c r="B180" s="247"/>
      <c r="C180" s="222" t="s">
        <v>51</v>
      </c>
      <c r="D180" s="222"/>
      <c r="E180" s="222"/>
      <c r="F180" s="245" t="s">
        <v>1080</v>
      </c>
      <c r="G180" s="222"/>
      <c r="H180" s="222" t="s">
        <v>1153</v>
      </c>
      <c r="I180" s="222" t="s">
        <v>1082</v>
      </c>
      <c r="J180" s="222">
        <v>255</v>
      </c>
      <c r="K180" s="270"/>
    </row>
    <row r="181" spans="2:11" s="1" customFormat="1" ht="15" customHeight="1">
      <c r="B181" s="247"/>
      <c r="C181" s="222" t="s">
        <v>137</v>
      </c>
      <c r="D181" s="222"/>
      <c r="E181" s="222"/>
      <c r="F181" s="245" t="s">
        <v>1080</v>
      </c>
      <c r="G181" s="222"/>
      <c r="H181" s="222" t="s">
        <v>1044</v>
      </c>
      <c r="I181" s="222" t="s">
        <v>1082</v>
      </c>
      <c r="J181" s="222">
        <v>10</v>
      </c>
      <c r="K181" s="270"/>
    </row>
    <row r="182" spans="2:11" s="1" customFormat="1" ht="15" customHeight="1">
      <c r="B182" s="247"/>
      <c r="C182" s="222" t="s">
        <v>138</v>
      </c>
      <c r="D182" s="222"/>
      <c r="E182" s="222"/>
      <c r="F182" s="245" t="s">
        <v>1080</v>
      </c>
      <c r="G182" s="222"/>
      <c r="H182" s="222" t="s">
        <v>1154</v>
      </c>
      <c r="I182" s="222" t="s">
        <v>1115</v>
      </c>
      <c r="J182" s="222"/>
      <c r="K182" s="270"/>
    </row>
    <row r="183" spans="2:11" s="1" customFormat="1" ht="15" customHeight="1">
      <c r="B183" s="247"/>
      <c r="C183" s="222" t="s">
        <v>1155</v>
      </c>
      <c r="D183" s="222"/>
      <c r="E183" s="222"/>
      <c r="F183" s="245" t="s">
        <v>1080</v>
      </c>
      <c r="G183" s="222"/>
      <c r="H183" s="222" t="s">
        <v>1156</v>
      </c>
      <c r="I183" s="222" t="s">
        <v>1115</v>
      </c>
      <c r="J183" s="222"/>
      <c r="K183" s="270"/>
    </row>
    <row r="184" spans="2:11" s="1" customFormat="1" ht="15" customHeight="1">
      <c r="B184" s="247"/>
      <c r="C184" s="222" t="s">
        <v>1144</v>
      </c>
      <c r="D184" s="222"/>
      <c r="E184" s="222"/>
      <c r="F184" s="245" t="s">
        <v>1080</v>
      </c>
      <c r="G184" s="222"/>
      <c r="H184" s="222" t="s">
        <v>1157</v>
      </c>
      <c r="I184" s="222" t="s">
        <v>1115</v>
      </c>
      <c r="J184" s="222"/>
      <c r="K184" s="270"/>
    </row>
    <row r="185" spans="2:11" s="1" customFormat="1" ht="15" customHeight="1">
      <c r="B185" s="247"/>
      <c r="C185" s="222" t="s">
        <v>140</v>
      </c>
      <c r="D185" s="222"/>
      <c r="E185" s="222"/>
      <c r="F185" s="245" t="s">
        <v>1086</v>
      </c>
      <c r="G185" s="222"/>
      <c r="H185" s="222" t="s">
        <v>1158</v>
      </c>
      <c r="I185" s="222" t="s">
        <v>1082</v>
      </c>
      <c r="J185" s="222">
        <v>50</v>
      </c>
      <c r="K185" s="270"/>
    </row>
    <row r="186" spans="2:11" s="1" customFormat="1" ht="15" customHeight="1">
      <c r="B186" s="247"/>
      <c r="C186" s="222" t="s">
        <v>1159</v>
      </c>
      <c r="D186" s="222"/>
      <c r="E186" s="222"/>
      <c r="F186" s="245" t="s">
        <v>1086</v>
      </c>
      <c r="G186" s="222"/>
      <c r="H186" s="222" t="s">
        <v>1160</v>
      </c>
      <c r="I186" s="222" t="s">
        <v>1161</v>
      </c>
      <c r="J186" s="222"/>
      <c r="K186" s="270"/>
    </row>
    <row r="187" spans="2:11" s="1" customFormat="1" ht="15" customHeight="1">
      <c r="B187" s="247"/>
      <c r="C187" s="222" t="s">
        <v>1162</v>
      </c>
      <c r="D187" s="222"/>
      <c r="E187" s="222"/>
      <c r="F187" s="245" t="s">
        <v>1086</v>
      </c>
      <c r="G187" s="222"/>
      <c r="H187" s="222" t="s">
        <v>1163</v>
      </c>
      <c r="I187" s="222" t="s">
        <v>1161</v>
      </c>
      <c r="J187" s="222"/>
      <c r="K187" s="270"/>
    </row>
    <row r="188" spans="2:11" s="1" customFormat="1" ht="15" customHeight="1">
      <c r="B188" s="247"/>
      <c r="C188" s="222" t="s">
        <v>1164</v>
      </c>
      <c r="D188" s="222"/>
      <c r="E188" s="222"/>
      <c r="F188" s="245" t="s">
        <v>1086</v>
      </c>
      <c r="G188" s="222"/>
      <c r="H188" s="222" t="s">
        <v>1165</v>
      </c>
      <c r="I188" s="222" t="s">
        <v>1161</v>
      </c>
      <c r="J188" s="222"/>
      <c r="K188" s="270"/>
    </row>
    <row r="189" spans="2:11" s="1" customFormat="1" ht="15" customHeight="1">
      <c r="B189" s="247"/>
      <c r="C189" s="283" t="s">
        <v>1166</v>
      </c>
      <c r="D189" s="222"/>
      <c r="E189" s="222"/>
      <c r="F189" s="245" t="s">
        <v>1086</v>
      </c>
      <c r="G189" s="222"/>
      <c r="H189" s="222" t="s">
        <v>1167</v>
      </c>
      <c r="I189" s="222" t="s">
        <v>1168</v>
      </c>
      <c r="J189" s="284" t="s">
        <v>1169</v>
      </c>
      <c r="K189" s="270"/>
    </row>
    <row r="190" spans="2:11" s="1" customFormat="1" ht="15" customHeight="1">
      <c r="B190" s="247"/>
      <c r="C190" s="283" t="s">
        <v>39</v>
      </c>
      <c r="D190" s="222"/>
      <c r="E190" s="222"/>
      <c r="F190" s="245" t="s">
        <v>1080</v>
      </c>
      <c r="G190" s="222"/>
      <c r="H190" s="219" t="s">
        <v>1170</v>
      </c>
      <c r="I190" s="222" t="s">
        <v>1171</v>
      </c>
      <c r="J190" s="222"/>
      <c r="K190" s="270"/>
    </row>
    <row r="191" spans="2:11" s="1" customFormat="1" ht="15" customHeight="1">
      <c r="B191" s="247"/>
      <c r="C191" s="283" t="s">
        <v>1172</v>
      </c>
      <c r="D191" s="222"/>
      <c r="E191" s="222"/>
      <c r="F191" s="245" t="s">
        <v>1080</v>
      </c>
      <c r="G191" s="222"/>
      <c r="H191" s="222" t="s">
        <v>1173</v>
      </c>
      <c r="I191" s="222" t="s">
        <v>1115</v>
      </c>
      <c r="J191" s="222"/>
      <c r="K191" s="270"/>
    </row>
    <row r="192" spans="2:11" s="1" customFormat="1" ht="15" customHeight="1">
      <c r="B192" s="247"/>
      <c r="C192" s="283" t="s">
        <v>1174</v>
      </c>
      <c r="D192" s="222"/>
      <c r="E192" s="222"/>
      <c r="F192" s="245" t="s">
        <v>1080</v>
      </c>
      <c r="G192" s="222"/>
      <c r="H192" s="222" t="s">
        <v>1175</v>
      </c>
      <c r="I192" s="222" t="s">
        <v>1115</v>
      </c>
      <c r="J192" s="222"/>
      <c r="K192" s="270"/>
    </row>
    <row r="193" spans="2:11" s="1" customFormat="1" ht="15" customHeight="1">
      <c r="B193" s="247"/>
      <c r="C193" s="283" t="s">
        <v>1176</v>
      </c>
      <c r="D193" s="222"/>
      <c r="E193" s="222"/>
      <c r="F193" s="245" t="s">
        <v>1086</v>
      </c>
      <c r="G193" s="222"/>
      <c r="H193" s="222" t="s">
        <v>1177</v>
      </c>
      <c r="I193" s="222" t="s">
        <v>1115</v>
      </c>
      <c r="J193" s="222"/>
      <c r="K193" s="270"/>
    </row>
    <row r="194" spans="2:11" s="1" customFormat="1" ht="15" customHeight="1">
      <c r="B194" s="276"/>
      <c r="C194" s="285"/>
      <c r="D194" s="256"/>
      <c r="E194" s="256"/>
      <c r="F194" s="256"/>
      <c r="G194" s="256"/>
      <c r="H194" s="256"/>
      <c r="I194" s="256"/>
      <c r="J194" s="256"/>
      <c r="K194" s="277"/>
    </row>
    <row r="195" spans="2:11" s="1" customFormat="1" ht="18.75" customHeight="1">
      <c r="B195" s="258"/>
      <c r="C195" s="268"/>
      <c r="D195" s="268"/>
      <c r="E195" s="268"/>
      <c r="F195" s="278"/>
      <c r="G195" s="268"/>
      <c r="H195" s="268"/>
      <c r="I195" s="268"/>
      <c r="J195" s="268"/>
      <c r="K195" s="258"/>
    </row>
    <row r="196" spans="2:11" s="1" customFormat="1" ht="18.75" customHeight="1">
      <c r="B196" s="258"/>
      <c r="C196" s="268"/>
      <c r="D196" s="268"/>
      <c r="E196" s="268"/>
      <c r="F196" s="278"/>
      <c r="G196" s="268"/>
      <c r="H196" s="268"/>
      <c r="I196" s="268"/>
      <c r="J196" s="268"/>
      <c r="K196" s="258"/>
    </row>
    <row r="197" spans="2:11" s="1" customFormat="1" ht="18.75" customHeight="1">
      <c r="B197" s="230"/>
      <c r="C197" s="230"/>
      <c r="D197" s="230"/>
      <c r="E197" s="230"/>
      <c r="F197" s="230"/>
      <c r="G197" s="230"/>
      <c r="H197" s="230"/>
      <c r="I197" s="230"/>
      <c r="J197" s="230"/>
      <c r="K197" s="230"/>
    </row>
    <row r="198" spans="2:11" s="1" customFormat="1" ht="13.5">
      <c r="B198" s="209"/>
      <c r="C198" s="210"/>
      <c r="D198" s="210"/>
      <c r="E198" s="210"/>
      <c r="F198" s="210"/>
      <c r="G198" s="210"/>
      <c r="H198" s="210"/>
      <c r="I198" s="210"/>
      <c r="J198" s="210"/>
      <c r="K198" s="211"/>
    </row>
    <row r="199" spans="2:11" s="1" customFormat="1" ht="21">
      <c r="B199" s="212"/>
      <c r="C199" s="213" t="s">
        <v>1178</v>
      </c>
      <c r="D199" s="213"/>
      <c r="E199" s="213"/>
      <c r="F199" s="213"/>
      <c r="G199" s="213"/>
      <c r="H199" s="213"/>
      <c r="I199" s="213"/>
      <c r="J199" s="213"/>
      <c r="K199" s="214"/>
    </row>
    <row r="200" spans="2:11" s="1" customFormat="1" ht="25.5" customHeight="1">
      <c r="B200" s="212"/>
      <c r="C200" s="286" t="s">
        <v>1179</v>
      </c>
      <c r="D200" s="286"/>
      <c r="E200" s="286"/>
      <c r="F200" s="286" t="s">
        <v>1180</v>
      </c>
      <c r="G200" s="287"/>
      <c r="H200" s="286" t="s">
        <v>1181</v>
      </c>
      <c r="I200" s="286"/>
      <c r="J200" s="286"/>
      <c r="K200" s="214"/>
    </row>
    <row r="201" spans="2:11" s="1" customFormat="1" ht="5.25" customHeight="1">
      <c r="B201" s="247"/>
      <c r="C201" s="242"/>
      <c r="D201" s="242"/>
      <c r="E201" s="242"/>
      <c r="F201" s="242"/>
      <c r="G201" s="268"/>
      <c r="H201" s="242"/>
      <c r="I201" s="242"/>
      <c r="J201" s="242"/>
      <c r="K201" s="270"/>
    </row>
    <row r="202" spans="2:11" s="1" customFormat="1" ht="15" customHeight="1">
      <c r="B202" s="247"/>
      <c r="C202" s="222" t="s">
        <v>1171</v>
      </c>
      <c r="D202" s="222"/>
      <c r="E202" s="222"/>
      <c r="F202" s="245" t="s">
        <v>40</v>
      </c>
      <c r="G202" s="222"/>
      <c r="H202" s="222" t="s">
        <v>1182</v>
      </c>
      <c r="I202" s="222"/>
      <c r="J202" s="222"/>
      <c r="K202" s="270"/>
    </row>
    <row r="203" spans="2:11" s="1" customFormat="1" ht="15" customHeight="1">
      <c r="B203" s="247"/>
      <c r="C203" s="222"/>
      <c r="D203" s="222"/>
      <c r="E203" s="222"/>
      <c r="F203" s="245" t="s">
        <v>41</v>
      </c>
      <c r="G203" s="222"/>
      <c r="H203" s="222" t="s">
        <v>1183</v>
      </c>
      <c r="I203" s="222"/>
      <c r="J203" s="222"/>
      <c r="K203" s="270"/>
    </row>
    <row r="204" spans="2:11" s="1" customFormat="1" ht="15" customHeight="1">
      <c r="B204" s="247"/>
      <c r="C204" s="222"/>
      <c r="D204" s="222"/>
      <c r="E204" s="222"/>
      <c r="F204" s="245" t="s">
        <v>44</v>
      </c>
      <c r="G204" s="222"/>
      <c r="H204" s="222" t="s">
        <v>1184</v>
      </c>
      <c r="I204" s="222"/>
      <c r="J204" s="222"/>
      <c r="K204" s="270"/>
    </row>
    <row r="205" spans="2:11" s="1" customFormat="1" ht="15" customHeight="1">
      <c r="B205" s="247"/>
      <c r="C205" s="222"/>
      <c r="D205" s="222"/>
      <c r="E205" s="222"/>
      <c r="F205" s="245" t="s">
        <v>42</v>
      </c>
      <c r="G205" s="222"/>
      <c r="H205" s="222" t="s">
        <v>1185</v>
      </c>
      <c r="I205" s="222"/>
      <c r="J205" s="222"/>
      <c r="K205" s="270"/>
    </row>
    <row r="206" spans="2:11" s="1" customFormat="1" ht="15" customHeight="1">
      <c r="B206" s="247"/>
      <c r="C206" s="222"/>
      <c r="D206" s="222"/>
      <c r="E206" s="222"/>
      <c r="F206" s="245" t="s">
        <v>43</v>
      </c>
      <c r="G206" s="222"/>
      <c r="H206" s="222" t="s">
        <v>1186</v>
      </c>
      <c r="I206" s="222"/>
      <c r="J206" s="222"/>
      <c r="K206" s="270"/>
    </row>
    <row r="207" spans="2:11" s="1" customFormat="1" ht="15" customHeight="1">
      <c r="B207" s="247"/>
      <c r="C207" s="222"/>
      <c r="D207" s="222"/>
      <c r="E207" s="222"/>
      <c r="F207" s="245"/>
      <c r="G207" s="222"/>
      <c r="H207" s="222"/>
      <c r="I207" s="222"/>
      <c r="J207" s="222"/>
      <c r="K207" s="270"/>
    </row>
    <row r="208" spans="2:11" s="1" customFormat="1" ht="15" customHeight="1">
      <c r="B208" s="247"/>
      <c r="C208" s="222" t="s">
        <v>1127</v>
      </c>
      <c r="D208" s="222"/>
      <c r="E208" s="222"/>
      <c r="F208" s="245" t="s">
        <v>75</v>
      </c>
      <c r="G208" s="222"/>
      <c r="H208" s="222" t="s">
        <v>1187</v>
      </c>
      <c r="I208" s="222"/>
      <c r="J208" s="222"/>
      <c r="K208" s="270"/>
    </row>
    <row r="209" spans="2:11" s="1" customFormat="1" ht="15" customHeight="1">
      <c r="B209" s="247"/>
      <c r="C209" s="222"/>
      <c r="D209" s="222"/>
      <c r="E209" s="222"/>
      <c r="F209" s="245" t="s">
        <v>1024</v>
      </c>
      <c r="G209" s="222"/>
      <c r="H209" s="222" t="s">
        <v>1025</v>
      </c>
      <c r="I209" s="222"/>
      <c r="J209" s="222"/>
      <c r="K209" s="270"/>
    </row>
    <row r="210" spans="2:11" s="1" customFormat="1" ht="15" customHeight="1">
      <c r="B210" s="247"/>
      <c r="C210" s="222"/>
      <c r="D210" s="222"/>
      <c r="E210" s="222"/>
      <c r="F210" s="245" t="s">
        <v>1022</v>
      </c>
      <c r="G210" s="222"/>
      <c r="H210" s="222" t="s">
        <v>1188</v>
      </c>
      <c r="I210" s="222"/>
      <c r="J210" s="222"/>
      <c r="K210" s="270"/>
    </row>
    <row r="211" spans="2:11" s="1" customFormat="1" ht="15" customHeight="1">
      <c r="B211" s="288"/>
      <c r="C211" s="222"/>
      <c r="D211" s="222"/>
      <c r="E211" s="222"/>
      <c r="F211" s="245" t="s">
        <v>1026</v>
      </c>
      <c r="G211" s="283"/>
      <c r="H211" s="274" t="s">
        <v>1027</v>
      </c>
      <c r="I211" s="274"/>
      <c r="J211" s="274"/>
      <c r="K211" s="289"/>
    </row>
    <row r="212" spans="2:11" s="1" customFormat="1" ht="15" customHeight="1">
      <c r="B212" s="288"/>
      <c r="C212" s="222"/>
      <c r="D212" s="222"/>
      <c r="E212" s="222"/>
      <c r="F212" s="245" t="s">
        <v>1028</v>
      </c>
      <c r="G212" s="283"/>
      <c r="H212" s="274" t="s">
        <v>1189</v>
      </c>
      <c r="I212" s="274"/>
      <c r="J212" s="274"/>
      <c r="K212" s="289"/>
    </row>
    <row r="213" spans="2:11" s="1" customFormat="1" ht="15" customHeight="1">
      <c r="B213" s="288"/>
      <c r="C213" s="222"/>
      <c r="D213" s="222"/>
      <c r="E213" s="222"/>
      <c r="F213" s="245"/>
      <c r="G213" s="283"/>
      <c r="H213" s="274"/>
      <c r="I213" s="274"/>
      <c r="J213" s="274"/>
      <c r="K213" s="289"/>
    </row>
    <row r="214" spans="2:11" s="1" customFormat="1" ht="15" customHeight="1">
      <c r="B214" s="288"/>
      <c r="C214" s="222" t="s">
        <v>1151</v>
      </c>
      <c r="D214" s="222"/>
      <c r="E214" s="222"/>
      <c r="F214" s="245">
        <v>1</v>
      </c>
      <c r="G214" s="283"/>
      <c r="H214" s="274" t="s">
        <v>1190</v>
      </c>
      <c r="I214" s="274"/>
      <c r="J214" s="274"/>
      <c r="K214" s="289"/>
    </row>
    <row r="215" spans="2:11" s="1" customFormat="1" ht="15" customHeight="1">
      <c r="B215" s="288"/>
      <c r="C215" s="222"/>
      <c r="D215" s="222"/>
      <c r="E215" s="222"/>
      <c r="F215" s="245">
        <v>2</v>
      </c>
      <c r="G215" s="283"/>
      <c r="H215" s="274" t="s">
        <v>1191</v>
      </c>
      <c r="I215" s="274"/>
      <c r="J215" s="274"/>
      <c r="K215" s="289"/>
    </row>
    <row r="216" spans="2:11" s="1" customFormat="1" ht="15" customHeight="1">
      <c r="B216" s="288"/>
      <c r="C216" s="222"/>
      <c r="D216" s="222"/>
      <c r="E216" s="222"/>
      <c r="F216" s="245">
        <v>3</v>
      </c>
      <c r="G216" s="283"/>
      <c r="H216" s="274" t="s">
        <v>1192</v>
      </c>
      <c r="I216" s="274"/>
      <c r="J216" s="274"/>
      <c r="K216" s="289"/>
    </row>
    <row r="217" spans="2:11" s="1" customFormat="1" ht="15" customHeight="1">
      <c r="B217" s="288"/>
      <c r="C217" s="222"/>
      <c r="D217" s="222"/>
      <c r="E217" s="222"/>
      <c r="F217" s="245">
        <v>4</v>
      </c>
      <c r="G217" s="283"/>
      <c r="H217" s="274" t="s">
        <v>1193</v>
      </c>
      <c r="I217" s="274"/>
      <c r="J217" s="274"/>
      <c r="K217" s="289"/>
    </row>
    <row r="218" spans="2:11" s="1" customFormat="1" ht="12.75" customHeight="1">
      <c r="B218" s="290"/>
      <c r="C218" s="291"/>
      <c r="D218" s="291"/>
      <c r="E218" s="291"/>
      <c r="F218" s="291"/>
      <c r="G218" s="291"/>
      <c r="H218" s="291"/>
      <c r="I218" s="291"/>
      <c r="J218" s="291"/>
      <c r="K218" s="29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84</v>
      </c>
    </row>
    <row r="3" spans="2:46" s="1" customFormat="1" ht="6.95" customHeight="1">
      <c r="B3" s="17"/>
      <c r="C3" s="18"/>
      <c r="D3" s="18"/>
      <c r="E3" s="18"/>
      <c r="F3" s="18"/>
      <c r="G3" s="18"/>
      <c r="H3" s="18"/>
      <c r="I3" s="18"/>
      <c r="J3" s="18"/>
      <c r="K3" s="18"/>
      <c r="L3" s="19"/>
      <c r="AT3" s="16" t="s">
        <v>77</v>
      </c>
    </row>
    <row r="4" spans="2:46" s="1" customFormat="1" ht="24.95" customHeight="1">
      <c r="B4" s="19"/>
      <c r="D4" s="20" t="s">
        <v>119</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120</v>
      </c>
      <c r="L8" s="19"/>
    </row>
    <row r="9" spans="2:12" s="1" customFormat="1" ht="16.5" customHeight="1">
      <c r="B9" s="19"/>
      <c r="E9" s="121" t="s">
        <v>121</v>
      </c>
      <c r="F9" s="1"/>
      <c r="G9" s="1"/>
      <c r="H9" s="1"/>
      <c r="L9" s="19"/>
    </row>
    <row r="10" spans="2:12" s="1" customFormat="1" ht="12" customHeight="1">
      <c r="B10" s="19"/>
      <c r="D10" s="29" t="s">
        <v>122</v>
      </c>
      <c r="L10" s="19"/>
    </row>
    <row r="11" spans="1:31" s="2" customFormat="1" ht="16.5" customHeight="1">
      <c r="A11" s="35"/>
      <c r="B11" s="36"/>
      <c r="C11" s="35"/>
      <c r="D11" s="35"/>
      <c r="E11" s="122" t="s">
        <v>123</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124</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125</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ROUND(J96,2)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ROUND((SUM(BE96:BE119)),2)</f>
        <v>0</v>
      </c>
      <c r="G37" s="35"/>
      <c r="H37" s="35"/>
      <c r="I37" s="129">
        <v>0.21</v>
      </c>
      <c r="J37" s="128">
        <f>ROUND(((SUM(BE96:BE119))*I37),2)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ROUND((SUM(BF96:BF119)),2)</f>
        <v>0</v>
      </c>
      <c r="G38" s="35"/>
      <c r="H38" s="35"/>
      <c r="I38" s="129">
        <v>0.15</v>
      </c>
      <c r="J38" s="128">
        <f>ROUND(((SUM(BF96:BF119))*I38),2)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ROUND((SUM(BG96:BG119)),2)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ROUND((SUM(BH96:BH119)),2)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ROUND((SUM(BI96:BI119)),2)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126</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120</v>
      </c>
      <c r="L53" s="19"/>
    </row>
    <row r="54" spans="2:12" s="1" customFormat="1" ht="16.5" customHeight="1">
      <c r="B54" s="19"/>
      <c r="E54" s="121" t="s">
        <v>121</v>
      </c>
      <c r="F54" s="1"/>
      <c r="G54" s="1"/>
      <c r="H54" s="1"/>
      <c r="L54" s="19"/>
    </row>
    <row r="55" spans="2:12" s="1" customFormat="1" ht="12" customHeight="1">
      <c r="B55" s="19"/>
      <c r="C55" s="29" t="s">
        <v>122</v>
      </c>
      <c r="L55" s="19"/>
    </row>
    <row r="56" spans="1:31" s="2" customFormat="1" ht="16.5" customHeight="1">
      <c r="A56" s="35"/>
      <c r="B56" s="36"/>
      <c r="C56" s="35"/>
      <c r="D56" s="35"/>
      <c r="E56" s="122" t="s">
        <v>123</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124</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2 - Malby</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127</v>
      </c>
      <c r="D65" s="130"/>
      <c r="E65" s="130"/>
      <c r="F65" s="130"/>
      <c r="G65" s="130"/>
      <c r="H65" s="130"/>
      <c r="I65" s="130"/>
      <c r="J65" s="137" t="s">
        <v>128</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J96</f>
        <v>0</v>
      </c>
      <c r="K67" s="35"/>
      <c r="L67" s="123"/>
      <c r="S67" s="35"/>
      <c r="T67" s="35"/>
      <c r="U67" s="35"/>
      <c r="V67" s="35"/>
      <c r="W67" s="35"/>
      <c r="X67" s="35"/>
      <c r="Y67" s="35"/>
      <c r="Z67" s="35"/>
      <c r="AA67" s="35"/>
      <c r="AB67" s="35"/>
      <c r="AC67" s="35"/>
      <c r="AD67" s="35"/>
      <c r="AE67" s="35"/>
      <c r="AU67" s="16" t="s">
        <v>129</v>
      </c>
    </row>
    <row r="68" spans="1:31" s="9" customFormat="1" ht="24.95" customHeight="1">
      <c r="A68" s="9"/>
      <c r="B68" s="139"/>
      <c r="C68" s="9"/>
      <c r="D68" s="140" t="s">
        <v>130</v>
      </c>
      <c r="E68" s="141"/>
      <c r="F68" s="141"/>
      <c r="G68" s="141"/>
      <c r="H68" s="141"/>
      <c r="I68" s="141"/>
      <c r="J68" s="142">
        <f>J97</f>
        <v>0</v>
      </c>
      <c r="K68" s="9"/>
      <c r="L68" s="139"/>
      <c r="S68" s="9"/>
      <c r="T68" s="9"/>
      <c r="U68" s="9"/>
      <c r="V68" s="9"/>
      <c r="W68" s="9"/>
      <c r="X68" s="9"/>
      <c r="Y68" s="9"/>
      <c r="Z68" s="9"/>
      <c r="AA68" s="9"/>
      <c r="AB68" s="9"/>
      <c r="AC68" s="9"/>
      <c r="AD68" s="9"/>
      <c r="AE68" s="9"/>
    </row>
    <row r="69" spans="1:31" s="10" customFormat="1" ht="19.9" customHeight="1">
      <c r="A69" s="10"/>
      <c r="B69" s="143"/>
      <c r="C69" s="10"/>
      <c r="D69" s="144" t="s">
        <v>131</v>
      </c>
      <c r="E69" s="145"/>
      <c r="F69" s="145"/>
      <c r="G69" s="145"/>
      <c r="H69" s="145"/>
      <c r="I69" s="145"/>
      <c r="J69" s="146">
        <f>J98</f>
        <v>0</v>
      </c>
      <c r="K69" s="10"/>
      <c r="L69" s="143"/>
      <c r="S69" s="10"/>
      <c r="T69" s="10"/>
      <c r="U69" s="10"/>
      <c r="V69" s="10"/>
      <c r="W69" s="10"/>
      <c r="X69" s="10"/>
      <c r="Y69" s="10"/>
      <c r="Z69" s="10"/>
      <c r="AA69" s="10"/>
      <c r="AB69" s="10"/>
      <c r="AC69" s="10"/>
      <c r="AD69" s="10"/>
      <c r="AE69" s="10"/>
    </row>
    <row r="70" spans="1:31" s="10" customFormat="1" ht="19.9" customHeight="1">
      <c r="A70" s="10"/>
      <c r="B70" s="143"/>
      <c r="C70" s="10"/>
      <c r="D70" s="144" t="s">
        <v>132</v>
      </c>
      <c r="E70" s="145"/>
      <c r="F70" s="145"/>
      <c r="G70" s="145"/>
      <c r="H70" s="145"/>
      <c r="I70" s="145"/>
      <c r="J70" s="146">
        <f>J103</f>
        <v>0</v>
      </c>
      <c r="K70" s="10"/>
      <c r="L70" s="143"/>
      <c r="S70" s="10"/>
      <c r="T70" s="10"/>
      <c r="U70" s="10"/>
      <c r="V70" s="10"/>
      <c r="W70" s="10"/>
      <c r="X70" s="10"/>
      <c r="Y70" s="10"/>
      <c r="Z70" s="10"/>
      <c r="AA70" s="10"/>
      <c r="AB70" s="10"/>
      <c r="AC70" s="10"/>
      <c r="AD70" s="10"/>
      <c r="AE70" s="10"/>
    </row>
    <row r="71" spans="1:31" s="9" customFormat="1" ht="24.95" customHeight="1">
      <c r="A71" s="9"/>
      <c r="B71" s="139"/>
      <c r="C71" s="9"/>
      <c r="D71" s="140" t="s">
        <v>133</v>
      </c>
      <c r="E71" s="141"/>
      <c r="F71" s="141"/>
      <c r="G71" s="141"/>
      <c r="H71" s="141"/>
      <c r="I71" s="141"/>
      <c r="J71" s="142">
        <f>J112</f>
        <v>0</v>
      </c>
      <c r="K71" s="9"/>
      <c r="L71" s="139"/>
      <c r="S71" s="9"/>
      <c r="T71" s="9"/>
      <c r="U71" s="9"/>
      <c r="V71" s="9"/>
      <c r="W71" s="9"/>
      <c r="X71" s="9"/>
      <c r="Y71" s="9"/>
      <c r="Z71" s="9"/>
      <c r="AA71" s="9"/>
      <c r="AB71" s="9"/>
      <c r="AC71" s="9"/>
      <c r="AD71" s="9"/>
      <c r="AE71" s="9"/>
    </row>
    <row r="72" spans="1:31" s="10" customFormat="1" ht="19.9" customHeight="1">
      <c r="A72" s="10"/>
      <c r="B72" s="143"/>
      <c r="C72" s="10"/>
      <c r="D72" s="144" t="s">
        <v>134</v>
      </c>
      <c r="E72" s="145"/>
      <c r="F72" s="145"/>
      <c r="G72" s="145"/>
      <c r="H72" s="145"/>
      <c r="I72" s="145"/>
      <c r="J72" s="146">
        <f>J113</f>
        <v>0</v>
      </c>
      <c r="K72" s="10"/>
      <c r="L72" s="143"/>
      <c r="S72" s="10"/>
      <c r="T72" s="10"/>
      <c r="U72" s="10"/>
      <c r="V72" s="10"/>
      <c r="W72" s="10"/>
      <c r="X72" s="10"/>
      <c r="Y72" s="10"/>
      <c r="Z72" s="10"/>
      <c r="AA72" s="10"/>
      <c r="AB72" s="10"/>
      <c r="AC72" s="10"/>
      <c r="AD72" s="10"/>
      <c r="AE72" s="10"/>
    </row>
    <row r="73" spans="1:31" s="2" customFormat="1" ht="21.8" customHeight="1">
      <c r="A73" s="35"/>
      <c r="B73" s="36"/>
      <c r="C73" s="35"/>
      <c r="D73" s="35"/>
      <c r="E73" s="35"/>
      <c r="F73" s="35"/>
      <c r="G73" s="35"/>
      <c r="H73" s="35"/>
      <c r="I73" s="35"/>
      <c r="J73" s="35"/>
      <c r="K73" s="35"/>
      <c r="L73" s="123"/>
      <c r="S73" s="35"/>
      <c r="T73" s="35"/>
      <c r="U73" s="35"/>
      <c r="V73" s="35"/>
      <c r="W73" s="35"/>
      <c r="X73" s="35"/>
      <c r="Y73" s="35"/>
      <c r="Z73" s="35"/>
      <c r="AA73" s="35"/>
      <c r="AB73" s="35"/>
      <c r="AC73" s="35"/>
      <c r="AD73" s="35"/>
      <c r="AE73" s="35"/>
    </row>
    <row r="74" spans="1:31" s="2" customFormat="1" ht="6.95" customHeight="1">
      <c r="A74" s="35"/>
      <c r="B74" s="52"/>
      <c r="C74" s="53"/>
      <c r="D74" s="53"/>
      <c r="E74" s="53"/>
      <c r="F74" s="53"/>
      <c r="G74" s="53"/>
      <c r="H74" s="53"/>
      <c r="I74" s="53"/>
      <c r="J74" s="53"/>
      <c r="K74" s="53"/>
      <c r="L74" s="123"/>
      <c r="S74" s="35"/>
      <c r="T74" s="35"/>
      <c r="U74" s="35"/>
      <c r="V74" s="35"/>
      <c r="W74" s="35"/>
      <c r="X74" s="35"/>
      <c r="Y74" s="35"/>
      <c r="Z74" s="35"/>
      <c r="AA74" s="35"/>
      <c r="AB74" s="35"/>
      <c r="AC74" s="35"/>
      <c r="AD74" s="35"/>
      <c r="AE74" s="35"/>
    </row>
    <row r="78" spans="1:31" s="2" customFormat="1" ht="6.95" customHeight="1">
      <c r="A78" s="35"/>
      <c r="B78" s="54"/>
      <c r="C78" s="55"/>
      <c r="D78" s="55"/>
      <c r="E78" s="55"/>
      <c r="F78" s="55"/>
      <c r="G78" s="55"/>
      <c r="H78" s="55"/>
      <c r="I78" s="55"/>
      <c r="J78" s="55"/>
      <c r="K78" s="55"/>
      <c r="L78" s="123"/>
      <c r="S78" s="35"/>
      <c r="T78" s="35"/>
      <c r="U78" s="35"/>
      <c r="V78" s="35"/>
      <c r="W78" s="35"/>
      <c r="X78" s="35"/>
      <c r="Y78" s="35"/>
      <c r="Z78" s="35"/>
      <c r="AA78" s="35"/>
      <c r="AB78" s="35"/>
      <c r="AC78" s="35"/>
      <c r="AD78" s="35"/>
      <c r="AE78" s="35"/>
    </row>
    <row r="79" spans="1:31" s="2" customFormat="1" ht="24.95" customHeight="1">
      <c r="A79" s="35"/>
      <c r="B79" s="36"/>
      <c r="C79" s="20" t="s">
        <v>135</v>
      </c>
      <c r="D79" s="35"/>
      <c r="E79" s="35"/>
      <c r="F79" s="35"/>
      <c r="G79" s="35"/>
      <c r="H79" s="35"/>
      <c r="I79" s="35"/>
      <c r="J79" s="35"/>
      <c r="K79" s="35"/>
      <c r="L79" s="123"/>
      <c r="S79" s="35"/>
      <c r="T79" s="35"/>
      <c r="U79" s="35"/>
      <c r="V79" s="35"/>
      <c r="W79" s="35"/>
      <c r="X79" s="35"/>
      <c r="Y79" s="35"/>
      <c r="Z79" s="35"/>
      <c r="AA79" s="35"/>
      <c r="AB79" s="35"/>
      <c r="AC79" s="35"/>
      <c r="AD79" s="35"/>
      <c r="AE79" s="35"/>
    </row>
    <row r="80" spans="1:31" s="2" customFormat="1" ht="6.95" customHeight="1">
      <c r="A80" s="35"/>
      <c r="B80" s="36"/>
      <c r="C80" s="35"/>
      <c r="D80" s="35"/>
      <c r="E80" s="35"/>
      <c r="F80" s="35"/>
      <c r="G80" s="35"/>
      <c r="H80" s="35"/>
      <c r="I80" s="35"/>
      <c r="J80" s="35"/>
      <c r="K80" s="35"/>
      <c r="L80" s="123"/>
      <c r="S80" s="35"/>
      <c r="T80" s="35"/>
      <c r="U80" s="35"/>
      <c r="V80" s="35"/>
      <c r="W80" s="35"/>
      <c r="X80" s="35"/>
      <c r="Y80" s="35"/>
      <c r="Z80" s="35"/>
      <c r="AA80" s="35"/>
      <c r="AB80" s="35"/>
      <c r="AC80" s="35"/>
      <c r="AD80" s="35"/>
      <c r="AE80" s="35"/>
    </row>
    <row r="81" spans="1:31" s="2" customFormat="1" ht="12" customHeight="1">
      <c r="A81" s="35"/>
      <c r="B81" s="36"/>
      <c r="C81" s="29" t="s">
        <v>17</v>
      </c>
      <c r="D81" s="35"/>
      <c r="E81" s="35"/>
      <c r="F81" s="35"/>
      <c r="G81" s="35"/>
      <c r="H81" s="35"/>
      <c r="I81" s="35"/>
      <c r="J81" s="35"/>
      <c r="K81" s="35"/>
      <c r="L81" s="123"/>
      <c r="S81" s="35"/>
      <c r="T81" s="35"/>
      <c r="U81" s="35"/>
      <c r="V81" s="35"/>
      <c r="W81" s="35"/>
      <c r="X81" s="35"/>
      <c r="Y81" s="35"/>
      <c r="Z81" s="35"/>
      <c r="AA81" s="35"/>
      <c r="AB81" s="35"/>
      <c r="AC81" s="35"/>
      <c r="AD81" s="35"/>
      <c r="AE81" s="35"/>
    </row>
    <row r="82" spans="1:31" s="2" customFormat="1" ht="16.5" customHeight="1">
      <c r="A82" s="35"/>
      <c r="B82" s="36"/>
      <c r="C82" s="35"/>
      <c r="D82" s="35"/>
      <c r="E82" s="121" t="str">
        <f>E7</f>
        <v>Pozemní (stavební) objekt Koleje Jarov</v>
      </c>
      <c r="F82" s="29"/>
      <c r="G82" s="29"/>
      <c r="H82" s="29"/>
      <c r="I82" s="35"/>
      <c r="J82" s="35"/>
      <c r="K82" s="35"/>
      <c r="L82" s="123"/>
      <c r="S82" s="35"/>
      <c r="T82" s="35"/>
      <c r="U82" s="35"/>
      <c r="V82" s="35"/>
      <c r="W82" s="35"/>
      <c r="X82" s="35"/>
      <c r="Y82" s="35"/>
      <c r="Z82" s="35"/>
      <c r="AA82" s="35"/>
      <c r="AB82" s="35"/>
      <c r="AC82" s="35"/>
      <c r="AD82" s="35"/>
      <c r="AE82" s="35"/>
    </row>
    <row r="83" spans="2:12" s="1" customFormat="1" ht="12" customHeight="1">
      <c r="B83" s="19"/>
      <c r="C83" s="29" t="s">
        <v>120</v>
      </c>
      <c r="L83" s="19"/>
    </row>
    <row r="84" spans="2:12" s="1" customFormat="1" ht="16.5" customHeight="1">
      <c r="B84" s="19"/>
      <c r="E84" s="121" t="s">
        <v>121</v>
      </c>
      <c r="F84" s="1"/>
      <c r="G84" s="1"/>
      <c r="H84" s="1"/>
      <c r="L84" s="19"/>
    </row>
    <row r="85" spans="2:12" s="1" customFormat="1" ht="12" customHeight="1">
      <c r="B85" s="19"/>
      <c r="C85" s="29" t="s">
        <v>122</v>
      </c>
      <c r="L85" s="19"/>
    </row>
    <row r="86" spans="1:31" s="2" customFormat="1" ht="16.5" customHeight="1">
      <c r="A86" s="35"/>
      <c r="B86" s="36"/>
      <c r="C86" s="35"/>
      <c r="D86" s="35"/>
      <c r="E86" s="122" t="s">
        <v>123</v>
      </c>
      <c r="F86" s="35"/>
      <c r="G86" s="35"/>
      <c r="H86" s="35"/>
      <c r="I86" s="35"/>
      <c r="J86" s="35"/>
      <c r="K86" s="35"/>
      <c r="L86" s="123"/>
      <c r="S86" s="35"/>
      <c r="T86" s="35"/>
      <c r="U86" s="35"/>
      <c r="V86" s="35"/>
      <c r="W86" s="35"/>
      <c r="X86" s="35"/>
      <c r="Y86" s="35"/>
      <c r="Z86" s="35"/>
      <c r="AA86" s="35"/>
      <c r="AB86" s="35"/>
      <c r="AC86" s="35"/>
      <c r="AD86" s="35"/>
      <c r="AE86" s="35"/>
    </row>
    <row r="87" spans="1:31" s="2" customFormat="1" ht="12" customHeight="1">
      <c r="A87" s="35"/>
      <c r="B87" s="36"/>
      <c r="C87" s="29" t="s">
        <v>124</v>
      </c>
      <c r="D87" s="35"/>
      <c r="E87" s="35"/>
      <c r="F87" s="35"/>
      <c r="G87" s="35"/>
      <c r="H87" s="35"/>
      <c r="I87" s="35"/>
      <c r="J87" s="35"/>
      <c r="K87" s="35"/>
      <c r="L87" s="123"/>
      <c r="S87" s="35"/>
      <c r="T87" s="35"/>
      <c r="U87" s="35"/>
      <c r="V87" s="35"/>
      <c r="W87" s="35"/>
      <c r="X87" s="35"/>
      <c r="Y87" s="35"/>
      <c r="Z87" s="35"/>
      <c r="AA87" s="35"/>
      <c r="AB87" s="35"/>
      <c r="AC87" s="35"/>
      <c r="AD87" s="35"/>
      <c r="AE87" s="35"/>
    </row>
    <row r="88" spans="1:31" s="2" customFormat="1" ht="16.5" customHeight="1">
      <c r="A88" s="35"/>
      <c r="B88" s="36"/>
      <c r="C88" s="35"/>
      <c r="D88" s="35"/>
      <c r="E88" s="59" t="str">
        <f>E13</f>
        <v>2 - Malby</v>
      </c>
      <c r="F88" s="35"/>
      <c r="G88" s="35"/>
      <c r="H88" s="35"/>
      <c r="I88" s="35"/>
      <c r="J88" s="35"/>
      <c r="K88" s="35"/>
      <c r="L88" s="123"/>
      <c r="S88" s="35"/>
      <c r="T88" s="35"/>
      <c r="U88" s="35"/>
      <c r="V88" s="35"/>
      <c r="W88" s="35"/>
      <c r="X88" s="35"/>
      <c r="Y88" s="35"/>
      <c r="Z88" s="35"/>
      <c r="AA88" s="35"/>
      <c r="AB88" s="35"/>
      <c r="AC88" s="35"/>
      <c r="AD88" s="35"/>
      <c r="AE88" s="35"/>
    </row>
    <row r="89" spans="1:31" s="2" customFormat="1" ht="6.95" customHeight="1">
      <c r="A89" s="35"/>
      <c r="B89" s="36"/>
      <c r="C89" s="35"/>
      <c r="D89" s="35"/>
      <c r="E89" s="35"/>
      <c r="F89" s="35"/>
      <c r="G89" s="35"/>
      <c r="H89" s="35"/>
      <c r="I89" s="35"/>
      <c r="J89" s="35"/>
      <c r="K89" s="35"/>
      <c r="L89" s="123"/>
      <c r="S89" s="35"/>
      <c r="T89" s="35"/>
      <c r="U89" s="35"/>
      <c r="V89" s="35"/>
      <c r="W89" s="35"/>
      <c r="X89" s="35"/>
      <c r="Y89" s="35"/>
      <c r="Z89" s="35"/>
      <c r="AA89" s="35"/>
      <c r="AB89" s="35"/>
      <c r="AC89" s="35"/>
      <c r="AD89" s="35"/>
      <c r="AE89" s="35"/>
    </row>
    <row r="90" spans="1:31" s="2" customFormat="1" ht="12" customHeight="1">
      <c r="A90" s="35"/>
      <c r="B90" s="36"/>
      <c r="C90" s="29" t="s">
        <v>21</v>
      </c>
      <c r="D90" s="35"/>
      <c r="E90" s="35"/>
      <c r="F90" s="24" t="str">
        <f>F16</f>
        <v xml:space="preserve"> </v>
      </c>
      <c r="G90" s="35"/>
      <c r="H90" s="35"/>
      <c r="I90" s="29" t="s">
        <v>23</v>
      </c>
      <c r="J90" s="61" t="str">
        <f>IF(J16="","",J16)</f>
        <v>9. 11. 2022</v>
      </c>
      <c r="K90" s="35"/>
      <c r="L90" s="123"/>
      <c r="S90" s="35"/>
      <c r="T90" s="35"/>
      <c r="U90" s="35"/>
      <c r="V90" s="35"/>
      <c r="W90" s="35"/>
      <c r="X90" s="35"/>
      <c r="Y90" s="35"/>
      <c r="Z90" s="35"/>
      <c r="AA90" s="35"/>
      <c r="AB90" s="35"/>
      <c r="AC90" s="35"/>
      <c r="AD90" s="35"/>
      <c r="AE90" s="35"/>
    </row>
    <row r="91" spans="1:31" s="2" customFormat="1" ht="6.95"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2" customFormat="1" ht="15.15" customHeight="1">
      <c r="A92" s="35"/>
      <c r="B92" s="36"/>
      <c r="C92" s="29" t="s">
        <v>25</v>
      </c>
      <c r="D92" s="35"/>
      <c r="E92" s="35"/>
      <c r="F92" s="24" t="str">
        <f>E19</f>
        <v xml:space="preserve"> </v>
      </c>
      <c r="G92" s="35"/>
      <c r="H92" s="35"/>
      <c r="I92" s="29" t="s">
        <v>30</v>
      </c>
      <c r="J92" s="33" t="str">
        <f>E25</f>
        <v xml:space="preserve"> </v>
      </c>
      <c r="K92" s="35"/>
      <c r="L92" s="123"/>
      <c r="S92" s="35"/>
      <c r="T92" s="35"/>
      <c r="U92" s="35"/>
      <c r="V92" s="35"/>
      <c r="W92" s="35"/>
      <c r="X92" s="35"/>
      <c r="Y92" s="35"/>
      <c r="Z92" s="35"/>
      <c r="AA92" s="35"/>
      <c r="AB92" s="35"/>
      <c r="AC92" s="35"/>
      <c r="AD92" s="35"/>
      <c r="AE92" s="35"/>
    </row>
    <row r="93" spans="1:31" s="2" customFormat="1" ht="15.15" customHeight="1">
      <c r="A93" s="35"/>
      <c r="B93" s="36"/>
      <c r="C93" s="29" t="s">
        <v>28</v>
      </c>
      <c r="D93" s="35"/>
      <c r="E93" s="35"/>
      <c r="F93" s="24" t="str">
        <f>IF(E22="","",E22)</f>
        <v>Vyplň údaj</v>
      </c>
      <c r="G93" s="35"/>
      <c r="H93" s="35"/>
      <c r="I93" s="29" t="s">
        <v>32</v>
      </c>
      <c r="J93" s="33" t="str">
        <f>E28</f>
        <v xml:space="preserve"> </v>
      </c>
      <c r="K93" s="35"/>
      <c r="L93" s="123"/>
      <c r="S93" s="35"/>
      <c r="T93" s="35"/>
      <c r="U93" s="35"/>
      <c r="V93" s="35"/>
      <c r="W93" s="35"/>
      <c r="X93" s="35"/>
      <c r="Y93" s="35"/>
      <c r="Z93" s="35"/>
      <c r="AA93" s="35"/>
      <c r="AB93" s="35"/>
      <c r="AC93" s="35"/>
      <c r="AD93" s="35"/>
      <c r="AE93" s="35"/>
    </row>
    <row r="94" spans="1:31" s="2" customFormat="1" ht="10.3" customHeight="1">
      <c r="A94" s="35"/>
      <c r="B94" s="36"/>
      <c r="C94" s="35"/>
      <c r="D94" s="35"/>
      <c r="E94" s="35"/>
      <c r="F94" s="35"/>
      <c r="G94" s="35"/>
      <c r="H94" s="35"/>
      <c r="I94" s="35"/>
      <c r="J94" s="35"/>
      <c r="K94" s="35"/>
      <c r="L94" s="123"/>
      <c r="S94" s="35"/>
      <c r="T94" s="35"/>
      <c r="U94" s="35"/>
      <c r="V94" s="35"/>
      <c r="W94" s="35"/>
      <c r="X94" s="35"/>
      <c r="Y94" s="35"/>
      <c r="Z94" s="35"/>
      <c r="AA94" s="35"/>
      <c r="AB94" s="35"/>
      <c r="AC94" s="35"/>
      <c r="AD94" s="35"/>
      <c r="AE94" s="35"/>
    </row>
    <row r="95" spans="1:31" s="11" customFormat="1" ht="29.25" customHeight="1">
      <c r="A95" s="147"/>
      <c r="B95" s="148"/>
      <c r="C95" s="149" t="s">
        <v>136</v>
      </c>
      <c r="D95" s="150" t="s">
        <v>54</v>
      </c>
      <c r="E95" s="150" t="s">
        <v>50</v>
      </c>
      <c r="F95" s="150" t="s">
        <v>51</v>
      </c>
      <c r="G95" s="150" t="s">
        <v>137</v>
      </c>
      <c r="H95" s="150" t="s">
        <v>138</v>
      </c>
      <c r="I95" s="150" t="s">
        <v>139</v>
      </c>
      <c r="J95" s="150" t="s">
        <v>128</v>
      </c>
      <c r="K95" s="151" t="s">
        <v>140</v>
      </c>
      <c r="L95" s="152"/>
      <c r="M95" s="77" t="s">
        <v>3</v>
      </c>
      <c r="N95" s="78" t="s">
        <v>39</v>
      </c>
      <c r="O95" s="78" t="s">
        <v>141</v>
      </c>
      <c r="P95" s="78" t="s">
        <v>142</v>
      </c>
      <c r="Q95" s="78" t="s">
        <v>143</v>
      </c>
      <c r="R95" s="78" t="s">
        <v>144</v>
      </c>
      <c r="S95" s="78" t="s">
        <v>145</v>
      </c>
      <c r="T95" s="79" t="s">
        <v>146</v>
      </c>
      <c r="U95" s="147"/>
      <c r="V95" s="147"/>
      <c r="W95" s="147"/>
      <c r="X95" s="147"/>
      <c r="Y95" s="147"/>
      <c r="Z95" s="147"/>
      <c r="AA95" s="147"/>
      <c r="AB95" s="147"/>
      <c r="AC95" s="147"/>
      <c r="AD95" s="147"/>
      <c r="AE95" s="147"/>
    </row>
    <row r="96" spans="1:63" s="2" customFormat="1" ht="22.8" customHeight="1">
      <c r="A96" s="35"/>
      <c r="B96" s="36"/>
      <c r="C96" s="84" t="s">
        <v>147</v>
      </c>
      <c r="D96" s="35"/>
      <c r="E96" s="35"/>
      <c r="F96" s="35"/>
      <c r="G96" s="35"/>
      <c r="H96" s="35"/>
      <c r="I96" s="35"/>
      <c r="J96" s="153">
        <f>BK96</f>
        <v>0</v>
      </c>
      <c r="K96" s="35"/>
      <c r="L96" s="36"/>
      <c r="M96" s="80"/>
      <c r="N96" s="65"/>
      <c r="O96" s="81"/>
      <c r="P96" s="154">
        <f>P97+P112</f>
        <v>0</v>
      </c>
      <c r="Q96" s="81"/>
      <c r="R96" s="154">
        <f>R97+R112</f>
        <v>0</v>
      </c>
      <c r="S96" s="81"/>
      <c r="T96" s="155">
        <f>T97+T112</f>
        <v>0</v>
      </c>
      <c r="U96" s="35"/>
      <c r="V96" s="35"/>
      <c r="W96" s="35"/>
      <c r="X96" s="35"/>
      <c r="Y96" s="35"/>
      <c r="Z96" s="35"/>
      <c r="AA96" s="35"/>
      <c r="AB96" s="35"/>
      <c r="AC96" s="35"/>
      <c r="AD96" s="35"/>
      <c r="AE96" s="35"/>
      <c r="AT96" s="16" t="s">
        <v>68</v>
      </c>
      <c r="AU96" s="16" t="s">
        <v>129</v>
      </c>
      <c r="BK96" s="156">
        <f>BK97+BK112</f>
        <v>0</v>
      </c>
    </row>
    <row r="97" spans="1:63" s="12" customFormat="1" ht="25.9" customHeight="1">
      <c r="A97" s="12"/>
      <c r="B97" s="157"/>
      <c r="C97" s="12"/>
      <c r="D97" s="158" t="s">
        <v>68</v>
      </c>
      <c r="E97" s="159" t="s">
        <v>148</v>
      </c>
      <c r="F97" s="159" t="s">
        <v>149</v>
      </c>
      <c r="G97" s="12"/>
      <c r="H97" s="12"/>
      <c r="I97" s="160"/>
      <c r="J97" s="161">
        <f>BK97</f>
        <v>0</v>
      </c>
      <c r="K97" s="12"/>
      <c r="L97" s="157"/>
      <c r="M97" s="162"/>
      <c r="N97" s="163"/>
      <c r="O97" s="163"/>
      <c r="P97" s="164">
        <f>P98+P103</f>
        <v>0</v>
      </c>
      <c r="Q97" s="163"/>
      <c r="R97" s="164">
        <f>R98+R103</f>
        <v>0</v>
      </c>
      <c r="S97" s="163"/>
      <c r="T97" s="165">
        <f>T98+T103</f>
        <v>0</v>
      </c>
      <c r="U97" s="12"/>
      <c r="V97" s="12"/>
      <c r="W97" s="12"/>
      <c r="X97" s="12"/>
      <c r="Y97" s="12"/>
      <c r="Z97" s="12"/>
      <c r="AA97" s="12"/>
      <c r="AB97" s="12"/>
      <c r="AC97" s="12"/>
      <c r="AD97" s="12"/>
      <c r="AE97" s="12"/>
      <c r="AR97" s="158" t="s">
        <v>15</v>
      </c>
      <c r="AT97" s="166" t="s">
        <v>68</v>
      </c>
      <c r="AU97" s="166" t="s">
        <v>69</v>
      </c>
      <c r="AY97" s="158" t="s">
        <v>150</v>
      </c>
      <c r="BK97" s="167">
        <f>BK98+BK103</f>
        <v>0</v>
      </c>
    </row>
    <row r="98" spans="1:63" s="12" customFormat="1" ht="22.8" customHeight="1">
      <c r="A98" s="12"/>
      <c r="B98" s="157"/>
      <c r="C98" s="12"/>
      <c r="D98" s="158" t="s">
        <v>68</v>
      </c>
      <c r="E98" s="168" t="s">
        <v>93</v>
      </c>
      <c r="F98" s="168" t="s">
        <v>151</v>
      </c>
      <c r="G98" s="12"/>
      <c r="H98" s="12"/>
      <c r="I98" s="160"/>
      <c r="J98" s="169">
        <f>BK98</f>
        <v>0</v>
      </c>
      <c r="K98" s="12"/>
      <c r="L98" s="157"/>
      <c r="M98" s="162"/>
      <c r="N98" s="163"/>
      <c r="O98" s="163"/>
      <c r="P98" s="164">
        <f>SUM(P99:P102)</f>
        <v>0</v>
      </c>
      <c r="Q98" s="163"/>
      <c r="R98" s="164">
        <f>SUM(R99:R102)</f>
        <v>0</v>
      </c>
      <c r="S98" s="163"/>
      <c r="T98" s="165">
        <f>SUM(T99:T102)</f>
        <v>0</v>
      </c>
      <c r="U98" s="12"/>
      <c r="V98" s="12"/>
      <c r="W98" s="12"/>
      <c r="X98" s="12"/>
      <c r="Y98" s="12"/>
      <c r="Z98" s="12"/>
      <c r="AA98" s="12"/>
      <c r="AB98" s="12"/>
      <c r="AC98" s="12"/>
      <c r="AD98" s="12"/>
      <c r="AE98" s="12"/>
      <c r="AR98" s="158" t="s">
        <v>15</v>
      </c>
      <c r="AT98" s="166" t="s">
        <v>68</v>
      </c>
      <c r="AU98" s="166" t="s">
        <v>15</v>
      </c>
      <c r="AY98" s="158" t="s">
        <v>150</v>
      </c>
      <c r="BK98" s="167">
        <f>SUM(BK99:BK102)</f>
        <v>0</v>
      </c>
    </row>
    <row r="99" spans="1:65" s="2" customFormat="1" ht="33" customHeight="1">
      <c r="A99" s="35"/>
      <c r="B99" s="170"/>
      <c r="C99" s="171" t="s">
        <v>15</v>
      </c>
      <c r="D99" s="171" t="s">
        <v>152</v>
      </c>
      <c r="E99" s="172" t="s">
        <v>153</v>
      </c>
      <c r="F99" s="173" t="s">
        <v>154</v>
      </c>
      <c r="G99" s="174" t="s">
        <v>155</v>
      </c>
      <c r="H99" s="175">
        <v>448.9</v>
      </c>
      <c r="I99" s="176"/>
      <c r="J99" s="177">
        <f>ROUND(I99*H99,2)</f>
        <v>0</v>
      </c>
      <c r="K99" s="173" t="s">
        <v>156</v>
      </c>
      <c r="L99" s="36"/>
      <c r="M99" s="178" t="s">
        <v>3</v>
      </c>
      <c r="N99" s="179" t="s">
        <v>40</v>
      </c>
      <c r="O99" s="69"/>
      <c r="P99" s="180">
        <f>O99*H99</f>
        <v>0</v>
      </c>
      <c r="Q99" s="180">
        <v>0</v>
      </c>
      <c r="R99" s="180">
        <f>Q99*H99</f>
        <v>0</v>
      </c>
      <c r="S99" s="180">
        <v>0</v>
      </c>
      <c r="T99" s="181">
        <f>S99*H99</f>
        <v>0</v>
      </c>
      <c r="U99" s="35"/>
      <c r="V99" s="35"/>
      <c r="W99" s="35"/>
      <c r="X99" s="35"/>
      <c r="Y99" s="35"/>
      <c r="Z99" s="35"/>
      <c r="AA99" s="35"/>
      <c r="AB99" s="35"/>
      <c r="AC99" s="35"/>
      <c r="AD99" s="35"/>
      <c r="AE99" s="35"/>
      <c r="AR99" s="182" t="s">
        <v>87</v>
      </c>
      <c r="AT99" s="182" t="s">
        <v>152</v>
      </c>
      <c r="AU99" s="182" t="s">
        <v>77</v>
      </c>
      <c r="AY99" s="16" t="s">
        <v>150</v>
      </c>
      <c r="BE99" s="183">
        <f>IF(N99="základní",J99,0)</f>
        <v>0</v>
      </c>
      <c r="BF99" s="183">
        <f>IF(N99="snížená",J99,0)</f>
        <v>0</v>
      </c>
      <c r="BG99" s="183">
        <f>IF(N99="zákl. přenesená",J99,0)</f>
        <v>0</v>
      </c>
      <c r="BH99" s="183">
        <f>IF(N99="sníž. přenesená",J99,0)</f>
        <v>0</v>
      </c>
      <c r="BI99" s="183">
        <f>IF(N99="nulová",J99,0)</f>
        <v>0</v>
      </c>
      <c r="BJ99" s="16" t="s">
        <v>15</v>
      </c>
      <c r="BK99" s="183">
        <f>ROUND(I99*H99,2)</f>
        <v>0</v>
      </c>
      <c r="BL99" s="16" t="s">
        <v>87</v>
      </c>
      <c r="BM99" s="182" t="s">
        <v>77</v>
      </c>
    </row>
    <row r="100" spans="1:47" s="2" customFormat="1" ht="12">
      <c r="A100" s="35"/>
      <c r="B100" s="36"/>
      <c r="C100" s="35"/>
      <c r="D100" s="184" t="s">
        <v>157</v>
      </c>
      <c r="E100" s="35"/>
      <c r="F100" s="185" t="s">
        <v>158</v>
      </c>
      <c r="G100" s="35"/>
      <c r="H100" s="35"/>
      <c r="I100" s="186"/>
      <c r="J100" s="35"/>
      <c r="K100" s="35"/>
      <c r="L100" s="36"/>
      <c r="M100" s="187"/>
      <c r="N100" s="188"/>
      <c r="O100" s="69"/>
      <c r="P100" s="69"/>
      <c r="Q100" s="69"/>
      <c r="R100" s="69"/>
      <c r="S100" s="69"/>
      <c r="T100" s="70"/>
      <c r="U100" s="35"/>
      <c r="V100" s="35"/>
      <c r="W100" s="35"/>
      <c r="X100" s="35"/>
      <c r="Y100" s="35"/>
      <c r="Z100" s="35"/>
      <c r="AA100" s="35"/>
      <c r="AB100" s="35"/>
      <c r="AC100" s="35"/>
      <c r="AD100" s="35"/>
      <c r="AE100" s="35"/>
      <c r="AT100" s="16" t="s">
        <v>157</v>
      </c>
      <c r="AU100" s="16" t="s">
        <v>77</v>
      </c>
    </row>
    <row r="101" spans="1:65" s="2" customFormat="1" ht="37.8" customHeight="1">
      <c r="A101" s="35"/>
      <c r="B101" s="170"/>
      <c r="C101" s="171" t="s">
        <v>83</v>
      </c>
      <c r="D101" s="171" t="s">
        <v>152</v>
      </c>
      <c r="E101" s="172" t="s">
        <v>159</v>
      </c>
      <c r="F101" s="173" t="s">
        <v>160</v>
      </c>
      <c r="G101" s="174" t="s">
        <v>155</v>
      </c>
      <c r="H101" s="175">
        <v>188.8</v>
      </c>
      <c r="I101" s="176"/>
      <c r="J101" s="177">
        <f>ROUND(I101*H101,2)</f>
        <v>0</v>
      </c>
      <c r="K101" s="173" t="s">
        <v>156</v>
      </c>
      <c r="L101" s="36"/>
      <c r="M101" s="178" t="s">
        <v>3</v>
      </c>
      <c r="N101" s="179" t="s">
        <v>40</v>
      </c>
      <c r="O101" s="69"/>
      <c r="P101" s="180">
        <f>O101*H101</f>
        <v>0</v>
      </c>
      <c r="Q101" s="180">
        <v>0</v>
      </c>
      <c r="R101" s="180">
        <f>Q101*H101</f>
        <v>0</v>
      </c>
      <c r="S101" s="180">
        <v>0</v>
      </c>
      <c r="T101" s="181">
        <f>S101*H101</f>
        <v>0</v>
      </c>
      <c r="U101" s="35"/>
      <c r="V101" s="35"/>
      <c r="W101" s="35"/>
      <c r="X101" s="35"/>
      <c r="Y101" s="35"/>
      <c r="Z101" s="35"/>
      <c r="AA101" s="35"/>
      <c r="AB101" s="35"/>
      <c r="AC101" s="35"/>
      <c r="AD101" s="35"/>
      <c r="AE101" s="35"/>
      <c r="AR101" s="182" t="s">
        <v>87</v>
      </c>
      <c r="AT101" s="182" t="s">
        <v>152</v>
      </c>
      <c r="AU101" s="182" t="s">
        <v>77</v>
      </c>
      <c r="AY101" s="16" t="s">
        <v>150</v>
      </c>
      <c r="BE101" s="183">
        <f>IF(N101="základní",J101,0)</f>
        <v>0</v>
      </c>
      <c r="BF101" s="183">
        <f>IF(N101="snížená",J101,0)</f>
        <v>0</v>
      </c>
      <c r="BG101" s="183">
        <f>IF(N101="zákl. přenesená",J101,0)</f>
        <v>0</v>
      </c>
      <c r="BH101" s="183">
        <f>IF(N101="sníž. přenesená",J101,0)</f>
        <v>0</v>
      </c>
      <c r="BI101" s="183">
        <f>IF(N101="nulová",J101,0)</f>
        <v>0</v>
      </c>
      <c r="BJ101" s="16" t="s">
        <v>15</v>
      </c>
      <c r="BK101" s="183">
        <f>ROUND(I101*H101,2)</f>
        <v>0</v>
      </c>
      <c r="BL101" s="16" t="s">
        <v>87</v>
      </c>
      <c r="BM101" s="182" t="s">
        <v>87</v>
      </c>
    </row>
    <row r="102" spans="1:47" s="2" customFormat="1" ht="12">
      <c r="A102" s="35"/>
      <c r="B102" s="36"/>
      <c r="C102" s="35"/>
      <c r="D102" s="184" t="s">
        <v>157</v>
      </c>
      <c r="E102" s="35"/>
      <c r="F102" s="185" t="s">
        <v>161</v>
      </c>
      <c r="G102" s="35"/>
      <c r="H102" s="35"/>
      <c r="I102" s="186"/>
      <c r="J102" s="35"/>
      <c r="K102" s="35"/>
      <c r="L102" s="36"/>
      <c r="M102" s="187"/>
      <c r="N102" s="188"/>
      <c r="O102" s="69"/>
      <c r="P102" s="69"/>
      <c r="Q102" s="69"/>
      <c r="R102" s="69"/>
      <c r="S102" s="69"/>
      <c r="T102" s="70"/>
      <c r="U102" s="35"/>
      <c r="V102" s="35"/>
      <c r="W102" s="35"/>
      <c r="X102" s="35"/>
      <c r="Y102" s="35"/>
      <c r="Z102" s="35"/>
      <c r="AA102" s="35"/>
      <c r="AB102" s="35"/>
      <c r="AC102" s="35"/>
      <c r="AD102" s="35"/>
      <c r="AE102" s="35"/>
      <c r="AT102" s="16" t="s">
        <v>157</v>
      </c>
      <c r="AU102" s="16" t="s">
        <v>77</v>
      </c>
    </row>
    <row r="103" spans="1:63" s="12" customFormat="1" ht="22.8" customHeight="1">
      <c r="A103" s="12"/>
      <c r="B103" s="157"/>
      <c r="C103" s="12"/>
      <c r="D103" s="158" t="s">
        <v>68</v>
      </c>
      <c r="E103" s="168" t="s">
        <v>162</v>
      </c>
      <c r="F103" s="168" t="s">
        <v>163</v>
      </c>
      <c r="G103" s="12"/>
      <c r="H103" s="12"/>
      <c r="I103" s="160"/>
      <c r="J103" s="169">
        <f>BK103</f>
        <v>0</v>
      </c>
      <c r="K103" s="12"/>
      <c r="L103" s="157"/>
      <c r="M103" s="162"/>
      <c r="N103" s="163"/>
      <c r="O103" s="163"/>
      <c r="P103" s="164">
        <f>SUM(P104:P111)</f>
        <v>0</v>
      </c>
      <c r="Q103" s="163"/>
      <c r="R103" s="164">
        <f>SUM(R104:R111)</f>
        <v>0</v>
      </c>
      <c r="S103" s="163"/>
      <c r="T103" s="165">
        <f>SUM(T104:T111)</f>
        <v>0</v>
      </c>
      <c r="U103" s="12"/>
      <c r="V103" s="12"/>
      <c r="W103" s="12"/>
      <c r="X103" s="12"/>
      <c r="Y103" s="12"/>
      <c r="Z103" s="12"/>
      <c r="AA103" s="12"/>
      <c r="AB103" s="12"/>
      <c r="AC103" s="12"/>
      <c r="AD103" s="12"/>
      <c r="AE103" s="12"/>
      <c r="AR103" s="158" t="s">
        <v>15</v>
      </c>
      <c r="AT103" s="166" t="s">
        <v>68</v>
      </c>
      <c r="AU103" s="166" t="s">
        <v>15</v>
      </c>
      <c r="AY103" s="158" t="s">
        <v>150</v>
      </c>
      <c r="BK103" s="167">
        <f>SUM(BK104:BK111)</f>
        <v>0</v>
      </c>
    </row>
    <row r="104" spans="1:65" s="2" customFormat="1" ht="37.8" customHeight="1">
      <c r="A104" s="35"/>
      <c r="B104" s="170"/>
      <c r="C104" s="171" t="s">
        <v>87</v>
      </c>
      <c r="D104" s="171" t="s">
        <v>152</v>
      </c>
      <c r="E104" s="172" t="s">
        <v>164</v>
      </c>
      <c r="F104" s="173" t="s">
        <v>165</v>
      </c>
      <c r="G104" s="174" t="s">
        <v>166</v>
      </c>
      <c r="H104" s="175">
        <v>0.383</v>
      </c>
      <c r="I104" s="176"/>
      <c r="J104" s="177">
        <f>ROUND(I104*H104,2)</f>
        <v>0</v>
      </c>
      <c r="K104" s="173" t="s">
        <v>156</v>
      </c>
      <c r="L104" s="36"/>
      <c r="M104" s="178" t="s">
        <v>3</v>
      </c>
      <c r="N104" s="179" t="s">
        <v>40</v>
      </c>
      <c r="O104" s="69"/>
      <c r="P104" s="180">
        <f>O104*H104</f>
        <v>0</v>
      </c>
      <c r="Q104" s="180">
        <v>0</v>
      </c>
      <c r="R104" s="180">
        <f>Q104*H104</f>
        <v>0</v>
      </c>
      <c r="S104" s="180">
        <v>0</v>
      </c>
      <c r="T104" s="181">
        <f>S104*H104</f>
        <v>0</v>
      </c>
      <c r="U104" s="35"/>
      <c r="V104" s="35"/>
      <c r="W104" s="35"/>
      <c r="X104" s="35"/>
      <c r="Y104" s="35"/>
      <c r="Z104" s="35"/>
      <c r="AA104" s="35"/>
      <c r="AB104" s="35"/>
      <c r="AC104" s="35"/>
      <c r="AD104" s="35"/>
      <c r="AE104" s="35"/>
      <c r="AR104" s="182" t="s">
        <v>87</v>
      </c>
      <c r="AT104" s="182" t="s">
        <v>152</v>
      </c>
      <c r="AU104" s="182" t="s">
        <v>77</v>
      </c>
      <c r="AY104" s="16" t="s">
        <v>150</v>
      </c>
      <c r="BE104" s="183">
        <f>IF(N104="základní",J104,0)</f>
        <v>0</v>
      </c>
      <c r="BF104" s="183">
        <f>IF(N104="snížená",J104,0)</f>
        <v>0</v>
      </c>
      <c r="BG104" s="183">
        <f>IF(N104="zákl. přenesená",J104,0)</f>
        <v>0</v>
      </c>
      <c r="BH104" s="183">
        <f>IF(N104="sníž. přenesená",J104,0)</f>
        <v>0</v>
      </c>
      <c r="BI104" s="183">
        <f>IF(N104="nulová",J104,0)</f>
        <v>0</v>
      </c>
      <c r="BJ104" s="16" t="s">
        <v>15</v>
      </c>
      <c r="BK104" s="183">
        <f>ROUND(I104*H104,2)</f>
        <v>0</v>
      </c>
      <c r="BL104" s="16" t="s">
        <v>87</v>
      </c>
      <c r="BM104" s="182" t="s">
        <v>93</v>
      </c>
    </row>
    <row r="105" spans="1:47" s="2" customFormat="1" ht="12">
      <c r="A105" s="35"/>
      <c r="B105" s="36"/>
      <c r="C105" s="35"/>
      <c r="D105" s="184" t="s">
        <v>157</v>
      </c>
      <c r="E105" s="35"/>
      <c r="F105" s="185" t="s">
        <v>167</v>
      </c>
      <c r="G105" s="35"/>
      <c r="H105" s="35"/>
      <c r="I105" s="186"/>
      <c r="J105" s="35"/>
      <c r="K105" s="35"/>
      <c r="L105" s="36"/>
      <c r="M105" s="187"/>
      <c r="N105" s="188"/>
      <c r="O105" s="69"/>
      <c r="P105" s="69"/>
      <c r="Q105" s="69"/>
      <c r="R105" s="69"/>
      <c r="S105" s="69"/>
      <c r="T105" s="70"/>
      <c r="U105" s="35"/>
      <c r="V105" s="35"/>
      <c r="W105" s="35"/>
      <c r="X105" s="35"/>
      <c r="Y105" s="35"/>
      <c r="Z105" s="35"/>
      <c r="AA105" s="35"/>
      <c r="AB105" s="35"/>
      <c r="AC105" s="35"/>
      <c r="AD105" s="35"/>
      <c r="AE105" s="35"/>
      <c r="AT105" s="16" t="s">
        <v>157</v>
      </c>
      <c r="AU105" s="16" t="s">
        <v>77</v>
      </c>
    </row>
    <row r="106" spans="1:65" s="2" customFormat="1" ht="33" customHeight="1">
      <c r="A106" s="35"/>
      <c r="B106" s="170"/>
      <c r="C106" s="171" t="s">
        <v>90</v>
      </c>
      <c r="D106" s="171" t="s">
        <v>152</v>
      </c>
      <c r="E106" s="172" t="s">
        <v>168</v>
      </c>
      <c r="F106" s="173" t="s">
        <v>169</v>
      </c>
      <c r="G106" s="174" t="s">
        <v>166</v>
      </c>
      <c r="H106" s="175">
        <v>0.383</v>
      </c>
      <c r="I106" s="176"/>
      <c r="J106" s="177">
        <f>ROUND(I106*H106,2)</f>
        <v>0</v>
      </c>
      <c r="K106" s="173" t="s">
        <v>156</v>
      </c>
      <c r="L106" s="36"/>
      <c r="M106" s="178" t="s">
        <v>3</v>
      </c>
      <c r="N106" s="179" t="s">
        <v>40</v>
      </c>
      <c r="O106" s="69"/>
      <c r="P106" s="180">
        <f>O106*H106</f>
        <v>0</v>
      </c>
      <c r="Q106" s="180">
        <v>0</v>
      </c>
      <c r="R106" s="180">
        <f>Q106*H106</f>
        <v>0</v>
      </c>
      <c r="S106" s="180">
        <v>0</v>
      </c>
      <c r="T106" s="181">
        <f>S106*H106</f>
        <v>0</v>
      </c>
      <c r="U106" s="35"/>
      <c r="V106" s="35"/>
      <c r="W106" s="35"/>
      <c r="X106" s="35"/>
      <c r="Y106" s="35"/>
      <c r="Z106" s="35"/>
      <c r="AA106" s="35"/>
      <c r="AB106" s="35"/>
      <c r="AC106" s="35"/>
      <c r="AD106" s="35"/>
      <c r="AE106" s="35"/>
      <c r="AR106" s="182" t="s">
        <v>87</v>
      </c>
      <c r="AT106" s="182" t="s">
        <v>152</v>
      </c>
      <c r="AU106" s="182" t="s">
        <v>77</v>
      </c>
      <c r="AY106" s="16" t="s">
        <v>150</v>
      </c>
      <c r="BE106" s="183">
        <f>IF(N106="základní",J106,0)</f>
        <v>0</v>
      </c>
      <c r="BF106" s="183">
        <f>IF(N106="snížená",J106,0)</f>
        <v>0</v>
      </c>
      <c r="BG106" s="183">
        <f>IF(N106="zákl. přenesená",J106,0)</f>
        <v>0</v>
      </c>
      <c r="BH106" s="183">
        <f>IF(N106="sníž. přenesená",J106,0)</f>
        <v>0</v>
      </c>
      <c r="BI106" s="183">
        <f>IF(N106="nulová",J106,0)</f>
        <v>0</v>
      </c>
      <c r="BJ106" s="16" t="s">
        <v>15</v>
      </c>
      <c r="BK106" s="183">
        <f>ROUND(I106*H106,2)</f>
        <v>0</v>
      </c>
      <c r="BL106" s="16" t="s">
        <v>87</v>
      </c>
      <c r="BM106" s="182" t="s">
        <v>170</v>
      </c>
    </row>
    <row r="107" spans="1:47" s="2" customFormat="1" ht="12">
      <c r="A107" s="35"/>
      <c r="B107" s="36"/>
      <c r="C107" s="35"/>
      <c r="D107" s="184" t="s">
        <v>157</v>
      </c>
      <c r="E107" s="35"/>
      <c r="F107" s="185" t="s">
        <v>171</v>
      </c>
      <c r="G107" s="35"/>
      <c r="H107" s="35"/>
      <c r="I107" s="186"/>
      <c r="J107" s="35"/>
      <c r="K107" s="35"/>
      <c r="L107" s="36"/>
      <c r="M107" s="187"/>
      <c r="N107" s="188"/>
      <c r="O107" s="69"/>
      <c r="P107" s="69"/>
      <c r="Q107" s="69"/>
      <c r="R107" s="69"/>
      <c r="S107" s="69"/>
      <c r="T107" s="70"/>
      <c r="U107" s="35"/>
      <c r="V107" s="35"/>
      <c r="W107" s="35"/>
      <c r="X107" s="35"/>
      <c r="Y107" s="35"/>
      <c r="Z107" s="35"/>
      <c r="AA107" s="35"/>
      <c r="AB107" s="35"/>
      <c r="AC107" s="35"/>
      <c r="AD107" s="35"/>
      <c r="AE107" s="35"/>
      <c r="AT107" s="16" t="s">
        <v>157</v>
      </c>
      <c r="AU107" s="16" t="s">
        <v>77</v>
      </c>
    </row>
    <row r="108" spans="1:65" s="2" customFormat="1" ht="44.25" customHeight="1">
      <c r="A108" s="35"/>
      <c r="B108" s="170"/>
      <c r="C108" s="171" t="s">
        <v>93</v>
      </c>
      <c r="D108" s="171" t="s">
        <v>152</v>
      </c>
      <c r="E108" s="172" t="s">
        <v>172</v>
      </c>
      <c r="F108" s="173" t="s">
        <v>173</v>
      </c>
      <c r="G108" s="174" t="s">
        <v>166</v>
      </c>
      <c r="H108" s="175">
        <v>5.745</v>
      </c>
      <c r="I108" s="176"/>
      <c r="J108" s="177">
        <f>ROUND(I108*H108,2)</f>
        <v>0</v>
      </c>
      <c r="K108" s="173" t="s">
        <v>156</v>
      </c>
      <c r="L108" s="36"/>
      <c r="M108" s="178" t="s">
        <v>3</v>
      </c>
      <c r="N108" s="179" t="s">
        <v>40</v>
      </c>
      <c r="O108" s="69"/>
      <c r="P108" s="180">
        <f>O108*H108</f>
        <v>0</v>
      </c>
      <c r="Q108" s="180">
        <v>0</v>
      </c>
      <c r="R108" s="180">
        <f>Q108*H108</f>
        <v>0</v>
      </c>
      <c r="S108" s="180">
        <v>0</v>
      </c>
      <c r="T108" s="181">
        <f>S108*H108</f>
        <v>0</v>
      </c>
      <c r="U108" s="35"/>
      <c r="V108" s="35"/>
      <c r="W108" s="35"/>
      <c r="X108" s="35"/>
      <c r="Y108" s="35"/>
      <c r="Z108" s="35"/>
      <c r="AA108" s="35"/>
      <c r="AB108" s="35"/>
      <c r="AC108" s="35"/>
      <c r="AD108" s="35"/>
      <c r="AE108" s="35"/>
      <c r="AR108" s="182" t="s">
        <v>87</v>
      </c>
      <c r="AT108" s="182" t="s">
        <v>152</v>
      </c>
      <c r="AU108" s="182" t="s">
        <v>77</v>
      </c>
      <c r="AY108" s="16" t="s">
        <v>150</v>
      </c>
      <c r="BE108" s="183">
        <f>IF(N108="základní",J108,0)</f>
        <v>0</v>
      </c>
      <c r="BF108" s="183">
        <f>IF(N108="snížená",J108,0)</f>
        <v>0</v>
      </c>
      <c r="BG108" s="183">
        <f>IF(N108="zákl. přenesená",J108,0)</f>
        <v>0</v>
      </c>
      <c r="BH108" s="183">
        <f>IF(N108="sníž. přenesená",J108,0)</f>
        <v>0</v>
      </c>
      <c r="BI108" s="183">
        <f>IF(N108="nulová",J108,0)</f>
        <v>0</v>
      </c>
      <c r="BJ108" s="16" t="s">
        <v>15</v>
      </c>
      <c r="BK108" s="183">
        <f>ROUND(I108*H108,2)</f>
        <v>0</v>
      </c>
      <c r="BL108" s="16" t="s">
        <v>87</v>
      </c>
      <c r="BM108" s="182" t="s">
        <v>174</v>
      </c>
    </row>
    <row r="109" spans="1:47" s="2" customFormat="1" ht="12">
      <c r="A109" s="35"/>
      <c r="B109" s="36"/>
      <c r="C109" s="35"/>
      <c r="D109" s="184" t="s">
        <v>157</v>
      </c>
      <c r="E109" s="35"/>
      <c r="F109" s="185" t="s">
        <v>175</v>
      </c>
      <c r="G109" s="35"/>
      <c r="H109" s="35"/>
      <c r="I109" s="186"/>
      <c r="J109" s="35"/>
      <c r="K109" s="35"/>
      <c r="L109" s="36"/>
      <c r="M109" s="187"/>
      <c r="N109" s="188"/>
      <c r="O109" s="69"/>
      <c r="P109" s="69"/>
      <c r="Q109" s="69"/>
      <c r="R109" s="69"/>
      <c r="S109" s="69"/>
      <c r="T109" s="70"/>
      <c r="U109" s="35"/>
      <c r="V109" s="35"/>
      <c r="W109" s="35"/>
      <c r="X109" s="35"/>
      <c r="Y109" s="35"/>
      <c r="Z109" s="35"/>
      <c r="AA109" s="35"/>
      <c r="AB109" s="35"/>
      <c r="AC109" s="35"/>
      <c r="AD109" s="35"/>
      <c r="AE109" s="35"/>
      <c r="AT109" s="16" t="s">
        <v>157</v>
      </c>
      <c r="AU109" s="16" t="s">
        <v>77</v>
      </c>
    </row>
    <row r="110" spans="1:65" s="2" customFormat="1" ht="44.25" customHeight="1">
      <c r="A110" s="35"/>
      <c r="B110" s="170"/>
      <c r="C110" s="171" t="s">
        <v>107</v>
      </c>
      <c r="D110" s="171" t="s">
        <v>152</v>
      </c>
      <c r="E110" s="172" t="s">
        <v>176</v>
      </c>
      <c r="F110" s="173" t="s">
        <v>177</v>
      </c>
      <c r="G110" s="174" t="s">
        <v>166</v>
      </c>
      <c r="H110" s="175">
        <v>0.383</v>
      </c>
      <c r="I110" s="176"/>
      <c r="J110" s="177">
        <f>ROUND(I110*H110,2)</f>
        <v>0</v>
      </c>
      <c r="K110" s="173" t="s">
        <v>156</v>
      </c>
      <c r="L110" s="36"/>
      <c r="M110" s="178" t="s">
        <v>3</v>
      </c>
      <c r="N110" s="179" t="s">
        <v>40</v>
      </c>
      <c r="O110" s="69"/>
      <c r="P110" s="180">
        <f>O110*H110</f>
        <v>0</v>
      </c>
      <c r="Q110" s="180">
        <v>0</v>
      </c>
      <c r="R110" s="180">
        <f>Q110*H110</f>
        <v>0</v>
      </c>
      <c r="S110" s="180">
        <v>0</v>
      </c>
      <c r="T110" s="181">
        <f>S110*H110</f>
        <v>0</v>
      </c>
      <c r="U110" s="35"/>
      <c r="V110" s="35"/>
      <c r="W110" s="35"/>
      <c r="X110" s="35"/>
      <c r="Y110" s="35"/>
      <c r="Z110" s="35"/>
      <c r="AA110" s="35"/>
      <c r="AB110" s="35"/>
      <c r="AC110" s="35"/>
      <c r="AD110" s="35"/>
      <c r="AE110" s="35"/>
      <c r="AR110" s="182" t="s">
        <v>87</v>
      </c>
      <c r="AT110" s="182" t="s">
        <v>152</v>
      </c>
      <c r="AU110" s="182" t="s">
        <v>77</v>
      </c>
      <c r="AY110" s="16" t="s">
        <v>150</v>
      </c>
      <c r="BE110" s="183">
        <f>IF(N110="základní",J110,0)</f>
        <v>0</v>
      </c>
      <c r="BF110" s="183">
        <f>IF(N110="snížená",J110,0)</f>
        <v>0</v>
      </c>
      <c r="BG110" s="183">
        <f>IF(N110="zákl. přenesená",J110,0)</f>
        <v>0</v>
      </c>
      <c r="BH110" s="183">
        <f>IF(N110="sníž. přenesená",J110,0)</f>
        <v>0</v>
      </c>
      <c r="BI110" s="183">
        <f>IF(N110="nulová",J110,0)</f>
        <v>0</v>
      </c>
      <c r="BJ110" s="16" t="s">
        <v>15</v>
      </c>
      <c r="BK110" s="183">
        <f>ROUND(I110*H110,2)</f>
        <v>0</v>
      </c>
      <c r="BL110" s="16" t="s">
        <v>87</v>
      </c>
      <c r="BM110" s="182" t="s">
        <v>73</v>
      </c>
    </row>
    <row r="111" spans="1:47" s="2" customFormat="1" ht="12">
      <c r="A111" s="35"/>
      <c r="B111" s="36"/>
      <c r="C111" s="35"/>
      <c r="D111" s="184" t="s">
        <v>157</v>
      </c>
      <c r="E111" s="35"/>
      <c r="F111" s="185" t="s">
        <v>178</v>
      </c>
      <c r="G111" s="35"/>
      <c r="H111" s="35"/>
      <c r="I111" s="186"/>
      <c r="J111" s="35"/>
      <c r="K111" s="35"/>
      <c r="L111" s="36"/>
      <c r="M111" s="187"/>
      <c r="N111" s="188"/>
      <c r="O111" s="69"/>
      <c r="P111" s="69"/>
      <c r="Q111" s="69"/>
      <c r="R111" s="69"/>
      <c r="S111" s="69"/>
      <c r="T111" s="70"/>
      <c r="U111" s="35"/>
      <c r="V111" s="35"/>
      <c r="W111" s="35"/>
      <c r="X111" s="35"/>
      <c r="Y111" s="35"/>
      <c r="Z111" s="35"/>
      <c r="AA111" s="35"/>
      <c r="AB111" s="35"/>
      <c r="AC111" s="35"/>
      <c r="AD111" s="35"/>
      <c r="AE111" s="35"/>
      <c r="AT111" s="16" t="s">
        <v>157</v>
      </c>
      <c r="AU111" s="16" t="s">
        <v>77</v>
      </c>
    </row>
    <row r="112" spans="1:63" s="12" customFormat="1" ht="25.9" customHeight="1">
      <c r="A112" s="12"/>
      <c r="B112" s="157"/>
      <c r="C112" s="12"/>
      <c r="D112" s="158" t="s">
        <v>68</v>
      </c>
      <c r="E112" s="159" t="s">
        <v>179</v>
      </c>
      <c r="F112" s="159" t="s">
        <v>180</v>
      </c>
      <c r="G112" s="12"/>
      <c r="H112" s="12"/>
      <c r="I112" s="160"/>
      <c r="J112" s="161">
        <f>BK112</f>
        <v>0</v>
      </c>
      <c r="K112" s="12"/>
      <c r="L112" s="157"/>
      <c r="M112" s="162"/>
      <c r="N112" s="163"/>
      <c r="O112" s="163"/>
      <c r="P112" s="164">
        <f>P113</f>
        <v>0</v>
      </c>
      <c r="Q112" s="163"/>
      <c r="R112" s="164">
        <f>R113</f>
        <v>0</v>
      </c>
      <c r="S112" s="163"/>
      <c r="T112" s="165">
        <f>T113</f>
        <v>0</v>
      </c>
      <c r="U112" s="12"/>
      <c r="V112" s="12"/>
      <c r="W112" s="12"/>
      <c r="X112" s="12"/>
      <c r="Y112" s="12"/>
      <c r="Z112" s="12"/>
      <c r="AA112" s="12"/>
      <c r="AB112" s="12"/>
      <c r="AC112" s="12"/>
      <c r="AD112" s="12"/>
      <c r="AE112" s="12"/>
      <c r="AR112" s="158" t="s">
        <v>77</v>
      </c>
      <c r="AT112" s="166" t="s">
        <v>68</v>
      </c>
      <c r="AU112" s="166" t="s">
        <v>69</v>
      </c>
      <c r="AY112" s="158" t="s">
        <v>150</v>
      </c>
      <c r="BK112" s="167">
        <f>BK113</f>
        <v>0</v>
      </c>
    </row>
    <row r="113" spans="1:63" s="12" customFormat="1" ht="22.8" customHeight="1">
      <c r="A113" s="12"/>
      <c r="B113" s="157"/>
      <c r="C113" s="12"/>
      <c r="D113" s="158" t="s">
        <v>68</v>
      </c>
      <c r="E113" s="168" t="s">
        <v>181</v>
      </c>
      <c r="F113" s="168" t="s">
        <v>182</v>
      </c>
      <c r="G113" s="12"/>
      <c r="H113" s="12"/>
      <c r="I113" s="160"/>
      <c r="J113" s="169">
        <f>BK113</f>
        <v>0</v>
      </c>
      <c r="K113" s="12"/>
      <c r="L113" s="157"/>
      <c r="M113" s="162"/>
      <c r="N113" s="163"/>
      <c r="O113" s="163"/>
      <c r="P113" s="164">
        <f>SUM(P114:P119)</f>
        <v>0</v>
      </c>
      <c r="Q113" s="163"/>
      <c r="R113" s="164">
        <f>SUM(R114:R119)</f>
        <v>0</v>
      </c>
      <c r="S113" s="163"/>
      <c r="T113" s="165">
        <f>SUM(T114:T119)</f>
        <v>0</v>
      </c>
      <c r="U113" s="12"/>
      <c r="V113" s="12"/>
      <c r="W113" s="12"/>
      <c r="X113" s="12"/>
      <c r="Y113" s="12"/>
      <c r="Z113" s="12"/>
      <c r="AA113" s="12"/>
      <c r="AB113" s="12"/>
      <c r="AC113" s="12"/>
      <c r="AD113" s="12"/>
      <c r="AE113" s="12"/>
      <c r="AR113" s="158" t="s">
        <v>77</v>
      </c>
      <c r="AT113" s="166" t="s">
        <v>68</v>
      </c>
      <c r="AU113" s="166" t="s">
        <v>15</v>
      </c>
      <c r="AY113" s="158" t="s">
        <v>150</v>
      </c>
      <c r="BK113" s="167">
        <f>SUM(BK114:BK119)</f>
        <v>0</v>
      </c>
    </row>
    <row r="114" spans="1:65" s="2" customFormat="1" ht="16.5" customHeight="1">
      <c r="A114" s="35"/>
      <c r="B114" s="170"/>
      <c r="C114" s="171" t="s">
        <v>170</v>
      </c>
      <c r="D114" s="171" t="s">
        <v>152</v>
      </c>
      <c r="E114" s="172" t="s">
        <v>183</v>
      </c>
      <c r="F114" s="173" t="s">
        <v>184</v>
      </c>
      <c r="G114" s="174" t="s">
        <v>155</v>
      </c>
      <c r="H114" s="175">
        <v>1235</v>
      </c>
      <c r="I114" s="176"/>
      <c r="J114" s="177">
        <f>ROUND(I114*H114,2)</f>
        <v>0</v>
      </c>
      <c r="K114" s="173" t="s">
        <v>156</v>
      </c>
      <c r="L114" s="36"/>
      <c r="M114" s="178" t="s">
        <v>3</v>
      </c>
      <c r="N114" s="179" t="s">
        <v>40</v>
      </c>
      <c r="O114" s="69"/>
      <c r="P114" s="180">
        <f>O114*H114</f>
        <v>0</v>
      </c>
      <c r="Q114" s="180">
        <v>0</v>
      </c>
      <c r="R114" s="180">
        <f>Q114*H114</f>
        <v>0</v>
      </c>
      <c r="S114" s="180">
        <v>0</v>
      </c>
      <c r="T114" s="181">
        <f>S114*H114</f>
        <v>0</v>
      </c>
      <c r="U114" s="35"/>
      <c r="V114" s="35"/>
      <c r="W114" s="35"/>
      <c r="X114" s="35"/>
      <c r="Y114" s="35"/>
      <c r="Z114" s="35"/>
      <c r="AA114" s="35"/>
      <c r="AB114" s="35"/>
      <c r="AC114" s="35"/>
      <c r="AD114" s="35"/>
      <c r="AE114" s="35"/>
      <c r="AR114" s="182" t="s">
        <v>185</v>
      </c>
      <c r="AT114" s="182" t="s">
        <v>152</v>
      </c>
      <c r="AU114" s="182" t="s">
        <v>77</v>
      </c>
      <c r="AY114" s="16" t="s">
        <v>150</v>
      </c>
      <c r="BE114" s="183">
        <f>IF(N114="základní",J114,0)</f>
        <v>0</v>
      </c>
      <c r="BF114" s="183">
        <f>IF(N114="snížená",J114,0)</f>
        <v>0</v>
      </c>
      <c r="BG114" s="183">
        <f>IF(N114="zákl. přenesená",J114,0)</f>
        <v>0</v>
      </c>
      <c r="BH114" s="183">
        <f>IF(N114="sníž. přenesená",J114,0)</f>
        <v>0</v>
      </c>
      <c r="BI114" s="183">
        <f>IF(N114="nulová",J114,0)</f>
        <v>0</v>
      </c>
      <c r="BJ114" s="16" t="s">
        <v>15</v>
      </c>
      <c r="BK114" s="183">
        <f>ROUND(I114*H114,2)</f>
        <v>0</v>
      </c>
      <c r="BL114" s="16" t="s">
        <v>185</v>
      </c>
      <c r="BM114" s="182" t="s">
        <v>186</v>
      </c>
    </row>
    <row r="115" spans="1:47" s="2" customFormat="1" ht="12">
      <c r="A115" s="35"/>
      <c r="B115" s="36"/>
      <c r="C115" s="35"/>
      <c r="D115" s="184" t="s">
        <v>157</v>
      </c>
      <c r="E115" s="35"/>
      <c r="F115" s="185" t="s">
        <v>187</v>
      </c>
      <c r="G115" s="35"/>
      <c r="H115" s="35"/>
      <c r="I115" s="186"/>
      <c r="J115" s="35"/>
      <c r="K115" s="35"/>
      <c r="L115" s="36"/>
      <c r="M115" s="187"/>
      <c r="N115" s="188"/>
      <c r="O115" s="69"/>
      <c r="P115" s="69"/>
      <c r="Q115" s="69"/>
      <c r="R115" s="69"/>
      <c r="S115" s="69"/>
      <c r="T115" s="70"/>
      <c r="U115" s="35"/>
      <c r="V115" s="35"/>
      <c r="W115" s="35"/>
      <c r="X115" s="35"/>
      <c r="Y115" s="35"/>
      <c r="Z115" s="35"/>
      <c r="AA115" s="35"/>
      <c r="AB115" s="35"/>
      <c r="AC115" s="35"/>
      <c r="AD115" s="35"/>
      <c r="AE115" s="35"/>
      <c r="AT115" s="16" t="s">
        <v>157</v>
      </c>
      <c r="AU115" s="16" t="s">
        <v>77</v>
      </c>
    </row>
    <row r="116" spans="1:65" s="2" customFormat="1" ht="33" customHeight="1">
      <c r="A116" s="35"/>
      <c r="B116" s="170"/>
      <c r="C116" s="171" t="s">
        <v>188</v>
      </c>
      <c r="D116" s="171" t="s">
        <v>152</v>
      </c>
      <c r="E116" s="172" t="s">
        <v>189</v>
      </c>
      <c r="F116" s="173" t="s">
        <v>190</v>
      </c>
      <c r="G116" s="174" t="s">
        <v>155</v>
      </c>
      <c r="H116" s="175">
        <v>1683.9</v>
      </c>
      <c r="I116" s="176"/>
      <c r="J116" s="177">
        <f>ROUND(I116*H116,2)</f>
        <v>0</v>
      </c>
      <c r="K116" s="173" t="s">
        <v>156</v>
      </c>
      <c r="L116" s="36"/>
      <c r="M116" s="178" t="s">
        <v>3</v>
      </c>
      <c r="N116" s="179"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185</v>
      </c>
      <c r="AT116" s="182" t="s">
        <v>152</v>
      </c>
      <c r="AU116" s="182" t="s">
        <v>77</v>
      </c>
      <c r="AY116" s="16" t="s">
        <v>150</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185</v>
      </c>
      <c r="BM116" s="182" t="s">
        <v>185</v>
      </c>
    </row>
    <row r="117" spans="1:47" s="2" customFormat="1" ht="12">
      <c r="A117" s="35"/>
      <c r="B117" s="36"/>
      <c r="C117" s="35"/>
      <c r="D117" s="184" t="s">
        <v>157</v>
      </c>
      <c r="E117" s="35"/>
      <c r="F117" s="185" t="s">
        <v>191</v>
      </c>
      <c r="G117" s="35"/>
      <c r="H117" s="35"/>
      <c r="I117" s="186"/>
      <c r="J117" s="35"/>
      <c r="K117" s="35"/>
      <c r="L117" s="36"/>
      <c r="M117" s="187"/>
      <c r="N117" s="188"/>
      <c r="O117" s="69"/>
      <c r="P117" s="69"/>
      <c r="Q117" s="69"/>
      <c r="R117" s="69"/>
      <c r="S117" s="69"/>
      <c r="T117" s="70"/>
      <c r="U117" s="35"/>
      <c r="V117" s="35"/>
      <c r="W117" s="35"/>
      <c r="X117" s="35"/>
      <c r="Y117" s="35"/>
      <c r="Z117" s="35"/>
      <c r="AA117" s="35"/>
      <c r="AB117" s="35"/>
      <c r="AC117" s="35"/>
      <c r="AD117" s="35"/>
      <c r="AE117" s="35"/>
      <c r="AT117" s="16" t="s">
        <v>157</v>
      </c>
      <c r="AU117" s="16" t="s">
        <v>77</v>
      </c>
    </row>
    <row r="118" spans="1:65" s="2" customFormat="1" ht="37.8" customHeight="1">
      <c r="A118" s="35"/>
      <c r="B118" s="170"/>
      <c r="C118" s="171" t="s">
        <v>174</v>
      </c>
      <c r="D118" s="171" t="s">
        <v>152</v>
      </c>
      <c r="E118" s="172" t="s">
        <v>192</v>
      </c>
      <c r="F118" s="173" t="s">
        <v>193</v>
      </c>
      <c r="G118" s="174" t="s">
        <v>155</v>
      </c>
      <c r="H118" s="175">
        <v>1683.9</v>
      </c>
      <c r="I118" s="176"/>
      <c r="J118" s="177">
        <f>ROUND(I118*H118,2)</f>
        <v>0</v>
      </c>
      <c r="K118" s="173" t="s">
        <v>156</v>
      </c>
      <c r="L118" s="36"/>
      <c r="M118" s="178" t="s">
        <v>3</v>
      </c>
      <c r="N118" s="179" t="s">
        <v>40</v>
      </c>
      <c r="O118" s="69"/>
      <c r="P118" s="180">
        <f>O118*H118</f>
        <v>0</v>
      </c>
      <c r="Q118" s="180">
        <v>0</v>
      </c>
      <c r="R118" s="180">
        <f>Q118*H118</f>
        <v>0</v>
      </c>
      <c r="S118" s="180">
        <v>0</v>
      </c>
      <c r="T118" s="181">
        <f>S118*H118</f>
        <v>0</v>
      </c>
      <c r="U118" s="35"/>
      <c r="V118" s="35"/>
      <c r="W118" s="35"/>
      <c r="X118" s="35"/>
      <c r="Y118" s="35"/>
      <c r="Z118" s="35"/>
      <c r="AA118" s="35"/>
      <c r="AB118" s="35"/>
      <c r="AC118" s="35"/>
      <c r="AD118" s="35"/>
      <c r="AE118" s="35"/>
      <c r="AR118" s="182" t="s">
        <v>185</v>
      </c>
      <c r="AT118" s="182" t="s">
        <v>152</v>
      </c>
      <c r="AU118" s="182" t="s">
        <v>77</v>
      </c>
      <c r="AY118" s="16" t="s">
        <v>150</v>
      </c>
      <c r="BE118" s="183">
        <f>IF(N118="základní",J118,0)</f>
        <v>0</v>
      </c>
      <c r="BF118" s="183">
        <f>IF(N118="snížená",J118,0)</f>
        <v>0</v>
      </c>
      <c r="BG118" s="183">
        <f>IF(N118="zákl. přenesená",J118,0)</f>
        <v>0</v>
      </c>
      <c r="BH118" s="183">
        <f>IF(N118="sníž. přenesená",J118,0)</f>
        <v>0</v>
      </c>
      <c r="BI118" s="183">
        <f>IF(N118="nulová",J118,0)</f>
        <v>0</v>
      </c>
      <c r="BJ118" s="16" t="s">
        <v>15</v>
      </c>
      <c r="BK118" s="183">
        <f>ROUND(I118*H118,2)</f>
        <v>0</v>
      </c>
      <c r="BL118" s="16" t="s">
        <v>185</v>
      </c>
      <c r="BM118" s="182" t="s">
        <v>194</v>
      </c>
    </row>
    <row r="119" spans="1:47" s="2" customFormat="1" ht="12">
      <c r="A119" s="35"/>
      <c r="B119" s="36"/>
      <c r="C119" s="35"/>
      <c r="D119" s="184" t="s">
        <v>157</v>
      </c>
      <c r="E119" s="35"/>
      <c r="F119" s="185" t="s">
        <v>195</v>
      </c>
      <c r="G119" s="35"/>
      <c r="H119" s="35"/>
      <c r="I119" s="186"/>
      <c r="J119" s="35"/>
      <c r="K119" s="35"/>
      <c r="L119" s="36"/>
      <c r="M119" s="189"/>
      <c r="N119" s="190"/>
      <c r="O119" s="191"/>
      <c r="P119" s="191"/>
      <c r="Q119" s="191"/>
      <c r="R119" s="191"/>
      <c r="S119" s="191"/>
      <c r="T119" s="192"/>
      <c r="U119" s="35"/>
      <c r="V119" s="35"/>
      <c r="W119" s="35"/>
      <c r="X119" s="35"/>
      <c r="Y119" s="35"/>
      <c r="Z119" s="35"/>
      <c r="AA119" s="35"/>
      <c r="AB119" s="35"/>
      <c r="AC119" s="35"/>
      <c r="AD119" s="35"/>
      <c r="AE119" s="35"/>
      <c r="AT119" s="16" t="s">
        <v>157</v>
      </c>
      <c r="AU119" s="16" t="s">
        <v>77</v>
      </c>
    </row>
    <row r="120" spans="1:31" s="2" customFormat="1" ht="6.95" customHeight="1">
      <c r="A120" s="35"/>
      <c r="B120" s="52"/>
      <c r="C120" s="53"/>
      <c r="D120" s="53"/>
      <c r="E120" s="53"/>
      <c r="F120" s="53"/>
      <c r="G120" s="53"/>
      <c r="H120" s="53"/>
      <c r="I120" s="53"/>
      <c r="J120" s="53"/>
      <c r="K120" s="53"/>
      <c r="L120" s="36"/>
      <c r="M120" s="35"/>
      <c r="O120" s="35"/>
      <c r="P120" s="35"/>
      <c r="Q120" s="35"/>
      <c r="R120" s="35"/>
      <c r="S120" s="35"/>
      <c r="T120" s="35"/>
      <c r="U120" s="35"/>
      <c r="V120" s="35"/>
      <c r="W120" s="35"/>
      <c r="X120" s="35"/>
      <c r="Y120" s="35"/>
      <c r="Z120" s="35"/>
      <c r="AA120" s="35"/>
      <c r="AB120" s="35"/>
      <c r="AC120" s="35"/>
      <c r="AD120" s="35"/>
      <c r="AE120" s="35"/>
    </row>
  </sheetData>
  <autoFilter ref="C95:K119"/>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hyperlinks>
    <hyperlink ref="F100" r:id="rId1" display="https://podminky.urs.cz/item/CS_URS_2022_02/619991001"/>
    <hyperlink ref="F102" r:id="rId2" display="https://podminky.urs.cz/item/CS_URS_2022_02/629991011"/>
    <hyperlink ref="F105" r:id="rId3" display="https://podminky.urs.cz/item/CS_URS_2022_02/997013213"/>
    <hyperlink ref="F107" r:id="rId4" display="https://podminky.urs.cz/item/CS_URS_2022_02/997013501"/>
    <hyperlink ref="F109" r:id="rId5" display="https://podminky.urs.cz/item/CS_URS_2022_02/997013509"/>
    <hyperlink ref="F111" r:id="rId6" display="https://podminky.urs.cz/item/CS_URS_2022_02/997013631"/>
    <hyperlink ref="F115" r:id="rId7" display="https://podminky.urs.cz/item/CS_URS_2022_02/784121001"/>
    <hyperlink ref="F117" r:id="rId8" display="https://podminky.urs.cz/item/CS_URS_2022_02/784181101"/>
    <hyperlink ref="F119" r:id="rId9" display="https://podminky.urs.cz/item/CS_URS_2022_02/7842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0"/>
</worksheet>
</file>

<file path=xl/worksheets/sheet3.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86</v>
      </c>
    </row>
    <row r="3" spans="2:46" s="1" customFormat="1" ht="6.95" customHeight="1">
      <c r="B3" s="17"/>
      <c r="C3" s="18"/>
      <c r="D3" s="18"/>
      <c r="E3" s="18"/>
      <c r="F3" s="18"/>
      <c r="G3" s="18"/>
      <c r="H3" s="18"/>
      <c r="I3" s="18"/>
      <c r="J3" s="18"/>
      <c r="K3" s="18"/>
      <c r="L3" s="19"/>
      <c r="AT3" s="16" t="s">
        <v>77</v>
      </c>
    </row>
    <row r="4" spans="2:46" s="1" customFormat="1" ht="24.95" customHeight="1">
      <c r="B4" s="19"/>
      <c r="D4" s="20" t="s">
        <v>119</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120</v>
      </c>
      <c r="L8" s="19"/>
    </row>
    <row r="9" spans="2:12" s="1" customFormat="1" ht="16.5" customHeight="1">
      <c r="B9" s="19"/>
      <c r="E9" s="121" t="s">
        <v>121</v>
      </c>
      <c r="F9" s="1"/>
      <c r="G9" s="1"/>
      <c r="H9" s="1"/>
      <c r="L9" s="19"/>
    </row>
    <row r="10" spans="2:12" s="1" customFormat="1" ht="12" customHeight="1">
      <c r="B10" s="19"/>
      <c r="D10" s="29" t="s">
        <v>122</v>
      </c>
      <c r="L10" s="19"/>
    </row>
    <row r="11" spans="1:31" s="2" customFormat="1" ht="16.5" customHeight="1">
      <c r="A11" s="35"/>
      <c r="B11" s="36"/>
      <c r="C11" s="35"/>
      <c r="D11" s="35"/>
      <c r="E11" s="122" t="s">
        <v>123</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124</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196</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ROUND(J97,2)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ROUND((SUM(BE97:BE152)),2)</f>
        <v>0</v>
      </c>
      <c r="G37" s="35"/>
      <c r="H37" s="35"/>
      <c r="I37" s="129">
        <v>0.21</v>
      </c>
      <c r="J37" s="128">
        <f>ROUND(((SUM(BE97:BE152))*I37),2)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ROUND((SUM(BF97:BF152)),2)</f>
        <v>0</v>
      </c>
      <c r="G38" s="35"/>
      <c r="H38" s="35"/>
      <c r="I38" s="129">
        <v>0.15</v>
      </c>
      <c r="J38" s="128">
        <f>ROUND(((SUM(BF97:BF152))*I38),2)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ROUND((SUM(BG97:BG152)),2)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ROUND((SUM(BH97:BH152)),2)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ROUND((SUM(BI97:BI152)),2)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126</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120</v>
      </c>
      <c r="L53" s="19"/>
    </row>
    <row r="54" spans="2:12" s="1" customFormat="1" ht="16.5" customHeight="1">
      <c r="B54" s="19"/>
      <c r="E54" s="121" t="s">
        <v>121</v>
      </c>
      <c r="F54" s="1"/>
      <c r="G54" s="1"/>
      <c r="H54" s="1"/>
      <c r="L54" s="19"/>
    </row>
    <row r="55" spans="2:12" s="1" customFormat="1" ht="12" customHeight="1">
      <c r="B55" s="19"/>
      <c r="C55" s="29" t="s">
        <v>122</v>
      </c>
      <c r="L55" s="19"/>
    </row>
    <row r="56" spans="1:31" s="2" customFormat="1" ht="16.5" customHeight="1">
      <c r="A56" s="35"/>
      <c r="B56" s="36"/>
      <c r="C56" s="35"/>
      <c r="D56" s="35"/>
      <c r="E56" s="122" t="s">
        <v>123</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124</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3 - Podlahy</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127</v>
      </c>
      <c r="D65" s="130"/>
      <c r="E65" s="130"/>
      <c r="F65" s="130"/>
      <c r="G65" s="130"/>
      <c r="H65" s="130"/>
      <c r="I65" s="130"/>
      <c r="J65" s="137" t="s">
        <v>128</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J97</f>
        <v>0</v>
      </c>
      <c r="K67" s="35"/>
      <c r="L67" s="123"/>
      <c r="S67" s="35"/>
      <c r="T67" s="35"/>
      <c r="U67" s="35"/>
      <c r="V67" s="35"/>
      <c r="W67" s="35"/>
      <c r="X67" s="35"/>
      <c r="Y67" s="35"/>
      <c r="Z67" s="35"/>
      <c r="AA67" s="35"/>
      <c r="AB67" s="35"/>
      <c r="AC67" s="35"/>
      <c r="AD67" s="35"/>
      <c r="AE67" s="35"/>
      <c r="AU67" s="16" t="s">
        <v>129</v>
      </c>
    </row>
    <row r="68" spans="1:31" s="9" customFormat="1" ht="24.95" customHeight="1">
      <c r="A68" s="9"/>
      <c r="B68" s="139"/>
      <c r="C68" s="9"/>
      <c r="D68" s="140" t="s">
        <v>130</v>
      </c>
      <c r="E68" s="141"/>
      <c r="F68" s="141"/>
      <c r="G68" s="141"/>
      <c r="H68" s="141"/>
      <c r="I68" s="141"/>
      <c r="J68" s="142">
        <f>J98</f>
        <v>0</v>
      </c>
      <c r="K68" s="9"/>
      <c r="L68" s="139"/>
      <c r="S68" s="9"/>
      <c r="T68" s="9"/>
      <c r="U68" s="9"/>
      <c r="V68" s="9"/>
      <c r="W68" s="9"/>
      <c r="X68" s="9"/>
      <c r="Y68" s="9"/>
      <c r="Z68" s="9"/>
      <c r="AA68" s="9"/>
      <c r="AB68" s="9"/>
      <c r="AC68" s="9"/>
      <c r="AD68" s="9"/>
      <c r="AE68" s="9"/>
    </row>
    <row r="69" spans="1:31" s="10" customFormat="1" ht="19.9" customHeight="1">
      <c r="A69" s="10"/>
      <c r="B69" s="143"/>
      <c r="C69" s="10"/>
      <c r="D69" s="144" t="s">
        <v>131</v>
      </c>
      <c r="E69" s="145"/>
      <c r="F69" s="145"/>
      <c r="G69" s="145"/>
      <c r="H69" s="145"/>
      <c r="I69" s="145"/>
      <c r="J69" s="146">
        <f>J99</f>
        <v>0</v>
      </c>
      <c r="K69" s="10"/>
      <c r="L69" s="143"/>
      <c r="S69" s="10"/>
      <c r="T69" s="10"/>
      <c r="U69" s="10"/>
      <c r="V69" s="10"/>
      <c r="W69" s="10"/>
      <c r="X69" s="10"/>
      <c r="Y69" s="10"/>
      <c r="Z69" s="10"/>
      <c r="AA69" s="10"/>
      <c r="AB69" s="10"/>
      <c r="AC69" s="10"/>
      <c r="AD69" s="10"/>
      <c r="AE69" s="10"/>
    </row>
    <row r="70" spans="1:31" s="10" customFormat="1" ht="19.9" customHeight="1">
      <c r="A70" s="10"/>
      <c r="B70" s="143"/>
      <c r="C70" s="10"/>
      <c r="D70" s="144" t="s">
        <v>132</v>
      </c>
      <c r="E70" s="145"/>
      <c r="F70" s="145"/>
      <c r="G70" s="145"/>
      <c r="H70" s="145"/>
      <c r="I70" s="145"/>
      <c r="J70" s="146">
        <f>J102</f>
        <v>0</v>
      </c>
      <c r="K70" s="10"/>
      <c r="L70" s="143"/>
      <c r="S70" s="10"/>
      <c r="T70" s="10"/>
      <c r="U70" s="10"/>
      <c r="V70" s="10"/>
      <c r="W70" s="10"/>
      <c r="X70" s="10"/>
      <c r="Y70" s="10"/>
      <c r="Z70" s="10"/>
      <c r="AA70" s="10"/>
      <c r="AB70" s="10"/>
      <c r="AC70" s="10"/>
      <c r="AD70" s="10"/>
      <c r="AE70" s="10"/>
    </row>
    <row r="71" spans="1:31" s="10" customFormat="1" ht="19.9" customHeight="1">
      <c r="A71" s="10"/>
      <c r="B71" s="143"/>
      <c r="C71" s="10"/>
      <c r="D71" s="144" t="s">
        <v>197</v>
      </c>
      <c r="E71" s="145"/>
      <c r="F71" s="145"/>
      <c r="G71" s="145"/>
      <c r="H71" s="145"/>
      <c r="I71" s="145"/>
      <c r="J71" s="146">
        <f>J111</f>
        <v>0</v>
      </c>
      <c r="K71" s="10"/>
      <c r="L71" s="143"/>
      <c r="S71" s="10"/>
      <c r="T71" s="10"/>
      <c r="U71" s="10"/>
      <c r="V71" s="10"/>
      <c r="W71" s="10"/>
      <c r="X71" s="10"/>
      <c r="Y71" s="10"/>
      <c r="Z71" s="10"/>
      <c r="AA71" s="10"/>
      <c r="AB71" s="10"/>
      <c r="AC71" s="10"/>
      <c r="AD71" s="10"/>
      <c r="AE71" s="10"/>
    </row>
    <row r="72" spans="1:31" s="9" customFormat="1" ht="24.95" customHeight="1">
      <c r="A72" s="9"/>
      <c r="B72" s="139"/>
      <c r="C72" s="9"/>
      <c r="D72" s="140" t="s">
        <v>133</v>
      </c>
      <c r="E72" s="141"/>
      <c r="F72" s="141"/>
      <c r="G72" s="141"/>
      <c r="H72" s="141"/>
      <c r="I72" s="141"/>
      <c r="J72" s="142">
        <f>J114</f>
        <v>0</v>
      </c>
      <c r="K72" s="9"/>
      <c r="L72" s="139"/>
      <c r="S72" s="9"/>
      <c r="T72" s="9"/>
      <c r="U72" s="9"/>
      <c r="V72" s="9"/>
      <c r="W72" s="9"/>
      <c r="X72" s="9"/>
      <c r="Y72" s="9"/>
      <c r="Z72" s="9"/>
      <c r="AA72" s="9"/>
      <c r="AB72" s="9"/>
      <c r="AC72" s="9"/>
      <c r="AD72" s="9"/>
      <c r="AE72" s="9"/>
    </row>
    <row r="73" spans="1:31" s="10" customFormat="1" ht="19.9" customHeight="1">
      <c r="A73" s="10"/>
      <c r="B73" s="143"/>
      <c r="C73" s="10"/>
      <c r="D73" s="144" t="s">
        <v>198</v>
      </c>
      <c r="E73" s="145"/>
      <c r="F73" s="145"/>
      <c r="G73" s="145"/>
      <c r="H73" s="145"/>
      <c r="I73" s="145"/>
      <c r="J73" s="146">
        <f>J115</f>
        <v>0</v>
      </c>
      <c r="K73" s="10"/>
      <c r="L73" s="143"/>
      <c r="S73" s="10"/>
      <c r="T73" s="10"/>
      <c r="U73" s="10"/>
      <c r="V73" s="10"/>
      <c r="W73" s="10"/>
      <c r="X73" s="10"/>
      <c r="Y73" s="10"/>
      <c r="Z73" s="10"/>
      <c r="AA73" s="10"/>
      <c r="AB73" s="10"/>
      <c r="AC73" s="10"/>
      <c r="AD73" s="10"/>
      <c r="AE73" s="10"/>
    </row>
    <row r="74" spans="1:31" s="2" customFormat="1" ht="21.8" customHeight="1">
      <c r="A74" s="35"/>
      <c r="B74" s="36"/>
      <c r="C74" s="35"/>
      <c r="D74" s="35"/>
      <c r="E74" s="35"/>
      <c r="F74" s="35"/>
      <c r="G74" s="35"/>
      <c r="H74" s="35"/>
      <c r="I74" s="35"/>
      <c r="J74" s="35"/>
      <c r="K74" s="35"/>
      <c r="L74" s="123"/>
      <c r="S74" s="35"/>
      <c r="T74" s="35"/>
      <c r="U74" s="35"/>
      <c r="V74" s="35"/>
      <c r="W74" s="35"/>
      <c r="X74" s="35"/>
      <c r="Y74" s="35"/>
      <c r="Z74" s="35"/>
      <c r="AA74" s="35"/>
      <c r="AB74" s="35"/>
      <c r="AC74" s="35"/>
      <c r="AD74" s="35"/>
      <c r="AE74" s="35"/>
    </row>
    <row r="75" spans="1:31" s="2" customFormat="1" ht="6.95" customHeight="1">
      <c r="A75" s="35"/>
      <c r="B75" s="52"/>
      <c r="C75" s="53"/>
      <c r="D75" s="53"/>
      <c r="E75" s="53"/>
      <c r="F75" s="53"/>
      <c r="G75" s="53"/>
      <c r="H75" s="53"/>
      <c r="I75" s="53"/>
      <c r="J75" s="53"/>
      <c r="K75" s="53"/>
      <c r="L75" s="123"/>
      <c r="S75" s="35"/>
      <c r="T75" s="35"/>
      <c r="U75" s="35"/>
      <c r="V75" s="35"/>
      <c r="W75" s="35"/>
      <c r="X75" s="35"/>
      <c r="Y75" s="35"/>
      <c r="Z75" s="35"/>
      <c r="AA75" s="35"/>
      <c r="AB75" s="35"/>
      <c r="AC75" s="35"/>
      <c r="AD75" s="35"/>
      <c r="AE75" s="35"/>
    </row>
    <row r="79" spans="1:31" s="2" customFormat="1" ht="6.95" customHeight="1">
      <c r="A79" s="35"/>
      <c r="B79" s="54"/>
      <c r="C79" s="55"/>
      <c r="D79" s="55"/>
      <c r="E79" s="55"/>
      <c r="F79" s="55"/>
      <c r="G79" s="55"/>
      <c r="H79" s="55"/>
      <c r="I79" s="55"/>
      <c r="J79" s="55"/>
      <c r="K79" s="55"/>
      <c r="L79" s="123"/>
      <c r="S79" s="35"/>
      <c r="T79" s="35"/>
      <c r="U79" s="35"/>
      <c r="V79" s="35"/>
      <c r="W79" s="35"/>
      <c r="X79" s="35"/>
      <c r="Y79" s="35"/>
      <c r="Z79" s="35"/>
      <c r="AA79" s="35"/>
      <c r="AB79" s="35"/>
      <c r="AC79" s="35"/>
      <c r="AD79" s="35"/>
      <c r="AE79" s="35"/>
    </row>
    <row r="80" spans="1:31" s="2" customFormat="1" ht="24.95" customHeight="1">
      <c r="A80" s="35"/>
      <c r="B80" s="36"/>
      <c r="C80" s="20" t="s">
        <v>135</v>
      </c>
      <c r="D80" s="35"/>
      <c r="E80" s="35"/>
      <c r="F80" s="35"/>
      <c r="G80" s="35"/>
      <c r="H80" s="35"/>
      <c r="I80" s="35"/>
      <c r="J80" s="35"/>
      <c r="K80" s="35"/>
      <c r="L80" s="123"/>
      <c r="S80" s="35"/>
      <c r="T80" s="35"/>
      <c r="U80" s="35"/>
      <c r="V80" s="35"/>
      <c r="W80" s="35"/>
      <c r="X80" s="35"/>
      <c r="Y80" s="35"/>
      <c r="Z80" s="35"/>
      <c r="AA80" s="35"/>
      <c r="AB80" s="35"/>
      <c r="AC80" s="35"/>
      <c r="AD80" s="35"/>
      <c r="AE80" s="35"/>
    </row>
    <row r="81" spans="1:31" s="2" customFormat="1" ht="6.95" customHeight="1">
      <c r="A81" s="35"/>
      <c r="B81" s="36"/>
      <c r="C81" s="35"/>
      <c r="D81" s="35"/>
      <c r="E81" s="35"/>
      <c r="F81" s="35"/>
      <c r="G81" s="35"/>
      <c r="H81" s="35"/>
      <c r="I81" s="35"/>
      <c r="J81" s="35"/>
      <c r="K81" s="35"/>
      <c r="L81" s="123"/>
      <c r="S81" s="35"/>
      <c r="T81" s="35"/>
      <c r="U81" s="35"/>
      <c r="V81" s="35"/>
      <c r="W81" s="35"/>
      <c r="X81" s="35"/>
      <c r="Y81" s="35"/>
      <c r="Z81" s="35"/>
      <c r="AA81" s="35"/>
      <c r="AB81" s="35"/>
      <c r="AC81" s="35"/>
      <c r="AD81" s="35"/>
      <c r="AE81" s="35"/>
    </row>
    <row r="82" spans="1:31" s="2" customFormat="1" ht="12" customHeight="1">
      <c r="A82" s="35"/>
      <c r="B82" s="36"/>
      <c r="C82" s="29" t="s">
        <v>17</v>
      </c>
      <c r="D82" s="35"/>
      <c r="E82" s="35"/>
      <c r="F82" s="35"/>
      <c r="G82" s="35"/>
      <c r="H82" s="35"/>
      <c r="I82" s="35"/>
      <c r="J82" s="35"/>
      <c r="K82" s="35"/>
      <c r="L82" s="123"/>
      <c r="S82" s="35"/>
      <c r="T82" s="35"/>
      <c r="U82" s="35"/>
      <c r="V82" s="35"/>
      <c r="W82" s="35"/>
      <c r="X82" s="35"/>
      <c r="Y82" s="35"/>
      <c r="Z82" s="35"/>
      <c r="AA82" s="35"/>
      <c r="AB82" s="35"/>
      <c r="AC82" s="35"/>
      <c r="AD82" s="35"/>
      <c r="AE82" s="35"/>
    </row>
    <row r="83" spans="1:31" s="2" customFormat="1" ht="16.5" customHeight="1">
      <c r="A83" s="35"/>
      <c r="B83" s="36"/>
      <c r="C83" s="35"/>
      <c r="D83" s="35"/>
      <c r="E83" s="121" t="str">
        <f>E7</f>
        <v>Pozemní (stavební) objekt Koleje Jarov</v>
      </c>
      <c r="F83" s="29"/>
      <c r="G83" s="29"/>
      <c r="H83" s="29"/>
      <c r="I83" s="35"/>
      <c r="J83" s="35"/>
      <c r="K83" s="35"/>
      <c r="L83" s="123"/>
      <c r="S83" s="35"/>
      <c r="T83" s="35"/>
      <c r="U83" s="35"/>
      <c r="V83" s="35"/>
      <c r="W83" s="35"/>
      <c r="X83" s="35"/>
      <c r="Y83" s="35"/>
      <c r="Z83" s="35"/>
      <c r="AA83" s="35"/>
      <c r="AB83" s="35"/>
      <c r="AC83" s="35"/>
      <c r="AD83" s="35"/>
      <c r="AE83" s="35"/>
    </row>
    <row r="84" spans="2:12" s="1" customFormat="1" ht="12" customHeight="1">
      <c r="B84" s="19"/>
      <c r="C84" s="29" t="s">
        <v>120</v>
      </c>
      <c r="L84" s="19"/>
    </row>
    <row r="85" spans="2:12" s="1" customFormat="1" ht="16.5" customHeight="1">
      <c r="B85" s="19"/>
      <c r="E85" s="121" t="s">
        <v>121</v>
      </c>
      <c r="F85" s="1"/>
      <c r="G85" s="1"/>
      <c r="H85" s="1"/>
      <c r="L85" s="19"/>
    </row>
    <row r="86" spans="2:12" s="1" customFormat="1" ht="12" customHeight="1">
      <c r="B86" s="19"/>
      <c r="C86" s="29" t="s">
        <v>122</v>
      </c>
      <c r="L86" s="19"/>
    </row>
    <row r="87" spans="1:31" s="2" customFormat="1" ht="16.5" customHeight="1">
      <c r="A87" s="35"/>
      <c r="B87" s="36"/>
      <c r="C87" s="35"/>
      <c r="D87" s="35"/>
      <c r="E87" s="122" t="s">
        <v>123</v>
      </c>
      <c r="F87" s="35"/>
      <c r="G87" s="35"/>
      <c r="H87" s="35"/>
      <c r="I87" s="35"/>
      <c r="J87" s="35"/>
      <c r="K87" s="35"/>
      <c r="L87" s="123"/>
      <c r="S87" s="35"/>
      <c r="T87" s="35"/>
      <c r="U87" s="35"/>
      <c r="V87" s="35"/>
      <c r="W87" s="35"/>
      <c r="X87" s="35"/>
      <c r="Y87" s="35"/>
      <c r="Z87" s="35"/>
      <c r="AA87" s="35"/>
      <c r="AB87" s="35"/>
      <c r="AC87" s="35"/>
      <c r="AD87" s="35"/>
      <c r="AE87" s="35"/>
    </row>
    <row r="88" spans="1:31" s="2" customFormat="1" ht="12" customHeight="1">
      <c r="A88" s="35"/>
      <c r="B88" s="36"/>
      <c r="C88" s="29" t="s">
        <v>124</v>
      </c>
      <c r="D88" s="35"/>
      <c r="E88" s="35"/>
      <c r="F88" s="35"/>
      <c r="G88" s="35"/>
      <c r="H88" s="35"/>
      <c r="I88" s="35"/>
      <c r="J88" s="35"/>
      <c r="K88" s="35"/>
      <c r="L88" s="123"/>
      <c r="S88" s="35"/>
      <c r="T88" s="35"/>
      <c r="U88" s="35"/>
      <c r="V88" s="35"/>
      <c r="W88" s="35"/>
      <c r="X88" s="35"/>
      <c r="Y88" s="35"/>
      <c r="Z88" s="35"/>
      <c r="AA88" s="35"/>
      <c r="AB88" s="35"/>
      <c r="AC88" s="35"/>
      <c r="AD88" s="35"/>
      <c r="AE88" s="35"/>
    </row>
    <row r="89" spans="1:31" s="2" customFormat="1" ht="16.5" customHeight="1">
      <c r="A89" s="35"/>
      <c r="B89" s="36"/>
      <c r="C89" s="35"/>
      <c r="D89" s="35"/>
      <c r="E89" s="59" t="str">
        <f>E13</f>
        <v>3 - Podlahy</v>
      </c>
      <c r="F89" s="35"/>
      <c r="G89" s="35"/>
      <c r="H89" s="35"/>
      <c r="I89" s="35"/>
      <c r="J89" s="35"/>
      <c r="K89" s="35"/>
      <c r="L89" s="123"/>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123"/>
      <c r="S90" s="35"/>
      <c r="T90" s="35"/>
      <c r="U90" s="35"/>
      <c r="V90" s="35"/>
      <c r="W90" s="35"/>
      <c r="X90" s="35"/>
      <c r="Y90" s="35"/>
      <c r="Z90" s="35"/>
      <c r="AA90" s="35"/>
      <c r="AB90" s="35"/>
      <c r="AC90" s="35"/>
      <c r="AD90" s="35"/>
      <c r="AE90" s="35"/>
    </row>
    <row r="91" spans="1:31" s="2" customFormat="1" ht="12" customHeight="1">
      <c r="A91" s="35"/>
      <c r="B91" s="36"/>
      <c r="C91" s="29" t="s">
        <v>21</v>
      </c>
      <c r="D91" s="35"/>
      <c r="E91" s="35"/>
      <c r="F91" s="24" t="str">
        <f>F16</f>
        <v xml:space="preserve"> </v>
      </c>
      <c r="G91" s="35"/>
      <c r="H91" s="35"/>
      <c r="I91" s="29" t="s">
        <v>23</v>
      </c>
      <c r="J91" s="61" t="str">
        <f>IF(J16="","",J16)</f>
        <v>9. 11. 2022</v>
      </c>
      <c r="K91" s="35"/>
      <c r="L91" s="123"/>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123"/>
      <c r="S92" s="35"/>
      <c r="T92" s="35"/>
      <c r="U92" s="35"/>
      <c r="V92" s="35"/>
      <c r="W92" s="35"/>
      <c r="X92" s="35"/>
      <c r="Y92" s="35"/>
      <c r="Z92" s="35"/>
      <c r="AA92" s="35"/>
      <c r="AB92" s="35"/>
      <c r="AC92" s="35"/>
      <c r="AD92" s="35"/>
      <c r="AE92" s="35"/>
    </row>
    <row r="93" spans="1:31" s="2" customFormat="1" ht="15.15" customHeight="1">
      <c r="A93" s="35"/>
      <c r="B93" s="36"/>
      <c r="C93" s="29" t="s">
        <v>25</v>
      </c>
      <c r="D93" s="35"/>
      <c r="E93" s="35"/>
      <c r="F93" s="24" t="str">
        <f>E19</f>
        <v xml:space="preserve"> </v>
      </c>
      <c r="G93" s="35"/>
      <c r="H93" s="35"/>
      <c r="I93" s="29" t="s">
        <v>30</v>
      </c>
      <c r="J93" s="33" t="str">
        <f>E25</f>
        <v xml:space="preserve"> </v>
      </c>
      <c r="K93" s="35"/>
      <c r="L93" s="123"/>
      <c r="S93" s="35"/>
      <c r="T93" s="35"/>
      <c r="U93" s="35"/>
      <c r="V93" s="35"/>
      <c r="W93" s="35"/>
      <c r="X93" s="35"/>
      <c r="Y93" s="35"/>
      <c r="Z93" s="35"/>
      <c r="AA93" s="35"/>
      <c r="AB93" s="35"/>
      <c r="AC93" s="35"/>
      <c r="AD93" s="35"/>
      <c r="AE93" s="35"/>
    </row>
    <row r="94" spans="1:31" s="2" customFormat="1" ht="15.15" customHeight="1">
      <c r="A94" s="35"/>
      <c r="B94" s="36"/>
      <c r="C94" s="29" t="s">
        <v>28</v>
      </c>
      <c r="D94" s="35"/>
      <c r="E94" s="35"/>
      <c r="F94" s="24" t="str">
        <f>IF(E22="","",E22)</f>
        <v>Vyplň údaj</v>
      </c>
      <c r="G94" s="35"/>
      <c r="H94" s="35"/>
      <c r="I94" s="29" t="s">
        <v>32</v>
      </c>
      <c r="J94" s="33" t="str">
        <f>E28</f>
        <v xml:space="preserve"> </v>
      </c>
      <c r="K94" s="35"/>
      <c r="L94" s="123"/>
      <c r="S94" s="35"/>
      <c r="T94" s="35"/>
      <c r="U94" s="35"/>
      <c r="V94" s="35"/>
      <c r="W94" s="35"/>
      <c r="X94" s="35"/>
      <c r="Y94" s="35"/>
      <c r="Z94" s="35"/>
      <c r="AA94" s="35"/>
      <c r="AB94" s="35"/>
      <c r="AC94" s="35"/>
      <c r="AD94" s="35"/>
      <c r="AE94" s="35"/>
    </row>
    <row r="95" spans="1:31" s="2" customFormat="1" ht="10.3" customHeight="1">
      <c r="A95" s="35"/>
      <c r="B95" s="36"/>
      <c r="C95" s="35"/>
      <c r="D95" s="35"/>
      <c r="E95" s="35"/>
      <c r="F95" s="35"/>
      <c r="G95" s="35"/>
      <c r="H95" s="35"/>
      <c r="I95" s="35"/>
      <c r="J95" s="35"/>
      <c r="K95" s="35"/>
      <c r="L95" s="123"/>
      <c r="S95" s="35"/>
      <c r="T95" s="35"/>
      <c r="U95" s="35"/>
      <c r="V95" s="35"/>
      <c r="W95" s="35"/>
      <c r="X95" s="35"/>
      <c r="Y95" s="35"/>
      <c r="Z95" s="35"/>
      <c r="AA95" s="35"/>
      <c r="AB95" s="35"/>
      <c r="AC95" s="35"/>
      <c r="AD95" s="35"/>
      <c r="AE95" s="35"/>
    </row>
    <row r="96" spans="1:31" s="11" customFormat="1" ht="29.25" customHeight="1">
      <c r="A96" s="147"/>
      <c r="B96" s="148"/>
      <c r="C96" s="149" t="s">
        <v>136</v>
      </c>
      <c r="D96" s="150" t="s">
        <v>54</v>
      </c>
      <c r="E96" s="150" t="s">
        <v>50</v>
      </c>
      <c r="F96" s="150" t="s">
        <v>51</v>
      </c>
      <c r="G96" s="150" t="s">
        <v>137</v>
      </c>
      <c r="H96" s="150" t="s">
        <v>138</v>
      </c>
      <c r="I96" s="150" t="s">
        <v>139</v>
      </c>
      <c r="J96" s="150" t="s">
        <v>128</v>
      </c>
      <c r="K96" s="151" t="s">
        <v>140</v>
      </c>
      <c r="L96" s="152"/>
      <c r="M96" s="77" t="s">
        <v>3</v>
      </c>
      <c r="N96" s="78" t="s">
        <v>39</v>
      </c>
      <c r="O96" s="78" t="s">
        <v>141</v>
      </c>
      <c r="P96" s="78" t="s">
        <v>142</v>
      </c>
      <c r="Q96" s="78" t="s">
        <v>143</v>
      </c>
      <c r="R96" s="78" t="s">
        <v>144</v>
      </c>
      <c r="S96" s="78" t="s">
        <v>145</v>
      </c>
      <c r="T96" s="79" t="s">
        <v>146</v>
      </c>
      <c r="U96" s="147"/>
      <c r="V96" s="147"/>
      <c r="W96" s="147"/>
      <c r="X96" s="147"/>
      <c r="Y96" s="147"/>
      <c r="Z96" s="147"/>
      <c r="AA96" s="147"/>
      <c r="AB96" s="147"/>
      <c r="AC96" s="147"/>
      <c r="AD96" s="147"/>
      <c r="AE96" s="147"/>
    </row>
    <row r="97" spans="1:63" s="2" customFormat="1" ht="22.8" customHeight="1">
      <c r="A97" s="35"/>
      <c r="B97" s="36"/>
      <c r="C97" s="84" t="s">
        <v>147</v>
      </c>
      <c r="D97" s="35"/>
      <c r="E97" s="35"/>
      <c r="F97" s="35"/>
      <c r="G97" s="35"/>
      <c r="H97" s="35"/>
      <c r="I97" s="35"/>
      <c r="J97" s="153">
        <f>BK97</f>
        <v>0</v>
      </c>
      <c r="K97" s="35"/>
      <c r="L97" s="36"/>
      <c r="M97" s="80"/>
      <c r="N97" s="65"/>
      <c r="O97" s="81"/>
      <c r="P97" s="154">
        <f>P98+P114</f>
        <v>0</v>
      </c>
      <c r="Q97" s="81"/>
      <c r="R97" s="154">
        <f>R98+R114</f>
        <v>0</v>
      </c>
      <c r="S97" s="81"/>
      <c r="T97" s="155">
        <f>T98+T114</f>
        <v>0</v>
      </c>
      <c r="U97" s="35"/>
      <c r="V97" s="35"/>
      <c r="W97" s="35"/>
      <c r="X97" s="35"/>
      <c r="Y97" s="35"/>
      <c r="Z97" s="35"/>
      <c r="AA97" s="35"/>
      <c r="AB97" s="35"/>
      <c r="AC97" s="35"/>
      <c r="AD97" s="35"/>
      <c r="AE97" s="35"/>
      <c r="AT97" s="16" t="s">
        <v>68</v>
      </c>
      <c r="AU97" s="16" t="s">
        <v>129</v>
      </c>
      <c r="BK97" s="156">
        <f>BK98+BK114</f>
        <v>0</v>
      </c>
    </row>
    <row r="98" spans="1:63" s="12" customFormat="1" ht="25.9" customHeight="1">
      <c r="A98" s="12"/>
      <c r="B98" s="157"/>
      <c r="C98" s="12"/>
      <c r="D98" s="158" t="s">
        <v>68</v>
      </c>
      <c r="E98" s="159" t="s">
        <v>148</v>
      </c>
      <c r="F98" s="159" t="s">
        <v>149</v>
      </c>
      <c r="G98" s="12"/>
      <c r="H98" s="12"/>
      <c r="I98" s="160"/>
      <c r="J98" s="161">
        <f>BK98</f>
        <v>0</v>
      </c>
      <c r="K98" s="12"/>
      <c r="L98" s="157"/>
      <c r="M98" s="162"/>
      <c r="N98" s="163"/>
      <c r="O98" s="163"/>
      <c r="P98" s="164">
        <f>P99+P102+P111</f>
        <v>0</v>
      </c>
      <c r="Q98" s="163"/>
      <c r="R98" s="164">
        <f>R99+R102+R111</f>
        <v>0</v>
      </c>
      <c r="S98" s="163"/>
      <c r="T98" s="165">
        <f>T99+T102+T111</f>
        <v>0</v>
      </c>
      <c r="U98" s="12"/>
      <c r="V98" s="12"/>
      <c r="W98" s="12"/>
      <c r="X98" s="12"/>
      <c r="Y98" s="12"/>
      <c r="Z98" s="12"/>
      <c r="AA98" s="12"/>
      <c r="AB98" s="12"/>
      <c r="AC98" s="12"/>
      <c r="AD98" s="12"/>
      <c r="AE98" s="12"/>
      <c r="AR98" s="158" t="s">
        <v>15</v>
      </c>
      <c r="AT98" s="166" t="s">
        <v>68</v>
      </c>
      <c r="AU98" s="166" t="s">
        <v>69</v>
      </c>
      <c r="AY98" s="158" t="s">
        <v>150</v>
      </c>
      <c r="BK98" s="167">
        <f>BK99+BK102+BK111</f>
        <v>0</v>
      </c>
    </row>
    <row r="99" spans="1:63" s="12" customFormat="1" ht="22.8" customHeight="1">
      <c r="A99" s="12"/>
      <c r="B99" s="157"/>
      <c r="C99" s="12"/>
      <c r="D99" s="158" t="s">
        <v>68</v>
      </c>
      <c r="E99" s="168" t="s">
        <v>93</v>
      </c>
      <c r="F99" s="168" t="s">
        <v>151</v>
      </c>
      <c r="G99" s="12"/>
      <c r="H99" s="12"/>
      <c r="I99" s="160"/>
      <c r="J99" s="169">
        <f>BK99</f>
        <v>0</v>
      </c>
      <c r="K99" s="12"/>
      <c r="L99" s="157"/>
      <c r="M99" s="162"/>
      <c r="N99" s="163"/>
      <c r="O99" s="163"/>
      <c r="P99" s="164">
        <f>SUM(P100:P101)</f>
        <v>0</v>
      </c>
      <c r="Q99" s="163"/>
      <c r="R99" s="164">
        <f>SUM(R100:R101)</f>
        <v>0</v>
      </c>
      <c r="S99" s="163"/>
      <c r="T99" s="165">
        <f>SUM(T100:T101)</f>
        <v>0</v>
      </c>
      <c r="U99" s="12"/>
      <c r="V99" s="12"/>
      <c r="W99" s="12"/>
      <c r="X99" s="12"/>
      <c r="Y99" s="12"/>
      <c r="Z99" s="12"/>
      <c r="AA99" s="12"/>
      <c r="AB99" s="12"/>
      <c r="AC99" s="12"/>
      <c r="AD99" s="12"/>
      <c r="AE99" s="12"/>
      <c r="AR99" s="158" t="s">
        <v>15</v>
      </c>
      <c r="AT99" s="166" t="s">
        <v>68</v>
      </c>
      <c r="AU99" s="166" t="s">
        <v>15</v>
      </c>
      <c r="AY99" s="158" t="s">
        <v>150</v>
      </c>
      <c r="BK99" s="167">
        <f>SUM(BK100:BK101)</f>
        <v>0</v>
      </c>
    </row>
    <row r="100" spans="1:65" s="2" customFormat="1" ht="24.15" customHeight="1">
      <c r="A100" s="35"/>
      <c r="B100" s="170"/>
      <c r="C100" s="171" t="s">
        <v>15</v>
      </c>
      <c r="D100" s="171" t="s">
        <v>152</v>
      </c>
      <c r="E100" s="172" t="s">
        <v>199</v>
      </c>
      <c r="F100" s="173" t="s">
        <v>200</v>
      </c>
      <c r="G100" s="174" t="s">
        <v>201</v>
      </c>
      <c r="H100" s="175">
        <v>426.1</v>
      </c>
      <c r="I100" s="176"/>
      <c r="J100" s="177">
        <f>ROUND(I100*H100,2)</f>
        <v>0</v>
      </c>
      <c r="K100" s="173" t="s">
        <v>156</v>
      </c>
      <c r="L100" s="36"/>
      <c r="M100" s="178" t="s">
        <v>3</v>
      </c>
      <c r="N100" s="179" t="s">
        <v>40</v>
      </c>
      <c r="O100" s="69"/>
      <c r="P100" s="180">
        <f>O100*H100</f>
        <v>0</v>
      </c>
      <c r="Q100" s="180">
        <v>0</v>
      </c>
      <c r="R100" s="180">
        <f>Q100*H100</f>
        <v>0</v>
      </c>
      <c r="S100" s="180">
        <v>0</v>
      </c>
      <c r="T100" s="181">
        <f>S100*H100</f>
        <v>0</v>
      </c>
      <c r="U100" s="35"/>
      <c r="V100" s="35"/>
      <c r="W100" s="35"/>
      <c r="X100" s="35"/>
      <c r="Y100" s="35"/>
      <c r="Z100" s="35"/>
      <c r="AA100" s="35"/>
      <c r="AB100" s="35"/>
      <c r="AC100" s="35"/>
      <c r="AD100" s="35"/>
      <c r="AE100" s="35"/>
      <c r="AR100" s="182" t="s">
        <v>87</v>
      </c>
      <c r="AT100" s="182" t="s">
        <v>152</v>
      </c>
      <c r="AU100" s="182" t="s">
        <v>77</v>
      </c>
      <c r="AY100" s="16" t="s">
        <v>150</v>
      </c>
      <c r="BE100" s="183">
        <f>IF(N100="základní",J100,0)</f>
        <v>0</v>
      </c>
      <c r="BF100" s="183">
        <f>IF(N100="snížená",J100,0)</f>
        <v>0</v>
      </c>
      <c r="BG100" s="183">
        <f>IF(N100="zákl. přenesená",J100,0)</f>
        <v>0</v>
      </c>
      <c r="BH100" s="183">
        <f>IF(N100="sníž. přenesená",J100,0)</f>
        <v>0</v>
      </c>
      <c r="BI100" s="183">
        <f>IF(N100="nulová",J100,0)</f>
        <v>0</v>
      </c>
      <c r="BJ100" s="16" t="s">
        <v>15</v>
      </c>
      <c r="BK100" s="183">
        <f>ROUND(I100*H100,2)</f>
        <v>0</v>
      </c>
      <c r="BL100" s="16" t="s">
        <v>87</v>
      </c>
      <c r="BM100" s="182" t="s">
        <v>77</v>
      </c>
    </row>
    <row r="101" spans="1:47" s="2" customFormat="1" ht="12">
      <c r="A101" s="35"/>
      <c r="B101" s="36"/>
      <c r="C101" s="35"/>
      <c r="D101" s="184" t="s">
        <v>157</v>
      </c>
      <c r="E101" s="35"/>
      <c r="F101" s="185" t="s">
        <v>202</v>
      </c>
      <c r="G101" s="35"/>
      <c r="H101" s="35"/>
      <c r="I101" s="186"/>
      <c r="J101" s="35"/>
      <c r="K101" s="35"/>
      <c r="L101" s="36"/>
      <c r="M101" s="187"/>
      <c r="N101" s="188"/>
      <c r="O101" s="69"/>
      <c r="P101" s="69"/>
      <c r="Q101" s="69"/>
      <c r="R101" s="69"/>
      <c r="S101" s="69"/>
      <c r="T101" s="70"/>
      <c r="U101" s="35"/>
      <c r="V101" s="35"/>
      <c r="W101" s="35"/>
      <c r="X101" s="35"/>
      <c r="Y101" s="35"/>
      <c r="Z101" s="35"/>
      <c r="AA101" s="35"/>
      <c r="AB101" s="35"/>
      <c r="AC101" s="35"/>
      <c r="AD101" s="35"/>
      <c r="AE101" s="35"/>
      <c r="AT101" s="16" t="s">
        <v>157</v>
      </c>
      <c r="AU101" s="16" t="s">
        <v>77</v>
      </c>
    </row>
    <row r="102" spans="1:63" s="12" customFormat="1" ht="22.8" customHeight="1">
      <c r="A102" s="12"/>
      <c r="B102" s="157"/>
      <c r="C102" s="12"/>
      <c r="D102" s="158" t="s">
        <v>68</v>
      </c>
      <c r="E102" s="168" t="s">
        <v>162</v>
      </c>
      <c r="F102" s="168" t="s">
        <v>163</v>
      </c>
      <c r="G102" s="12"/>
      <c r="H102" s="12"/>
      <c r="I102" s="160"/>
      <c r="J102" s="169">
        <f>BK102</f>
        <v>0</v>
      </c>
      <c r="K102" s="12"/>
      <c r="L102" s="157"/>
      <c r="M102" s="162"/>
      <c r="N102" s="163"/>
      <c r="O102" s="163"/>
      <c r="P102" s="164">
        <f>SUM(P103:P110)</f>
        <v>0</v>
      </c>
      <c r="Q102" s="163"/>
      <c r="R102" s="164">
        <f>SUM(R103:R110)</f>
        <v>0</v>
      </c>
      <c r="S102" s="163"/>
      <c r="T102" s="165">
        <f>SUM(T103:T110)</f>
        <v>0</v>
      </c>
      <c r="U102" s="12"/>
      <c r="V102" s="12"/>
      <c r="W102" s="12"/>
      <c r="X102" s="12"/>
      <c r="Y102" s="12"/>
      <c r="Z102" s="12"/>
      <c r="AA102" s="12"/>
      <c r="AB102" s="12"/>
      <c r="AC102" s="12"/>
      <c r="AD102" s="12"/>
      <c r="AE102" s="12"/>
      <c r="AR102" s="158" t="s">
        <v>15</v>
      </c>
      <c r="AT102" s="166" t="s">
        <v>68</v>
      </c>
      <c r="AU102" s="166" t="s">
        <v>15</v>
      </c>
      <c r="AY102" s="158" t="s">
        <v>150</v>
      </c>
      <c r="BK102" s="167">
        <f>SUM(BK103:BK110)</f>
        <v>0</v>
      </c>
    </row>
    <row r="103" spans="1:65" s="2" customFormat="1" ht="37.8" customHeight="1">
      <c r="A103" s="35"/>
      <c r="B103" s="170"/>
      <c r="C103" s="171" t="s">
        <v>77</v>
      </c>
      <c r="D103" s="171" t="s">
        <v>152</v>
      </c>
      <c r="E103" s="172" t="s">
        <v>164</v>
      </c>
      <c r="F103" s="173" t="s">
        <v>165</v>
      </c>
      <c r="G103" s="174" t="s">
        <v>166</v>
      </c>
      <c r="H103" s="175">
        <v>49.273</v>
      </c>
      <c r="I103" s="176"/>
      <c r="J103" s="177">
        <f>ROUND(I103*H103,2)</f>
        <v>0</v>
      </c>
      <c r="K103" s="173" t="s">
        <v>156</v>
      </c>
      <c r="L103" s="36"/>
      <c r="M103" s="178" t="s">
        <v>3</v>
      </c>
      <c r="N103" s="179" t="s">
        <v>40</v>
      </c>
      <c r="O103" s="69"/>
      <c r="P103" s="180">
        <f>O103*H103</f>
        <v>0</v>
      </c>
      <c r="Q103" s="180">
        <v>0</v>
      </c>
      <c r="R103" s="180">
        <f>Q103*H103</f>
        <v>0</v>
      </c>
      <c r="S103" s="180">
        <v>0</v>
      </c>
      <c r="T103" s="181">
        <f>S103*H103</f>
        <v>0</v>
      </c>
      <c r="U103" s="35"/>
      <c r="V103" s="35"/>
      <c r="W103" s="35"/>
      <c r="X103" s="35"/>
      <c r="Y103" s="35"/>
      <c r="Z103" s="35"/>
      <c r="AA103" s="35"/>
      <c r="AB103" s="35"/>
      <c r="AC103" s="35"/>
      <c r="AD103" s="35"/>
      <c r="AE103" s="35"/>
      <c r="AR103" s="182" t="s">
        <v>87</v>
      </c>
      <c r="AT103" s="182" t="s">
        <v>152</v>
      </c>
      <c r="AU103" s="182" t="s">
        <v>77</v>
      </c>
      <c r="AY103" s="16" t="s">
        <v>150</v>
      </c>
      <c r="BE103" s="183">
        <f>IF(N103="základní",J103,0)</f>
        <v>0</v>
      </c>
      <c r="BF103" s="183">
        <f>IF(N103="snížená",J103,0)</f>
        <v>0</v>
      </c>
      <c r="BG103" s="183">
        <f>IF(N103="zákl. přenesená",J103,0)</f>
        <v>0</v>
      </c>
      <c r="BH103" s="183">
        <f>IF(N103="sníž. přenesená",J103,0)</f>
        <v>0</v>
      </c>
      <c r="BI103" s="183">
        <f>IF(N103="nulová",J103,0)</f>
        <v>0</v>
      </c>
      <c r="BJ103" s="16" t="s">
        <v>15</v>
      </c>
      <c r="BK103" s="183">
        <f>ROUND(I103*H103,2)</f>
        <v>0</v>
      </c>
      <c r="BL103" s="16" t="s">
        <v>87</v>
      </c>
      <c r="BM103" s="182" t="s">
        <v>87</v>
      </c>
    </row>
    <row r="104" spans="1:47" s="2" customFormat="1" ht="12">
      <c r="A104" s="35"/>
      <c r="B104" s="36"/>
      <c r="C104" s="35"/>
      <c r="D104" s="184" t="s">
        <v>157</v>
      </c>
      <c r="E104" s="35"/>
      <c r="F104" s="185" t="s">
        <v>167</v>
      </c>
      <c r="G104" s="35"/>
      <c r="H104" s="35"/>
      <c r="I104" s="186"/>
      <c r="J104" s="35"/>
      <c r="K104" s="35"/>
      <c r="L104" s="36"/>
      <c r="M104" s="187"/>
      <c r="N104" s="188"/>
      <c r="O104" s="69"/>
      <c r="P104" s="69"/>
      <c r="Q104" s="69"/>
      <c r="R104" s="69"/>
      <c r="S104" s="69"/>
      <c r="T104" s="70"/>
      <c r="U104" s="35"/>
      <c r="V104" s="35"/>
      <c r="W104" s="35"/>
      <c r="X104" s="35"/>
      <c r="Y104" s="35"/>
      <c r="Z104" s="35"/>
      <c r="AA104" s="35"/>
      <c r="AB104" s="35"/>
      <c r="AC104" s="35"/>
      <c r="AD104" s="35"/>
      <c r="AE104" s="35"/>
      <c r="AT104" s="16" t="s">
        <v>157</v>
      </c>
      <c r="AU104" s="16" t="s">
        <v>77</v>
      </c>
    </row>
    <row r="105" spans="1:65" s="2" customFormat="1" ht="33" customHeight="1">
      <c r="A105" s="35"/>
      <c r="B105" s="170"/>
      <c r="C105" s="171" t="s">
        <v>83</v>
      </c>
      <c r="D105" s="171" t="s">
        <v>152</v>
      </c>
      <c r="E105" s="172" t="s">
        <v>168</v>
      </c>
      <c r="F105" s="173" t="s">
        <v>169</v>
      </c>
      <c r="G105" s="174" t="s">
        <v>166</v>
      </c>
      <c r="H105" s="175">
        <v>49.273</v>
      </c>
      <c r="I105" s="176"/>
      <c r="J105" s="177">
        <f>ROUND(I105*H105,2)</f>
        <v>0</v>
      </c>
      <c r="K105" s="173" t="s">
        <v>156</v>
      </c>
      <c r="L105" s="36"/>
      <c r="M105" s="178" t="s">
        <v>3</v>
      </c>
      <c r="N105" s="179" t="s">
        <v>40</v>
      </c>
      <c r="O105" s="69"/>
      <c r="P105" s="180">
        <f>O105*H105</f>
        <v>0</v>
      </c>
      <c r="Q105" s="180">
        <v>0</v>
      </c>
      <c r="R105" s="180">
        <f>Q105*H105</f>
        <v>0</v>
      </c>
      <c r="S105" s="180">
        <v>0</v>
      </c>
      <c r="T105" s="181">
        <f>S105*H105</f>
        <v>0</v>
      </c>
      <c r="U105" s="35"/>
      <c r="V105" s="35"/>
      <c r="W105" s="35"/>
      <c r="X105" s="35"/>
      <c r="Y105" s="35"/>
      <c r="Z105" s="35"/>
      <c r="AA105" s="35"/>
      <c r="AB105" s="35"/>
      <c r="AC105" s="35"/>
      <c r="AD105" s="35"/>
      <c r="AE105" s="35"/>
      <c r="AR105" s="182" t="s">
        <v>87</v>
      </c>
      <c r="AT105" s="182" t="s">
        <v>152</v>
      </c>
      <c r="AU105" s="182" t="s">
        <v>77</v>
      </c>
      <c r="AY105" s="16" t="s">
        <v>150</v>
      </c>
      <c r="BE105" s="183">
        <f>IF(N105="základní",J105,0)</f>
        <v>0</v>
      </c>
      <c r="BF105" s="183">
        <f>IF(N105="snížená",J105,0)</f>
        <v>0</v>
      </c>
      <c r="BG105" s="183">
        <f>IF(N105="zákl. přenesená",J105,0)</f>
        <v>0</v>
      </c>
      <c r="BH105" s="183">
        <f>IF(N105="sníž. přenesená",J105,0)</f>
        <v>0</v>
      </c>
      <c r="BI105" s="183">
        <f>IF(N105="nulová",J105,0)</f>
        <v>0</v>
      </c>
      <c r="BJ105" s="16" t="s">
        <v>15</v>
      </c>
      <c r="BK105" s="183">
        <f>ROUND(I105*H105,2)</f>
        <v>0</v>
      </c>
      <c r="BL105" s="16" t="s">
        <v>87</v>
      </c>
      <c r="BM105" s="182" t="s">
        <v>93</v>
      </c>
    </row>
    <row r="106" spans="1:47" s="2" customFormat="1" ht="12">
      <c r="A106" s="35"/>
      <c r="B106" s="36"/>
      <c r="C106" s="35"/>
      <c r="D106" s="184" t="s">
        <v>157</v>
      </c>
      <c r="E106" s="35"/>
      <c r="F106" s="185" t="s">
        <v>171</v>
      </c>
      <c r="G106" s="35"/>
      <c r="H106" s="35"/>
      <c r="I106" s="186"/>
      <c r="J106" s="35"/>
      <c r="K106" s="35"/>
      <c r="L106" s="36"/>
      <c r="M106" s="187"/>
      <c r="N106" s="188"/>
      <c r="O106" s="69"/>
      <c r="P106" s="69"/>
      <c r="Q106" s="69"/>
      <c r="R106" s="69"/>
      <c r="S106" s="69"/>
      <c r="T106" s="70"/>
      <c r="U106" s="35"/>
      <c r="V106" s="35"/>
      <c r="W106" s="35"/>
      <c r="X106" s="35"/>
      <c r="Y106" s="35"/>
      <c r="Z106" s="35"/>
      <c r="AA106" s="35"/>
      <c r="AB106" s="35"/>
      <c r="AC106" s="35"/>
      <c r="AD106" s="35"/>
      <c r="AE106" s="35"/>
      <c r="AT106" s="16" t="s">
        <v>157</v>
      </c>
      <c r="AU106" s="16" t="s">
        <v>77</v>
      </c>
    </row>
    <row r="107" spans="1:65" s="2" customFormat="1" ht="44.25" customHeight="1">
      <c r="A107" s="35"/>
      <c r="B107" s="170"/>
      <c r="C107" s="171" t="s">
        <v>87</v>
      </c>
      <c r="D107" s="171" t="s">
        <v>152</v>
      </c>
      <c r="E107" s="172" t="s">
        <v>172</v>
      </c>
      <c r="F107" s="173" t="s">
        <v>173</v>
      </c>
      <c r="G107" s="174" t="s">
        <v>166</v>
      </c>
      <c r="H107" s="175">
        <v>739.095</v>
      </c>
      <c r="I107" s="176"/>
      <c r="J107" s="177">
        <f>ROUND(I107*H107,2)</f>
        <v>0</v>
      </c>
      <c r="K107" s="173" t="s">
        <v>156</v>
      </c>
      <c r="L107" s="36"/>
      <c r="M107" s="178" t="s">
        <v>3</v>
      </c>
      <c r="N107" s="179" t="s">
        <v>40</v>
      </c>
      <c r="O107" s="69"/>
      <c r="P107" s="180">
        <f>O107*H107</f>
        <v>0</v>
      </c>
      <c r="Q107" s="180">
        <v>0</v>
      </c>
      <c r="R107" s="180">
        <f>Q107*H107</f>
        <v>0</v>
      </c>
      <c r="S107" s="180">
        <v>0</v>
      </c>
      <c r="T107" s="181">
        <f>S107*H107</f>
        <v>0</v>
      </c>
      <c r="U107" s="35"/>
      <c r="V107" s="35"/>
      <c r="W107" s="35"/>
      <c r="X107" s="35"/>
      <c r="Y107" s="35"/>
      <c r="Z107" s="35"/>
      <c r="AA107" s="35"/>
      <c r="AB107" s="35"/>
      <c r="AC107" s="35"/>
      <c r="AD107" s="35"/>
      <c r="AE107" s="35"/>
      <c r="AR107" s="182" t="s">
        <v>87</v>
      </c>
      <c r="AT107" s="182" t="s">
        <v>152</v>
      </c>
      <c r="AU107" s="182" t="s">
        <v>77</v>
      </c>
      <c r="AY107" s="16" t="s">
        <v>150</v>
      </c>
      <c r="BE107" s="183">
        <f>IF(N107="základní",J107,0)</f>
        <v>0</v>
      </c>
      <c r="BF107" s="183">
        <f>IF(N107="snížená",J107,0)</f>
        <v>0</v>
      </c>
      <c r="BG107" s="183">
        <f>IF(N107="zákl. přenesená",J107,0)</f>
        <v>0</v>
      </c>
      <c r="BH107" s="183">
        <f>IF(N107="sníž. přenesená",J107,0)</f>
        <v>0</v>
      </c>
      <c r="BI107" s="183">
        <f>IF(N107="nulová",J107,0)</f>
        <v>0</v>
      </c>
      <c r="BJ107" s="16" t="s">
        <v>15</v>
      </c>
      <c r="BK107" s="183">
        <f>ROUND(I107*H107,2)</f>
        <v>0</v>
      </c>
      <c r="BL107" s="16" t="s">
        <v>87</v>
      </c>
      <c r="BM107" s="182" t="s">
        <v>170</v>
      </c>
    </row>
    <row r="108" spans="1:47" s="2" customFormat="1" ht="12">
      <c r="A108" s="35"/>
      <c r="B108" s="36"/>
      <c r="C108" s="35"/>
      <c r="D108" s="184" t="s">
        <v>157</v>
      </c>
      <c r="E108" s="35"/>
      <c r="F108" s="185" t="s">
        <v>175</v>
      </c>
      <c r="G108" s="35"/>
      <c r="H108" s="35"/>
      <c r="I108" s="186"/>
      <c r="J108" s="35"/>
      <c r="K108" s="35"/>
      <c r="L108" s="36"/>
      <c r="M108" s="187"/>
      <c r="N108" s="188"/>
      <c r="O108" s="69"/>
      <c r="P108" s="69"/>
      <c r="Q108" s="69"/>
      <c r="R108" s="69"/>
      <c r="S108" s="69"/>
      <c r="T108" s="70"/>
      <c r="U108" s="35"/>
      <c r="V108" s="35"/>
      <c r="W108" s="35"/>
      <c r="X108" s="35"/>
      <c r="Y108" s="35"/>
      <c r="Z108" s="35"/>
      <c r="AA108" s="35"/>
      <c r="AB108" s="35"/>
      <c r="AC108" s="35"/>
      <c r="AD108" s="35"/>
      <c r="AE108" s="35"/>
      <c r="AT108" s="16" t="s">
        <v>157</v>
      </c>
      <c r="AU108" s="16" t="s">
        <v>77</v>
      </c>
    </row>
    <row r="109" spans="1:65" s="2" customFormat="1" ht="44.25" customHeight="1">
      <c r="A109" s="35"/>
      <c r="B109" s="170"/>
      <c r="C109" s="171" t="s">
        <v>90</v>
      </c>
      <c r="D109" s="171" t="s">
        <v>152</v>
      </c>
      <c r="E109" s="172" t="s">
        <v>203</v>
      </c>
      <c r="F109" s="173" t="s">
        <v>204</v>
      </c>
      <c r="G109" s="174" t="s">
        <v>166</v>
      </c>
      <c r="H109" s="175">
        <v>49.273</v>
      </c>
      <c r="I109" s="176"/>
      <c r="J109" s="177">
        <f>ROUND(I109*H109,2)</f>
        <v>0</v>
      </c>
      <c r="K109" s="173" t="s">
        <v>156</v>
      </c>
      <c r="L109" s="36"/>
      <c r="M109" s="178" t="s">
        <v>3</v>
      </c>
      <c r="N109" s="179" t="s">
        <v>40</v>
      </c>
      <c r="O109" s="69"/>
      <c r="P109" s="180">
        <f>O109*H109</f>
        <v>0</v>
      </c>
      <c r="Q109" s="180">
        <v>0</v>
      </c>
      <c r="R109" s="180">
        <f>Q109*H109</f>
        <v>0</v>
      </c>
      <c r="S109" s="180">
        <v>0</v>
      </c>
      <c r="T109" s="181">
        <f>S109*H109</f>
        <v>0</v>
      </c>
      <c r="U109" s="35"/>
      <c r="V109" s="35"/>
      <c r="W109" s="35"/>
      <c r="X109" s="35"/>
      <c r="Y109" s="35"/>
      <c r="Z109" s="35"/>
      <c r="AA109" s="35"/>
      <c r="AB109" s="35"/>
      <c r="AC109" s="35"/>
      <c r="AD109" s="35"/>
      <c r="AE109" s="35"/>
      <c r="AR109" s="182" t="s">
        <v>87</v>
      </c>
      <c r="AT109" s="182" t="s">
        <v>152</v>
      </c>
      <c r="AU109" s="182" t="s">
        <v>77</v>
      </c>
      <c r="AY109" s="16" t="s">
        <v>150</v>
      </c>
      <c r="BE109" s="183">
        <f>IF(N109="základní",J109,0)</f>
        <v>0</v>
      </c>
      <c r="BF109" s="183">
        <f>IF(N109="snížená",J109,0)</f>
        <v>0</v>
      </c>
      <c r="BG109" s="183">
        <f>IF(N109="zákl. přenesená",J109,0)</f>
        <v>0</v>
      </c>
      <c r="BH109" s="183">
        <f>IF(N109="sníž. přenesená",J109,0)</f>
        <v>0</v>
      </c>
      <c r="BI109" s="183">
        <f>IF(N109="nulová",J109,0)</f>
        <v>0</v>
      </c>
      <c r="BJ109" s="16" t="s">
        <v>15</v>
      </c>
      <c r="BK109" s="183">
        <f>ROUND(I109*H109,2)</f>
        <v>0</v>
      </c>
      <c r="BL109" s="16" t="s">
        <v>87</v>
      </c>
      <c r="BM109" s="182" t="s">
        <v>174</v>
      </c>
    </row>
    <row r="110" spans="1:47" s="2" customFormat="1" ht="12">
      <c r="A110" s="35"/>
      <c r="B110" s="36"/>
      <c r="C110" s="35"/>
      <c r="D110" s="184" t="s">
        <v>157</v>
      </c>
      <c r="E110" s="35"/>
      <c r="F110" s="185" t="s">
        <v>205</v>
      </c>
      <c r="G110" s="35"/>
      <c r="H110" s="35"/>
      <c r="I110" s="186"/>
      <c r="J110" s="35"/>
      <c r="K110" s="35"/>
      <c r="L110" s="36"/>
      <c r="M110" s="187"/>
      <c r="N110" s="188"/>
      <c r="O110" s="69"/>
      <c r="P110" s="69"/>
      <c r="Q110" s="69"/>
      <c r="R110" s="69"/>
      <c r="S110" s="69"/>
      <c r="T110" s="70"/>
      <c r="U110" s="35"/>
      <c r="V110" s="35"/>
      <c r="W110" s="35"/>
      <c r="X110" s="35"/>
      <c r="Y110" s="35"/>
      <c r="Z110" s="35"/>
      <c r="AA110" s="35"/>
      <c r="AB110" s="35"/>
      <c r="AC110" s="35"/>
      <c r="AD110" s="35"/>
      <c r="AE110" s="35"/>
      <c r="AT110" s="16" t="s">
        <v>157</v>
      </c>
      <c r="AU110" s="16" t="s">
        <v>77</v>
      </c>
    </row>
    <row r="111" spans="1:63" s="12" customFormat="1" ht="22.8" customHeight="1">
      <c r="A111" s="12"/>
      <c r="B111" s="157"/>
      <c r="C111" s="12"/>
      <c r="D111" s="158" t="s">
        <v>68</v>
      </c>
      <c r="E111" s="168" t="s">
        <v>206</v>
      </c>
      <c r="F111" s="168" t="s">
        <v>207</v>
      </c>
      <c r="G111" s="12"/>
      <c r="H111" s="12"/>
      <c r="I111" s="160"/>
      <c r="J111" s="169">
        <f>BK111</f>
        <v>0</v>
      </c>
      <c r="K111" s="12"/>
      <c r="L111" s="157"/>
      <c r="M111" s="162"/>
      <c r="N111" s="163"/>
      <c r="O111" s="163"/>
      <c r="P111" s="164">
        <f>SUM(P112:P113)</f>
        <v>0</v>
      </c>
      <c r="Q111" s="163"/>
      <c r="R111" s="164">
        <f>SUM(R112:R113)</f>
        <v>0</v>
      </c>
      <c r="S111" s="163"/>
      <c r="T111" s="165">
        <f>SUM(T112:T113)</f>
        <v>0</v>
      </c>
      <c r="U111" s="12"/>
      <c r="V111" s="12"/>
      <c r="W111" s="12"/>
      <c r="X111" s="12"/>
      <c r="Y111" s="12"/>
      <c r="Z111" s="12"/>
      <c r="AA111" s="12"/>
      <c r="AB111" s="12"/>
      <c r="AC111" s="12"/>
      <c r="AD111" s="12"/>
      <c r="AE111" s="12"/>
      <c r="AR111" s="158" t="s">
        <v>15</v>
      </c>
      <c r="AT111" s="166" t="s">
        <v>68</v>
      </c>
      <c r="AU111" s="166" t="s">
        <v>15</v>
      </c>
      <c r="AY111" s="158" t="s">
        <v>150</v>
      </c>
      <c r="BK111" s="167">
        <f>SUM(BK112:BK113)</f>
        <v>0</v>
      </c>
    </row>
    <row r="112" spans="1:65" s="2" customFormat="1" ht="55.5" customHeight="1">
      <c r="A112" s="35"/>
      <c r="B112" s="170"/>
      <c r="C112" s="171" t="s">
        <v>93</v>
      </c>
      <c r="D112" s="171" t="s">
        <v>152</v>
      </c>
      <c r="E112" s="172" t="s">
        <v>208</v>
      </c>
      <c r="F112" s="173" t="s">
        <v>209</v>
      </c>
      <c r="G112" s="174" t="s">
        <v>166</v>
      </c>
      <c r="H112" s="175">
        <v>0.714</v>
      </c>
      <c r="I112" s="176"/>
      <c r="J112" s="177">
        <f>ROUND(I112*H112,2)</f>
        <v>0</v>
      </c>
      <c r="K112" s="173" t="s">
        <v>156</v>
      </c>
      <c r="L112" s="36"/>
      <c r="M112" s="178" t="s">
        <v>3</v>
      </c>
      <c r="N112" s="179" t="s">
        <v>40</v>
      </c>
      <c r="O112" s="69"/>
      <c r="P112" s="180">
        <f>O112*H112</f>
        <v>0</v>
      </c>
      <c r="Q112" s="180">
        <v>0</v>
      </c>
      <c r="R112" s="180">
        <f>Q112*H112</f>
        <v>0</v>
      </c>
      <c r="S112" s="180">
        <v>0</v>
      </c>
      <c r="T112" s="181">
        <f>S112*H112</f>
        <v>0</v>
      </c>
      <c r="U112" s="35"/>
      <c r="V112" s="35"/>
      <c r="W112" s="35"/>
      <c r="X112" s="35"/>
      <c r="Y112" s="35"/>
      <c r="Z112" s="35"/>
      <c r="AA112" s="35"/>
      <c r="AB112" s="35"/>
      <c r="AC112" s="35"/>
      <c r="AD112" s="35"/>
      <c r="AE112" s="35"/>
      <c r="AR112" s="182" t="s">
        <v>87</v>
      </c>
      <c r="AT112" s="182" t="s">
        <v>152</v>
      </c>
      <c r="AU112" s="182" t="s">
        <v>77</v>
      </c>
      <c r="AY112" s="16" t="s">
        <v>150</v>
      </c>
      <c r="BE112" s="183">
        <f>IF(N112="základní",J112,0)</f>
        <v>0</v>
      </c>
      <c r="BF112" s="183">
        <f>IF(N112="snížená",J112,0)</f>
        <v>0</v>
      </c>
      <c r="BG112" s="183">
        <f>IF(N112="zákl. přenesená",J112,0)</f>
        <v>0</v>
      </c>
      <c r="BH112" s="183">
        <f>IF(N112="sníž. přenesená",J112,0)</f>
        <v>0</v>
      </c>
      <c r="BI112" s="183">
        <f>IF(N112="nulová",J112,0)</f>
        <v>0</v>
      </c>
      <c r="BJ112" s="16" t="s">
        <v>15</v>
      </c>
      <c r="BK112" s="183">
        <f>ROUND(I112*H112,2)</f>
        <v>0</v>
      </c>
      <c r="BL112" s="16" t="s">
        <v>87</v>
      </c>
      <c r="BM112" s="182" t="s">
        <v>73</v>
      </c>
    </row>
    <row r="113" spans="1:47" s="2" customFormat="1" ht="12">
      <c r="A113" s="35"/>
      <c r="B113" s="36"/>
      <c r="C113" s="35"/>
      <c r="D113" s="184" t="s">
        <v>157</v>
      </c>
      <c r="E113" s="35"/>
      <c r="F113" s="185" t="s">
        <v>210</v>
      </c>
      <c r="G113" s="35"/>
      <c r="H113" s="35"/>
      <c r="I113" s="186"/>
      <c r="J113" s="35"/>
      <c r="K113" s="35"/>
      <c r="L113" s="36"/>
      <c r="M113" s="187"/>
      <c r="N113" s="188"/>
      <c r="O113" s="69"/>
      <c r="P113" s="69"/>
      <c r="Q113" s="69"/>
      <c r="R113" s="69"/>
      <c r="S113" s="69"/>
      <c r="T113" s="70"/>
      <c r="U113" s="35"/>
      <c r="V113" s="35"/>
      <c r="W113" s="35"/>
      <c r="X113" s="35"/>
      <c r="Y113" s="35"/>
      <c r="Z113" s="35"/>
      <c r="AA113" s="35"/>
      <c r="AB113" s="35"/>
      <c r="AC113" s="35"/>
      <c r="AD113" s="35"/>
      <c r="AE113" s="35"/>
      <c r="AT113" s="16" t="s">
        <v>157</v>
      </c>
      <c r="AU113" s="16" t="s">
        <v>77</v>
      </c>
    </row>
    <row r="114" spans="1:63" s="12" customFormat="1" ht="25.9" customHeight="1">
      <c r="A114" s="12"/>
      <c r="B114" s="157"/>
      <c r="C114" s="12"/>
      <c r="D114" s="158" t="s">
        <v>68</v>
      </c>
      <c r="E114" s="159" t="s">
        <v>179</v>
      </c>
      <c r="F114" s="159" t="s">
        <v>180</v>
      </c>
      <c r="G114" s="12"/>
      <c r="H114" s="12"/>
      <c r="I114" s="160"/>
      <c r="J114" s="161">
        <f>BK114</f>
        <v>0</v>
      </c>
      <c r="K114" s="12"/>
      <c r="L114" s="157"/>
      <c r="M114" s="162"/>
      <c r="N114" s="163"/>
      <c r="O114" s="163"/>
      <c r="P114" s="164">
        <f>P115</f>
        <v>0</v>
      </c>
      <c r="Q114" s="163"/>
      <c r="R114" s="164">
        <f>R115</f>
        <v>0</v>
      </c>
      <c r="S114" s="163"/>
      <c r="T114" s="165">
        <f>T115</f>
        <v>0</v>
      </c>
      <c r="U114" s="12"/>
      <c r="V114" s="12"/>
      <c r="W114" s="12"/>
      <c r="X114" s="12"/>
      <c r="Y114" s="12"/>
      <c r="Z114" s="12"/>
      <c r="AA114" s="12"/>
      <c r="AB114" s="12"/>
      <c r="AC114" s="12"/>
      <c r="AD114" s="12"/>
      <c r="AE114" s="12"/>
      <c r="AR114" s="158" t="s">
        <v>77</v>
      </c>
      <c r="AT114" s="166" t="s">
        <v>68</v>
      </c>
      <c r="AU114" s="166" t="s">
        <v>69</v>
      </c>
      <c r="AY114" s="158" t="s">
        <v>150</v>
      </c>
      <c r="BK114" s="167">
        <f>BK115</f>
        <v>0</v>
      </c>
    </row>
    <row r="115" spans="1:63" s="12" customFormat="1" ht="22.8" customHeight="1">
      <c r="A115" s="12"/>
      <c r="B115" s="157"/>
      <c r="C115" s="12"/>
      <c r="D115" s="158" t="s">
        <v>68</v>
      </c>
      <c r="E115" s="168" t="s">
        <v>211</v>
      </c>
      <c r="F115" s="168" t="s">
        <v>212</v>
      </c>
      <c r="G115" s="12"/>
      <c r="H115" s="12"/>
      <c r="I115" s="160"/>
      <c r="J115" s="169">
        <f>BK115</f>
        <v>0</v>
      </c>
      <c r="K115" s="12"/>
      <c r="L115" s="157"/>
      <c r="M115" s="162"/>
      <c r="N115" s="163"/>
      <c r="O115" s="163"/>
      <c r="P115" s="164">
        <f>SUM(P116:P152)</f>
        <v>0</v>
      </c>
      <c r="Q115" s="163"/>
      <c r="R115" s="164">
        <f>SUM(R116:R152)</f>
        <v>0</v>
      </c>
      <c r="S115" s="163"/>
      <c r="T115" s="165">
        <f>SUM(T116:T152)</f>
        <v>0</v>
      </c>
      <c r="U115" s="12"/>
      <c r="V115" s="12"/>
      <c r="W115" s="12"/>
      <c r="X115" s="12"/>
      <c r="Y115" s="12"/>
      <c r="Z115" s="12"/>
      <c r="AA115" s="12"/>
      <c r="AB115" s="12"/>
      <c r="AC115" s="12"/>
      <c r="AD115" s="12"/>
      <c r="AE115" s="12"/>
      <c r="AR115" s="158" t="s">
        <v>77</v>
      </c>
      <c r="AT115" s="166" t="s">
        <v>68</v>
      </c>
      <c r="AU115" s="166" t="s">
        <v>15</v>
      </c>
      <c r="AY115" s="158" t="s">
        <v>150</v>
      </c>
      <c r="BK115" s="167">
        <f>SUM(BK116:BK152)</f>
        <v>0</v>
      </c>
    </row>
    <row r="116" spans="1:65" s="2" customFormat="1" ht="24.15" customHeight="1">
      <c r="A116" s="35"/>
      <c r="B116" s="170"/>
      <c r="C116" s="171" t="s">
        <v>107</v>
      </c>
      <c r="D116" s="171" t="s">
        <v>152</v>
      </c>
      <c r="E116" s="172" t="s">
        <v>213</v>
      </c>
      <c r="F116" s="173" t="s">
        <v>214</v>
      </c>
      <c r="G116" s="174" t="s">
        <v>155</v>
      </c>
      <c r="H116" s="175">
        <v>474.4</v>
      </c>
      <c r="I116" s="176"/>
      <c r="J116" s="177">
        <f>ROUND(I116*H116,2)</f>
        <v>0</v>
      </c>
      <c r="K116" s="173" t="s">
        <v>3</v>
      </c>
      <c r="L116" s="36"/>
      <c r="M116" s="178" t="s">
        <v>3</v>
      </c>
      <c r="N116" s="179"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185</v>
      </c>
      <c r="AT116" s="182" t="s">
        <v>152</v>
      </c>
      <c r="AU116" s="182" t="s">
        <v>77</v>
      </c>
      <c r="AY116" s="16" t="s">
        <v>150</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185</v>
      </c>
      <c r="BM116" s="182" t="s">
        <v>186</v>
      </c>
    </row>
    <row r="117" spans="1:65" s="2" customFormat="1" ht="33" customHeight="1">
      <c r="A117" s="35"/>
      <c r="B117" s="170"/>
      <c r="C117" s="171" t="s">
        <v>170</v>
      </c>
      <c r="D117" s="171" t="s">
        <v>152</v>
      </c>
      <c r="E117" s="172" t="s">
        <v>215</v>
      </c>
      <c r="F117" s="173" t="s">
        <v>216</v>
      </c>
      <c r="G117" s="174" t="s">
        <v>201</v>
      </c>
      <c r="H117" s="175">
        <v>91.8</v>
      </c>
      <c r="I117" s="176"/>
      <c r="J117" s="177">
        <f>ROUND(I117*H117,2)</f>
        <v>0</v>
      </c>
      <c r="K117" s="173" t="s">
        <v>156</v>
      </c>
      <c r="L117" s="36"/>
      <c r="M117" s="178" t="s">
        <v>3</v>
      </c>
      <c r="N117" s="179" t="s">
        <v>40</v>
      </c>
      <c r="O117" s="69"/>
      <c r="P117" s="180">
        <f>O117*H117</f>
        <v>0</v>
      </c>
      <c r="Q117" s="180">
        <v>0</v>
      </c>
      <c r="R117" s="180">
        <f>Q117*H117</f>
        <v>0</v>
      </c>
      <c r="S117" s="180">
        <v>0</v>
      </c>
      <c r="T117" s="181">
        <f>S117*H117</f>
        <v>0</v>
      </c>
      <c r="U117" s="35"/>
      <c r="V117" s="35"/>
      <c r="W117" s="35"/>
      <c r="X117" s="35"/>
      <c r="Y117" s="35"/>
      <c r="Z117" s="35"/>
      <c r="AA117" s="35"/>
      <c r="AB117" s="35"/>
      <c r="AC117" s="35"/>
      <c r="AD117" s="35"/>
      <c r="AE117" s="35"/>
      <c r="AR117" s="182" t="s">
        <v>185</v>
      </c>
      <c r="AT117" s="182" t="s">
        <v>152</v>
      </c>
      <c r="AU117" s="182" t="s">
        <v>77</v>
      </c>
      <c r="AY117" s="16" t="s">
        <v>150</v>
      </c>
      <c r="BE117" s="183">
        <f>IF(N117="základní",J117,0)</f>
        <v>0</v>
      </c>
      <c r="BF117" s="183">
        <f>IF(N117="snížená",J117,0)</f>
        <v>0</v>
      </c>
      <c r="BG117" s="183">
        <f>IF(N117="zákl. přenesená",J117,0)</f>
        <v>0</v>
      </c>
      <c r="BH117" s="183">
        <f>IF(N117="sníž. přenesená",J117,0)</f>
        <v>0</v>
      </c>
      <c r="BI117" s="183">
        <f>IF(N117="nulová",J117,0)</f>
        <v>0</v>
      </c>
      <c r="BJ117" s="16" t="s">
        <v>15</v>
      </c>
      <c r="BK117" s="183">
        <f>ROUND(I117*H117,2)</f>
        <v>0</v>
      </c>
      <c r="BL117" s="16" t="s">
        <v>185</v>
      </c>
      <c r="BM117" s="182" t="s">
        <v>185</v>
      </c>
    </row>
    <row r="118" spans="1:47" s="2" customFormat="1" ht="12">
      <c r="A118" s="35"/>
      <c r="B118" s="36"/>
      <c r="C118" s="35"/>
      <c r="D118" s="184" t="s">
        <v>157</v>
      </c>
      <c r="E118" s="35"/>
      <c r="F118" s="185" t="s">
        <v>217</v>
      </c>
      <c r="G118" s="35"/>
      <c r="H118" s="35"/>
      <c r="I118" s="186"/>
      <c r="J118" s="35"/>
      <c r="K118" s="35"/>
      <c r="L118" s="36"/>
      <c r="M118" s="187"/>
      <c r="N118" s="188"/>
      <c r="O118" s="69"/>
      <c r="P118" s="69"/>
      <c r="Q118" s="69"/>
      <c r="R118" s="69"/>
      <c r="S118" s="69"/>
      <c r="T118" s="70"/>
      <c r="U118" s="35"/>
      <c r="V118" s="35"/>
      <c r="W118" s="35"/>
      <c r="X118" s="35"/>
      <c r="Y118" s="35"/>
      <c r="Z118" s="35"/>
      <c r="AA118" s="35"/>
      <c r="AB118" s="35"/>
      <c r="AC118" s="35"/>
      <c r="AD118" s="35"/>
      <c r="AE118" s="35"/>
      <c r="AT118" s="16" t="s">
        <v>157</v>
      </c>
      <c r="AU118" s="16" t="s">
        <v>77</v>
      </c>
    </row>
    <row r="119" spans="1:65" s="2" customFormat="1" ht="33" customHeight="1">
      <c r="A119" s="35"/>
      <c r="B119" s="170"/>
      <c r="C119" s="171" t="s">
        <v>188</v>
      </c>
      <c r="D119" s="171" t="s">
        <v>152</v>
      </c>
      <c r="E119" s="172" t="s">
        <v>218</v>
      </c>
      <c r="F119" s="173" t="s">
        <v>219</v>
      </c>
      <c r="G119" s="174" t="s">
        <v>201</v>
      </c>
      <c r="H119" s="175">
        <v>102</v>
      </c>
      <c r="I119" s="176"/>
      <c r="J119" s="177">
        <f>ROUND(I119*H119,2)</f>
        <v>0</v>
      </c>
      <c r="K119" s="173" t="s">
        <v>156</v>
      </c>
      <c r="L119" s="36"/>
      <c r="M119" s="178" t="s">
        <v>3</v>
      </c>
      <c r="N119" s="179" t="s">
        <v>40</v>
      </c>
      <c r="O119" s="69"/>
      <c r="P119" s="180">
        <f>O119*H119</f>
        <v>0</v>
      </c>
      <c r="Q119" s="180">
        <v>0</v>
      </c>
      <c r="R119" s="180">
        <f>Q119*H119</f>
        <v>0</v>
      </c>
      <c r="S119" s="180">
        <v>0</v>
      </c>
      <c r="T119" s="181">
        <f>S119*H119</f>
        <v>0</v>
      </c>
      <c r="U119" s="35"/>
      <c r="V119" s="35"/>
      <c r="W119" s="35"/>
      <c r="X119" s="35"/>
      <c r="Y119" s="35"/>
      <c r="Z119" s="35"/>
      <c r="AA119" s="35"/>
      <c r="AB119" s="35"/>
      <c r="AC119" s="35"/>
      <c r="AD119" s="35"/>
      <c r="AE119" s="35"/>
      <c r="AR119" s="182" t="s">
        <v>185</v>
      </c>
      <c r="AT119" s="182" t="s">
        <v>152</v>
      </c>
      <c r="AU119" s="182" t="s">
        <v>77</v>
      </c>
      <c r="AY119" s="16" t="s">
        <v>150</v>
      </c>
      <c r="BE119" s="183">
        <f>IF(N119="základní",J119,0)</f>
        <v>0</v>
      </c>
      <c r="BF119" s="183">
        <f>IF(N119="snížená",J119,0)</f>
        <v>0</v>
      </c>
      <c r="BG119" s="183">
        <f>IF(N119="zákl. přenesená",J119,0)</f>
        <v>0</v>
      </c>
      <c r="BH119" s="183">
        <f>IF(N119="sníž. přenesená",J119,0)</f>
        <v>0</v>
      </c>
      <c r="BI119" s="183">
        <f>IF(N119="nulová",J119,0)</f>
        <v>0</v>
      </c>
      <c r="BJ119" s="16" t="s">
        <v>15</v>
      </c>
      <c r="BK119" s="183">
        <f>ROUND(I119*H119,2)</f>
        <v>0</v>
      </c>
      <c r="BL119" s="16" t="s">
        <v>185</v>
      </c>
      <c r="BM119" s="182" t="s">
        <v>194</v>
      </c>
    </row>
    <row r="120" spans="1:47" s="2" customFormat="1" ht="12">
      <c r="A120" s="35"/>
      <c r="B120" s="36"/>
      <c r="C120" s="35"/>
      <c r="D120" s="184" t="s">
        <v>157</v>
      </c>
      <c r="E120" s="35"/>
      <c r="F120" s="185" t="s">
        <v>220</v>
      </c>
      <c r="G120" s="35"/>
      <c r="H120" s="35"/>
      <c r="I120" s="186"/>
      <c r="J120" s="35"/>
      <c r="K120" s="35"/>
      <c r="L120" s="36"/>
      <c r="M120" s="187"/>
      <c r="N120" s="188"/>
      <c r="O120" s="69"/>
      <c r="P120" s="69"/>
      <c r="Q120" s="69"/>
      <c r="R120" s="69"/>
      <c r="S120" s="69"/>
      <c r="T120" s="70"/>
      <c r="U120" s="35"/>
      <c r="V120" s="35"/>
      <c r="W120" s="35"/>
      <c r="X120" s="35"/>
      <c r="Y120" s="35"/>
      <c r="Z120" s="35"/>
      <c r="AA120" s="35"/>
      <c r="AB120" s="35"/>
      <c r="AC120" s="35"/>
      <c r="AD120" s="35"/>
      <c r="AE120" s="35"/>
      <c r="AT120" s="16" t="s">
        <v>157</v>
      </c>
      <c r="AU120" s="16" t="s">
        <v>77</v>
      </c>
    </row>
    <row r="121" spans="1:65" s="2" customFormat="1" ht="24.15" customHeight="1">
      <c r="A121" s="35"/>
      <c r="B121" s="170"/>
      <c r="C121" s="171" t="s">
        <v>174</v>
      </c>
      <c r="D121" s="171" t="s">
        <v>152</v>
      </c>
      <c r="E121" s="172" t="s">
        <v>221</v>
      </c>
      <c r="F121" s="173" t="s">
        <v>222</v>
      </c>
      <c r="G121" s="174" t="s">
        <v>201</v>
      </c>
      <c r="H121" s="175">
        <v>426.1</v>
      </c>
      <c r="I121" s="176"/>
      <c r="J121" s="177">
        <f>ROUND(I121*H121,2)</f>
        <v>0</v>
      </c>
      <c r="K121" s="173" t="s">
        <v>156</v>
      </c>
      <c r="L121" s="36"/>
      <c r="M121" s="178" t="s">
        <v>3</v>
      </c>
      <c r="N121" s="179" t="s">
        <v>40</v>
      </c>
      <c r="O121" s="69"/>
      <c r="P121" s="180">
        <f>O121*H121</f>
        <v>0</v>
      </c>
      <c r="Q121" s="180">
        <v>0</v>
      </c>
      <c r="R121" s="180">
        <f>Q121*H121</f>
        <v>0</v>
      </c>
      <c r="S121" s="180">
        <v>0</v>
      </c>
      <c r="T121" s="181">
        <f>S121*H121</f>
        <v>0</v>
      </c>
      <c r="U121" s="35"/>
      <c r="V121" s="35"/>
      <c r="W121" s="35"/>
      <c r="X121" s="35"/>
      <c r="Y121" s="35"/>
      <c r="Z121" s="35"/>
      <c r="AA121" s="35"/>
      <c r="AB121" s="35"/>
      <c r="AC121" s="35"/>
      <c r="AD121" s="35"/>
      <c r="AE121" s="35"/>
      <c r="AR121" s="182" t="s">
        <v>185</v>
      </c>
      <c r="AT121" s="182" t="s">
        <v>152</v>
      </c>
      <c r="AU121" s="182" t="s">
        <v>77</v>
      </c>
      <c r="AY121" s="16" t="s">
        <v>150</v>
      </c>
      <c r="BE121" s="183">
        <f>IF(N121="základní",J121,0)</f>
        <v>0</v>
      </c>
      <c r="BF121" s="183">
        <f>IF(N121="snížená",J121,0)</f>
        <v>0</v>
      </c>
      <c r="BG121" s="183">
        <f>IF(N121="zákl. přenesená",J121,0)</f>
        <v>0</v>
      </c>
      <c r="BH121" s="183">
        <f>IF(N121="sníž. přenesená",J121,0)</f>
        <v>0</v>
      </c>
      <c r="BI121" s="183">
        <f>IF(N121="nulová",J121,0)</f>
        <v>0</v>
      </c>
      <c r="BJ121" s="16" t="s">
        <v>15</v>
      </c>
      <c r="BK121" s="183">
        <f>ROUND(I121*H121,2)</f>
        <v>0</v>
      </c>
      <c r="BL121" s="16" t="s">
        <v>185</v>
      </c>
      <c r="BM121" s="182" t="s">
        <v>223</v>
      </c>
    </row>
    <row r="122" spans="1:47" s="2" customFormat="1" ht="12">
      <c r="A122" s="35"/>
      <c r="B122" s="36"/>
      <c r="C122" s="35"/>
      <c r="D122" s="184" t="s">
        <v>157</v>
      </c>
      <c r="E122" s="35"/>
      <c r="F122" s="185" t="s">
        <v>224</v>
      </c>
      <c r="G122" s="35"/>
      <c r="H122" s="35"/>
      <c r="I122" s="186"/>
      <c r="J122" s="35"/>
      <c r="K122" s="35"/>
      <c r="L122" s="36"/>
      <c r="M122" s="187"/>
      <c r="N122" s="188"/>
      <c r="O122" s="69"/>
      <c r="P122" s="69"/>
      <c r="Q122" s="69"/>
      <c r="R122" s="69"/>
      <c r="S122" s="69"/>
      <c r="T122" s="70"/>
      <c r="U122" s="35"/>
      <c r="V122" s="35"/>
      <c r="W122" s="35"/>
      <c r="X122" s="35"/>
      <c r="Y122" s="35"/>
      <c r="Z122" s="35"/>
      <c r="AA122" s="35"/>
      <c r="AB122" s="35"/>
      <c r="AC122" s="35"/>
      <c r="AD122" s="35"/>
      <c r="AE122" s="35"/>
      <c r="AT122" s="16" t="s">
        <v>157</v>
      </c>
      <c r="AU122" s="16" t="s">
        <v>77</v>
      </c>
    </row>
    <row r="123" spans="1:65" s="2" customFormat="1" ht="24.15" customHeight="1">
      <c r="A123" s="35"/>
      <c r="B123" s="170"/>
      <c r="C123" s="171" t="s">
        <v>225</v>
      </c>
      <c r="D123" s="171" t="s">
        <v>152</v>
      </c>
      <c r="E123" s="172" t="s">
        <v>226</v>
      </c>
      <c r="F123" s="173" t="s">
        <v>227</v>
      </c>
      <c r="G123" s="174" t="s">
        <v>155</v>
      </c>
      <c r="H123" s="175">
        <v>474.4</v>
      </c>
      <c r="I123" s="176"/>
      <c r="J123" s="177">
        <f>ROUND(I123*H123,2)</f>
        <v>0</v>
      </c>
      <c r="K123" s="173" t="s">
        <v>156</v>
      </c>
      <c r="L123" s="36"/>
      <c r="M123" s="178" t="s">
        <v>3</v>
      </c>
      <c r="N123" s="179" t="s">
        <v>40</v>
      </c>
      <c r="O123" s="69"/>
      <c r="P123" s="180">
        <f>O123*H123</f>
        <v>0</v>
      </c>
      <c r="Q123" s="180">
        <v>0</v>
      </c>
      <c r="R123" s="180">
        <f>Q123*H123</f>
        <v>0</v>
      </c>
      <c r="S123" s="180">
        <v>0</v>
      </c>
      <c r="T123" s="181">
        <f>S123*H123</f>
        <v>0</v>
      </c>
      <c r="U123" s="35"/>
      <c r="V123" s="35"/>
      <c r="W123" s="35"/>
      <c r="X123" s="35"/>
      <c r="Y123" s="35"/>
      <c r="Z123" s="35"/>
      <c r="AA123" s="35"/>
      <c r="AB123" s="35"/>
      <c r="AC123" s="35"/>
      <c r="AD123" s="35"/>
      <c r="AE123" s="35"/>
      <c r="AR123" s="182" t="s">
        <v>185</v>
      </c>
      <c r="AT123" s="182" t="s">
        <v>152</v>
      </c>
      <c r="AU123" s="182" t="s">
        <v>77</v>
      </c>
      <c r="AY123" s="16" t="s">
        <v>150</v>
      </c>
      <c r="BE123" s="183">
        <f>IF(N123="základní",J123,0)</f>
        <v>0</v>
      </c>
      <c r="BF123" s="183">
        <f>IF(N123="snížená",J123,0)</f>
        <v>0</v>
      </c>
      <c r="BG123" s="183">
        <f>IF(N123="zákl. přenesená",J123,0)</f>
        <v>0</v>
      </c>
      <c r="BH123" s="183">
        <f>IF(N123="sníž. přenesená",J123,0)</f>
        <v>0</v>
      </c>
      <c r="BI123" s="183">
        <f>IF(N123="nulová",J123,0)</f>
        <v>0</v>
      </c>
      <c r="BJ123" s="16" t="s">
        <v>15</v>
      </c>
      <c r="BK123" s="183">
        <f>ROUND(I123*H123,2)</f>
        <v>0</v>
      </c>
      <c r="BL123" s="16" t="s">
        <v>185</v>
      </c>
      <c r="BM123" s="182" t="s">
        <v>228</v>
      </c>
    </row>
    <row r="124" spans="1:47" s="2" customFormat="1" ht="12">
      <c r="A124" s="35"/>
      <c r="B124" s="36"/>
      <c r="C124" s="35"/>
      <c r="D124" s="184" t="s">
        <v>157</v>
      </c>
      <c r="E124" s="35"/>
      <c r="F124" s="185" t="s">
        <v>229</v>
      </c>
      <c r="G124" s="35"/>
      <c r="H124" s="35"/>
      <c r="I124" s="186"/>
      <c r="J124" s="35"/>
      <c r="K124" s="35"/>
      <c r="L124" s="36"/>
      <c r="M124" s="187"/>
      <c r="N124" s="188"/>
      <c r="O124" s="69"/>
      <c r="P124" s="69"/>
      <c r="Q124" s="69"/>
      <c r="R124" s="69"/>
      <c r="S124" s="69"/>
      <c r="T124" s="70"/>
      <c r="U124" s="35"/>
      <c r="V124" s="35"/>
      <c r="W124" s="35"/>
      <c r="X124" s="35"/>
      <c r="Y124" s="35"/>
      <c r="Z124" s="35"/>
      <c r="AA124" s="35"/>
      <c r="AB124" s="35"/>
      <c r="AC124" s="35"/>
      <c r="AD124" s="35"/>
      <c r="AE124" s="35"/>
      <c r="AT124" s="16" t="s">
        <v>157</v>
      </c>
      <c r="AU124" s="16" t="s">
        <v>77</v>
      </c>
    </row>
    <row r="125" spans="1:65" s="2" customFormat="1" ht="24.15" customHeight="1">
      <c r="A125" s="35"/>
      <c r="B125" s="170"/>
      <c r="C125" s="171" t="s">
        <v>73</v>
      </c>
      <c r="D125" s="171" t="s">
        <v>152</v>
      </c>
      <c r="E125" s="172" t="s">
        <v>230</v>
      </c>
      <c r="F125" s="173" t="s">
        <v>231</v>
      </c>
      <c r="G125" s="174" t="s">
        <v>201</v>
      </c>
      <c r="H125" s="175">
        <v>193.8</v>
      </c>
      <c r="I125" s="176"/>
      <c r="J125" s="177">
        <f>ROUND(I125*H125,2)</f>
        <v>0</v>
      </c>
      <c r="K125" s="173" t="s">
        <v>156</v>
      </c>
      <c r="L125" s="36"/>
      <c r="M125" s="178" t="s">
        <v>3</v>
      </c>
      <c r="N125" s="179" t="s">
        <v>40</v>
      </c>
      <c r="O125" s="69"/>
      <c r="P125" s="180">
        <f>O125*H125</f>
        <v>0</v>
      </c>
      <c r="Q125" s="180">
        <v>0</v>
      </c>
      <c r="R125" s="180">
        <f>Q125*H125</f>
        <v>0</v>
      </c>
      <c r="S125" s="180">
        <v>0</v>
      </c>
      <c r="T125" s="181">
        <f>S125*H125</f>
        <v>0</v>
      </c>
      <c r="U125" s="35"/>
      <c r="V125" s="35"/>
      <c r="W125" s="35"/>
      <c r="X125" s="35"/>
      <c r="Y125" s="35"/>
      <c r="Z125" s="35"/>
      <c r="AA125" s="35"/>
      <c r="AB125" s="35"/>
      <c r="AC125" s="35"/>
      <c r="AD125" s="35"/>
      <c r="AE125" s="35"/>
      <c r="AR125" s="182" t="s">
        <v>185</v>
      </c>
      <c r="AT125" s="182" t="s">
        <v>152</v>
      </c>
      <c r="AU125" s="182" t="s">
        <v>77</v>
      </c>
      <c r="AY125" s="16" t="s">
        <v>150</v>
      </c>
      <c r="BE125" s="183">
        <f>IF(N125="základní",J125,0)</f>
        <v>0</v>
      </c>
      <c r="BF125" s="183">
        <f>IF(N125="snížená",J125,0)</f>
        <v>0</v>
      </c>
      <c r="BG125" s="183">
        <f>IF(N125="zákl. přenesená",J125,0)</f>
        <v>0</v>
      </c>
      <c r="BH125" s="183">
        <f>IF(N125="sníž. přenesená",J125,0)</f>
        <v>0</v>
      </c>
      <c r="BI125" s="183">
        <f>IF(N125="nulová",J125,0)</f>
        <v>0</v>
      </c>
      <c r="BJ125" s="16" t="s">
        <v>15</v>
      </c>
      <c r="BK125" s="183">
        <f>ROUND(I125*H125,2)</f>
        <v>0</v>
      </c>
      <c r="BL125" s="16" t="s">
        <v>185</v>
      </c>
      <c r="BM125" s="182" t="s">
        <v>232</v>
      </c>
    </row>
    <row r="126" spans="1:47" s="2" customFormat="1" ht="12">
      <c r="A126" s="35"/>
      <c r="B126" s="36"/>
      <c r="C126" s="35"/>
      <c r="D126" s="184" t="s">
        <v>157</v>
      </c>
      <c r="E126" s="35"/>
      <c r="F126" s="185" t="s">
        <v>233</v>
      </c>
      <c r="G126" s="35"/>
      <c r="H126" s="35"/>
      <c r="I126" s="186"/>
      <c r="J126" s="35"/>
      <c r="K126" s="35"/>
      <c r="L126" s="36"/>
      <c r="M126" s="187"/>
      <c r="N126" s="188"/>
      <c r="O126" s="69"/>
      <c r="P126" s="69"/>
      <c r="Q126" s="69"/>
      <c r="R126" s="69"/>
      <c r="S126" s="69"/>
      <c r="T126" s="70"/>
      <c r="U126" s="35"/>
      <c r="V126" s="35"/>
      <c r="W126" s="35"/>
      <c r="X126" s="35"/>
      <c r="Y126" s="35"/>
      <c r="Z126" s="35"/>
      <c r="AA126" s="35"/>
      <c r="AB126" s="35"/>
      <c r="AC126" s="35"/>
      <c r="AD126" s="35"/>
      <c r="AE126" s="35"/>
      <c r="AT126" s="16" t="s">
        <v>157</v>
      </c>
      <c r="AU126" s="16" t="s">
        <v>77</v>
      </c>
    </row>
    <row r="127" spans="1:65" s="2" customFormat="1" ht="24.15" customHeight="1">
      <c r="A127" s="35"/>
      <c r="B127" s="170"/>
      <c r="C127" s="171" t="s">
        <v>234</v>
      </c>
      <c r="D127" s="171" t="s">
        <v>152</v>
      </c>
      <c r="E127" s="172" t="s">
        <v>235</v>
      </c>
      <c r="F127" s="173" t="s">
        <v>236</v>
      </c>
      <c r="G127" s="174" t="s">
        <v>155</v>
      </c>
      <c r="H127" s="175">
        <v>522.34</v>
      </c>
      <c r="I127" s="176"/>
      <c r="J127" s="177">
        <f>ROUND(I127*H127,2)</f>
        <v>0</v>
      </c>
      <c r="K127" s="173" t="s">
        <v>156</v>
      </c>
      <c r="L127" s="36"/>
      <c r="M127" s="178" t="s">
        <v>3</v>
      </c>
      <c r="N127" s="179" t="s">
        <v>40</v>
      </c>
      <c r="O127" s="69"/>
      <c r="P127" s="180">
        <f>O127*H127</f>
        <v>0</v>
      </c>
      <c r="Q127" s="180">
        <v>0</v>
      </c>
      <c r="R127" s="180">
        <f>Q127*H127</f>
        <v>0</v>
      </c>
      <c r="S127" s="180">
        <v>0</v>
      </c>
      <c r="T127" s="181">
        <f>S127*H127</f>
        <v>0</v>
      </c>
      <c r="U127" s="35"/>
      <c r="V127" s="35"/>
      <c r="W127" s="35"/>
      <c r="X127" s="35"/>
      <c r="Y127" s="35"/>
      <c r="Z127" s="35"/>
      <c r="AA127" s="35"/>
      <c r="AB127" s="35"/>
      <c r="AC127" s="35"/>
      <c r="AD127" s="35"/>
      <c r="AE127" s="35"/>
      <c r="AR127" s="182" t="s">
        <v>185</v>
      </c>
      <c r="AT127" s="182" t="s">
        <v>152</v>
      </c>
      <c r="AU127" s="182" t="s">
        <v>77</v>
      </c>
      <c r="AY127" s="16" t="s">
        <v>150</v>
      </c>
      <c r="BE127" s="183">
        <f>IF(N127="základní",J127,0)</f>
        <v>0</v>
      </c>
      <c r="BF127" s="183">
        <f>IF(N127="snížená",J127,0)</f>
        <v>0</v>
      </c>
      <c r="BG127" s="183">
        <f>IF(N127="zákl. přenesená",J127,0)</f>
        <v>0</v>
      </c>
      <c r="BH127" s="183">
        <f>IF(N127="sníž. přenesená",J127,0)</f>
        <v>0</v>
      </c>
      <c r="BI127" s="183">
        <f>IF(N127="nulová",J127,0)</f>
        <v>0</v>
      </c>
      <c r="BJ127" s="16" t="s">
        <v>15</v>
      </c>
      <c r="BK127" s="183">
        <f>ROUND(I127*H127,2)</f>
        <v>0</v>
      </c>
      <c r="BL127" s="16" t="s">
        <v>185</v>
      </c>
      <c r="BM127" s="182" t="s">
        <v>237</v>
      </c>
    </row>
    <row r="128" spans="1:47" s="2" customFormat="1" ht="12">
      <c r="A128" s="35"/>
      <c r="B128" s="36"/>
      <c r="C128" s="35"/>
      <c r="D128" s="184" t="s">
        <v>157</v>
      </c>
      <c r="E128" s="35"/>
      <c r="F128" s="185" t="s">
        <v>238</v>
      </c>
      <c r="G128" s="35"/>
      <c r="H128" s="35"/>
      <c r="I128" s="186"/>
      <c r="J128" s="35"/>
      <c r="K128" s="35"/>
      <c r="L128" s="36"/>
      <c r="M128" s="187"/>
      <c r="N128" s="188"/>
      <c r="O128" s="69"/>
      <c r="P128" s="69"/>
      <c r="Q128" s="69"/>
      <c r="R128" s="69"/>
      <c r="S128" s="69"/>
      <c r="T128" s="70"/>
      <c r="U128" s="35"/>
      <c r="V128" s="35"/>
      <c r="W128" s="35"/>
      <c r="X128" s="35"/>
      <c r="Y128" s="35"/>
      <c r="Z128" s="35"/>
      <c r="AA128" s="35"/>
      <c r="AB128" s="35"/>
      <c r="AC128" s="35"/>
      <c r="AD128" s="35"/>
      <c r="AE128" s="35"/>
      <c r="AT128" s="16" t="s">
        <v>157</v>
      </c>
      <c r="AU128" s="16" t="s">
        <v>77</v>
      </c>
    </row>
    <row r="129" spans="1:65" s="2" customFormat="1" ht="37.8" customHeight="1">
      <c r="A129" s="35"/>
      <c r="B129" s="170"/>
      <c r="C129" s="171" t="s">
        <v>186</v>
      </c>
      <c r="D129" s="171" t="s">
        <v>152</v>
      </c>
      <c r="E129" s="172" t="s">
        <v>239</v>
      </c>
      <c r="F129" s="173" t="s">
        <v>240</v>
      </c>
      <c r="G129" s="174" t="s">
        <v>155</v>
      </c>
      <c r="H129" s="175">
        <v>501.94</v>
      </c>
      <c r="I129" s="176"/>
      <c r="J129" s="177">
        <f>ROUND(I129*H129,2)</f>
        <v>0</v>
      </c>
      <c r="K129" s="173" t="s">
        <v>156</v>
      </c>
      <c r="L129" s="36"/>
      <c r="M129" s="178" t="s">
        <v>3</v>
      </c>
      <c r="N129" s="179" t="s">
        <v>40</v>
      </c>
      <c r="O129" s="69"/>
      <c r="P129" s="180">
        <f>O129*H129</f>
        <v>0</v>
      </c>
      <c r="Q129" s="180">
        <v>0</v>
      </c>
      <c r="R129" s="180">
        <f>Q129*H129</f>
        <v>0</v>
      </c>
      <c r="S129" s="180">
        <v>0</v>
      </c>
      <c r="T129" s="181">
        <f>S129*H129</f>
        <v>0</v>
      </c>
      <c r="U129" s="35"/>
      <c r="V129" s="35"/>
      <c r="W129" s="35"/>
      <c r="X129" s="35"/>
      <c r="Y129" s="35"/>
      <c r="Z129" s="35"/>
      <c r="AA129" s="35"/>
      <c r="AB129" s="35"/>
      <c r="AC129" s="35"/>
      <c r="AD129" s="35"/>
      <c r="AE129" s="35"/>
      <c r="AR129" s="182" t="s">
        <v>185</v>
      </c>
      <c r="AT129" s="182" t="s">
        <v>152</v>
      </c>
      <c r="AU129" s="182" t="s">
        <v>77</v>
      </c>
      <c r="AY129" s="16" t="s">
        <v>150</v>
      </c>
      <c r="BE129" s="183">
        <f>IF(N129="základní",J129,0)</f>
        <v>0</v>
      </c>
      <c r="BF129" s="183">
        <f>IF(N129="snížená",J129,0)</f>
        <v>0</v>
      </c>
      <c r="BG129" s="183">
        <f>IF(N129="zákl. přenesená",J129,0)</f>
        <v>0</v>
      </c>
      <c r="BH129" s="183">
        <f>IF(N129="sníž. přenesená",J129,0)</f>
        <v>0</v>
      </c>
      <c r="BI129" s="183">
        <f>IF(N129="nulová",J129,0)</f>
        <v>0</v>
      </c>
      <c r="BJ129" s="16" t="s">
        <v>15</v>
      </c>
      <c r="BK129" s="183">
        <f>ROUND(I129*H129,2)</f>
        <v>0</v>
      </c>
      <c r="BL129" s="16" t="s">
        <v>185</v>
      </c>
      <c r="BM129" s="182" t="s">
        <v>241</v>
      </c>
    </row>
    <row r="130" spans="1:47" s="2" customFormat="1" ht="12">
      <c r="A130" s="35"/>
      <c r="B130" s="36"/>
      <c r="C130" s="35"/>
      <c r="D130" s="184" t="s">
        <v>157</v>
      </c>
      <c r="E130" s="35"/>
      <c r="F130" s="185" t="s">
        <v>242</v>
      </c>
      <c r="G130" s="35"/>
      <c r="H130" s="35"/>
      <c r="I130" s="186"/>
      <c r="J130" s="35"/>
      <c r="K130" s="35"/>
      <c r="L130" s="36"/>
      <c r="M130" s="187"/>
      <c r="N130" s="188"/>
      <c r="O130" s="69"/>
      <c r="P130" s="69"/>
      <c r="Q130" s="69"/>
      <c r="R130" s="69"/>
      <c r="S130" s="69"/>
      <c r="T130" s="70"/>
      <c r="U130" s="35"/>
      <c r="V130" s="35"/>
      <c r="W130" s="35"/>
      <c r="X130" s="35"/>
      <c r="Y130" s="35"/>
      <c r="Z130" s="35"/>
      <c r="AA130" s="35"/>
      <c r="AB130" s="35"/>
      <c r="AC130" s="35"/>
      <c r="AD130" s="35"/>
      <c r="AE130" s="35"/>
      <c r="AT130" s="16" t="s">
        <v>157</v>
      </c>
      <c r="AU130" s="16" t="s">
        <v>77</v>
      </c>
    </row>
    <row r="131" spans="1:65" s="2" customFormat="1" ht="33" customHeight="1">
      <c r="A131" s="35"/>
      <c r="B131" s="170"/>
      <c r="C131" s="171" t="s">
        <v>9</v>
      </c>
      <c r="D131" s="171" t="s">
        <v>152</v>
      </c>
      <c r="E131" s="172" t="s">
        <v>243</v>
      </c>
      <c r="F131" s="173" t="s">
        <v>244</v>
      </c>
      <c r="G131" s="174" t="s">
        <v>201</v>
      </c>
      <c r="H131" s="175">
        <v>426.1</v>
      </c>
      <c r="I131" s="176"/>
      <c r="J131" s="177">
        <f>ROUND(I131*H131,2)</f>
        <v>0</v>
      </c>
      <c r="K131" s="173" t="s">
        <v>156</v>
      </c>
      <c r="L131" s="36"/>
      <c r="M131" s="178" t="s">
        <v>3</v>
      </c>
      <c r="N131" s="179" t="s">
        <v>40</v>
      </c>
      <c r="O131" s="69"/>
      <c r="P131" s="180">
        <f>O131*H131</f>
        <v>0</v>
      </c>
      <c r="Q131" s="180">
        <v>0</v>
      </c>
      <c r="R131" s="180">
        <f>Q131*H131</f>
        <v>0</v>
      </c>
      <c r="S131" s="180">
        <v>0</v>
      </c>
      <c r="T131" s="181">
        <f>S131*H131</f>
        <v>0</v>
      </c>
      <c r="U131" s="35"/>
      <c r="V131" s="35"/>
      <c r="W131" s="35"/>
      <c r="X131" s="35"/>
      <c r="Y131" s="35"/>
      <c r="Z131" s="35"/>
      <c r="AA131" s="35"/>
      <c r="AB131" s="35"/>
      <c r="AC131" s="35"/>
      <c r="AD131" s="35"/>
      <c r="AE131" s="35"/>
      <c r="AR131" s="182" t="s">
        <v>185</v>
      </c>
      <c r="AT131" s="182" t="s">
        <v>152</v>
      </c>
      <c r="AU131" s="182" t="s">
        <v>77</v>
      </c>
      <c r="AY131" s="16" t="s">
        <v>150</v>
      </c>
      <c r="BE131" s="183">
        <f>IF(N131="základní",J131,0)</f>
        <v>0</v>
      </c>
      <c r="BF131" s="183">
        <f>IF(N131="snížená",J131,0)</f>
        <v>0</v>
      </c>
      <c r="BG131" s="183">
        <f>IF(N131="zákl. přenesená",J131,0)</f>
        <v>0</v>
      </c>
      <c r="BH131" s="183">
        <f>IF(N131="sníž. přenesená",J131,0)</f>
        <v>0</v>
      </c>
      <c r="BI131" s="183">
        <f>IF(N131="nulová",J131,0)</f>
        <v>0</v>
      </c>
      <c r="BJ131" s="16" t="s">
        <v>15</v>
      </c>
      <c r="BK131" s="183">
        <f>ROUND(I131*H131,2)</f>
        <v>0</v>
      </c>
      <c r="BL131" s="16" t="s">
        <v>185</v>
      </c>
      <c r="BM131" s="182" t="s">
        <v>245</v>
      </c>
    </row>
    <row r="132" spans="1:47" s="2" customFormat="1" ht="12">
      <c r="A132" s="35"/>
      <c r="B132" s="36"/>
      <c r="C132" s="35"/>
      <c r="D132" s="184" t="s">
        <v>157</v>
      </c>
      <c r="E132" s="35"/>
      <c r="F132" s="185" t="s">
        <v>246</v>
      </c>
      <c r="G132" s="35"/>
      <c r="H132" s="35"/>
      <c r="I132" s="186"/>
      <c r="J132" s="35"/>
      <c r="K132" s="35"/>
      <c r="L132" s="36"/>
      <c r="M132" s="187"/>
      <c r="N132" s="188"/>
      <c r="O132" s="69"/>
      <c r="P132" s="69"/>
      <c r="Q132" s="69"/>
      <c r="R132" s="69"/>
      <c r="S132" s="69"/>
      <c r="T132" s="70"/>
      <c r="U132" s="35"/>
      <c r="V132" s="35"/>
      <c r="W132" s="35"/>
      <c r="X132" s="35"/>
      <c r="Y132" s="35"/>
      <c r="Z132" s="35"/>
      <c r="AA132" s="35"/>
      <c r="AB132" s="35"/>
      <c r="AC132" s="35"/>
      <c r="AD132" s="35"/>
      <c r="AE132" s="35"/>
      <c r="AT132" s="16" t="s">
        <v>157</v>
      </c>
      <c r="AU132" s="16" t="s">
        <v>77</v>
      </c>
    </row>
    <row r="133" spans="1:65" s="2" customFormat="1" ht="16.5" customHeight="1">
      <c r="A133" s="35"/>
      <c r="B133" s="170"/>
      <c r="C133" s="193" t="s">
        <v>185</v>
      </c>
      <c r="D133" s="193" t="s">
        <v>247</v>
      </c>
      <c r="E133" s="194" t="s">
        <v>248</v>
      </c>
      <c r="F133" s="195" t="s">
        <v>249</v>
      </c>
      <c r="G133" s="196" t="s">
        <v>201</v>
      </c>
      <c r="H133" s="197">
        <v>468.71</v>
      </c>
      <c r="I133" s="198"/>
      <c r="J133" s="199">
        <f>ROUND(I133*H133,2)</f>
        <v>0</v>
      </c>
      <c r="K133" s="195" t="s">
        <v>3</v>
      </c>
      <c r="L133" s="200"/>
      <c r="M133" s="201" t="s">
        <v>3</v>
      </c>
      <c r="N133" s="202" t="s">
        <v>40</v>
      </c>
      <c r="O133" s="69"/>
      <c r="P133" s="180">
        <f>O133*H133</f>
        <v>0</v>
      </c>
      <c r="Q133" s="180">
        <v>0</v>
      </c>
      <c r="R133" s="180">
        <f>Q133*H133</f>
        <v>0</v>
      </c>
      <c r="S133" s="180">
        <v>0</v>
      </c>
      <c r="T133" s="181">
        <f>S133*H133</f>
        <v>0</v>
      </c>
      <c r="U133" s="35"/>
      <c r="V133" s="35"/>
      <c r="W133" s="35"/>
      <c r="X133" s="35"/>
      <c r="Y133" s="35"/>
      <c r="Z133" s="35"/>
      <c r="AA133" s="35"/>
      <c r="AB133" s="35"/>
      <c r="AC133" s="35"/>
      <c r="AD133" s="35"/>
      <c r="AE133" s="35"/>
      <c r="AR133" s="182" t="s">
        <v>250</v>
      </c>
      <c r="AT133" s="182" t="s">
        <v>247</v>
      </c>
      <c r="AU133" s="182" t="s">
        <v>77</v>
      </c>
      <c r="AY133" s="16" t="s">
        <v>150</v>
      </c>
      <c r="BE133" s="183">
        <f>IF(N133="základní",J133,0)</f>
        <v>0</v>
      </c>
      <c r="BF133" s="183">
        <f>IF(N133="snížená",J133,0)</f>
        <v>0</v>
      </c>
      <c r="BG133" s="183">
        <f>IF(N133="zákl. přenesená",J133,0)</f>
        <v>0</v>
      </c>
      <c r="BH133" s="183">
        <f>IF(N133="sníž. přenesená",J133,0)</f>
        <v>0</v>
      </c>
      <c r="BI133" s="183">
        <f>IF(N133="nulová",J133,0)</f>
        <v>0</v>
      </c>
      <c r="BJ133" s="16" t="s">
        <v>15</v>
      </c>
      <c r="BK133" s="183">
        <f>ROUND(I133*H133,2)</f>
        <v>0</v>
      </c>
      <c r="BL133" s="16" t="s">
        <v>185</v>
      </c>
      <c r="BM133" s="182" t="s">
        <v>250</v>
      </c>
    </row>
    <row r="134" spans="1:65" s="2" customFormat="1" ht="37.8" customHeight="1">
      <c r="A134" s="35"/>
      <c r="B134" s="170"/>
      <c r="C134" s="171" t="s">
        <v>251</v>
      </c>
      <c r="D134" s="171" t="s">
        <v>152</v>
      </c>
      <c r="E134" s="172" t="s">
        <v>252</v>
      </c>
      <c r="F134" s="173" t="s">
        <v>253</v>
      </c>
      <c r="G134" s="174" t="s">
        <v>201</v>
      </c>
      <c r="H134" s="175">
        <v>426.1</v>
      </c>
      <c r="I134" s="176"/>
      <c r="J134" s="177">
        <f>ROUND(I134*H134,2)</f>
        <v>0</v>
      </c>
      <c r="K134" s="173" t="s">
        <v>156</v>
      </c>
      <c r="L134" s="36"/>
      <c r="M134" s="178" t="s">
        <v>3</v>
      </c>
      <c r="N134" s="179" t="s">
        <v>40</v>
      </c>
      <c r="O134" s="69"/>
      <c r="P134" s="180">
        <f>O134*H134</f>
        <v>0</v>
      </c>
      <c r="Q134" s="180">
        <v>0</v>
      </c>
      <c r="R134" s="180">
        <f>Q134*H134</f>
        <v>0</v>
      </c>
      <c r="S134" s="180">
        <v>0</v>
      </c>
      <c r="T134" s="181">
        <f>S134*H134</f>
        <v>0</v>
      </c>
      <c r="U134" s="35"/>
      <c r="V134" s="35"/>
      <c r="W134" s="35"/>
      <c r="X134" s="35"/>
      <c r="Y134" s="35"/>
      <c r="Z134" s="35"/>
      <c r="AA134" s="35"/>
      <c r="AB134" s="35"/>
      <c r="AC134" s="35"/>
      <c r="AD134" s="35"/>
      <c r="AE134" s="35"/>
      <c r="AR134" s="182" t="s">
        <v>185</v>
      </c>
      <c r="AT134" s="182" t="s">
        <v>152</v>
      </c>
      <c r="AU134" s="182" t="s">
        <v>77</v>
      </c>
      <c r="AY134" s="16" t="s">
        <v>150</v>
      </c>
      <c r="BE134" s="183">
        <f>IF(N134="základní",J134,0)</f>
        <v>0</v>
      </c>
      <c r="BF134" s="183">
        <f>IF(N134="snížená",J134,0)</f>
        <v>0</v>
      </c>
      <c r="BG134" s="183">
        <f>IF(N134="zákl. přenesená",J134,0)</f>
        <v>0</v>
      </c>
      <c r="BH134" s="183">
        <f>IF(N134="sníž. přenesená",J134,0)</f>
        <v>0</v>
      </c>
      <c r="BI134" s="183">
        <f>IF(N134="nulová",J134,0)</f>
        <v>0</v>
      </c>
      <c r="BJ134" s="16" t="s">
        <v>15</v>
      </c>
      <c r="BK134" s="183">
        <f>ROUND(I134*H134,2)</f>
        <v>0</v>
      </c>
      <c r="BL134" s="16" t="s">
        <v>185</v>
      </c>
      <c r="BM134" s="182" t="s">
        <v>254</v>
      </c>
    </row>
    <row r="135" spans="1:47" s="2" customFormat="1" ht="12">
      <c r="A135" s="35"/>
      <c r="B135" s="36"/>
      <c r="C135" s="35"/>
      <c r="D135" s="184" t="s">
        <v>157</v>
      </c>
      <c r="E135" s="35"/>
      <c r="F135" s="185" t="s">
        <v>255</v>
      </c>
      <c r="G135" s="35"/>
      <c r="H135" s="35"/>
      <c r="I135" s="186"/>
      <c r="J135" s="35"/>
      <c r="K135" s="35"/>
      <c r="L135" s="36"/>
      <c r="M135" s="187"/>
      <c r="N135" s="188"/>
      <c r="O135" s="69"/>
      <c r="P135" s="69"/>
      <c r="Q135" s="69"/>
      <c r="R135" s="69"/>
      <c r="S135" s="69"/>
      <c r="T135" s="70"/>
      <c r="U135" s="35"/>
      <c r="V135" s="35"/>
      <c r="W135" s="35"/>
      <c r="X135" s="35"/>
      <c r="Y135" s="35"/>
      <c r="Z135" s="35"/>
      <c r="AA135" s="35"/>
      <c r="AB135" s="35"/>
      <c r="AC135" s="35"/>
      <c r="AD135" s="35"/>
      <c r="AE135" s="35"/>
      <c r="AT135" s="16" t="s">
        <v>157</v>
      </c>
      <c r="AU135" s="16" t="s">
        <v>77</v>
      </c>
    </row>
    <row r="136" spans="1:65" s="2" customFormat="1" ht="24.15" customHeight="1">
      <c r="A136" s="35"/>
      <c r="B136" s="170"/>
      <c r="C136" s="193" t="s">
        <v>194</v>
      </c>
      <c r="D136" s="193" t="s">
        <v>247</v>
      </c>
      <c r="E136" s="194" t="s">
        <v>256</v>
      </c>
      <c r="F136" s="195" t="s">
        <v>257</v>
      </c>
      <c r="G136" s="196" t="s">
        <v>201</v>
      </c>
      <c r="H136" s="197">
        <v>447.405</v>
      </c>
      <c r="I136" s="198"/>
      <c r="J136" s="199">
        <f>ROUND(I136*H136,2)</f>
        <v>0</v>
      </c>
      <c r="K136" s="195" t="s">
        <v>3</v>
      </c>
      <c r="L136" s="200"/>
      <c r="M136" s="201" t="s">
        <v>3</v>
      </c>
      <c r="N136" s="202" t="s">
        <v>40</v>
      </c>
      <c r="O136" s="69"/>
      <c r="P136" s="180">
        <f>O136*H136</f>
        <v>0</v>
      </c>
      <c r="Q136" s="180">
        <v>0</v>
      </c>
      <c r="R136" s="180">
        <f>Q136*H136</f>
        <v>0</v>
      </c>
      <c r="S136" s="180">
        <v>0</v>
      </c>
      <c r="T136" s="181">
        <f>S136*H136</f>
        <v>0</v>
      </c>
      <c r="U136" s="35"/>
      <c r="V136" s="35"/>
      <c r="W136" s="35"/>
      <c r="X136" s="35"/>
      <c r="Y136" s="35"/>
      <c r="Z136" s="35"/>
      <c r="AA136" s="35"/>
      <c r="AB136" s="35"/>
      <c r="AC136" s="35"/>
      <c r="AD136" s="35"/>
      <c r="AE136" s="35"/>
      <c r="AR136" s="182" t="s">
        <v>250</v>
      </c>
      <c r="AT136" s="182" t="s">
        <v>247</v>
      </c>
      <c r="AU136" s="182" t="s">
        <v>77</v>
      </c>
      <c r="AY136" s="16" t="s">
        <v>150</v>
      </c>
      <c r="BE136" s="183">
        <f>IF(N136="základní",J136,0)</f>
        <v>0</v>
      </c>
      <c r="BF136" s="183">
        <f>IF(N136="snížená",J136,0)</f>
        <v>0</v>
      </c>
      <c r="BG136" s="183">
        <f>IF(N136="zákl. přenesená",J136,0)</f>
        <v>0</v>
      </c>
      <c r="BH136" s="183">
        <f>IF(N136="sníž. přenesená",J136,0)</f>
        <v>0</v>
      </c>
      <c r="BI136" s="183">
        <f>IF(N136="nulová",J136,0)</f>
        <v>0</v>
      </c>
      <c r="BJ136" s="16" t="s">
        <v>15</v>
      </c>
      <c r="BK136" s="183">
        <f>ROUND(I136*H136,2)</f>
        <v>0</v>
      </c>
      <c r="BL136" s="16" t="s">
        <v>185</v>
      </c>
      <c r="BM136" s="182" t="s">
        <v>258</v>
      </c>
    </row>
    <row r="137" spans="1:65" s="2" customFormat="1" ht="16.5" customHeight="1">
      <c r="A137" s="35"/>
      <c r="B137" s="170"/>
      <c r="C137" s="171" t="s">
        <v>259</v>
      </c>
      <c r="D137" s="171" t="s">
        <v>152</v>
      </c>
      <c r="E137" s="172" t="s">
        <v>260</v>
      </c>
      <c r="F137" s="173" t="s">
        <v>261</v>
      </c>
      <c r="G137" s="174" t="s">
        <v>201</v>
      </c>
      <c r="H137" s="175">
        <v>426.1</v>
      </c>
      <c r="I137" s="176"/>
      <c r="J137" s="177">
        <f>ROUND(I137*H137,2)</f>
        <v>0</v>
      </c>
      <c r="K137" s="173" t="s">
        <v>156</v>
      </c>
      <c r="L137" s="36"/>
      <c r="M137" s="178" t="s">
        <v>3</v>
      </c>
      <c r="N137" s="179" t="s">
        <v>40</v>
      </c>
      <c r="O137" s="69"/>
      <c r="P137" s="180">
        <f>O137*H137</f>
        <v>0</v>
      </c>
      <c r="Q137" s="180">
        <v>0</v>
      </c>
      <c r="R137" s="180">
        <f>Q137*H137</f>
        <v>0</v>
      </c>
      <c r="S137" s="180">
        <v>0</v>
      </c>
      <c r="T137" s="181">
        <f>S137*H137</f>
        <v>0</v>
      </c>
      <c r="U137" s="35"/>
      <c r="V137" s="35"/>
      <c r="W137" s="35"/>
      <c r="X137" s="35"/>
      <c r="Y137" s="35"/>
      <c r="Z137" s="35"/>
      <c r="AA137" s="35"/>
      <c r="AB137" s="35"/>
      <c r="AC137" s="35"/>
      <c r="AD137" s="35"/>
      <c r="AE137" s="35"/>
      <c r="AR137" s="182" t="s">
        <v>185</v>
      </c>
      <c r="AT137" s="182" t="s">
        <v>152</v>
      </c>
      <c r="AU137" s="182" t="s">
        <v>77</v>
      </c>
      <c r="AY137" s="16" t="s">
        <v>150</v>
      </c>
      <c r="BE137" s="183">
        <f>IF(N137="základní",J137,0)</f>
        <v>0</v>
      </c>
      <c r="BF137" s="183">
        <f>IF(N137="snížená",J137,0)</f>
        <v>0</v>
      </c>
      <c r="BG137" s="183">
        <f>IF(N137="zákl. přenesená",J137,0)</f>
        <v>0</v>
      </c>
      <c r="BH137" s="183">
        <f>IF(N137="sníž. přenesená",J137,0)</f>
        <v>0</v>
      </c>
      <c r="BI137" s="183">
        <f>IF(N137="nulová",J137,0)</f>
        <v>0</v>
      </c>
      <c r="BJ137" s="16" t="s">
        <v>15</v>
      </c>
      <c r="BK137" s="183">
        <f>ROUND(I137*H137,2)</f>
        <v>0</v>
      </c>
      <c r="BL137" s="16" t="s">
        <v>185</v>
      </c>
      <c r="BM137" s="182" t="s">
        <v>262</v>
      </c>
    </row>
    <row r="138" spans="1:47" s="2" customFormat="1" ht="12">
      <c r="A138" s="35"/>
      <c r="B138" s="36"/>
      <c r="C138" s="35"/>
      <c r="D138" s="184" t="s">
        <v>157</v>
      </c>
      <c r="E138" s="35"/>
      <c r="F138" s="185" t="s">
        <v>263</v>
      </c>
      <c r="G138" s="35"/>
      <c r="H138" s="35"/>
      <c r="I138" s="186"/>
      <c r="J138" s="35"/>
      <c r="K138" s="35"/>
      <c r="L138" s="36"/>
      <c r="M138" s="187"/>
      <c r="N138" s="188"/>
      <c r="O138" s="69"/>
      <c r="P138" s="69"/>
      <c r="Q138" s="69"/>
      <c r="R138" s="69"/>
      <c r="S138" s="69"/>
      <c r="T138" s="70"/>
      <c r="U138" s="35"/>
      <c r="V138" s="35"/>
      <c r="W138" s="35"/>
      <c r="X138" s="35"/>
      <c r="Y138" s="35"/>
      <c r="Z138" s="35"/>
      <c r="AA138" s="35"/>
      <c r="AB138" s="35"/>
      <c r="AC138" s="35"/>
      <c r="AD138" s="35"/>
      <c r="AE138" s="35"/>
      <c r="AT138" s="16" t="s">
        <v>157</v>
      </c>
      <c r="AU138" s="16" t="s">
        <v>77</v>
      </c>
    </row>
    <row r="139" spans="1:65" s="2" customFormat="1" ht="37.8" customHeight="1">
      <c r="A139" s="35"/>
      <c r="B139" s="170"/>
      <c r="C139" s="171" t="s">
        <v>223</v>
      </c>
      <c r="D139" s="171" t="s">
        <v>152</v>
      </c>
      <c r="E139" s="172" t="s">
        <v>264</v>
      </c>
      <c r="F139" s="173" t="s">
        <v>265</v>
      </c>
      <c r="G139" s="174" t="s">
        <v>155</v>
      </c>
      <c r="H139" s="175">
        <v>474.4</v>
      </c>
      <c r="I139" s="176"/>
      <c r="J139" s="177">
        <f>ROUND(I139*H139,2)</f>
        <v>0</v>
      </c>
      <c r="K139" s="173" t="s">
        <v>156</v>
      </c>
      <c r="L139" s="36"/>
      <c r="M139" s="178" t="s">
        <v>3</v>
      </c>
      <c r="N139" s="179" t="s">
        <v>40</v>
      </c>
      <c r="O139" s="69"/>
      <c r="P139" s="180">
        <f>O139*H139</f>
        <v>0</v>
      </c>
      <c r="Q139" s="180">
        <v>0</v>
      </c>
      <c r="R139" s="180">
        <f>Q139*H139</f>
        <v>0</v>
      </c>
      <c r="S139" s="180">
        <v>0</v>
      </c>
      <c r="T139" s="181">
        <f>S139*H139</f>
        <v>0</v>
      </c>
      <c r="U139" s="35"/>
      <c r="V139" s="35"/>
      <c r="W139" s="35"/>
      <c r="X139" s="35"/>
      <c r="Y139" s="35"/>
      <c r="Z139" s="35"/>
      <c r="AA139" s="35"/>
      <c r="AB139" s="35"/>
      <c r="AC139" s="35"/>
      <c r="AD139" s="35"/>
      <c r="AE139" s="35"/>
      <c r="AR139" s="182" t="s">
        <v>185</v>
      </c>
      <c r="AT139" s="182" t="s">
        <v>152</v>
      </c>
      <c r="AU139" s="182" t="s">
        <v>77</v>
      </c>
      <c r="AY139" s="16" t="s">
        <v>150</v>
      </c>
      <c r="BE139" s="183">
        <f>IF(N139="základní",J139,0)</f>
        <v>0</v>
      </c>
      <c r="BF139" s="183">
        <f>IF(N139="snížená",J139,0)</f>
        <v>0</v>
      </c>
      <c r="BG139" s="183">
        <f>IF(N139="zákl. přenesená",J139,0)</f>
        <v>0</v>
      </c>
      <c r="BH139" s="183">
        <f>IF(N139="sníž. přenesená",J139,0)</f>
        <v>0</v>
      </c>
      <c r="BI139" s="183">
        <f>IF(N139="nulová",J139,0)</f>
        <v>0</v>
      </c>
      <c r="BJ139" s="16" t="s">
        <v>15</v>
      </c>
      <c r="BK139" s="183">
        <f>ROUND(I139*H139,2)</f>
        <v>0</v>
      </c>
      <c r="BL139" s="16" t="s">
        <v>185</v>
      </c>
      <c r="BM139" s="182" t="s">
        <v>266</v>
      </c>
    </row>
    <row r="140" spans="1:47" s="2" customFormat="1" ht="12">
      <c r="A140" s="35"/>
      <c r="B140" s="36"/>
      <c r="C140" s="35"/>
      <c r="D140" s="184" t="s">
        <v>157</v>
      </c>
      <c r="E140" s="35"/>
      <c r="F140" s="185" t="s">
        <v>267</v>
      </c>
      <c r="G140" s="35"/>
      <c r="H140" s="35"/>
      <c r="I140" s="186"/>
      <c r="J140" s="35"/>
      <c r="K140" s="35"/>
      <c r="L140" s="36"/>
      <c r="M140" s="187"/>
      <c r="N140" s="188"/>
      <c r="O140" s="69"/>
      <c r="P140" s="69"/>
      <c r="Q140" s="69"/>
      <c r="R140" s="69"/>
      <c r="S140" s="69"/>
      <c r="T140" s="70"/>
      <c r="U140" s="35"/>
      <c r="V140" s="35"/>
      <c r="W140" s="35"/>
      <c r="X140" s="35"/>
      <c r="Y140" s="35"/>
      <c r="Z140" s="35"/>
      <c r="AA140" s="35"/>
      <c r="AB140" s="35"/>
      <c r="AC140" s="35"/>
      <c r="AD140" s="35"/>
      <c r="AE140" s="35"/>
      <c r="AT140" s="16" t="s">
        <v>157</v>
      </c>
      <c r="AU140" s="16" t="s">
        <v>77</v>
      </c>
    </row>
    <row r="141" spans="1:65" s="2" customFormat="1" ht="37.8" customHeight="1">
      <c r="A141" s="35"/>
      <c r="B141" s="170"/>
      <c r="C141" s="171" t="s">
        <v>8</v>
      </c>
      <c r="D141" s="171" t="s">
        <v>152</v>
      </c>
      <c r="E141" s="172" t="s">
        <v>268</v>
      </c>
      <c r="F141" s="173" t="s">
        <v>269</v>
      </c>
      <c r="G141" s="174" t="s">
        <v>201</v>
      </c>
      <c r="H141" s="175">
        <v>91.8</v>
      </c>
      <c r="I141" s="176"/>
      <c r="J141" s="177">
        <f>ROUND(I141*H141,2)</f>
        <v>0</v>
      </c>
      <c r="K141" s="173" t="s">
        <v>156</v>
      </c>
      <c r="L141" s="36"/>
      <c r="M141" s="178" t="s">
        <v>3</v>
      </c>
      <c r="N141" s="179" t="s">
        <v>40</v>
      </c>
      <c r="O141" s="69"/>
      <c r="P141" s="180">
        <f>O141*H141</f>
        <v>0</v>
      </c>
      <c r="Q141" s="180">
        <v>0</v>
      </c>
      <c r="R141" s="180">
        <f>Q141*H141</f>
        <v>0</v>
      </c>
      <c r="S141" s="180">
        <v>0</v>
      </c>
      <c r="T141" s="181">
        <f>S141*H141</f>
        <v>0</v>
      </c>
      <c r="U141" s="35"/>
      <c r="V141" s="35"/>
      <c r="W141" s="35"/>
      <c r="X141" s="35"/>
      <c r="Y141" s="35"/>
      <c r="Z141" s="35"/>
      <c r="AA141" s="35"/>
      <c r="AB141" s="35"/>
      <c r="AC141" s="35"/>
      <c r="AD141" s="35"/>
      <c r="AE141" s="35"/>
      <c r="AR141" s="182" t="s">
        <v>185</v>
      </c>
      <c r="AT141" s="182" t="s">
        <v>152</v>
      </c>
      <c r="AU141" s="182" t="s">
        <v>77</v>
      </c>
      <c r="AY141" s="16" t="s">
        <v>150</v>
      </c>
      <c r="BE141" s="183">
        <f>IF(N141="základní",J141,0)</f>
        <v>0</v>
      </c>
      <c r="BF141" s="183">
        <f>IF(N141="snížená",J141,0)</f>
        <v>0</v>
      </c>
      <c r="BG141" s="183">
        <f>IF(N141="zákl. přenesená",J141,0)</f>
        <v>0</v>
      </c>
      <c r="BH141" s="183">
        <f>IF(N141="sníž. přenesená",J141,0)</f>
        <v>0</v>
      </c>
      <c r="BI141" s="183">
        <f>IF(N141="nulová",J141,0)</f>
        <v>0</v>
      </c>
      <c r="BJ141" s="16" t="s">
        <v>15</v>
      </c>
      <c r="BK141" s="183">
        <f>ROUND(I141*H141,2)</f>
        <v>0</v>
      </c>
      <c r="BL141" s="16" t="s">
        <v>185</v>
      </c>
      <c r="BM141" s="182" t="s">
        <v>270</v>
      </c>
    </row>
    <row r="142" spans="1:47" s="2" customFormat="1" ht="12">
      <c r="A142" s="35"/>
      <c r="B142" s="36"/>
      <c r="C142" s="35"/>
      <c r="D142" s="184" t="s">
        <v>157</v>
      </c>
      <c r="E142" s="35"/>
      <c r="F142" s="185" t="s">
        <v>271</v>
      </c>
      <c r="G142" s="35"/>
      <c r="H142" s="35"/>
      <c r="I142" s="186"/>
      <c r="J142" s="35"/>
      <c r="K142" s="35"/>
      <c r="L142" s="36"/>
      <c r="M142" s="187"/>
      <c r="N142" s="188"/>
      <c r="O142" s="69"/>
      <c r="P142" s="69"/>
      <c r="Q142" s="69"/>
      <c r="R142" s="69"/>
      <c r="S142" s="69"/>
      <c r="T142" s="70"/>
      <c r="U142" s="35"/>
      <c r="V142" s="35"/>
      <c r="W142" s="35"/>
      <c r="X142" s="35"/>
      <c r="Y142" s="35"/>
      <c r="Z142" s="35"/>
      <c r="AA142" s="35"/>
      <c r="AB142" s="35"/>
      <c r="AC142" s="35"/>
      <c r="AD142" s="35"/>
      <c r="AE142" s="35"/>
      <c r="AT142" s="16" t="s">
        <v>157</v>
      </c>
      <c r="AU142" s="16" t="s">
        <v>77</v>
      </c>
    </row>
    <row r="143" spans="1:65" s="2" customFormat="1" ht="37.8" customHeight="1">
      <c r="A143" s="35"/>
      <c r="B143" s="170"/>
      <c r="C143" s="171" t="s">
        <v>228</v>
      </c>
      <c r="D143" s="171" t="s">
        <v>152</v>
      </c>
      <c r="E143" s="172" t="s">
        <v>272</v>
      </c>
      <c r="F143" s="173" t="s">
        <v>273</v>
      </c>
      <c r="G143" s="174" t="s">
        <v>201</v>
      </c>
      <c r="H143" s="175">
        <v>102</v>
      </c>
      <c r="I143" s="176"/>
      <c r="J143" s="177">
        <f>ROUND(I143*H143,2)</f>
        <v>0</v>
      </c>
      <c r="K143" s="173" t="s">
        <v>156</v>
      </c>
      <c r="L143" s="36"/>
      <c r="M143" s="178" t="s">
        <v>3</v>
      </c>
      <c r="N143" s="179" t="s">
        <v>40</v>
      </c>
      <c r="O143" s="69"/>
      <c r="P143" s="180">
        <f>O143*H143</f>
        <v>0</v>
      </c>
      <c r="Q143" s="180">
        <v>0</v>
      </c>
      <c r="R143" s="180">
        <f>Q143*H143</f>
        <v>0</v>
      </c>
      <c r="S143" s="180">
        <v>0</v>
      </c>
      <c r="T143" s="181">
        <f>S143*H143</f>
        <v>0</v>
      </c>
      <c r="U143" s="35"/>
      <c r="V143" s="35"/>
      <c r="W143" s="35"/>
      <c r="X143" s="35"/>
      <c r="Y143" s="35"/>
      <c r="Z143" s="35"/>
      <c r="AA143" s="35"/>
      <c r="AB143" s="35"/>
      <c r="AC143" s="35"/>
      <c r="AD143" s="35"/>
      <c r="AE143" s="35"/>
      <c r="AR143" s="182" t="s">
        <v>185</v>
      </c>
      <c r="AT143" s="182" t="s">
        <v>152</v>
      </c>
      <c r="AU143" s="182" t="s">
        <v>77</v>
      </c>
      <c r="AY143" s="16" t="s">
        <v>150</v>
      </c>
      <c r="BE143" s="183">
        <f>IF(N143="základní",J143,0)</f>
        <v>0</v>
      </c>
      <c r="BF143" s="183">
        <f>IF(N143="snížená",J143,0)</f>
        <v>0</v>
      </c>
      <c r="BG143" s="183">
        <f>IF(N143="zákl. přenesená",J143,0)</f>
        <v>0</v>
      </c>
      <c r="BH143" s="183">
        <f>IF(N143="sníž. přenesená",J143,0)</f>
        <v>0</v>
      </c>
      <c r="BI143" s="183">
        <f>IF(N143="nulová",J143,0)</f>
        <v>0</v>
      </c>
      <c r="BJ143" s="16" t="s">
        <v>15</v>
      </c>
      <c r="BK143" s="183">
        <f>ROUND(I143*H143,2)</f>
        <v>0</v>
      </c>
      <c r="BL143" s="16" t="s">
        <v>185</v>
      </c>
      <c r="BM143" s="182" t="s">
        <v>274</v>
      </c>
    </row>
    <row r="144" spans="1:47" s="2" customFormat="1" ht="12">
      <c r="A144" s="35"/>
      <c r="B144" s="36"/>
      <c r="C144" s="35"/>
      <c r="D144" s="184" t="s">
        <v>157</v>
      </c>
      <c r="E144" s="35"/>
      <c r="F144" s="185" t="s">
        <v>275</v>
      </c>
      <c r="G144" s="35"/>
      <c r="H144" s="35"/>
      <c r="I144" s="186"/>
      <c r="J144" s="35"/>
      <c r="K144" s="35"/>
      <c r="L144" s="36"/>
      <c r="M144" s="187"/>
      <c r="N144" s="188"/>
      <c r="O144" s="69"/>
      <c r="P144" s="69"/>
      <c r="Q144" s="69"/>
      <c r="R144" s="69"/>
      <c r="S144" s="69"/>
      <c r="T144" s="70"/>
      <c r="U144" s="35"/>
      <c r="V144" s="35"/>
      <c r="W144" s="35"/>
      <c r="X144" s="35"/>
      <c r="Y144" s="35"/>
      <c r="Z144" s="35"/>
      <c r="AA144" s="35"/>
      <c r="AB144" s="35"/>
      <c r="AC144" s="35"/>
      <c r="AD144" s="35"/>
      <c r="AE144" s="35"/>
      <c r="AT144" s="16" t="s">
        <v>157</v>
      </c>
      <c r="AU144" s="16" t="s">
        <v>77</v>
      </c>
    </row>
    <row r="145" spans="1:65" s="2" customFormat="1" ht="21.75" customHeight="1">
      <c r="A145" s="35"/>
      <c r="B145" s="170"/>
      <c r="C145" s="193" t="s">
        <v>276</v>
      </c>
      <c r="D145" s="193" t="s">
        <v>247</v>
      </c>
      <c r="E145" s="194" t="s">
        <v>277</v>
      </c>
      <c r="F145" s="195" t="s">
        <v>278</v>
      </c>
      <c r="G145" s="196" t="s">
        <v>155</v>
      </c>
      <c r="H145" s="197">
        <v>574.574</v>
      </c>
      <c r="I145" s="198"/>
      <c r="J145" s="199">
        <f>ROUND(I145*H145,2)</f>
        <v>0</v>
      </c>
      <c r="K145" s="195" t="s">
        <v>3</v>
      </c>
      <c r="L145" s="200"/>
      <c r="M145" s="201" t="s">
        <v>3</v>
      </c>
      <c r="N145" s="202" t="s">
        <v>40</v>
      </c>
      <c r="O145" s="69"/>
      <c r="P145" s="180">
        <f>O145*H145</f>
        <v>0</v>
      </c>
      <c r="Q145" s="180">
        <v>0</v>
      </c>
      <c r="R145" s="180">
        <f>Q145*H145</f>
        <v>0</v>
      </c>
      <c r="S145" s="180">
        <v>0</v>
      </c>
      <c r="T145" s="181">
        <f>S145*H145</f>
        <v>0</v>
      </c>
      <c r="U145" s="35"/>
      <c r="V145" s="35"/>
      <c r="W145" s="35"/>
      <c r="X145" s="35"/>
      <c r="Y145" s="35"/>
      <c r="Z145" s="35"/>
      <c r="AA145" s="35"/>
      <c r="AB145" s="35"/>
      <c r="AC145" s="35"/>
      <c r="AD145" s="35"/>
      <c r="AE145" s="35"/>
      <c r="AR145" s="182" t="s">
        <v>250</v>
      </c>
      <c r="AT145" s="182" t="s">
        <v>247</v>
      </c>
      <c r="AU145" s="182" t="s">
        <v>77</v>
      </c>
      <c r="AY145" s="16" t="s">
        <v>150</v>
      </c>
      <c r="BE145" s="183">
        <f>IF(N145="základní",J145,0)</f>
        <v>0</v>
      </c>
      <c r="BF145" s="183">
        <f>IF(N145="snížená",J145,0)</f>
        <v>0</v>
      </c>
      <c r="BG145" s="183">
        <f>IF(N145="zákl. přenesená",J145,0)</f>
        <v>0</v>
      </c>
      <c r="BH145" s="183">
        <f>IF(N145="sníž. přenesená",J145,0)</f>
        <v>0</v>
      </c>
      <c r="BI145" s="183">
        <f>IF(N145="nulová",J145,0)</f>
        <v>0</v>
      </c>
      <c r="BJ145" s="16" t="s">
        <v>15</v>
      </c>
      <c r="BK145" s="183">
        <f>ROUND(I145*H145,2)</f>
        <v>0</v>
      </c>
      <c r="BL145" s="16" t="s">
        <v>185</v>
      </c>
      <c r="BM145" s="182" t="s">
        <v>279</v>
      </c>
    </row>
    <row r="146" spans="1:65" s="2" customFormat="1" ht="37.8" customHeight="1">
      <c r="A146" s="35"/>
      <c r="B146" s="170"/>
      <c r="C146" s="171" t="s">
        <v>237</v>
      </c>
      <c r="D146" s="171" t="s">
        <v>152</v>
      </c>
      <c r="E146" s="172" t="s">
        <v>280</v>
      </c>
      <c r="F146" s="173" t="s">
        <v>281</v>
      </c>
      <c r="G146" s="174" t="s">
        <v>201</v>
      </c>
      <c r="H146" s="175">
        <v>102</v>
      </c>
      <c r="I146" s="176"/>
      <c r="J146" s="177">
        <f>ROUND(I146*H146,2)</f>
        <v>0</v>
      </c>
      <c r="K146" s="173" t="s">
        <v>156</v>
      </c>
      <c r="L146" s="36"/>
      <c r="M146" s="178" t="s">
        <v>3</v>
      </c>
      <c r="N146" s="179" t="s">
        <v>40</v>
      </c>
      <c r="O146" s="69"/>
      <c r="P146" s="180">
        <f>O146*H146</f>
        <v>0</v>
      </c>
      <c r="Q146" s="180">
        <v>0</v>
      </c>
      <c r="R146" s="180">
        <f>Q146*H146</f>
        <v>0</v>
      </c>
      <c r="S146" s="180">
        <v>0</v>
      </c>
      <c r="T146" s="181">
        <f>S146*H146</f>
        <v>0</v>
      </c>
      <c r="U146" s="35"/>
      <c r="V146" s="35"/>
      <c r="W146" s="35"/>
      <c r="X146" s="35"/>
      <c r="Y146" s="35"/>
      <c r="Z146" s="35"/>
      <c r="AA146" s="35"/>
      <c r="AB146" s="35"/>
      <c r="AC146" s="35"/>
      <c r="AD146" s="35"/>
      <c r="AE146" s="35"/>
      <c r="AR146" s="182" t="s">
        <v>185</v>
      </c>
      <c r="AT146" s="182" t="s">
        <v>152</v>
      </c>
      <c r="AU146" s="182" t="s">
        <v>77</v>
      </c>
      <c r="AY146" s="16" t="s">
        <v>150</v>
      </c>
      <c r="BE146" s="183">
        <f>IF(N146="základní",J146,0)</f>
        <v>0</v>
      </c>
      <c r="BF146" s="183">
        <f>IF(N146="snížená",J146,0)</f>
        <v>0</v>
      </c>
      <c r="BG146" s="183">
        <f>IF(N146="zákl. přenesená",J146,0)</f>
        <v>0</v>
      </c>
      <c r="BH146" s="183">
        <f>IF(N146="sníž. přenesená",J146,0)</f>
        <v>0</v>
      </c>
      <c r="BI146" s="183">
        <f>IF(N146="nulová",J146,0)</f>
        <v>0</v>
      </c>
      <c r="BJ146" s="16" t="s">
        <v>15</v>
      </c>
      <c r="BK146" s="183">
        <f>ROUND(I146*H146,2)</f>
        <v>0</v>
      </c>
      <c r="BL146" s="16" t="s">
        <v>185</v>
      </c>
      <c r="BM146" s="182" t="s">
        <v>282</v>
      </c>
    </row>
    <row r="147" spans="1:47" s="2" customFormat="1" ht="12">
      <c r="A147" s="35"/>
      <c r="B147" s="36"/>
      <c r="C147" s="35"/>
      <c r="D147" s="184" t="s">
        <v>157</v>
      </c>
      <c r="E147" s="35"/>
      <c r="F147" s="185" t="s">
        <v>283</v>
      </c>
      <c r="G147" s="35"/>
      <c r="H147" s="35"/>
      <c r="I147" s="186"/>
      <c r="J147" s="35"/>
      <c r="K147" s="35"/>
      <c r="L147" s="36"/>
      <c r="M147" s="187"/>
      <c r="N147" s="188"/>
      <c r="O147" s="69"/>
      <c r="P147" s="69"/>
      <c r="Q147" s="69"/>
      <c r="R147" s="69"/>
      <c r="S147" s="69"/>
      <c r="T147" s="70"/>
      <c r="U147" s="35"/>
      <c r="V147" s="35"/>
      <c r="W147" s="35"/>
      <c r="X147" s="35"/>
      <c r="Y147" s="35"/>
      <c r="Z147" s="35"/>
      <c r="AA147" s="35"/>
      <c r="AB147" s="35"/>
      <c r="AC147" s="35"/>
      <c r="AD147" s="35"/>
      <c r="AE147" s="35"/>
      <c r="AT147" s="16" t="s">
        <v>157</v>
      </c>
      <c r="AU147" s="16" t="s">
        <v>77</v>
      </c>
    </row>
    <row r="148" spans="1:65" s="2" customFormat="1" ht="24.15" customHeight="1">
      <c r="A148" s="35"/>
      <c r="B148" s="170"/>
      <c r="C148" s="193" t="s">
        <v>284</v>
      </c>
      <c r="D148" s="193" t="s">
        <v>247</v>
      </c>
      <c r="E148" s="194" t="s">
        <v>285</v>
      </c>
      <c r="F148" s="195" t="s">
        <v>286</v>
      </c>
      <c r="G148" s="196" t="s">
        <v>201</v>
      </c>
      <c r="H148" s="197">
        <v>112.2</v>
      </c>
      <c r="I148" s="198"/>
      <c r="J148" s="199">
        <f>ROUND(I148*H148,2)</f>
        <v>0</v>
      </c>
      <c r="K148" s="195" t="s">
        <v>156</v>
      </c>
      <c r="L148" s="200"/>
      <c r="M148" s="201" t="s">
        <v>3</v>
      </c>
      <c r="N148" s="202" t="s">
        <v>40</v>
      </c>
      <c r="O148" s="69"/>
      <c r="P148" s="180">
        <f>O148*H148</f>
        <v>0</v>
      </c>
      <c r="Q148" s="180">
        <v>0</v>
      </c>
      <c r="R148" s="180">
        <f>Q148*H148</f>
        <v>0</v>
      </c>
      <c r="S148" s="180">
        <v>0</v>
      </c>
      <c r="T148" s="181">
        <f>S148*H148</f>
        <v>0</v>
      </c>
      <c r="U148" s="35"/>
      <c r="V148" s="35"/>
      <c r="W148" s="35"/>
      <c r="X148" s="35"/>
      <c r="Y148" s="35"/>
      <c r="Z148" s="35"/>
      <c r="AA148" s="35"/>
      <c r="AB148" s="35"/>
      <c r="AC148" s="35"/>
      <c r="AD148" s="35"/>
      <c r="AE148" s="35"/>
      <c r="AR148" s="182" t="s">
        <v>250</v>
      </c>
      <c r="AT148" s="182" t="s">
        <v>247</v>
      </c>
      <c r="AU148" s="182" t="s">
        <v>77</v>
      </c>
      <c r="AY148" s="16" t="s">
        <v>150</v>
      </c>
      <c r="BE148" s="183">
        <f>IF(N148="základní",J148,0)</f>
        <v>0</v>
      </c>
      <c r="BF148" s="183">
        <f>IF(N148="snížená",J148,0)</f>
        <v>0</v>
      </c>
      <c r="BG148" s="183">
        <f>IF(N148="zákl. přenesená",J148,0)</f>
        <v>0</v>
      </c>
      <c r="BH148" s="183">
        <f>IF(N148="sníž. přenesená",J148,0)</f>
        <v>0</v>
      </c>
      <c r="BI148" s="183">
        <f>IF(N148="nulová",J148,0)</f>
        <v>0</v>
      </c>
      <c r="BJ148" s="16" t="s">
        <v>15</v>
      </c>
      <c r="BK148" s="183">
        <f>ROUND(I148*H148,2)</f>
        <v>0</v>
      </c>
      <c r="BL148" s="16" t="s">
        <v>185</v>
      </c>
      <c r="BM148" s="182" t="s">
        <v>287</v>
      </c>
    </row>
    <row r="149" spans="1:65" s="2" customFormat="1" ht="24.15" customHeight="1">
      <c r="A149" s="35"/>
      <c r="B149" s="170"/>
      <c r="C149" s="171" t="s">
        <v>232</v>
      </c>
      <c r="D149" s="171" t="s">
        <v>152</v>
      </c>
      <c r="E149" s="172" t="s">
        <v>288</v>
      </c>
      <c r="F149" s="173" t="s">
        <v>289</v>
      </c>
      <c r="G149" s="174" t="s">
        <v>155</v>
      </c>
      <c r="H149" s="175">
        <v>522.34</v>
      </c>
      <c r="I149" s="176"/>
      <c r="J149" s="177">
        <f>ROUND(I149*H149,2)</f>
        <v>0</v>
      </c>
      <c r="K149" s="173" t="s">
        <v>156</v>
      </c>
      <c r="L149" s="36"/>
      <c r="M149" s="178" t="s">
        <v>3</v>
      </c>
      <c r="N149" s="179" t="s">
        <v>40</v>
      </c>
      <c r="O149" s="69"/>
      <c r="P149" s="180">
        <f>O149*H149</f>
        <v>0</v>
      </c>
      <c r="Q149" s="180">
        <v>0</v>
      </c>
      <c r="R149" s="180">
        <f>Q149*H149</f>
        <v>0</v>
      </c>
      <c r="S149" s="180">
        <v>0</v>
      </c>
      <c r="T149" s="181">
        <f>S149*H149</f>
        <v>0</v>
      </c>
      <c r="U149" s="35"/>
      <c r="V149" s="35"/>
      <c r="W149" s="35"/>
      <c r="X149" s="35"/>
      <c r="Y149" s="35"/>
      <c r="Z149" s="35"/>
      <c r="AA149" s="35"/>
      <c r="AB149" s="35"/>
      <c r="AC149" s="35"/>
      <c r="AD149" s="35"/>
      <c r="AE149" s="35"/>
      <c r="AR149" s="182" t="s">
        <v>185</v>
      </c>
      <c r="AT149" s="182" t="s">
        <v>152</v>
      </c>
      <c r="AU149" s="182" t="s">
        <v>77</v>
      </c>
      <c r="AY149" s="16" t="s">
        <v>150</v>
      </c>
      <c r="BE149" s="183">
        <f>IF(N149="základní",J149,0)</f>
        <v>0</v>
      </c>
      <c r="BF149" s="183">
        <f>IF(N149="snížená",J149,0)</f>
        <v>0</v>
      </c>
      <c r="BG149" s="183">
        <f>IF(N149="zákl. přenesená",J149,0)</f>
        <v>0</v>
      </c>
      <c r="BH149" s="183">
        <f>IF(N149="sníž. přenesená",J149,0)</f>
        <v>0</v>
      </c>
      <c r="BI149" s="183">
        <f>IF(N149="nulová",J149,0)</f>
        <v>0</v>
      </c>
      <c r="BJ149" s="16" t="s">
        <v>15</v>
      </c>
      <c r="BK149" s="183">
        <f>ROUND(I149*H149,2)</f>
        <v>0</v>
      </c>
      <c r="BL149" s="16" t="s">
        <v>185</v>
      </c>
      <c r="BM149" s="182" t="s">
        <v>290</v>
      </c>
    </row>
    <row r="150" spans="1:47" s="2" customFormat="1" ht="12">
      <c r="A150" s="35"/>
      <c r="B150" s="36"/>
      <c r="C150" s="35"/>
      <c r="D150" s="184" t="s">
        <v>157</v>
      </c>
      <c r="E150" s="35"/>
      <c r="F150" s="185" t="s">
        <v>291</v>
      </c>
      <c r="G150" s="35"/>
      <c r="H150" s="35"/>
      <c r="I150" s="186"/>
      <c r="J150" s="35"/>
      <c r="K150" s="35"/>
      <c r="L150" s="36"/>
      <c r="M150" s="187"/>
      <c r="N150" s="188"/>
      <c r="O150" s="69"/>
      <c r="P150" s="69"/>
      <c r="Q150" s="69"/>
      <c r="R150" s="69"/>
      <c r="S150" s="69"/>
      <c r="T150" s="70"/>
      <c r="U150" s="35"/>
      <c r="V150" s="35"/>
      <c r="W150" s="35"/>
      <c r="X150" s="35"/>
      <c r="Y150" s="35"/>
      <c r="Z150" s="35"/>
      <c r="AA150" s="35"/>
      <c r="AB150" s="35"/>
      <c r="AC150" s="35"/>
      <c r="AD150" s="35"/>
      <c r="AE150" s="35"/>
      <c r="AT150" s="16" t="s">
        <v>157</v>
      </c>
      <c r="AU150" s="16" t="s">
        <v>77</v>
      </c>
    </row>
    <row r="151" spans="1:65" s="2" customFormat="1" ht="49.05" customHeight="1">
      <c r="A151" s="35"/>
      <c r="B151" s="170"/>
      <c r="C151" s="171" t="s">
        <v>292</v>
      </c>
      <c r="D151" s="171" t="s">
        <v>152</v>
      </c>
      <c r="E151" s="172" t="s">
        <v>293</v>
      </c>
      <c r="F151" s="173" t="s">
        <v>294</v>
      </c>
      <c r="G151" s="174" t="s">
        <v>166</v>
      </c>
      <c r="H151" s="175">
        <v>18.141</v>
      </c>
      <c r="I151" s="176"/>
      <c r="J151" s="177">
        <f>ROUND(I151*H151,2)</f>
        <v>0</v>
      </c>
      <c r="K151" s="173" t="s">
        <v>156</v>
      </c>
      <c r="L151" s="36"/>
      <c r="M151" s="178" t="s">
        <v>3</v>
      </c>
      <c r="N151" s="179" t="s">
        <v>40</v>
      </c>
      <c r="O151" s="69"/>
      <c r="P151" s="180">
        <f>O151*H151</f>
        <v>0</v>
      </c>
      <c r="Q151" s="180">
        <v>0</v>
      </c>
      <c r="R151" s="180">
        <f>Q151*H151</f>
        <v>0</v>
      </c>
      <c r="S151" s="180">
        <v>0</v>
      </c>
      <c r="T151" s="181">
        <f>S151*H151</f>
        <v>0</v>
      </c>
      <c r="U151" s="35"/>
      <c r="V151" s="35"/>
      <c r="W151" s="35"/>
      <c r="X151" s="35"/>
      <c r="Y151" s="35"/>
      <c r="Z151" s="35"/>
      <c r="AA151" s="35"/>
      <c r="AB151" s="35"/>
      <c r="AC151" s="35"/>
      <c r="AD151" s="35"/>
      <c r="AE151" s="35"/>
      <c r="AR151" s="182" t="s">
        <v>185</v>
      </c>
      <c r="AT151" s="182" t="s">
        <v>152</v>
      </c>
      <c r="AU151" s="182" t="s">
        <v>77</v>
      </c>
      <c r="AY151" s="16" t="s">
        <v>150</v>
      </c>
      <c r="BE151" s="183">
        <f>IF(N151="základní",J151,0)</f>
        <v>0</v>
      </c>
      <c r="BF151" s="183">
        <f>IF(N151="snížená",J151,0)</f>
        <v>0</v>
      </c>
      <c r="BG151" s="183">
        <f>IF(N151="zákl. přenesená",J151,0)</f>
        <v>0</v>
      </c>
      <c r="BH151" s="183">
        <f>IF(N151="sníž. přenesená",J151,0)</f>
        <v>0</v>
      </c>
      <c r="BI151" s="183">
        <f>IF(N151="nulová",J151,0)</f>
        <v>0</v>
      </c>
      <c r="BJ151" s="16" t="s">
        <v>15</v>
      </c>
      <c r="BK151" s="183">
        <f>ROUND(I151*H151,2)</f>
        <v>0</v>
      </c>
      <c r="BL151" s="16" t="s">
        <v>185</v>
      </c>
      <c r="BM151" s="182" t="s">
        <v>295</v>
      </c>
    </row>
    <row r="152" spans="1:47" s="2" customFormat="1" ht="12">
      <c r="A152" s="35"/>
      <c r="B152" s="36"/>
      <c r="C152" s="35"/>
      <c r="D152" s="184" t="s">
        <v>157</v>
      </c>
      <c r="E152" s="35"/>
      <c r="F152" s="185" t="s">
        <v>296</v>
      </c>
      <c r="G152" s="35"/>
      <c r="H152" s="35"/>
      <c r="I152" s="186"/>
      <c r="J152" s="35"/>
      <c r="K152" s="35"/>
      <c r="L152" s="36"/>
      <c r="M152" s="189"/>
      <c r="N152" s="190"/>
      <c r="O152" s="191"/>
      <c r="P152" s="191"/>
      <c r="Q152" s="191"/>
      <c r="R152" s="191"/>
      <c r="S152" s="191"/>
      <c r="T152" s="192"/>
      <c r="U152" s="35"/>
      <c r="V152" s="35"/>
      <c r="W152" s="35"/>
      <c r="X152" s="35"/>
      <c r="Y152" s="35"/>
      <c r="Z152" s="35"/>
      <c r="AA152" s="35"/>
      <c r="AB152" s="35"/>
      <c r="AC152" s="35"/>
      <c r="AD152" s="35"/>
      <c r="AE152" s="35"/>
      <c r="AT152" s="16" t="s">
        <v>157</v>
      </c>
      <c r="AU152" s="16" t="s">
        <v>77</v>
      </c>
    </row>
    <row r="153" spans="1:31" s="2" customFormat="1" ht="6.95" customHeight="1">
      <c r="A153" s="35"/>
      <c r="B153" s="52"/>
      <c r="C153" s="53"/>
      <c r="D153" s="53"/>
      <c r="E153" s="53"/>
      <c r="F153" s="53"/>
      <c r="G153" s="53"/>
      <c r="H153" s="53"/>
      <c r="I153" s="53"/>
      <c r="J153" s="53"/>
      <c r="K153" s="53"/>
      <c r="L153" s="36"/>
      <c r="M153" s="35"/>
      <c r="O153" s="35"/>
      <c r="P153" s="35"/>
      <c r="Q153" s="35"/>
      <c r="R153" s="35"/>
      <c r="S153" s="35"/>
      <c r="T153" s="35"/>
      <c r="U153" s="35"/>
      <c r="V153" s="35"/>
      <c r="W153" s="35"/>
      <c r="X153" s="35"/>
      <c r="Y153" s="35"/>
      <c r="Z153" s="35"/>
      <c r="AA153" s="35"/>
      <c r="AB153" s="35"/>
      <c r="AC153" s="35"/>
      <c r="AD153" s="35"/>
      <c r="AE153" s="35"/>
    </row>
  </sheetData>
  <autoFilter ref="C96:K152"/>
  <mergeCells count="15">
    <mergeCell ref="E7:H7"/>
    <mergeCell ref="E11:H11"/>
    <mergeCell ref="E9:H9"/>
    <mergeCell ref="E13:H13"/>
    <mergeCell ref="E22:H22"/>
    <mergeCell ref="E31:H31"/>
    <mergeCell ref="E52:H52"/>
    <mergeCell ref="E56:H56"/>
    <mergeCell ref="E54:H54"/>
    <mergeCell ref="E58:H58"/>
    <mergeCell ref="E83:H83"/>
    <mergeCell ref="E87:H87"/>
    <mergeCell ref="E85:H85"/>
    <mergeCell ref="E89:H89"/>
    <mergeCell ref="L2:V2"/>
  </mergeCells>
  <hyperlinks>
    <hyperlink ref="F101" r:id="rId1" display="https://podminky.urs.cz/item/CS_URS_2022_02/619995001"/>
    <hyperlink ref="F104" r:id="rId2" display="https://podminky.urs.cz/item/CS_URS_2022_02/997013213"/>
    <hyperlink ref="F106" r:id="rId3" display="https://podminky.urs.cz/item/CS_URS_2022_02/997013501"/>
    <hyperlink ref="F108" r:id="rId4" display="https://podminky.urs.cz/item/CS_URS_2022_02/997013509"/>
    <hyperlink ref="F110" r:id="rId5" display="https://podminky.urs.cz/item/CS_URS_2022_02/997013607"/>
    <hyperlink ref="F113" r:id="rId6" display="https://podminky.urs.cz/item/CS_URS_2022_02/998018002"/>
    <hyperlink ref="F118" r:id="rId7" display="https://podminky.urs.cz/item/CS_URS_2022_02/771271812"/>
    <hyperlink ref="F120" r:id="rId8" display="https://podminky.urs.cz/item/CS_URS_2022_02/771271832"/>
    <hyperlink ref="F122" r:id="rId9" display="https://podminky.urs.cz/item/CS_URS_2022_02/771471810"/>
    <hyperlink ref="F124" r:id="rId10" display="https://podminky.urs.cz/item/CS_URS_2022_02/771111011"/>
    <hyperlink ref="F126" r:id="rId11" display="https://podminky.urs.cz/item/CS_URS_2022_02/771111012"/>
    <hyperlink ref="F128" r:id="rId12" display="https://podminky.urs.cz/item/CS_URS_2022_02/771121011"/>
    <hyperlink ref="F130" r:id="rId13" display="https://podminky.urs.cz/item/CS_URS_2022_02/771151022"/>
    <hyperlink ref="F132" r:id="rId14" display="https://podminky.urs.cz/item/CS_URS_2022_02/771474112"/>
    <hyperlink ref="F135" r:id="rId15" display="https://podminky.urs.cz/item/CS_URS_2022_02/771161012"/>
    <hyperlink ref="F138" r:id="rId16" display="https://podminky.urs.cz/item/CS_URS_2022_02/771591115"/>
    <hyperlink ref="F140" r:id="rId17" display="https://podminky.urs.cz/item/CS_URS_2022_02/771574112"/>
    <hyperlink ref="F142" r:id="rId18" display="https://podminky.urs.cz/item/CS_URS_2022_02/771274113"/>
    <hyperlink ref="F144" r:id="rId19" display="https://podminky.urs.cz/item/CS_URS_2022_02/771274232"/>
    <hyperlink ref="F147" r:id="rId20" display="https://podminky.urs.cz/item/CS_URS_2022_02/771161022"/>
    <hyperlink ref="F150" r:id="rId21" display="https://podminky.urs.cz/item/CS_URS_2022_02/771592011"/>
    <hyperlink ref="F152" r:id="rId22" display="https://podminky.urs.cz/item/CS_URS_2022_02/9987711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3"/>
</worksheet>
</file>

<file path=xl/worksheets/sheet4.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89</v>
      </c>
    </row>
    <row r="3" spans="2:46" s="1" customFormat="1" ht="6.95" customHeight="1">
      <c r="B3" s="17"/>
      <c r="C3" s="18"/>
      <c r="D3" s="18"/>
      <c r="E3" s="18"/>
      <c r="F3" s="18"/>
      <c r="G3" s="18"/>
      <c r="H3" s="18"/>
      <c r="I3" s="18"/>
      <c r="J3" s="18"/>
      <c r="K3" s="18"/>
      <c r="L3" s="19"/>
      <c r="AT3" s="16" t="s">
        <v>77</v>
      </c>
    </row>
    <row r="4" spans="2:46" s="1" customFormat="1" ht="24.95" customHeight="1">
      <c r="B4" s="19"/>
      <c r="D4" s="20" t="s">
        <v>119</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120</v>
      </c>
      <c r="L8" s="19"/>
    </row>
    <row r="9" spans="2:12" s="1" customFormat="1" ht="16.5" customHeight="1">
      <c r="B9" s="19"/>
      <c r="E9" s="121" t="s">
        <v>121</v>
      </c>
      <c r="F9" s="1"/>
      <c r="G9" s="1"/>
      <c r="H9" s="1"/>
      <c r="L9" s="19"/>
    </row>
    <row r="10" spans="2:12" s="1" customFormat="1" ht="12" customHeight="1">
      <c r="B10" s="19"/>
      <c r="D10" s="29" t="s">
        <v>122</v>
      </c>
      <c r="L10" s="19"/>
    </row>
    <row r="11" spans="1:31" s="2" customFormat="1" ht="16.5" customHeight="1">
      <c r="A11" s="35"/>
      <c r="B11" s="36"/>
      <c r="C11" s="35"/>
      <c r="D11" s="35"/>
      <c r="E11" s="122" t="s">
        <v>123</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124</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297</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ROUND(J93,2)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ROUND((SUM(BE93:BE107)),2)</f>
        <v>0</v>
      </c>
      <c r="G37" s="35"/>
      <c r="H37" s="35"/>
      <c r="I37" s="129">
        <v>0.21</v>
      </c>
      <c r="J37" s="128">
        <f>ROUND(((SUM(BE93:BE107))*I37),2)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ROUND((SUM(BF93:BF107)),2)</f>
        <v>0</v>
      </c>
      <c r="G38" s="35"/>
      <c r="H38" s="35"/>
      <c r="I38" s="129">
        <v>0.15</v>
      </c>
      <c r="J38" s="128">
        <f>ROUND(((SUM(BF93:BF107))*I38),2)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ROUND((SUM(BG93:BG107)),2)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ROUND((SUM(BH93:BH107)),2)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ROUND((SUM(BI93:BI107)),2)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126</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120</v>
      </c>
      <c r="L53" s="19"/>
    </row>
    <row r="54" spans="2:12" s="1" customFormat="1" ht="16.5" customHeight="1">
      <c r="B54" s="19"/>
      <c r="E54" s="121" t="s">
        <v>121</v>
      </c>
      <c r="F54" s="1"/>
      <c r="G54" s="1"/>
      <c r="H54" s="1"/>
      <c r="L54" s="19"/>
    </row>
    <row r="55" spans="2:12" s="1" customFormat="1" ht="12" customHeight="1">
      <c r="B55" s="19"/>
      <c r="C55" s="29" t="s">
        <v>122</v>
      </c>
      <c r="L55" s="19"/>
    </row>
    <row r="56" spans="1:31" s="2" customFormat="1" ht="16.5" customHeight="1">
      <c r="A56" s="35"/>
      <c r="B56" s="36"/>
      <c r="C56" s="35"/>
      <c r="D56" s="35"/>
      <c r="E56" s="122" t="s">
        <v>123</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124</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4 - Nátěr plechové střechy</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127</v>
      </c>
      <c r="D65" s="130"/>
      <c r="E65" s="130"/>
      <c r="F65" s="130"/>
      <c r="G65" s="130"/>
      <c r="H65" s="130"/>
      <c r="I65" s="130"/>
      <c r="J65" s="137" t="s">
        <v>128</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J93</f>
        <v>0</v>
      </c>
      <c r="K67" s="35"/>
      <c r="L67" s="123"/>
      <c r="S67" s="35"/>
      <c r="T67" s="35"/>
      <c r="U67" s="35"/>
      <c r="V67" s="35"/>
      <c r="W67" s="35"/>
      <c r="X67" s="35"/>
      <c r="Y67" s="35"/>
      <c r="Z67" s="35"/>
      <c r="AA67" s="35"/>
      <c r="AB67" s="35"/>
      <c r="AC67" s="35"/>
      <c r="AD67" s="35"/>
      <c r="AE67" s="35"/>
      <c r="AU67" s="16" t="s">
        <v>129</v>
      </c>
    </row>
    <row r="68" spans="1:31" s="9" customFormat="1" ht="24.95" customHeight="1">
      <c r="A68" s="9"/>
      <c r="B68" s="139"/>
      <c r="C68" s="9"/>
      <c r="D68" s="140" t="s">
        <v>133</v>
      </c>
      <c r="E68" s="141"/>
      <c r="F68" s="141"/>
      <c r="G68" s="141"/>
      <c r="H68" s="141"/>
      <c r="I68" s="141"/>
      <c r="J68" s="142">
        <f>J94</f>
        <v>0</v>
      </c>
      <c r="K68" s="9"/>
      <c r="L68" s="139"/>
      <c r="S68" s="9"/>
      <c r="T68" s="9"/>
      <c r="U68" s="9"/>
      <c r="V68" s="9"/>
      <c r="W68" s="9"/>
      <c r="X68" s="9"/>
      <c r="Y68" s="9"/>
      <c r="Z68" s="9"/>
      <c r="AA68" s="9"/>
      <c r="AB68" s="9"/>
      <c r="AC68" s="9"/>
      <c r="AD68" s="9"/>
      <c r="AE68" s="9"/>
    </row>
    <row r="69" spans="1:31" s="10" customFormat="1" ht="19.9" customHeight="1">
      <c r="A69" s="10"/>
      <c r="B69" s="143"/>
      <c r="C69" s="10"/>
      <c r="D69" s="144" t="s">
        <v>298</v>
      </c>
      <c r="E69" s="145"/>
      <c r="F69" s="145"/>
      <c r="G69" s="145"/>
      <c r="H69" s="145"/>
      <c r="I69" s="145"/>
      <c r="J69" s="146">
        <f>J95</f>
        <v>0</v>
      </c>
      <c r="K69" s="10"/>
      <c r="L69" s="143"/>
      <c r="S69" s="10"/>
      <c r="T69" s="10"/>
      <c r="U69" s="10"/>
      <c r="V69" s="10"/>
      <c r="W69" s="10"/>
      <c r="X69" s="10"/>
      <c r="Y69" s="10"/>
      <c r="Z69" s="10"/>
      <c r="AA69" s="10"/>
      <c r="AB69" s="10"/>
      <c r="AC69" s="10"/>
      <c r="AD69" s="10"/>
      <c r="AE69" s="10"/>
    </row>
    <row r="70" spans="1:31" s="2" customFormat="1" ht="21.8" customHeight="1">
      <c r="A70" s="35"/>
      <c r="B70" s="36"/>
      <c r="C70" s="35"/>
      <c r="D70" s="35"/>
      <c r="E70" s="35"/>
      <c r="F70" s="35"/>
      <c r="G70" s="35"/>
      <c r="H70" s="35"/>
      <c r="I70" s="35"/>
      <c r="J70" s="35"/>
      <c r="K70" s="35"/>
      <c r="L70" s="123"/>
      <c r="S70" s="35"/>
      <c r="T70" s="35"/>
      <c r="U70" s="35"/>
      <c r="V70" s="35"/>
      <c r="W70" s="35"/>
      <c r="X70" s="35"/>
      <c r="Y70" s="35"/>
      <c r="Z70" s="35"/>
      <c r="AA70" s="35"/>
      <c r="AB70" s="35"/>
      <c r="AC70" s="35"/>
      <c r="AD70" s="35"/>
      <c r="AE70" s="35"/>
    </row>
    <row r="71" spans="1:31" s="2" customFormat="1" ht="6.95" customHeight="1">
      <c r="A71" s="35"/>
      <c r="B71" s="52"/>
      <c r="C71" s="53"/>
      <c r="D71" s="53"/>
      <c r="E71" s="53"/>
      <c r="F71" s="53"/>
      <c r="G71" s="53"/>
      <c r="H71" s="53"/>
      <c r="I71" s="53"/>
      <c r="J71" s="53"/>
      <c r="K71" s="53"/>
      <c r="L71" s="123"/>
      <c r="S71" s="35"/>
      <c r="T71" s="35"/>
      <c r="U71" s="35"/>
      <c r="V71" s="35"/>
      <c r="W71" s="35"/>
      <c r="X71" s="35"/>
      <c r="Y71" s="35"/>
      <c r="Z71" s="35"/>
      <c r="AA71" s="35"/>
      <c r="AB71" s="35"/>
      <c r="AC71" s="35"/>
      <c r="AD71" s="35"/>
      <c r="AE71" s="35"/>
    </row>
    <row r="75" spans="1:31" s="2" customFormat="1" ht="6.95" customHeight="1">
      <c r="A75" s="35"/>
      <c r="B75" s="54"/>
      <c r="C75" s="55"/>
      <c r="D75" s="55"/>
      <c r="E75" s="55"/>
      <c r="F75" s="55"/>
      <c r="G75" s="55"/>
      <c r="H75" s="55"/>
      <c r="I75" s="55"/>
      <c r="J75" s="55"/>
      <c r="K75" s="55"/>
      <c r="L75" s="123"/>
      <c r="S75" s="35"/>
      <c r="T75" s="35"/>
      <c r="U75" s="35"/>
      <c r="V75" s="35"/>
      <c r="W75" s="35"/>
      <c r="X75" s="35"/>
      <c r="Y75" s="35"/>
      <c r="Z75" s="35"/>
      <c r="AA75" s="35"/>
      <c r="AB75" s="35"/>
      <c r="AC75" s="35"/>
      <c r="AD75" s="35"/>
      <c r="AE75" s="35"/>
    </row>
    <row r="76" spans="1:31" s="2" customFormat="1" ht="24.95" customHeight="1">
      <c r="A76" s="35"/>
      <c r="B76" s="36"/>
      <c r="C76" s="20" t="s">
        <v>135</v>
      </c>
      <c r="D76" s="35"/>
      <c r="E76" s="35"/>
      <c r="F76" s="35"/>
      <c r="G76" s="35"/>
      <c r="H76" s="35"/>
      <c r="I76" s="35"/>
      <c r="J76" s="35"/>
      <c r="K76" s="35"/>
      <c r="L76" s="123"/>
      <c r="S76" s="35"/>
      <c r="T76" s="35"/>
      <c r="U76" s="35"/>
      <c r="V76" s="35"/>
      <c r="W76" s="35"/>
      <c r="X76" s="35"/>
      <c r="Y76" s="35"/>
      <c r="Z76" s="35"/>
      <c r="AA76" s="35"/>
      <c r="AB76" s="35"/>
      <c r="AC76" s="35"/>
      <c r="AD76" s="35"/>
      <c r="AE76" s="35"/>
    </row>
    <row r="77" spans="1:31" s="2" customFormat="1" ht="6.95" customHeight="1">
      <c r="A77" s="35"/>
      <c r="B77" s="36"/>
      <c r="C77" s="35"/>
      <c r="D77" s="35"/>
      <c r="E77" s="35"/>
      <c r="F77" s="35"/>
      <c r="G77" s="35"/>
      <c r="H77" s="35"/>
      <c r="I77" s="35"/>
      <c r="J77" s="35"/>
      <c r="K77" s="35"/>
      <c r="L77" s="123"/>
      <c r="S77" s="35"/>
      <c r="T77" s="35"/>
      <c r="U77" s="35"/>
      <c r="V77" s="35"/>
      <c r="W77" s="35"/>
      <c r="X77" s="35"/>
      <c r="Y77" s="35"/>
      <c r="Z77" s="35"/>
      <c r="AA77" s="35"/>
      <c r="AB77" s="35"/>
      <c r="AC77" s="35"/>
      <c r="AD77" s="35"/>
      <c r="AE77" s="35"/>
    </row>
    <row r="78" spans="1:31" s="2" customFormat="1" ht="12" customHeight="1">
      <c r="A78" s="35"/>
      <c r="B78" s="36"/>
      <c r="C78" s="29" t="s">
        <v>17</v>
      </c>
      <c r="D78" s="35"/>
      <c r="E78" s="35"/>
      <c r="F78" s="35"/>
      <c r="G78" s="35"/>
      <c r="H78" s="35"/>
      <c r="I78" s="35"/>
      <c r="J78" s="35"/>
      <c r="K78" s="35"/>
      <c r="L78" s="123"/>
      <c r="S78" s="35"/>
      <c r="T78" s="35"/>
      <c r="U78" s="35"/>
      <c r="V78" s="35"/>
      <c r="W78" s="35"/>
      <c r="X78" s="35"/>
      <c r="Y78" s="35"/>
      <c r="Z78" s="35"/>
      <c r="AA78" s="35"/>
      <c r="AB78" s="35"/>
      <c r="AC78" s="35"/>
      <c r="AD78" s="35"/>
      <c r="AE78" s="35"/>
    </row>
    <row r="79" spans="1:31" s="2" customFormat="1" ht="16.5" customHeight="1">
      <c r="A79" s="35"/>
      <c r="B79" s="36"/>
      <c r="C79" s="35"/>
      <c r="D79" s="35"/>
      <c r="E79" s="121" t="str">
        <f>E7</f>
        <v>Pozemní (stavební) objekt Koleje Jarov</v>
      </c>
      <c r="F79" s="29"/>
      <c r="G79" s="29"/>
      <c r="H79" s="29"/>
      <c r="I79" s="35"/>
      <c r="J79" s="35"/>
      <c r="K79" s="35"/>
      <c r="L79" s="123"/>
      <c r="S79" s="35"/>
      <c r="T79" s="35"/>
      <c r="U79" s="35"/>
      <c r="V79" s="35"/>
      <c r="W79" s="35"/>
      <c r="X79" s="35"/>
      <c r="Y79" s="35"/>
      <c r="Z79" s="35"/>
      <c r="AA79" s="35"/>
      <c r="AB79" s="35"/>
      <c r="AC79" s="35"/>
      <c r="AD79" s="35"/>
      <c r="AE79" s="35"/>
    </row>
    <row r="80" spans="2:12" s="1" customFormat="1" ht="12" customHeight="1">
      <c r="B80" s="19"/>
      <c r="C80" s="29" t="s">
        <v>120</v>
      </c>
      <c r="L80" s="19"/>
    </row>
    <row r="81" spans="2:12" s="1" customFormat="1" ht="16.5" customHeight="1">
      <c r="B81" s="19"/>
      <c r="E81" s="121" t="s">
        <v>121</v>
      </c>
      <c r="F81" s="1"/>
      <c r="G81" s="1"/>
      <c r="H81" s="1"/>
      <c r="L81" s="19"/>
    </row>
    <row r="82" spans="2:12" s="1" customFormat="1" ht="12" customHeight="1">
      <c r="B82" s="19"/>
      <c r="C82" s="29" t="s">
        <v>122</v>
      </c>
      <c r="L82" s="19"/>
    </row>
    <row r="83" spans="1:31" s="2" customFormat="1" ht="16.5" customHeight="1">
      <c r="A83" s="35"/>
      <c r="B83" s="36"/>
      <c r="C83" s="35"/>
      <c r="D83" s="35"/>
      <c r="E83" s="122" t="s">
        <v>123</v>
      </c>
      <c r="F83" s="35"/>
      <c r="G83" s="35"/>
      <c r="H83" s="35"/>
      <c r="I83" s="35"/>
      <c r="J83" s="35"/>
      <c r="K83" s="35"/>
      <c r="L83" s="123"/>
      <c r="S83" s="35"/>
      <c r="T83" s="35"/>
      <c r="U83" s="35"/>
      <c r="V83" s="35"/>
      <c r="W83" s="35"/>
      <c r="X83" s="35"/>
      <c r="Y83" s="35"/>
      <c r="Z83" s="35"/>
      <c r="AA83" s="35"/>
      <c r="AB83" s="35"/>
      <c r="AC83" s="35"/>
      <c r="AD83" s="35"/>
      <c r="AE83" s="35"/>
    </row>
    <row r="84" spans="1:31" s="2" customFormat="1" ht="12" customHeight="1">
      <c r="A84" s="35"/>
      <c r="B84" s="36"/>
      <c r="C84" s="29" t="s">
        <v>124</v>
      </c>
      <c r="D84" s="35"/>
      <c r="E84" s="35"/>
      <c r="F84" s="35"/>
      <c r="G84" s="35"/>
      <c r="H84" s="35"/>
      <c r="I84" s="35"/>
      <c r="J84" s="35"/>
      <c r="K84" s="35"/>
      <c r="L84" s="123"/>
      <c r="S84" s="35"/>
      <c r="T84" s="35"/>
      <c r="U84" s="35"/>
      <c r="V84" s="35"/>
      <c r="W84" s="35"/>
      <c r="X84" s="35"/>
      <c r="Y84" s="35"/>
      <c r="Z84" s="35"/>
      <c r="AA84" s="35"/>
      <c r="AB84" s="35"/>
      <c r="AC84" s="35"/>
      <c r="AD84" s="35"/>
      <c r="AE84" s="35"/>
    </row>
    <row r="85" spans="1:31" s="2" customFormat="1" ht="16.5" customHeight="1">
      <c r="A85" s="35"/>
      <c r="B85" s="36"/>
      <c r="C85" s="35"/>
      <c r="D85" s="35"/>
      <c r="E85" s="59" t="str">
        <f>E13</f>
        <v>4 - Nátěr plechové střechy</v>
      </c>
      <c r="F85" s="35"/>
      <c r="G85" s="35"/>
      <c r="H85" s="35"/>
      <c r="I85" s="35"/>
      <c r="J85" s="35"/>
      <c r="K85" s="35"/>
      <c r="L85" s="123"/>
      <c r="S85" s="35"/>
      <c r="T85" s="35"/>
      <c r="U85" s="35"/>
      <c r="V85" s="35"/>
      <c r="W85" s="35"/>
      <c r="X85" s="35"/>
      <c r="Y85" s="35"/>
      <c r="Z85" s="35"/>
      <c r="AA85" s="35"/>
      <c r="AB85" s="35"/>
      <c r="AC85" s="35"/>
      <c r="AD85" s="35"/>
      <c r="AE85" s="35"/>
    </row>
    <row r="86" spans="1:31" s="2" customFormat="1" ht="6.95" customHeight="1">
      <c r="A86" s="35"/>
      <c r="B86" s="36"/>
      <c r="C86" s="35"/>
      <c r="D86" s="35"/>
      <c r="E86" s="35"/>
      <c r="F86" s="35"/>
      <c r="G86" s="35"/>
      <c r="H86" s="35"/>
      <c r="I86" s="35"/>
      <c r="J86" s="35"/>
      <c r="K86" s="35"/>
      <c r="L86" s="123"/>
      <c r="S86" s="35"/>
      <c r="T86" s="35"/>
      <c r="U86" s="35"/>
      <c r="V86" s="35"/>
      <c r="W86" s="35"/>
      <c r="X86" s="35"/>
      <c r="Y86" s="35"/>
      <c r="Z86" s="35"/>
      <c r="AA86" s="35"/>
      <c r="AB86" s="35"/>
      <c r="AC86" s="35"/>
      <c r="AD86" s="35"/>
      <c r="AE86" s="35"/>
    </row>
    <row r="87" spans="1:31" s="2" customFormat="1" ht="12" customHeight="1">
      <c r="A87" s="35"/>
      <c r="B87" s="36"/>
      <c r="C87" s="29" t="s">
        <v>21</v>
      </c>
      <c r="D87" s="35"/>
      <c r="E87" s="35"/>
      <c r="F87" s="24" t="str">
        <f>F16</f>
        <v xml:space="preserve"> </v>
      </c>
      <c r="G87" s="35"/>
      <c r="H87" s="35"/>
      <c r="I87" s="29" t="s">
        <v>23</v>
      </c>
      <c r="J87" s="61" t="str">
        <f>IF(J16="","",J16)</f>
        <v>9. 11. 2022</v>
      </c>
      <c r="K87" s="35"/>
      <c r="L87" s="123"/>
      <c r="S87" s="35"/>
      <c r="T87" s="35"/>
      <c r="U87" s="35"/>
      <c r="V87" s="35"/>
      <c r="W87" s="35"/>
      <c r="X87" s="35"/>
      <c r="Y87" s="35"/>
      <c r="Z87" s="35"/>
      <c r="AA87" s="35"/>
      <c r="AB87" s="35"/>
      <c r="AC87" s="35"/>
      <c r="AD87" s="35"/>
      <c r="AE87" s="35"/>
    </row>
    <row r="88" spans="1:31" s="2" customFormat="1" ht="6.95" customHeight="1">
      <c r="A88" s="35"/>
      <c r="B88" s="36"/>
      <c r="C88" s="35"/>
      <c r="D88" s="35"/>
      <c r="E88" s="35"/>
      <c r="F88" s="35"/>
      <c r="G88" s="35"/>
      <c r="H88" s="35"/>
      <c r="I88" s="35"/>
      <c r="J88" s="35"/>
      <c r="K88" s="35"/>
      <c r="L88" s="123"/>
      <c r="S88" s="35"/>
      <c r="T88" s="35"/>
      <c r="U88" s="35"/>
      <c r="V88" s="35"/>
      <c r="W88" s="35"/>
      <c r="X88" s="35"/>
      <c r="Y88" s="35"/>
      <c r="Z88" s="35"/>
      <c r="AA88" s="35"/>
      <c r="AB88" s="35"/>
      <c r="AC88" s="35"/>
      <c r="AD88" s="35"/>
      <c r="AE88" s="35"/>
    </row>
    <row r="89" spans="1:31" s="2" customFormat="1" ht="15.15" customHeight="1">
      <c r="A89" s="35"/>
      <c r="B89" s="36"/>
      <c r="C89" s="29" t="s">
        <v>25</v>
      </c>
      <c r="D89" s="35"/>
      <c r="E89" s="35"/>
      <c r="F89" s="24" t="str">
        <f>E19</f>
        <v xml:space="preserve"> </v>
      </c>
      <c r="G89" s="35"/>
      <c r="H89" s="35"/>
      <c r="I89" s="29" t="s">
        <v>30</v>
      </c>
      <c r="J89" s="33" t="str">
        <f>E25</f>
        <v xml:space="preserve"> </v>
      </c>
      <c r="K89" s="35"/>
      <c r="L89" s="123"/>
      <c r="S89" s="35"/>
      <c r="T89" s="35"/>
      <c r="U89" s="35"/>
      <c r="V89" s="35"/>
      <c r="W89" s="35"/>
      <c r="X89" s="35"/>
      <c r="Y89" s="35"/>
      <c r="Z89" s="35"/>
      <c r="AA89" s="35"/>
      <c r="AB89" s="35"/>
      <c r="AC89" s="35"/>
      <c r="AD89" s="35"/>
      <c r="AE89" s="35"/>
    </row>
    <row r="90" spans="1:31" s="2" customFormat="1" ht="15.15" customHeight="1">
      <c r="A90" s="35"/>
      <c r="B90" s="36"/>
      <c r="C90" s="29" t="s">
        <v>28</v>
      </c>
      <c r="D90" s="35"/>
      <c r="E90" s="35"/>
      <c r="F90" s="24" t="str">
        <f>IF(E22="","",E22)</f>
        <v>Vyplň údaj</v>
      </c>
      <c r="G90" s="35"/>
      <c r="H90" s="35"/>
      <c r="I90" s="29" t="s">
        <v>32</v>
      </c>
      <c r="J90" s="33" t="str">
        <f>E28</f>
        <v xml:space="preserve"> </v>
      </c>
      <c r="K90" s="35"/>
      <c r="L90" s="123"/>
      <c r="S90" s="35"/>
      <c r="T90" s="35"/>
      <c r="U90" s="35"/>
      <c r="V90" s="35"/>
      <c r="W90" s="35"/>
      <c r="X90" s="35"/>
      <c r="Y90" s="35"/>
      <c r="Z90" s="35"/>
      <c r="AA90" s="35"/>
      <c r="AB90" s="35"/>
      <c r="AC90" s="35"/>
      <c r="AD90" s="35"/>
      <c r="AE90" s="35"/>
    </row>
    <row r="91" spans="1:31" s="2" customFormat="1" ht="10.3"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11" customFormat="1" ht="29.25" customHeight="1">
      <c r="A92" s="147"/>
      <c r="B92" s="148"/>
      <c r="C92" s="149" t="s">
        <v>136</v>
      </c>
      <c r="D92" s="150" t="s">
        <v>54</v>
      </c>
      <c r="E92" s="150" t="s">
        <v>50</v>
      </c>
      <c r="F92" s="150" t="s">
        <v>51</v>
      </c>
      <c r="G92" s="150" t="s">
        <v>137</v>
      </c>
      <c r="H92" s="150" t="s">
        <v>138</v>
      </c>
      <c r="I92" s="150" t="s">
        <v>139</v>
      </c>
      <c r="J92" s="150" t="s">
        <v>128</v>
      </c>
      <c r="K92" s="151" t="s">
        <v>140</v>
      </c>
      <c r="L92" s="152"/>
      <c r="M92" s="77" t="s">
        <v>3</v>
      </c>
      <c r="N92" s="78" t="s">
        <v>39</v>
      </c>
      <c r="O92" s="78" t="s">
        <v>141</v>
      </c>
      <c r="P92" s="78" t="s">
        <v>142</v>
      </c>
      <c r="Q92" s="78" t="s">
        <v>143</v>
      </c>
      <c r="R92" s="78" t="s">
        <v>144</v>
      </c>
      <c r="S92" s="78" t="s">
        <v>145</v>
      </c>
      <c r="T92" s="79" t="s">
        <v>146</v>
      </c>
      <c r="U92" s="147"/>
      <c r="V92" s="147"/>
      <c r="W92" s="147"/>
      <c r="X92" s="147"/>
      <c r="Y92" s="147"/>
      <c r="Z92" s="147"/>
      <c r="AA92" s="147"/>
      <c r="AB92" s="147"/>
      <c r="AC92" s="147"/>
      <c r="AD92" s="147"/>
      <c r="AE92" s="147"/>
    </row>
    <row r="93" spans="1:63" s="2" customFormat="1" ht="22.8" customHeight="1">
      <c r="A93" s="35"/>
      <c r="B93" s="36"/>
      <c r="C93" s="84" t="s">
        <v>147</v>
      </c>
      <c r="D93" s="35"/>
      <c r="E93" s="35"/>
      <c r="F93" s="35"/>
      <c r="G93" s="35"/>
      <c r="H93" s="35"/>
      <c r="I93" s="35"/>
      <c r="J93" s="153">
        <f>BK93</f>
        <v>0</v>
      </c>
      <c r="K93" s="35"/>
      <c r="L93" s="36"/>
      <c r="M93" s="80"/>
      <c r="N93" s="65"/>
      <c r="O93" s="81"/>
      <c r="P93" s="154">
        <f>P94</f>
        <v>0</v>
      </c>
      <c r="Q93" s="81"/>
      <c r="R93" s="154">
        <f>R94</f>
        <v>0</v>
      </c>
      <c r="S93" s="81"/>
      <c r="T93" s="155">
        <f>T94</f>
        <v>0</v>
      </c>
      <c r="U93" s="35"/>
      <c r="V93" s="35"/>
      <c r="W93" s="35"/>
      <c r="X93" s="35"/>
      <c r="Y93" s="35"/>
      <c r="Z93" s="35"/>
      <c r="AA93" s="35"/>
      <c r="AB93" s="35"/>
      <c r="AC93" s="35"/>
      <c r="AD93" s="35"/>
      <c r="AE93" s="35"/>
      <c r="AT93" s="16" t="s">
        <v>68</v>
      </c>
      <c r="AU93" s="16" t="s">
        <v>129</v>
      </c>
      <c r="BK93" s="156">
        <f>BK94</f>
        <v>0</v>
      </c>
    </row>
    <row r="94" spans="1:63" s="12" customFormat="1" ht="25.9" customHeight="1">
      <c r="A94" s="12"/>
      <c r="B94" s="157"/>
      <c r="C94" s="12"/>
      <c r="D94" s="158" t="s">
        <v>68</v>
      </c>
      <c r="E94" s="159" t="s">
        <v>179</v>
      </c>
      <c r="F94" s="159" t="s">
        <v>180</v>
      </c>
      <c r="G94" s="12"/>
      <c r="H94" s="12"/>
      <c r="I94" s="160"/>
      <c r="J94" s="161">
        <f>BK94</f>
        <v>0</v>
      </c>
      <c r="K94" s="12"/>
      <c r="L94" s="157"/>
      <c r="M94" s="162"/>
      <c r="N94" s="163"/>
      <c r="O94" s="163"/>
      <c r="P94" s="164">
        <f>P95</f>
        <v>0</v>
      </c>
      <c r="Q94" s="163"/>
      <c r="R94" s="164">
        <f>R95</f>
        <v>0</v>
      </c>
      <c r="S94" s="163"/>
      <c r="T94" s="165">
        <f>T95</f>
        <v>0</v>
      </c>
      <c r="U94" s="12"/>
      <c r="V94" s="12"/>
      <c r="W94" s="12"/>
      <c r="X94" s="12"/>
      <c r="Y94" s="12"/>
      <c r="Z94" s="12"/>
      <c r="AA94" s="12"/>
      <c r="AB94" s="12"/>
      <c r="AC94" s="12"/>
      <c r="AD94" s="12"/>
      <c r="AE94" s="12"/>
      <c r="AR94" s="158" t="s">
        <v>77</v>
      </c>
      <c r="AT94" s="166" t="s">
        <v>68</v>
      </c>
      <c r="AU94" s="166" t="s">
        <v>69</v>
      </c>
      <c r="AY94" s="158" t="s">
        <v>150</v>
      </c>
      <c r="BK94" s="167">
        <f>BK95</f>
        <v>0</v>
      </c>
    </row>
    <row r="95" spans="1:63" s="12" customFormat="1" ht="22.8" customHeight="1">
      <c r="A95" s="12"/>
      <c r="B95" s="157"/>
      <c r="C95" s="12"/>
      <c r="D95" s="158" t="s">
        <v>68</v>
      </c>
      <c r="E95" s="168" t="s">
        <v>299</v>
      </c>
      <c r="F95" s="168" t="s">
        <v>300</v>
      </c>
      <c r="G95" s="12"/>
      <c r="H95" s="12"/>
      <c r="I95" s="160"/>
      <c r="J95" s="169">
        <f>BK95</f>
        <v>0</v>
      </c>
      <c r="K95" s="12"/>
      <c r="L95" s="157"/>
      <c r="M95" s="162"/>
      <c r="N95" s="163"/>
      <c r="O95" s="163"/>
      <c r="P95" s="164">
        <f>SUM(P96:P107)</f>
        <v>0</v>
      </c>
      <c r="Q95" s="163"/>
      <c r="R95" s="164">
        <f>SUM(R96:R107)</f>
        <v>0</v>
      </c>
      <c r="S95" s="163"/>
      <c r="T95" s="165">
        <f>SUM(T96:T107)</f>
        <v>0</v>
      </c>
      <c r="U95" s="12"/>
      <c r="V95" s="12"/>
      <c r="W95" s="12"/>
      <c r="X95" s="12"/>
      <c r="Y95" s="12"/>
      <c r="Z95" s="12"/>
      <c r="AA95" s="12"/>
      <c r="AB95" s="12"/>
      <c r="AC95" s="12"/>
      <c r="AD95" s="12"/>
      <c r="AE95" s="12"/>
      <c r="AR95" s="158" t="s">
        <v>77</v>
      </c>
      <c r="AT95" s="166" t="s">
        <v>68</v>
      </c>
      <c r="AU95" s="166" t="s">
        <v>15</v>
      </c>
      <c r="AY95" s="158" t="s">
        <v>150</v>
      </c>
      <c r="BK95" s="167">
        <f>SUM(BK96:BK107)</f>
        <v>0</v>
      </c>
    </row>
    <row r="96" spans="1:65" s="2" customFormat="1" ht="37.8" customHeight="1">
      <c r="A96" s="35"/>
      <c r="B96" s="170"/>
      <c r="C96" s="171" t="s">
        <v>15</v>
      </c>
      <c r="D96" s="171" t="s">
        <v>152</v>
      </c>
      <c r="E96" s="172" t="s">
        <v>301</v>
      </c>
      <c r="F96" s="173" t="s">
        <v>302</v>
      </c>
      <c r="G96" s="174" t="s">
        <v>155</v>
      </c>
      <c r="H96" s="175">
        <v>700</v>
      </c>
      <c r="I96" s="176"/>
      <c r="J96" s="177">
        <f>ROUND(I96*H96,2)</f>
        <v>0</v>
      </c>
      <c r="K96" s="173" t="s">
        <v>156</v>
      </c>
      <c r="L96" s="36"/>
      <c r="M96" s="178" t="s">
        <v>3</v>
      </c>
      <c r="N96" s="179" t="s">
        <v>40</v>
      </c>
      <c r="O96" s="69"/>
      <c r="P96" s="180">
        <f>O96*H96</f>
        <v>0</v>
      </c>
      <c r="Q96" s="180">
        <v>0</v>
      </c>
      <c r="R96" s="180">
        <f>Q96*H96</f>
        <v>0</v>
      </c>
      <c r="S96" s="180">
        <v>0</v>
      </c>
      <c r="T96" s="181">
        <f>S96*H96</f>
        <v>0</v>
      </c>
      <c r="U96" s="35"/>
      <c r="V96" s="35"/>
      <c r="W96" s="35"/>
      <c r="X96" s="35"/>
      <c r="Y96" s="35"/>
      <c r="Z96" s="35"/>
      <c r="AA96" s="35"/>
      <c r="AB96" s="35"/>
      <c r="AC96" s="35"/>
      <c r="AD96" s="35"/>
      <c r="AE96" s="35"/>
      <c r="AR96" s="182" t="s">
        <v>185</v>
      </c>
      <c r="AT96" s="182" t="s">
        <v>152</v>
      </c>
      <c r="AU96" s="182" t="s">
        <v>77</v>
      </c>
      <c r="AY96" s="16" t="s">
        <v>150</v>
      </c>
      <c r="BE96" s="183">
        <f>IF(N96="základní",J96,0)</f>
        <v>0</v>
      </c>
      <c r="BF96" s="183">
        <f>IF(N96="snížená",J96,0)</f>
        <v>0</v>
      </c>
      <c r="BG96" s="183">
        <f>IF(N96="zákl. přenesená",J96,0)</f>
        <v>0</v>
      </c>
      <c r="BH96" s="183">
        <f>IF(N96="sníž. přenesená",J96,0)</f>
        <v>0</v>
      </c>
      <c r="BI96" s="183">
        <f>IF(N96="nulová",J96,0)</f>
        <v>0</v>
      </c>
      <c r="BJ96" s="16" t="s">
        <v>15</v>
      </c>
      <c r="BK96" s="183">
        <f>ROUND(I96*H96,2)</f>
        <v>0</v>
      </c>
      <c r="BL96" s="16" t="s">
        <v>185</v>
      </c>
      <c r="BM96" s="182" t="s">
        <v>77</v>
      </c>
    </row>
    <row r="97" spans="1:47" s="2" customFormat="1" ht="12">
      <c r="A97" s="35"/>
      <c r="B97" s="36"/>
      <c r="C97" s="35"/>
      <c r="D97" s="184" t="s">
        <v>157</v>
      </c>
      <c r="E97" s="35"/>
      <c r="F97" s="185" t="s">
        <v>303</v>
      </c>
      <c r="G97" s="35"/>
      <c r="H97" s="35"/>
      <c r="I97" s="186"/>
      <c r="J97" s="35"/>
      <c r="K97" s="35"/>
      <c r="L97" s="36"/>
      <c r="M97" s="187"/>
      <c r="N97" s="188"/>
      <c r="O97" s="69"/>
      <c r="P97" s="69"/>
      <c r="Q97" s="69"/>
      <c r="R97" s="69"/>
      <c r="S97" s="69"/>
      <c r="T97" s="70"/>
      <c r="U97" s="35"/>
      <c r="V97" s="35"/>
      <c r="W97" s="35"/>
      <c r="X97" s="35"/>
      <c r="Y97" s="35"/>
      <c r="Z97" s="35"/>
      <c r="AA97" s="35"/>
      <c r="AB97" s="35"/>
      <c r="AC97" s="35"/>
      <c r="AD97" s="35"/>
      <c r="AE97" s="35"/>
      <c r="AT97" s="16" t="s">
        <v>157</v>
      </c>
      <c r="AU97" s="16" t="s">
        <v>77</v>
      </c>
    </row>
    <row r="98" spans="1:65" s="2" customFormat="1" ht="24.15" customHeight="1">
      <c r="A98" s="35"/>
      <c r="B98" s="170"/>
      <c r="C98" s="171" t="s">
        <v>77</v>
      </c>
      <c r="D98" s="171" t="s">
        <v>152</v>
      </c>
      <c r="E98" s="172" t="s">
        <v>304</v>
      </c>
      <c r="F98" s="173" t="s">
        <v>305</v>
      </c>
      <c r="G98" s="174" t="s">
        <v>155</v>
      </c>
      <c r="H98" s="175">
        <v>700</v>
      </c>
      <c r="I98" s="176"/>
      <c r="J98" s="177">
        <f>ROUND(I98*H98,2)</f>
        <v>0</v>
      </c>
      <c r="K98" s="173" t="s">
        <v>156</v>
      </c>
      <c r="L98" s="36"/>
      <c r="M98" s="178" t="s">
        <v>3</v>
      </c>
      <c r="N98" s="179" t="s">
        <v>40</v>
      </c>
      <c r="O98" s="69"/>
      <c r="P98" s="180">
        <f>O98*H98</f>
        <v>0</v>
      </c>
      <c r="Q98" s="180">
        <v>0</v>
      </c>
      <c r="R98" s="180">
        <f>Q98*H98</f>
        <v>0</v>
      </c>
      <c r="S98" s="180">
        <v>0</v>
      </c>
      <c r="T98" s="181">
        <f>S98*H98</f>
        <v>0</v>
      </c>
      <c r="U98" s="35"/>
      <c r="V98" s="35"/>
      <c r="W98" s="35"/>
      <c r="X98" s="35"/>
      <c r="Y98" s="35"/>
      <c r="Z98" s="35"/>
      <c r="AA98" s="35"/>
      <c r="AB98" s="35"/>
      <c r="AC98" s="35"/>
      <c r="AD98" s="35"/>
      <c r="AE98" s="35"/>
      <c r="AR98" s="182" t="s">
        <v>185</v>
      </c>
      <c r="AT98" s="182" t="s">
        <v>152</v>
      </c>
      <c r="AU98" s="182" t="s">
        <v>77</v>
      </c>
      <c r="AY98" s="16" t="s">
        <v>150</v>
      </c>
      <c r="BE98" s="183">
        <f>IF(N98="základní",J98,0)</f>
        <v>0</v>
      </c>
      <c r="BF98" s="183">
        <f>IF(N98="snížená",J98,0)</f>
        <v>0</v>
      </c>
      <c r="BG98" s="183">
        <f>IF(N98="zákl. přenesená",J98,0)</f>
        <v>0</v>
      </c>
      <c r="BH98" s="183">
        <f>IF(N98="sníž. přenesená",J98,0)</f>
        <v>0</v>
      </c>
      <c r="BI98" s="183">
        <f>IF(N98="nulová",J98,0)</f>
        <v>0</v>
      </c>
      <c r="BJ98" s="16" t="s">
        <v>15</v>
      </c>
      <c r="BK98" s="183">
        <f>ROUND(I98*H98,2)</f>
        <v>0</v>
      </c>
      <c r="BL98" s="16" t="s">
        <v>185</v>
      </c>
      <c r="BM98" s="182" t="s">
        <v>87</v>
      </c>
    </row>
    <row r="99" spans="1:47" s="2" customFormat="1" ht="12">
      <c r="A99" s="35"/>
      <c r="B99" s="36"/>
      <c r="C99" s="35"/>
      <c r="D99" s="184" t="s">
        <v>157</v>
      </c>
      <c r="E99" s="35"/>
      <c r="F99" s="185" t="s">
        <v>306</v>
      </c>
      <c r="G99" s="35"/>
      <c r="H99" s="35"/>
      <c r="I99" s="186"/>
      <c r="J99" s="35"/>
      <c r="K99" s="35"/>
      <c r="L99" s="36"/>
      <c r="M99" s="187"/>
      <c r="N99" s="188"/>
      <c r="O99" s="69"/>
      <c r="P99" s="69"/>
      <c r="Q99" s="69"/>
      <c r="R99" s="69"/>
      <c r="S99" s="69"/>
      <c r="T99" s="70"/>
      <c r="U99" s="35"/>
      <c r="V99" s="35"/>
      <c r="W99" s="35"/>
      <c r="X99" s="35"/>
      <c r="Y99" s="35"/>
      <c r="Z99" s="35"/>
      <c r="AA99" s="35"/>
      <c r="AB99" s="35"/>
      <c r="AC99" s="35"/>
      <c r="AD99" s="35"/>
      <c r="AE99" s="35"/>
      <c r="AT99" s="16" t="s">
        <v>157</v>
      </c>
      <c r="AU99" s="16" t="s">
        <v>77</v>
      </c>
    </row>
    <row r="100" spans="1:65" s="2" customFormat="1" ht="24.15" customHeight="1">
      <c r="A100" s="35"/>
      <c r="B100" s="170"/>
      <c r="C100" s="171" t="s">
        <v>83</v>
      </c>
      <c r="D100" s="171" t="s">
        <v>152</v>
      </c>
      <c r="E100" s="172" t="s">
        <v>307</v>
      </c>
      <c r="F100" s="173" t="s">
        <v>308</v>
      </c>
      <c r="G100" s="174" t="s">
        <v>155</v>
      </c>
      <c r="H100" s="175">
        <v>700</v>
      </c>
      <c r="I100" s="176"/>
      <c r="J100" s="177">
        <f>ROUND(I100*H100,2)</f>
        <v>0</v>
      </c>
      <c r="K100" s="173" t="s">
        <v>156</v>
      </c>
      <c r="L100" s="36"/>
      <c r="M100" s="178" t="s">
        <v>3</v>
      </c>
      <c r="N100" s="179" t="s">
        <v>40</v>
      </c>
      <c r="O100" s="69"/>
      <c r="P100" s="180">
        <f>O100*H100</f>
        <v>0</v>
      </c>
      <c r="Q100" s="180">
        <v>0</v>
      </c>
      <c r="R100" s="180">
        <f>Q100*H100</f>
        <v>0</v>
      </c>
      <c r="S100" s="180">
        <v>0</v>
      </c>
      <c r="T100" s="181">
        <f>S100*H100</f>
        <v>0</v>
      </c>
      <c r="U100" s="35"/>
      <c r="V100" s="35"/>
      <c r="W100" s="35"/>
      <c r="X100" s="35"/>
      <c r="Y100" s="35"/>
      <c r="Z100" s="35"/>
      <c r="AA100" s="35"/>
      <c r="AB100" s="35"/>
      <c r="AC100" s="35"/>
      <c r="AD100" s="35"/>
      <c r="AE100" s="35"/>
      <c r="AR100" s="182" t="s">
        <v>185</v>
      </c>
      <c r="AT100" s="182" t="s">
        <v>152</v>
      </c>
      <c r="AU100" s="182" t="s">
        <v>77</v>
      </c>
      <c r="AY100" s="16" t="s">
        <v>150</v>
      </c>
      <c r="BE100" s="183">
        <f>IF(N100="základní",J100,0)</f>
        <v>0</v>
      </c>
      <c r="BF100" s="183">
        <f>IF(N100="snížená",J100,0)</f>
        <v>0</v>
      </c>
      <c r="BG100" s="183">
        <f>IF(N100="zákl. přenesená",J100,0)</f>
        <v>0</v>
      </c>
      <c r="BH100" s="183">
        <f>IF(N100="sníž. přenesená",J100,0)</f>
        <v>0</v>
      </c>
      <c r="BI100" s="183">
        <f>IF(N100="nulová",J100,0)</f>
        <v>0</v>
      </c>
      <c r="BJ100" s="16" t="s">
        <v>15</v>
      </c>
      <c r="BK100" s="183">
        <f>ROUND(I100*H100,2)</f>
        <v>0</v>
      </c>
      <c r="BL100" s="16" t="s">
        <v>185</v>
      </c>
      <c r="BM100" s="182" t="s">
        <v>93</v>
      </c>
    </row>
    <row r="101" spans="1:47" s="2" customFormat="1" ht="12">
      <c r="A101" s="35"/>
      <c r="B101" s="36"/>
      <c r="C101" s="35"/>
      <c r="D101" s="184" t="s">
        <v>157</v>
      </c>
      <c r="E101" s="35"/>
      <c r="F101" s="185" t="s">
        <v>309</v>
      </c>
      <c r="G101" s="35"/>
      <c r="H101" s="35"/>
      <c r="I101" s="186"/>
      <c r="J101" s="35"/>
      <c r="K101" s="35"/>
      <c r="L101" s="36"/>
      <c r="M101" s="187"/>
      <c r="N101" s="188"/>
      <c r="O101" s="69"/>
      <c r="P101" s="69"/>
      <c r="Q101" s="69"/>
      <c r="R101" s="69"/>
      <c r="S101" s="69"/>
      <c r="T101" s="70"/>
      <c r="U101" s="35"/>
      <c r="V101" s="35"/>
      <c r="W101" s="35"/>
      <c r="X101" s="35"/>
      <c r="Y101" s="35"/>
      <c r="Z101" s="35"/>
      <c r="AA101" s="35"/>
      <c r="AB101" s="35"/>
      <c r="AC101" s="35"/>
      <c r="AD101" s="35"/>
      <c r="AE101" s="35"/>
      <c r="AT101" s="16" t="s">
        <v>157</v>
      </c>
      <c r="AU101" s="16" t="s">
        <v>77</v>
      </c>
    </row>
    <row r="102" spans="1:65" s="2" customFormat="1" ht="24.15" customHeight="1">
      <c r="A102" s="35"/>
      <c r="B102" s="170"/>
      <c r="C102" s="171" t="s">
        <v>87</v>
      </c>
      <c r="D102" s="171" t="s">
        <v>152</v>
      </c>
      <c r="E102" s="172" t="s">
        <v>310</v>
      </c>
      <c r="F102" s="173" t="s">
        <v>311</v>
      </c>
      <c r="G102" s="174" t="s">
        <v>155</v>
      </c>
      <c r="H102" s="175">
        <v>700</v>
      </c>
      <c r="I102" s="176"/>
      <c r="J102" s="177">
        <f>ROUND(I102*H102,2)</f>
        <v>0</v>
      </c>
      <c r="K102" s="173" t="s">
        <v>156</v>
      </c>
      <c r="L102" s="36"/>
      <c r="M102" s="178" t="s">
        <v>3</v>
      </c>
      <c r="N102" s="179" t="s">
        <v>40</v>
      </c>
      <c r="O102" s="69"/>
      <c r="P102" s="180">
        <f>O102*H102</f>
        <v>0</v>
      </c>
      <c r="Q102" s="180">
        <v>0</v>
      </c>
      <c r="R102" s="180">
        <f>Q102*H102</f>
        <v>0</v>
      </c>
      <c r="S102" s="180">
        <v>0</v>
      </c>
      <c r="T102" s="181">
        <f>S102*H102</f>
        <v>0</v>
      </c>
      <c r="U102" s="35"/>
      <c r="V102" s="35"/>
      <c r="W102" s="35"/>
      <c r="X102" s="35"/>
      <c r="Y102" s="35"/>
      <c r="Z102" s="35"/>
      <c r="AA102" s="35"/>
      <c r="AB102" s="35"/>
      <c r="AC102" s="35"/>
      <c r="AD102" s="35"/>
      <c r="AE102" s="35"/>
      <c r="AR102" s="182" t="s">
        <v>185</v>
      </c>
      <c r="AT102" s="182" t="s">
        <v>152</v>
      </c>
      <c r="AU102" s="182" t="s">
        <v>77</v>
      </c>
      <c r="AY102" s="16" t="s">
        <v>150</v>
      </c>
      <c r="BE102" s="183">
        <f>IF(N102="základní",J102,0)</f>
        <v>0</v>
      </c>
      <c r="BF102" s="183">
        <f>IF(N102="snížená",J102,0)</f>
        <v>0</v>
      </c>
      <c r="BG102" s="183">
        <f>IF(N102="zákl. přenesená",J102,0)</f>
        <v>0</v>
      </c>
      <c r="BH102" s="183">
        <f>IF(N102="sníž. přenesená",J102,0)</f>
        <v>0</v>
      </c>
      <c r="BI102" s="183">
        <f>IF(N102="nulová",J102,0)</f>
        <v>0</v>
      </c>
      <c r="BJ102" s="16" t="s">
        <v>15</v>
      </c>
      <c r="BK102" s="183">
        <f>ROUND(I102*H102,2)</f>
        <v>0</v>
      </c>
      <c r="BL102" s="16" t="s">
        <v>185</v>
      </c>
      <c r="BM102" s="182" t="s">
        <v>170</v>
      </c>
    </row>
    <row r="103" spans="1:47" s="2" customFormat="1" ht="12">
      <c r="A103" s="35"/>
      <c r="B103" s="36"/>
      <c r="C103" s="35"/>
      <c r="D103" s="184" t="s">
        <v>157</v>
      </c>
      <c r="E103" s="35"/>
      <c r="F103" s="185" t="s">
        <v>312</v>
      </c>
      <c r="G103" s="35"/>
      <c r="H103" s="35"/>
      <c r="I103" s="186"/>
      <c r="J103" s="35"/>
      <c r="K103" s="35"/>
      <c r="L103" s="36"/>
      <c r="M103" s="187"/>
      <c r="N103" s="188"/>
      <c r="O103" s="69"/>
      <c r="P103" s="69"/>
      <c r="Q103" s="69"/>
      <c r="R103" s="69"/>
      <c r="S103" s="69"/>
      <c r="T103" s="70"/>
      <c r="U103" s="35"/>
      <c r="V103" s="35"/>
      <c r="W103" s="35"/>
      <c r="X103" s="35"/>
      <c r="Y103" s="35"/>
      <c r="Z103" s="35"/>
      <c r="AA103" s="35"/>
      <c r="AB103" s="35"/>
      <c r="AC103" s="35"/>
      <c r="AD103" s="35"/>
      <c r="AE103" s="35"/>
      <c r="AT103" s="16" t="s">
        <v>157</v>
      </c>
      <c r="AU103" s="16" t="s">
        <v>77</v>
      </c>
    </row>
    <row r="104" spans="1:65" s="2" customFormat="1" ht="24.15" customHeight="1">
      <c r="A104" s="35"/>
      <c r="B104" s="170"/>
      <c r="C104" s="171" t="s">
        <v>90</v>
      </c>
      <c r="D104" s="171" t="s">
        <v>152</v>
      </c>
      <c r="E104" s="172" t="s">
        <v>313</v>
      </c>
      <c r="F104" s="173" t="s">
        <v>314</v>
      </c>
      <c r="G104" s="174" t="s">
        <v>155</v>
      </c>
      <c r="H104" s="175">
        <v>700</v>
      </c>
      <c r="I104" s="176"/>
      <c r="J104" s="177">
        <f>ROUND(I104*H104,2)</f>
        <v>0</v>
      </c>
      <c r="K104" s="173" t="s">
        <v>156</v>
      </c>
      <c r="L104" s="36"/>
      <c r="M104" s="178" t="s">
        <v>3</v>
      </c>
      <c r="N104" s="179" t="s">
        <v>40</v>
      </c>
      <c r="O104" s="69"/>
      <c r="P104" s="180">
        <f>O104*H104</f>
        <v>0</v>
      </c>
      <c r="Q104" s="180">
        <v>0</v>
      </c>
      <c r="R104" s="180">
        <f>Q104*H104</f>
        <v>0</v>
      </c>
      <c r="S104" s="180">
        <v>0</v>
      </c>
      <c r="T104" s="181">
        <f>S104*H104</f>
        <v>0</v>
      </c>
      <c r="U104" s="35"/>
      <c r="V104" s="35"/>
      <c r="W104" s="35"/>
      <c r="X104" s="35"/>
      <c r="Y104" s="35"/>
      <c r="Z104" s="35"/>
      <c r="AA104" s="35"/>
      <c r="AB104" s="35"/>
      <c r="AC104" s="35"/>
      <c r="AD104" s="35"/>
      <c r="AE104" s="35"/>
      <c r="AR104" s="182" t="s">
        <v>185</v>
      </c>
      <c r="AT104" s="182" t="s">
        <v>152</v>
      </c>
      <c r="AU104" s="182" t="s">
        <v>77</v>
      </c>
      <c r="AY104" s="16" t="s">
        <v>150</v>
      </c>
      <c r="BE104" s="183">
        <f>IF(N104="základní",J104,0)</f>
        <v>0</v>
      </c>
      <c r="BF104" s="183">
        <f>IF(N104="snížená",J104,0)</f>
        <v>0</v>
      </c>
      <c r="BG104" s="183">
        <f>IF(N104="zákl. přenesená",J104,0)</f>
        <v>0</v>
      </c>
      <c r="BH104" s="183">
        <f>IF(N104="sníž. přenesená",J104,0)</f>
        <v>0</v>
      </c>
      <c r="BI104" s="183">
        <f>IF(N104="nulová",J104,0)</f>
        <v>0</v>
      </c>
      <c r="BJ104" s="16" t="s">
        <v>15</v>
      </c>
      <c r="BK104" s="183">
        <f>ROUND(I104*H104,2)</f>
        <v>0</v>
      </c>
      <c r="BL104" s="16" t="s">
        <v>185</v>
      </c>
      <c r="BM104" s="182" t="s">
        <v>174</v>
      </c>
    </row>
    <row r="105" spans="1:47" s="2" customFormat="1" ht="12">
      <c r="A105" s="35"/>
      <c r="B105" s="36"/>
      <c r="C105" s="35"/>
      <c r="D105" s="184" t="s">
        <v>157</v>
      </c>
      <c r="E105" s="35"/>
      <c r="F105" s="185" t="s">
        <v>315</v>
      </c>
      <c r="G105" s="35"/>
      <c r="H105" s="35"/>
      <c r="I105" s="186"/>
      <c r="J105" s="35"/>
      <c r="K105" s="35"/>
      <c r="L105" s="36"/>
      <c r="M105" s="187"/>
      <c r="N105" s="188"/>
      <c r="O105" s="69"/>
      <c r="P105" s="69"/>
      <c r="Q105" s="69"/>
      <c r="R105" s="69"/>
      <c r="S105" s="69"/>
      <c r="T105" s="70"/>
      <c r="U105" s="35"/>
      <c r="V105" s="35"/>
      <c r="W105" s="35"/>
      <c r="X105" s="35"/>
      <c r="Y105" s="35"/>
      <c r="Z105" s="35"/>
      <c r="AA105" s="35"/>
      <c r="AB105" s="35"/>
      <c r="AC105" s="35"/>
      <c r="AD105" s="35"/>
      <c r="AE105" s="35"/>
      <c r="AT105" s="16" t="s">
        <v>157</v>
      </c>
      <c r="AU105" s="16" t="s">
        <v>77</v>
      </c>
    </row>
    <row r="106" spans="1:65" s="2" customFormat="1" ht="24.15" customHeight="1">
      <c r="A106" s="35"/>
      <c r="B106" s="170"/>
      <c r="C106" s="171" t="s">
        <v>93</v>
      </c>
      <c r="D106" s="171" t="s">
        <v>152</v>
      </c>
      <c r="E106" s="172" t="s">
        <v>316</v>
      </c>
      <c r="F106" s="173" t="s">
        <v>317</v>
      </c>
      <c r="G106" s="174" t="s">
        <v>155</v>
      </c>
      <c r="H106" s="175">
        <v>700</v>
      </c>
      <c r="I106" s="176"/>
      <c r="J106" s="177">
        <f>ROUND(I106*H106,2)</f>
        <v>0</v>
      </c>
      <c r="K106" s="173" t="s">
        <v>156</v>
      </c>
      <c r="L106" s="36"/>
      <c r="M106" s="178" t="s">
        <v>3</v>
      </c>
      <c r="N106" s="179" t="s">
        <v>40</v>
      </c>
      <c r="O106" s="69"/>
      <c r="P106" s="180">
        <f>O106*H106</f>
        <v>0</v>
      </c>
      <c r="Q106" s="180">
        <v>0</v>
      </c>
      <c r="R106" s="180">
        <f>Q106*H106</f>
        <v>0</v>
      </c>
      <c r="S106" s="180">
        <v>0</v>
      </c>
      <c r="T106" s="181">
        <f>S106*H106</f>
        <v>0</v>
      </c>
      <c r="U106" s="35"/>
      <c r="V106" s="35"/>
      <c r="W106" s="35"/>
      <c r="X106" s="35"/>
      <c r="Y106" s="35"/>
      <c r="Z106" s="35"/>
      <c r="AA106" s="35"/>
      <c r="AB106" s="35"/>
      <c r="AC106" s="35"/>
      <c r="AD106" s="35"/>
      <c r="AE106" s="35"/>
      <c r="AR106" s="182" t="s">
        <v>185</v>
      </c>
      <c r="AT106" s="182" t="s">
        <v>152</v>
      </c>
      <c r="AU106" s="182" t="s">
        <v>77</v>
      </c>
      <c r="AY106" s="16" t="s">
        <v>150</v>
      </c>
      <c r="BE106" s="183">
        <f>IF(N106="základní",J106,0)</f>
        <v>0</v>
      </c>
      <c r="BF106" s="183">
        <f>IF(N106="snížená",J106,0)</f>
        <v>0</v>
      </c>
      <c r="BG106" s="183">
        <f>IF(N106="zákl. přenesená",J106,0)</f>
        <v>0</v>
      </c>
      <c r="BH106" s="183">
        <f>IF(N106="sníž. přenesená",J106,0)</f>
        <v>0</v>
      </c>
      <c r="BI106" s="183">
        <f>IF(N106="nulová",J106,0)</f>
        <v>0</v>
      </c>
      <c r="BJ106" s="16" t="s">
        <v>15</v>
      </c>
      <c r="BK106" s="183">
        <f>ROUND(I106*H106,2)</f>
        <v>0</v>
      </c>
      <c r="BL106" s="16" t="s">
        <v>185</v>
      </c>
      <c r="BM106" s="182" t="s">
        <v>73</v>
      </c>
    </row>
    <row r="107" spans="1:47" s="2" customFormat="1" ht="12">
      <c r="A107" s="35"/>
      <c r="B107" s="36"/>
      <c r="C107" s="35"/>
      <c r="D107" s="184" t="s">
        <v>157</v>
      </c>
      <c r="E107" s="35"/>
      <c r="F107" s="185" t="s">
        <v>318</v>
      </c>
      <c r="G107" s="35"/>
      <c r="H107" s="35"/>
      <c r="I107" s="186"/>
      <c r="J107" s="35"/>
      <c r="K107" s="35"/>
      <c r="L107" s="36"/>
      <c r="M107" s="189"/>
      <c r="N107" s="190"/>
      <c r="O107" s="191"/>
      <c r="P107" s="191"/>
      <c r="Q107" s="191"/>
      <c r="R107" s="191"/>
      <c r="S107" s="191"/>
      <c r="T107" s="192"/>
      <c r="U107" s="35"/>
      <c r="V107" s="35"/>
      <c r="W107" s="35"/>
      <c r="X107" s="35"/>
      <c r="Y107" s="35"/>
      <c r="Z107" s="35"/>
      <c r="AA107" s="35"/>
      <c r="AB107" s="35"/>
      <c r="AC107" s="35"/>
      <c r="AD107" s="35"/>
      <c r="AE107" s="35"/>
      <c r="AT107" s="16" t="s">
        <v>157</v>
      </c>
      <c r="AU107" s="16" t="s">
        <v>77</v>
      </c>
    </row>
    <row r="108" spans="1:31" s="2" customFormat="1" ht="6.95" customHeight="1">
      <c r="A108" s="35"/>
      <c r="B108" s="52"/>
      <c r="C108" s="53"/>
      <c r="D108" s="53"/>
      <c r="E108" s="53"/>
      <c r="F108" s="53"/>
      <c r="G108" s="53"/>
      <c r="H108" s="53"/>
      <c r="I108" s="53"/>
      <c r="J108" s="53"/>
      <c r="K108" s="53"/>
      <c r="L108" s="36"/>
      <c r="M108" s="35"/>
      <c r="O108" s="35"/>
      <c r="P108" s="35"/>
      <c r="Q108" s="35"/>
      <c r="R108" s="35"/>
      <c r="S108" s="35"/>
      <c r="T108" s="35"/>
      <c r="U108" s="35"/>
      <c r="V108" s="35"/>
      <c r="W108" s="35"/>
      <c r="X108" s="35"/>
      <c r="Y108" s="35"/>
      <c r="Z108" s="35"/>
      <c r="AA108" s="35"/>
      <c r="AB108" s="35"/>
      <c r="AC108" s="35"/>
      <c r="AD108" s="35"/>
      <c r="AE108" s="35"/>
    </row>
  </sheetData>
  <autoFilter ref="C92:K107"/>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hyperlinks>
    <hyperlink ref="F97" r:id="rId1" display="https://podminky.urs.cz/item/CS_URS_2022_02/783401311"/>
    <hyperlink ref="F99" r:id="rId2" display="https://podminky.urs.cz/item/CS_URS_2022_02/783401401"/>
    <hyperlink ref="F101" r:id="rId3" display="https://podminky.urs.cz/item/CS_URS_2022_02/783406801"/>
    <hyperlink ref="F103" r:id="rId4" display="https://podminky.urs.cz/item/CS_URS_2022_02/783434201"/>
    <hyperlink ref="F105" r:id="rId5" display="https://podminky.urs.cz/item/CS_URS_2022_02/783435103"/>
    <hyperlink ref="F107" r:id="rId6" display="https://podminky.urs.cz/item/CS_URS_2022_02/783437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
</worksheet>
</file>

<file path=xl/worksheets/sheet5.xml><?xml version="1.0" encoding="utf-8"?>
<worksheet xmlns="http://schemas.openxmlformats.org/spreadsheetml/2006/main" xmlns:r="http://schemas.openxmlformats.org/officeDocument/2006/relationships">
  <sheetPr>
    <pageSetUpPr fitToPage="1"/>
  </sheetPr>
  <dimension ref="A2:BM3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92</v>
      </c>
    </row>
    <row r="3" spans="2:46" s="1" customFormat="1" ht="6.95" customHeight="1">
      <c r="B3" s="17"/>
      <c r="C3" s="18"/>
      <c r="D3" s="18"/>
      <c r="E3" s="18"/>
      <c r="F3" s="18"/>
      <c r="G3" s="18"/>
      <c r="H3" s="18"/>
      <c r="I3" s="18"/>
      <c r="J3" s="18"/>
      <c r="K3" s="18"/>
      <c r="L3" s="19"/>
      <c r="AT3" s="16" t="s">
        <v>77</v>
      </c>
    </row>
    <row r="4" spans="2:46" s="1" customFormat="1" ht="24.95" customHeight="1">
      <c r="B4" s="19"/>
      <c r="D4" s="20" t="s">
        <v>119</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120</v>
      </c>
      <c r="L8" s="19"/>
    </row>
    <row r="9" spans="2:12" s="1" customFormat="1" ht="16.5" customHeight="1">
      <c r="B9" s="19"/>
      <c r="E9" s="121" t="s">
        <v>121</v>
      </c>
      <c r="F9" s="1"/>
      <c r="G9" s="1"/>
      <c r="H9" s="1"/>
      <c r="L9" s="19"/>
    </row>
    <row r="10" spans="2:12" s="1" customFormat="1" ht="12" customHeight="1">
      <c r="B10" s="19"/>
      <c r="D10" s="29" t="s">
        <v>122</v>
      </c>
      <c r="L10" s="19"/>
    </row>
    <row r="11" spans="1:31" s="2" customFormat="1" ht="16.5" customHeight="1">
      <c r="A11" s="35"/>
      <c r="B11" s="36"/>
      <c r="C11" s="35"/>
      <c r="D11" s="35"/>
      <c r="E11" s="122" t="s">
        <v>123</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124</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319</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ROUND(J110,2)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ROUND((SUM(BE110:BE301)),2)</f>
        <v>0</v>
      </c>
      <c r="G37" s="35"/>
      <c r="H37" s="35"/>
      <c r="I37" s="129">
        <v>0.21</v>
      </c>
      <c r="J37" s="128">
        <f>ROUND(((SUM(BE110:BE301))*I37),2)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ROUND((SUM(BF110:BF301)),2)</f>
        <v>0</v>
      </c>
      <c r="G38" s="35"/>
      <c r="H38" s="35"/>
      <c r="I38" s="129">
        <v>0.15</v>
      </c>
      <c r="J38" s="128">
        <f>ROUND(((SUM(BF110:BF301))*I38),2)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ROUND((SUM(BG110:BG301)),2)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ROUND((SUM(BH110:BH301)),2)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ROUND((SUM(BI110:BI301)),2)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126</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120</v>
      </c>
      <c r="L53" s="19"/>
    </row>
    <row r="54" spans="2:12" s="1" customFormat="1" ht="16.5" customHeight="1">
      <c r="B54" s="19"/>
      <c r="E54" s="121" t="s">
        <v>121</v>
      </c>
      <c r="F54" s="1"/>
      <c r="G54" s="1"/>
      <c r="H54" s="1"/>
      <c r="L54" s="19"/>
    </row>
    <row r="55" spans="2:12" s="1" customFormat="1" ht="12" customHeight="1">
      <c r="B55" s="19"/>
      <c r="C55" s="29" t="s">
        <v>122</v>
      </c>
      <c r="L55" s="19"/>
    </row>
    <row r="56" spans="1:31" s="2" customFormat="1" ht="16.5" customHeight="1">
      <c r="A56" s="35"/>
      <c r="B56" s="36"/>
      <c r="C56" s="35"/>
      <c r="D56" s="35"/>
      <c r="E56" s="122" t="s">
        <v>123</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124</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5 - Spojovací krček</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127</v>
      </c>
      <c r="D65" s="130"/>
      <c r="E65" s="130"/>
      <c r="F65" s="130"/>
      <c r="G65" s="130"/>
      <c r="H65" s="130"/>
      <c r="I65" s="130"/>
      <c r="J65" s="137" t="s">
        <v>128</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J110</f>
        <v>0</v>
      </c>
      <c r="K67" s="35"/>
      <c r="L67" s="123"/>
      <c r="S67" s="35"/>
      <c r="T67" s="35"/>
      <c r="U67" s="35"/>
      <c r="V67" s="35"/>
      <c r="W67" s="35"/>
      <c r="X67" s="35"/>
      <c r="Y67" s="35"/>
      <c r="Z67" s="35"/>
      <c r="AA67" s="35"/>
      <c r="AB67" s="35"/>
      <c r="AC67" s="35"/>
      <c r="AD67" s="35"/>
      <c r="AE67" s="35"/>
      <c r="AU67" s="16" t="s">
        <v>129</v>
      </c>
    </row>
    <row r="68" spans="1:31" s="9" customFormat="1" ht="24.95" customHeight="1">
      <c r="A68" s="9"/>
      <c r="B68" s="139"/>
      <c r="C68" s="9"/>
      <c r="D68" s="140" t="s">
        <v>130</v>
      </c>
      <c r="E68" s="141"/>
      <c r="F68" s="141"/>
      <c r="G68" s="141"/>
      <c r="H68" s="141"/>
      <c r="I68" s="141"/>
      <c r="J68" s="142">
        <f>J111</f>
        <v>0</v>
      </c>
      <c r="K68" s="9"/>
      <c r="L68" s="139"/>
      <c r="S68" s="9"/>
      <c r="T68" s="9"/>
      <c r="U68" s="9"/>
      <c r="V68" s="9"/>
      <c r="W68" s="9"/>
      <c r="X68" s="9"/>
      <c r="Y68" s="9"/>
      <c r="Z68" s="9"/>
      <c r="AA68" s="9"/>
      <c r="AB68" s="9"/>
      <c r="AC68" s="9"/>
      <c r="AD68" s="9"/>
      <c r="AE68" s="9"/>
    </row>
    <row r="69" spans="1:31" s="10" customFormat="1" ht="19.9" customHeight="1">
      <c r="A69" s="10"/>
      <c r="B69" s="143"/>
      <c r="C69" s="10"/>
      <c r="D69" s="144" t="s">
        <v>131</v>
      </c>
      <c r="E69" s="145"/>
      <c r="F69" s="145"/>
      <c r="G69" s="145"/>
      <c r="H69" s="145"/>
      <c r="I69" s="145"/>
      <c r="J69" s="146">
        <f>J112</f>
        <v>0</v>
      </c>
      <c r="K69" s="10"/>
      <c r="L69" s="143"/>
      <c r="S69" s="10"/>
      <c r="T69" s="10"/>
      <c r="U69" s="10"/>
      <c r="V69" s="10"/>
      <c r="W69" s="10"/>
      <c r="X69" s="10"/>
      <c r="Y69" s="10"/>
      <c r="Z69" s="10"/>
      <c r="AA69" s="10"/>
      <c r="AB69" s="10"/>
      <c r="AC69" s="10"/>
      <c r="AD69" s="10"/>
      <c r="AE69" s="10"/>
    </row>
    <row r="70" spans="1:31" s="10" customFormat="1" ht="19.9" customHeight="1">
      <c r="A70" s="10"/>
      <c r="B70" s="143"/>
      <c r="C70" s="10"/>
      <c r="D70" s="144" t="s">
        <v>320</v>
      </c>
      <c r="E70" s="145"/>
      <c r="F70" s="145"/>
      <c r="G70" s="145"/>
      <c r="H70" s="145"/>
      <c r="I70" s="145"/>
      <c r="J70" s="146">
        <f>J113</f>
        <v>0</v>
      </c>
      <c r="K70" s="10"/>
      <c r="L70" s="143"/>
      <c r="S70" s="10"/>
      <c r="T70" s="10"/>
      <c r="U70" s="10"/>
      <c r="V70" s="10"/>
      <c r="W70" s="10"/>
      <c r="X70" s="10"/>
      <c r="Y70" s="10"/>
      <c r="Z70" s="10"/>
      <c r="AA70" s="10"/>
      <c r="AB70" s="10"/>
      <c r="AC70" s="10"/>
      <c r="AD70" s="10"/>
      <c r="AE70" s="10"/>
    </row>
    <row r="71" spans="1:31" s="10" customFormat="1" ht="19.9" customHeight="1">
      <c r="A71" s="10"/>
      <c r="B71" s="143"/>
      <c r="C71" s="10"/>
      <c r="D71" s="144" t="s">
        <v>321</v>
      </c>
      <c r="E71" s="145"/>
      <c r="F71" s="145"/>
      <c r="G71" s="145"/>
      <c r="H71" s="145"/>
      <c r="I71" s="145"/>
      <c r="J71" s="146">
        <f>J118</f>
        <v>0</v>
      </c>
      <c r="K71" s="10"/>
      <c r="L71" s="143"/>
      <c r="S71" s="10"/>
      <c r="T71" s="10"/>
      <c r="U71" s="10"/>
      <c r="V71" s="10"/>
      <c r="W71" s="10"/>
      <c r="X71" s="10"/>
      <c r="Y71" s="10"/>
      <c r="Z71" s="10"/>
      <c r="AA71" s="10"/>
      <c r="AB71" s="10"/>
      <c r="AC71" s="10"/>
      <c r="AD71" s="10"/>
      <c r="AE71" s="10"/>
    </row>
    <row r="72" spans="1:31" s="10" customFormat="1" ht="19.9" customHeight="1">
      <c r="A72" s="10"/>
      <c r="B72" s="143"/>
      <c r="C72" s="10"/>
      <c r="D72" s="144" t="s">
        <v>322</v>
      </c>
      <c r="E72" s="145"/>
      <c r="F72" s="145"/>
      <c r="G72" s="145"/>
      <c r="H72" s="145"/>
      <c r="I72" s="145"/>
      <c r="J72" s="146">
        <f>J163</f>
        <v>0</v>
      </c>
      <c r="K72" s="10"/>
      <c r="L72" s="143"/>
      <c r="S72" s="10"/>
      <c r="T72" s="10"/>
      <c r="U72" s="10"/>
      <c r="V72" s="10"/>
      <c r="W72" s="10"/>
      <c r="X72" s="10"/>
      <c r="Y72" s="10"/>
      <c r="Z72" s="10"/>
      <c r="AA72" s="10"/>
      <c r="AB72" s="10"/>
      <c r="AC72" s="10"/>
      <c r="AD72" s="10"/>
      <c r="AE72" s="10"/>
    </row>
    <row r="73" spans="1:31" s="10" customFormat="1" ht="19.9" customHeight="1">
      <c r="A73" s="10"/>
      <c r="B73" s="143"/>
      <c r="C73" s="10"/>
      <c r="D73" s="144" t="s">
        <v>323</v>
      </c>
      <c r="E73" s="145"/>
      <c r="F73" s="145"/>
      <c r="G73" s="145"/>
      <c r="H73" s="145"/>
      <c r="I73" s="145"/>
      <c r="J73" s="146">
        <f>J174</f>
        <v>0</v>
      </c>
      <c r="K73" s="10"/>
      <c r="L73" s="143"/>
      <c r="S73" s="10"/>
      <c r="T73" s="10"/>
      <c r="U73" s="10"/>
      <c r="V73" s="10"/>
      <c r="W73" s="10"/>
      <c r="X73" s="10"/>
      <c r="Y73" s="10"/>
      <c r="Z73" s="10"/>
      <c r="AA73" s="10"/>
      <c r="AB73" s="10"/>
      <c r="AC73" s="10"/>
      <c r="AD73" s="10"/>
      <c r="AE73" s="10"/>
    </row>
    <row r="74" spans="1:31" s="10" customFormat="1" ht="19.9" customHeight="1">
      <c r="A74" s="10"/>
      <c r="B74" s="143"/>
      <c r="C74" s="10"/>
      <c r="D74" s="144" t="s">
        <v>324</v>
      </c>
      <c r="E74" s="145"/>
      <c r="F74" s="145"/>
      <c r="G74" s="145"/>
      <c r="H74" s="145"/>
      <c r="I74" s="145"/>
      <c r="J74" s="146">
        <f>J175</f>
        <v>0</v>
      </c>
      <c r="K74" s="10"/>
      <c r="L74" s="143"/>
      <c r="S74" s="10"/>
      <c r="T74" s="10"/>
      <c r="U74" s="10"/>
      <c r="V74" s="10"/>
      <c r="W74" s="10"/>
      <c r="X74" s="10"/>
      <c r="Y74" s="10"/>
      <c r="Z74" s="10"/>
      <c r="AA74" s="10"/>
      <c r="AB74" s="10"/>
      <c r="AC74" s="10"/>
      <c r="AD74" s="10"/>
      <c r="AE74" s="10"/>
    </row>
    <row r="75" spans="1:31" s="10" customFormat="1" ht="19.9" customHeight="1">
      <c r="A75" s="10"/>
      <c r="B75" s="143"/>
      <c r="C75" s="10"/>
      <c r="D75" s="144" t="s">
        <v>325</v>
      </c>
      <c r="E75" s="145"/>
      <c r="F75" s="145"/>
      <c r="G75" s="145"/>
      <c r="H75" s="145"/>
      <c r="I75" s="145"/>
      <c r="J75" s="146">
        <f>J190</f>
        <v>0</v>
      </c>
      <c r="K75" s="10"/>
      <c r="L75" s="143"/>
      <c r="S75" s="10"/>
      <c r="T75" s="10"/>
      <c r="U75" s="10"/>
      <c r="V75" s="10"/>
      <c r="W75" s="10"/>
      <c r="X75" s="10"/>
      <c r="Y75" s="10"/>
      <c r="Z75" s="10"/>
      <c r="AA75" s="10"/>
      <c r="AB75" s="10"/>
      <c r="AC75" s="10"/>
      <c r="AD75" s="10"/>
      <c r="AE75" s="10"/>
    </row>
    <row r="76" spans="1:31" s="10" customFormat="1" ht="19.9" customHeight="1">
      <c r="A76" s="10"/>
      <c r="B76" s="143"/>
      <c r="C76" s="10"/>
      <c r="D76" s="144" t="s">
        <v>326</v>
      </c>
      <c r="E76" s="145"/>
      <c r="F76" s="145"/>
      <c r="G76" s="145"/>
      <c r="H76" s="145"/>
      <c r="I76" s="145"/>
      <c r="J76" s="146">
        <f>J193</f>
        <v>0</v>
      </c>
      <c r="K76" s="10"/>
      <c r="L76" s="143"/>
      <c r="S76" s="10"/>
      <c r="T76" s="10"/>
      <c r="U76" s="10"/>
      <c r="V76" s="10"/>
      <c r="W76" s="10"/>
      <c r="X76" s="10"/>
      <c r="Y76" s="10"/>
      <c r="Z76" s="10"/>
      <c r="AA76" s="10"/>
      <c r="AB76" s="10"/>
      <c r="AC76" s="10"/>
      <c r="AD76" s="10"/>
      <c r="AE76" s="10"/>
    </row>
    <row r="77" spans="1:31" s="10" customFormat="1" ht="19.9" customHeight="1">
      <c r="A77" s="10"/>
      <c r="B77" s="143"/>
      <c r="C77" s="10"/>
      <c r="D77" s="144" t="s">
        <v>132</v>
      </c>
      <c r="E77" s="145"/>
      <c r="F77" s="145"/>
      <c r="G77" s="145"/>
      <c r="H77" s="145"/>
      <c r="I77" s="145"/>
      <c r="J77" s="146">
        <f>J202</f>
        <v>0</v>
      </c>
      <c r="K77" s="10"/>
      <c r="L77" s="143"/>
      <c r="S77" s="10"/>
      <c r="T77" s="10"/>
      <c r="U77" s="10"/>
      <c r="V77" s="10"/>
      <c r="W77" s="10"/>
      <c r="X77" s="10"/>
      <c r="Y77" s="10"/>
      <c r="Z77" s="10"/>
      <c r="AA77" s="10"/>
      <c r="AB77" s="10"/>
      <c r="AC77" s="10"/>
      <c r="AD77" s="10"/>
      <c r="AE77" s="10"/>
    </row>
    <row r="78" spans="1:31" s="10" customFormat="1" ht="19.9" customHeight="1">
      <c r="A78" s="10"/>
      <c r="B78" s="143"/>
      <c r="C78" s="10"/>
      <c r="D78" s="144" t="s">
        <v>197</v>
      </c>
      <c r="E78" s="145"/>
      <c r="F78" s="145"/>
      <c r="G78" s="145"/>
      <c r="H78" s="145"/>
      <c r="I78" s="145"/>
      <c r="J78" s="146">
        <f>J211</f>
        <v>0</v>
      </c>
      <c r="K78" s="10"/>
      <c r="L78" s="143"/>
      <c r="S78" s="10"/>
      <c r="T78" s="10"/>
      <c r="U78" s="10"/>
      <c r="V78" s="10"/>
      <c r="W78" s="10"/>
      <c r="X78" s="10"/>
      <c r="Y78" s="10"/>
      <c r="Z78" s="10"/>
      <c r="AA78" s="10"/>
      <c r="AB78" s="10"/>
      <c r="AC78" s="10"/>
      <c r="AD78" s="10"/>
      <c r="AE78" s="10"/>
    </row>
    <row r="79" spans="1:31" s="9" customFormat="1" ht="24.95" customHeight="1">
      <c r="A79" s="9"/>
      <c r="B79" s="139"/>
      <c r="C79" s="9"/>
      <c r="D79" s="140" t="s">
        <v>133</v>
      </c>
      <c r="E79" s="141"/>
      <c r="F79" s="141"/>
      <c r="G79" s="141"/>
      <c r="H79" s="141"/>
      <c r="I79" s="141"/>
      <c r="J79" s="142">
        <f>J214</f>
        <v>0</v>
      </c>
      <c r="K79" s="9"/>
      <c r="L79" s="139"/>
      <c r="S79" s="9"/>
      <c r="T79" s="9"/>
      <c r="U79" s="9"/>
      <c r="V79" s="9"/>
      <c r="W79" s="9"/>
      <c r="X79" s="9"/>
      <c r="Y79" s="9"/>
      <c r="Z79" s="9"/>
      <c r="AA79" s="9"/>
      <c r="AB79" s="9"/>
      <c r="AC79" s="9"/>
      <c r="AD79" s="9"/>
      <c r="AE79" s="9"/>
    </row>
    <row r="80" spans="1:31" s="10" customFormat="1" ht="19.9" customHeight="1">
      <c r="A80" s="10"/>
      <c r="B80" s="143"/>
      <c r="C80" s="10"/>
      <c r="D80" s="144" t="s">
        <v>327</v>
      </c>
      <c r="E80" s="145"/>
      <c r="F80" s="145"/>
      <c r="G80" s="145"/>
      <c r="H80" s="145"/>
      <c r="I80" s="145"/>
      <c r="J80" s="146">
        <f>J215</f>
        <v>0</v>
      </c>
      <c r="K80" s="10"/>
      <c r="L80" s="143"/>
      <c r="S80" s="10"/>
      <c r="T80" s="10"/>
      <c r="U80" s="10"/>
      <c r="V80" s="10"/>
      <c r="W80" s="10"/>
      <c r="X80" s="10"/>
      <c r="Y80" s="10"/>
      <c r="Z80" s="10"/>
      <c r="AA80" s="10"/>
      <c r="AB80" s="10"/>
      <c r="AC80" s="10"/>
      <c r="AD80" s="10"/>
      <c r="AE80" s="10"/>
    </row>
    <row r="81" spans="1:31" s="10" customFormat="1" ht="19.9" customHeight="1">
      <c r="A81" s="10"/>
      <c r="B81" s="143"/>
      <c r="C81" s="10"/>
      <c r="D81" s="144" t="s">
        <v>328</v>
      </c>
      <c r="E81" s="145"/>
      <c r="F81" s="145"/>
      <c r="G81" s="145"/>
      <c r="H81" s="145"/>
      <c r="I81" s="145"/>
      <c r="J81" s="146">
        <f>J226</f>
        <v>0</v>
      </c>
      <c r="K81" s="10"/>
      <c r="L81" s="143"/>
      <c r="S81" s="10"/>
      <c r="T81" s="10"/>
      <c r="U81" s="10"/>
      <c r="V81" s="10"/>
      <c r="W81" s="10"/>
      <c r="X81" s="10"/>
      <c r="Y81" s="10"/>
      <c r="Z81" s="10"/>
      <c r="AA81" s="10"/>
      <c r="AB81" s="10"/>
      <c r="AC81" s="10"/>
      <c r="AD81" s="10"/>
      <c r="AE81" s="10"/>
    </row>
    <row r="82" spans="1:31" s="10" customFormat="1" ht="19.9" customHeight="1">
      <c r="A82" s="10"/>
      <c r="B82" s="143"/>
      <c r="C82" s="10"/>
      <c r="D82" s="144" t="s">
        <v>329</v>
      </c>
      <c r="E82" s="145"/>
      <c r="F82" s="145"/>
      <c r="G82" s="145"/>
      <c r="H82" s="145"/>
      <c r="I82" s="145"/>
      <c r="J82" s="146">
        <f>J239</f>
        <v>0</v>
      </c>
      <c r="K82" s="10"/>
      <c r="L82" s="143"/>
      <c r="S82" s="10"/>
      <c r="T82" s="10"/>
      <c r="U82" s="10"/>
      <c r="V82" s="10"/>
      <c r="W82" s="10"/>
      <c r="X82" s="10"/>
      <c r="Y82" s="10"/>
      <c r="Z82" s="10"/>
      <c r="AA82" s="10"/>
      <c r="AB82" s="10"/>
      <c r="AC82" s="10"/>
      <c r="AD82" s="10"/>
      <c r="AE82" s="10"/>
    </row>
    <row r="83" spans="1:31" s="10" customFormat="1" ht="19.9" customHeight="1">
      <c r="A83" s="10"/>
      <c r="B83" s="143"/>
      <c r="C83" s="10"/>
      <c r="D83" s="144" t="s">
        <v>330</v>
      </c>
      <c r="E83" s="145"/>
      <c r="F83" s="145"/>
      <c r="G83" s="145"/>
      <c r="H83" s="145"/>
      <c r="I83" s="145"/>
      <c r="J83" s="146">
        <f>J244</f>
        <v>0</v>
      </c>
      <c r="K83" s="10"/>
      <c r="L83" s="143"/>
      <c r="S83" s="10"/>
      <c r="T83" s="10"/>
      <c r="U83" s="10"/>
      <c r="V83" s="10"/>
      <c r="W83" s="10"/>
      <c r="X83" s="10"/>
      <c r="Y83" s="10"/>
      <c r="Z83" s="10"/>
      <c r="AA83" s="10"/>
      <c r="AB83" s="10"/>
      <c r="AC83" s="10"/>
      <c r="AD83" s="10"/>
      <c r="AE83" s="10"/>
    </row>
    <row r="84" spans="1:31" s="10" customFormat="1" ht="19.9" customHeight="1">
      <c r="A84" s="10"/>
      <c r="B84" s="143"/>
      <c r="C84" s="10"/>
      <c r="D84" s="144" t="s">
        <v>331</v>
      </c>
      <c r="E84" s="145"/>
      <c r="F84" s="145"/>
      <c r="G84" s="145"/>
      <c r="H84" s="145"/>
      <c r="I84" s="145"/>
      <c r="J84" s="146">
        <f>J252</f>
        <v>0</v>
      </c>
      <c r="K84" s="10"/>
      <c r="L84" s="143"/>
      <c r="S84" s="10"/>
      <c r="T84" s="10"/>
      <c r="U84" s="10"/>
      <c r="V84" s="10"/>
      <c r="W84" s="10"/>
      <c r="X84" s="10"/>
      <c r="Y84" s="10"/>
      <c r="Z84" s="10"/>
      <c r="AA84" s="10"/>
      <c r="AB84" s="10"/>
      <c r="AC84" s="10"/>
      <c r="AD84" s="10"/>
      <c r="AE84" s="10"/>
    </row>
    <row r="85" spans="1:31" s="10" customFormat="1" ht="19.9" customHeight="1">
      <c r="A85" s="10"/>
      <c r="B85" s="143"/>
      <c r="C85" s="10"/>
      <c r="D85" s="144" t="s">
        <v>332</v>
      </c>
      <c r="E85" s="145"/>
      <c r="F85" s="145"/>
      <c r="G85" s="145"/>
      <c r="H85" s="145"/>
      <c r="I85" s="145"/>
      <c r="J85" s="146">
        <f>J272</f>
        <v>0</v>
      </c>
      <c r="K85" s="10"/>
      <c r="L85" s="143"/>
      <c r="S85" s="10"/>
      <c r="T85" s="10"/>
      <c r="U85" s="10"/>
      <c r="V85" s="10"/>
      <c r="W85" s="10"/>
      <c r="X85" s="10"/>
      <c r="Y85" s="10"/>
      <c r="Z85" s="10"/>
      <c r="AA85" s="10"/>
      <c r="AB85" s="10"/>
      <c r="AC85" s="10"/>
      <c r="AD85" s="10"/>
      <c r="AE85" s="10"/>
    </row>
    <row r="86" spans="1:31" s="10" customFormat="1" ht="19.9" customHeight="1">
      <c r="A86" s="10"/>
      <c r="B86" s="143"/>
      <c r="C86" s="10"/>
      <c r="D86" s="144" t="s">
        <v>134</v>
      </c>
      <c r="E86" s="145"/>
      <c r="F86" s="145"/>
      <c r="G86" s="145"/>
      <c r="H86" s="145"/>
      <c r="I86" s="145"/>
      <c r="J86" s="146">
        <f>J295</f>
        <v>0</v>
      </c>
      <c r="K86" s="10"/>
      <c r="L86" s="143"/>
      <c r="S86" s="10"/>
      <c r="T86" s="10"/>
      <c r="U86" s="10"/>
      <c r="V86" s="10"/>
      <c r="W86" s="10"/>
      <c r="X86" s="10"/>
      <c r="Y86" s="10"/>
      <c r="Z86" s="10"/>
      <c r="AA86" s="10"/>
      <c r="AB86" s="10"/>
      <c r="AC86" s="10"/>
      <c r="AD86" s="10"/>
      <c r="AE86" s="10"/>
    </row>
    <row r="87" spans="1:31" s="2" customFormat="1" ht="21.8" customHeight="1">
      <c r="A87" s="35"/>
      <c r="B87" s="36"/>
      <c r="C87" s="35"/>
      <c r="D87" s="35"/>
      <c r="E87" s="35"/>
      <c r="F87" s="35"/>
      <c r="G87" s="35"/>
      <c r="H87" s="35"/>
      <c r="I87" s="35"/>
      <c r="J87" s="35"/>
      <c r="K87" s="35"/>
      <c r="L87" s="123"/>
      <c r="S87" s="35"/>
      <c r="T87" s="35"/>
      <c r="U87" s="35"/>
      <c r="V87" s="35"/>
      <c r="W87" s="35"/>
      <c r="X87" s="35"/>
      <c r="Y87" s="35"/>
      <c r="Z87" s="35"/>
      <c r="AA87" s="35"/>
      <c r="AB87" s="35"/>
      <c r="AC87" s="35"/>
      <c r="AD87" s="35"/>
      <c r="AE87" s="35"/>
    </row>
    <row r="88" spans="1:31" s="2" customFormat="1" ht="6.95" customHeight="1">
      <c r="A88" s="35"/>
      <c r="B88" s="52"/>
      <c r="C88" s="53"/>
      <c r="D88" s="53"/>
      <c r="E88" s="53"/>
      <c r="F88" s="53"/>
      <c r="G88" s="53"/>
      <c r="H88" s="53"/>
      <c r="I88" s="53"/>
      <c r="J88" s="53"/>
      <c r="K88" s="53"/>
      <c r="L88" s="123"/>
      <c r="S88" s="35"/>
      <c r="T88" s="35"/>
      <c r="U88" s="35"/>
      <c r="V88" s="35"/>
      <c r="W88" s="35"/>
      <c r="X88" s="35"/>
      <c r="Y88" s="35"/>
      <c r="Z88" s="35"/>
      <c r="AA88" s="35"/>
      <c r="AB88" s="35"/>
      <c r="AC88" s="35"/>
      <c r="AD88" s="35"/>
      <c r="AE88" s="35"/>
    </row>
    <row r="92" spans="1:31" s="2" customFormat="1" ht="6.95" customHeight="1">
      <c r="A92" s="35"/>
      <c r="B92" s="54"/>
      <c r="C92" s="55"/>
      <c r="D92" s="55"/>
      <c r="E92" s="55"/>
      <c r="F92" s="55"/>
      <c r="G92" s="55"/>
      <c r="H92" s="55"/>
      <c r="I92" s="55"/>
      <c r="J92" s="55"/>
      <c r="K92" s="55"/>
      <c r="L92" s="123"/>
      <c r="S92" s="35"/>
      <c r="T92" s="35"/>
      <c r="U92" s="35"/>
      <c r="V92" s="35"/>
      <c r="W92" s="35"/>
      <c r="X92" s="35"/>
      <c r="Y92" s="35"/>
      <c r="Z92" s="35"/>
      <c r="AA92" s="35"/>
      <c r="AB92" s="35"/>
      <c r="AC92" s="35"/>
      <c r="AD92" s="35"/>
      <c r="AE92" s="35"/>
    </row>
    <row r="93" spans="1:31" s="2" customFormat="1" ht="24.95" customHeight="1">
      <c r="A93" s="35"/>
      <c r="B93" s="36"/>
      <c r="C93" s="20" t="s">
        <v>135</v>
      </c>
      <c r="D93" s="35"/>
      <c r="E93" s="35"/>
      <c r="F93" s="35"/>
      <c r="G93" s="35"/>
      <c r="H93" s="35"/>
      <c r="I93" s="35"/>
      <c r="J93" s="35"/>
      <c r="K93" s="35"/>
      <c r="L93" s="123"/>
      <c r="S93" s="35"/>
      <c r="T93" s="35"/>
      <c r="U93" s="35"/>
      <c r="V93" s="35"/>
      <c r="W93" s="35"/>
      <c r="X93" s="35"/>
      <c r="Y93" s="35"/>
      <c r="Z93" s="35"/>
      <c r="AA93" s="35"/>
      <c r="AB93" s="35"/>
      <c r="AC93" s="35"/>
      <c r="AD93" s="35"/>
      <c r="AE93" s="35"/>
    </row>
    <row r="94" spans="1:31" s="2" customFormat="1" ht="6.95" customHeight="1">
      <c r="A94" s="35"/>
      <c r="B94" s="36"/>
      <c r="C94" s="35"/>
      <c r="D94" s="35"/>
      <c r="E94" s="35"/>
      <c r="F94" s="35"/>
      <c r="G94" s="35"/>
      <c r="H94" s="35"/>
      <c r="I94" s="35"/>
      <c r="J94" s="35"/>
      <c r="K94" s="35"/>
      <c r="L94" s="123"/>
      <c r="S94" s="35"/>
      <c r="T94" s="35"/>
      <c r="U94" s="35"/>
      <c r="V94" s="35"/>
      <c r="W94" s="35"/>
      <c r="X94" s="35"/>
      <c r="Y94" s="35"/>
      <c r="Z94" s="35"/>
      <c r="AA94" s="35"/>
      <c r="AB94" s="35"/>
      <c r="AC94" s="35"/>
      <c r="AD94" s="35"/>
      <c r="AE94" s="35"/>
    </row>
    <row r="95" spans="1:31" s="2" customFormat="1" ht="12" customHeight="1">
      <c r="A95" s="35"/>
      <c r="B95" s="36"/>
      <c r="C95" s="29" t="s">
        <v>17</v>
      </c>
      <c r="D95" s="35"/>
      <c r="E95" s="35"/>
      <c r="F95" s="35"/>
      <c r="G95" s="35"/>
      <c r="H95" s="35"/>
      <c r="I95" s="35"/>
      <c r="J95" s="35"/>
      <c r="K95" s="35"/>
      <c r="L95" s="123"/>
      <c r="S95" s="35"/>
      <c r="T95" s="35"/>
      <c r="U95" s="35"/>
      <c r="V95" s="35"/>
      <c r="W95" s="35"/>
      <c r="X95" s="35"/>
      <c r="Y95" s="35"/>
      <c r="Z95" s="35"/>
      <c r="AA95" s="35"/>
      <c r="AB95" s="35"/>
      <c r="AC95" s="35"/>
      <c r="AD95" s="35"/>
      <c r="AE95" s="35"/>
    </row>
    <row r="96" spans="1:31" s="2" customFormat="1" ht="16.5" customHeight="1">
      <c r="A96" s="35"/>
      <c r="B96" s="36"/>
      <c r="C96" s="35"/>
      <c r="D96" s="35"/>
      <c r="E96" s="121" t="str">
        <f>E7</f>
        <v>Pozemní (stavební) objekt Koleje Jarov</v>
      </c>
      <c r="F96" s="29"/>
      <c r="G96" s="29"/>
      <c r="H96" s="29"/>
      <c r="I96" s="35"/>
      <c r="J96" s="35"/>
      <c r="K96" s="35"/>
      <c r="L96" s="123"/>
      <c r="S96" s="35"/>
      <c r="T96" s="35"/>
      <c r="U96" s="35"/>
      <c r="V96" s="35"/>
      <c r="W96" s="35"/>
      <c r="X96" s="35"/>
      <c r="Y96" s="35"/>
      <c r="Z96" s="35"/>
      <c r="AA96" s="35"/>
      <c r="AB96" s="35"/>
      <c r="AC96" s="35"/>
      <c r="AD96" s="35"/>
      <c r="AE96" s="35"/>
    </row>
    <row r="97" spans="2:12" s="1" customFormat="1" ht="12" customHeight="1">
      <c r="B97" s="19"/>
      <c r="C97" s="29" t="s">
        <v>120</v>
      </c>
      <c r="L97" s="19"/>
    </row>
    <row r="98" spans="2:12" s="1" customFormat="1" ht="16.5" customHeight="1">
      <c r="B98" s="19"/>
      <c r="E98" s="121" t="s">
        <v>121</v>
      </c>
      <c r="F98" s="1"/>
      <c r="G98" s="1"/>
      <c r="H98" s="1"/>
      <c r="L98" s="19"/>
    </row>
    <row r="99" spans="2:12" s="1" customFormat="1" ht="12" customHeight="1">
      <c r="B99" s="19"/>
      <c r="C99" s="29" t="s">
        <v>122</v>
      </c>
      <c r="L99" s="19"/>
    </row>
    <row r="100" spans="1:31" s="2" customFormat="1" ht="16.5" customHeight="1">
      <c r="A100" s="35"/>
      <c r="B100" s="36"/>
      <c r="C100" s="35"/>
      <c r="D100" s="35"/>
      <c r="E100" s="122" t="s">
        <v>123</v>
      </c>
      <c r="F100" s="35"/>
      <c r="G100" s="35"/>
      <c r="H100" s="35"/>
      <c r="I100" s="35"/>
      <c r="J100" s="35"/>
      <c r="K100" s="35"/>
      <c r="L100" s="123"/>
      <c r="S100" s="35"/>
      <c r="T100" s="35"/>
      <c r="U100" s="35"/>
      <c r="V100" s="35"/>
      <c r="W100" s="35"/>
      <c r="X100" s="35"/>
      <c r="Y100" s="35"/>
      <c r="Z100" s="35"/>
      <c r="AA100" s="35"/>
      <c r="AB100" s="35"/>
      <c r="AC100" s="35"/>
      <c r="AD100" s="35"/>
      <c r="AE100" s="35"/>
    </row>
    <row r="101" spans="1:31" s="2" customFormat="1" ht="12" customHeight="1">
      <c r="A101" s="35"/>
      <c r="B101" s="36"/>
      <c r="C101" s="29" t="s">
        <v>124</v>
      </c>
      <c r="D101" s="35"/>
      <c r="E101" s="35"/>
      <c r="F101" s="35"/>
      <c r="G101" s="35"/>
      <c r="H101" s="35"/>
      <c r="I101" s="35"/>
      <c r="J101" s="35"/>
      <c r="K101" s="35"/>
      <c r="L101" s="123"/>
      <c r="S101" s="35"/>
      <c r="T101" s="35"/>
      <c r="U101" s="35"/>
      <c r="V101" s="35"/>
      <c r="W101" s="35"/>
      <c r="X101" s="35"/>
      <c r="Y101" s="35"/>
      <c r="Z101" s="35"/>
      <c r="AA101" s="35"/>
      <c r="AB101" s="35"/>
      <c r="AC101" s="35"/>
      <c r="AD101" s="35"/>
      <c r="AE101" s="35"/>
    </row>
    <row r="102" spans="1:31" s="2" customFormat="1" ht="16.5" customHeight="1">
      <c r="A102" s="35"/>
      <c r="B102" s="36"/>
      <c r="C102" s="35"/>
      <c r="D102" s="35"/>
      <c r="E102" s="59" t="str">
        <f>E13</f>
        <v>5 - Spojovací krček</v>
      </c>
      <c r="F102" s="35"/>
      <c r="G102" s="35"/>
      <c r="H102" s="35"/>
      <c r="I102" s="35"/>
      <c r="J102" s="35"/>
      <c r="K102" s="35"/>
      <c r="L102" s="123"/>
      <c r="S102" s="35"/>
      <c r="T102" s="35"/>
      <c r="U102" s="35"/>
      <c r="V102" s="35"/>
      <c r="W102" s="35"/>
      <c r="X102" s="35"/>
      <c r="Y102" s="35"/>
      <c r="Z102" s="35"/>
      <c r="AA102" s="35"/>
      <c r="AB102" s="35"/>
      <c r="AC102" s="35"/>
      <c r="AD102" s="35"/>
      <c r="AE102" s="35"/>
    </row>
    <row r="103" spans="1:31" s="2" customFormat="1" ht="6.95" customHeight="1">
      <c r="A103" s="35"/>
      <c r="B103" s="36"/>
      <c r="C103" s="35"/>
      <c r="D103" s="35"/>
      <c r="E103" s="35"/>
      <c r="F103" s="35"/>
      <c r="G103" s="35"/>
      <c r="H103" s="35"/>
      <c r="I103" s="35"/>
      <c r="J103" s="35"/>
      <c r="K103" s="35"/>
      <c r="L103" s="123"/>
      <c r="S103" s="35"/>
      <c r="T103" s="35"/>
      <c r="U103" s="35"/>
      <c r="V103" s="35"/>
      <c r="W103" s="35"/>
      <c r="X103" s="35"/>
      <c r="Y103" s="35"/>
      <c r="Z103" s="35"/>
      <c r="AA103" s="35"/>
      <c r="AB103" s="35"/>
      <c r="AC103" s="35"/>
      <c r="AD103" s="35"/>
      <c r="AE103" s="35"/>
    </row>
    <row r="104" spans="1:31" s="2" customFormat="1" ht="12" customHeight="1">
      <c r="A104" s="35"/>
      <c r="B104" s="36"/>
      <c r="C104" s="29" t="s">
        <v>21</v>
      </c>
      <c r="D104" s="35"/>
      <c r="E104" s="35"/>
      <c r="F104" s="24" t="str">
        <f>F16</f>
        <v xml:space="preserve"> </v>
      </c>
      <c r="G104" s="35"/>
      <c r="H104" s="35"/>
      <c r="I104" s="29" t="s">
        <v>23</v>
      </c>
      <c r="J104" s="61" t="str">
        <f>IF(J16="","",J16)</f>
        <v>9. 11. 2022</v>
      </c>
      <c r="K104" s="35"/>
      <c r="L104" s="123"/>
      <c r="S104" s="35"/>
      <c r="T104" s="35"/>
      <c r="U104" s="35"/>
      <c r="V104" s="35"/>
      <c r="W104" s="35"/>
      <c r="X104" s="35"/>
      <c r="Y104" s="35"/>
      <c r="Z104" s="35"/>
      <c r="AA104" s="35"/>
      <c r="AB104" s="35"/>
      <c r="AC104" s="35"/>
      <c r="AD104" s="35"/>
      <c r="AE104" s="35"/>
    </row>
    <row r="105" spans="1:31" s="2" customFormat="1" ht="6.95" customHeight="1">
      <c r="A105" s="35"/>
      <c r="B105" s="36"/>
      <c r="C105" s="35"/>
      <c r="D105" s="35"/>
      <c r="E105" s="35"/>
      <c r="F105" s="35"/>
      <c r="G105" s="35"/>
      <c r="H105" s="35"/>
      <c r="I105" s="35"/>
      <c r="J105" s="35"/>
      <c r="K105" s="35"/>
      <c r="L105" s="123"/>
      <c r="S105" s="35"/>
      <c r="T105" s="35"/>
      <c r="U105" s="35"/>
      <c r="V105" s="35"/>
      <c r="W105" s="35"/>
      <c r="X105" s="35"/>
      <c r="Y105" s="35"/>
      <c r="Z105" s="35"/>
      <c r="AA105" s="35"/>
      <c r="AB105" s="35"/>
      <c r="AC105" s="35"/>
      <c r="AD105" s="35"/>
      <c r="AE105" s="35"/>
    </row>
    <row r="106" spans="1:31" s="2" customFormat="1" ht="15.15" customHeight="1">
      <c r="A106" s="35"/>
      <c r="B106" s="36"/>
      <c r="C106" s="29" t="s">
        <v>25</v>
      </c>
      <c r="D106" s="35"/>
      <c r="E106" s="35"/>
      <c r="F106" s="24" t="str">
        <f>E19</f>
        <v xml:space="preserve"> </v>
      </c>
      <c r="G106" s="35"/>
      <c r="H106" s="35"/>
      <c r="I106" s="29" t="s">
        <v>30</v>
      </c>
      <c r="J106" s="33" t="str">
        <f>E25</f>
        <v xml:space="preserve"> </v>
      </c>
      <c r="K106" s="35"/>
      <c r="L106" s="123"/>
      <c r="S106" s="35"/>
      <c r="T106" s="35"/>
      <c r="U106" s="35"/>
      <c r="V106" s="35"/>
      <c r="W106" s="35"/>
      <c r="X106" s="35"/>
      <c r="Y106" s="35"/>
      <c r="Z106" s="35"/>
      <c r="AA106" s="35"/>
      <c r="AB106" s="35"/>
      <c r="AC106" s="35"/>
      <c r="AD106" s="35"/>
      <c r="AE106" s="35"/>
    </row>
    <row r="107" spans="1:31" s="2" customFormat="1" ht="15.15" customHeight="1">
      <c r="A107" s="35"/>
      <c r="B107" s="36"/>
      <c r="C107" s="29" t="s">
        <v>28</v>
      </c>
      <c r="D107" s="35"/>
      <c r="E107" s="35"/>
      <c r="F107" s="24" t="str">
        <f>IF(E22="","",E22)</f>
        <v>Vyplň údaj</v>
      </c>
      <c r="G107" s="35"/>
      <c r="H107" s="35"/>
      <c r="I107" s="29" t="s">
        <v>32</v>
      </c>
      <c r="J107" s="33" t="str">
        <f>E28</f>
        <v xml:space="preserve"> </v>
      </c>
      <c r="K107" s="35"/>
      <c r="L107" s="123"/>
      <c r="S107" s="35"/>
      <c r="T107" s="35"/>
      <c r="U107" s="35"/>
      <c r="V107" s="35"/>
      <c r="W107" s="35"/>
      <c r="X107" s="35"/>
      <c r="Y107" s="35"/>
      <c r="Z107" s="35"/>
      <c r="AA107" s="35"/>
      <c r="AB107" s="35"/>
      <c r="AC107" s="35"/>
      <c r="AD107" s="35"/>
      <c r="AE107" s="35"/>
    </row>
    <row r="108" spans="1:31" s="2" customFormat="1" ht="10.3" customHeight="1">
      <c r="A108" s="35"/>
      <c r="B108" s="36"/>
      <c r="C108" s="35"/>
      <c r="D108" s="35"/>
      <c r="E108" s="35"/>
      <c r="F108" s="35"/>
      <c r="G108" s="35"/>
      <c r="H108" s="35"/>
      <c r="I108" s="35"/>
      <c r="J108" s="35"/>
      <c r="K108" s="35"/>
      <c r="L108" s="123"/>
      <c r="S108" s="35"/>
      <c r="T108" s="35"/>
      <c r="U108" s="35"/>
      <c r="V108" s="35"/>
      <c r="W108" s="35"/>
      <c r="X108" s="35"/>
      <c r="Y108" s="35"/>
      <c r="Z108" s="35"/>
      <c r="AA108" s="35"/>
      <c r="AB108" s="35"/>
      <c r="AC108" s="35"/>
      <c r="AD108" s="35"/>
      <c r="AE108" s="35"/>
    </row>
    <row r="109" spans="1:31" s="11" customFormat="1" ht="29.25" customHeight="1">
      <c r="A109" s="147"/>
      <c r="B109" s="148"/>
      <c r="C109" s="149" t="s">
        <v>136</v>
      </c>
      <c r="D109" s="150" t="s">
        <v>54</v>
      </c>
      <c r="E109" s="150" t="s">
        <v>50</v>
      </c>
      <c r="F109" s="150" t="s">
        <v>51</v>
      </c>
      <c r="G109" s="150" t="s">
        <v>137</v>
      </c>
      <c r="H109" s="150" t="s">
        <v>138</v>
      </c>
      <c r="I109" s="150" t="s">
        <v>139</v>
      </c>
      <c r="J109" s="150" t="s">
        <v>128</v>
      </c>
      <c r="K109" s="151" t="s">
        <v>140</v>
      </c>
      <c r="L109" s="152"/>
      <c r="M109" s="77" t="s">
        <v>3</v>
      </c>
      <c r="N109" s="78" t="s">
        <v>39</v>
      </c>
      <c r="O109" s="78" t="s">
        <v>141</v>
      </c>
      <c r="P109" s="78" t="s">
        <v>142</v>
      </c>
      <c r="Q109" s="78" t="s">
        <v>143</v>
      </c>
      <c r="R109" s="78" t="s">
        <v>144</v>
      </c>
      <c r="S109" s="78" t="s">
        <v>145</v>
      </c>
      <c r="T109" s="79" t="s">
        <v>146</v>
      </c>
      <c r="U109" s="147"/>
      <c r="V109" s="147"/>
      <c r="W109" s="147"/>
      <c r="X109" s="147"/>
      <c r="Y109" s="147"/>
      <c r="Z109" s="147"/>
      <c r="AA109" s="147"/>
      <c r="AB109" s="147"/>
      <c r="AC109" s="147"/>
      <c r="AD109" s="147"/>
      <c r="AE109" s="147"/>
    </row>
    <row r="110" spans="1:63" s="2" customFormat="1" ht="22.8" customHeight="1">
      <c r="A110" s="35"/>
      <c r="B110" s="36"/>
      <c r="C110" s="84" t="s">
        <v>147</v>
      </c>
      <c r="D110" s="35"/>
      <c r="E110" s="35"/>
      <c r="F110" s="35"/>
      <c r="G110" s="35"/>
      <c r="H110" s="35"/>
      <c r="I110" s="35"/>
      <c r="J110" s="153">
        <f>BK110</f>
        <v>0</v>
      </c>
      <c r="K110" s="35"/>
      <c r="L110" s="36"/>
      <c r="M110" s="80"/>
      <c r="N110" s="65"/>
      <c r="O110" s="81"/>
      <c r="P110" s="154">
        <f>P111+P214</f>
        <v>0</v>
      </c>
      <c r="Q110" s="81"/>
      <c r="R110" s="154">
        <f>R111+R214</f>
        <v>0</v>
      </c>
      <c r="S110" s="81"/>
      <c r="T110" s="155">
        <f>T111+T214</f>
        <v>0</v>
      </c>
      <c r="U110" s="35"/>
      <c r="V110" s="35"/>
      <c r="W110" s="35"/>
      <c r="X110" s="35"/>
      <c r="Y110" s="35"/>
      <c r="Z110" s="35"/>
      <c r="AA110" s="35"/>
      <c r="AB110" s="35"/>
      <c r="AC110" s="35"/>
      <c r="AD110" s="35"/>
      <c r="AE110" s="35"/>
      <c r="AT110" s="16" t="s">
        <v>68</v>
      </c>
      <c r="AU110" s="16" t="s">
        <v>129</v>
      </c>
      <c r="BK110" s="156">
        <f>BK111+BK214</f>
        <v>0</v>
      </c>
    </row>
    <row r="111" spans="1:63" s="12" customFormat="1" ht="25.9" customHeight="1">
      <c r="A111" s="12"/>
      <c r="B111" s="157"/>
      <c r="C111" s="12"/>
      <c r="D111" s="158" t="s">
        <v>68</v>
      </c>
      <c r="E111" s="159" t="s">
        <v>148</v>
      </c>
      <c r="F111" s="159" t="s">
        <v>149</v>
      </c>
      <c r="G111" s="12"/>
      <c r="H111" s="12"/>
      <c r="I111" s="160"/>
      <c r="J111" s="161">
        <f>BK111</f>
        <v>0</v>
      </c>
      <c r="K111" s="12"/>
      <c r="L111" s="157"/>
      <c r="M111" s="162"/>
      <c r="N111" s="163"/>
      <c r="O111" s="163"/>
      <c r="P111" s="164">
        <f>P112+P113+P118+P163+P174+P175+P190+P193+P202+P211</f>
        <v>0</v>
      </c>
      <c r="Q111" s="163"/>
      <c r="R111" s="164">
        <f>R112+R113+R118+R163+R174+R175+R190+R193+R202+R211</f>
        <v>0</v>
      </c>
      <c r="S111" s="163"/>
      <c r="T111" s="165">
        <f>T112+T113+T118+T163+T174+T175+T190+T193+T202+T211</f>
        <v>0</v>
      </c>
      <c r="U111" s="12"/>
      <c r="V111" s="12"/>
      <c r="W111" s="12"/>
      <c r="X111" s="12"/>
      <c r="Y111" s="12"/>
      <c r="Z111" s="12"/>
      <c r="AA111" s="12"/>
      <c r="AB111" s="12"/>
      <c r="AC111" s="12"/>
      <c r="AD111" s="12"/>
      <c r="AE111" s="12"/>
      <c r="AR111" s="158" t="s">
        <v>15</v>
      </c>
      <c r="AT111" s="166" t="s">
        <v>68</v>
      </c>
      <c r="AU111" s="166" t="s">
        <v>69</v>
      </c>
      <c r="AY111" s="158" t="s">
        <v>150</v>
      </c>
      <c r="BK111" s="167">
        <f>BK112+BK113+BK118+BK163+BK174+BK175+BK190+BK193+BK202+BK211</f>
        <v>0</v>
      </c>
    </row>
    <row r="112" spans="1:63" s="12" customFormat="1" ht="22.8" customHeight="1">
      <c r="A112" s="12"/>
      <c r="B112" s="157"/>
      <c r="C112" s="12"/>
      <c r="D112" s="158" t="s">
        <v>68</v>
      </c>
      <c r="E112" s="168" t="s">
        <v>93</v>
      </c>
      <c r="F112" s="168" t="s">
        <v>151</v>
      </c>
      <c r="G112" s="12"/>
      <c r="H112" s="12"/>
      <c r="I112" s="160"/>
      <c r="J112" s="169">
        <f>BK112</f>
        <v>0</v>
      </c>
      <c r="K112" s="12"/>
      <c r="L112" s="157"/>
      <c r="M112" s="162"/>
      <c r="N112" s="163"/>
      <c r="O112" s="163"/>
      <c r="P112" s="164">
        <v>0</v>
      </c>
      <c r="Q112" s="163"/>
      <c r="R112" s="164">
        <v>0</v>
      </c>
      <c r="S112" s="163"/>
      <c r="T112" s="165">
        <v>0</v>
      </c>
      <c r="U112" s="12"/>
      <c r="V112" s="12"/>
      <c r="W112" s="12"/>
      <c r="X112" s="12"/>
      <c r="Y112" s="12"/>
      <c r="Z112" s="12"/>
      <c r="AA112" s="12"/>
      <c r="AB112" s="12"/>
      <c r="AC112" s="12"/>
      <c r="AD112" s="12"/>
      <c r="AE112" s="12"/>
      <c r="AR112" s="158" t="s">
        <v>15</v>
      </c>
      <c r="AT112" s="166" t="s">
        <v>68</v>
      </c>
      <c r="AU112" s="166" t="s">
        <v>15</v>
      </c>
      <c r="AY112" s="158" t="s">
        <v>150</v>
      </c>
      <c r="BK112" s="167">
        <v>0</v>
      </c>
    </row>
    <row r="113" spans="1:63" s="12" customFormat="1" ht="22.8" customHeight="1">
      <c r="A113" s="12"/>
      <c r="B113" s="157"/>
      <c r="C113" s="12"/>
      <c r="D113" s="158" t="s">
        <v>68</v>
      </c>
      <c r="E113" s="168" t="s">
        <v>333</v>
      </c>
      <c r="F113" s="168" t="s">
        <v>334</v>
      </c>
      <c r="G113" s="12"/>
      <c r="H113" s="12"/>
      <c r="I113" s="160"/>
      <c r="J113" s="169">
        <f>BK113</f>
        <v>0</v>
      </c>
      <c r="K113" s="12"/>
      <c r="L113" s="157"/>
      <c r="M113" s="162"/>
      <c r="N113" s="163"/>
      <c r="O113" s="163"/>
      <c r="P113" s="164">
        <f>SUM(P114:P117)</f>
        <v>0</v>
      </c>
      <c r="Q113" s="163"/>
      <c r="R113" s="164">
        <f>SUM(R114:R117)</f>
        <v>0</v>
      </c>
      <c r="S113" s="163"/>
      <c r="T113" s="165">
        <f>SUM(T114:T117)</f>
        <v>0</v>
      </c>
      <c r="U113" s="12"/>
      <c r="V113" s="12"/>
      <c r="W113" s="12"/>
      <c r="X113" s="12"/>
      <c r="Y113" s="12"/>
      <c r="Z113" s="12"/>
      <c r="AA113" s="12"/>
      <c r="AB113" s="12"/>
      <c r="AC113" s="12"/>
      <c r="AD113" s="12"/>
      <c r="AE113" s="12"/>
      <c r="AR113" s="158" t="s">
        <v>15</v>
      </c>
      <c r="AT113" s="166" t="s">
        <v>68</v>
      </c>
      <c r="AU113" s="166" t="s">
        <v>15</v>
      </c>
      <c r="AY113" s="158" t="s">
        <v>150</v>
      </c>
      <c r="BK113" s="167">
        <f>SUM(BK114:BK117)</f>
        <v>0</v>
      </c>
    </row>
    <row r="114" spans="1:65" s="2" customFormat="1" ht="33" customHeight="1">
      <c r="A114" s="35"/>
      <c r="B114" s="170"/>
      <c r="C114" s="171" t="s">
        <v>15</v>
      </c>
      <c r="D114" s="171" t="s">
        <v>152</v>
      </c>
      <c r="E114" s="172" t="s">
        <v>153</v>
      </c>
      <c r="F114" s="173" t="s">
        <v>154</v>
      </c>
      <c r="G114" s="174" t="s">
        <v>155</v>
      </c>
      <c r="H114" s="175">
        <v>510.6</v>
      </c>
      <c r="I114" s="176"/>
      <c r="J114" s="177">
        <f>ROUND(I114*H114,2)</f>
        <v>0</v>
      </c>
      <c r="K114" s="173" t="s">
        <v>156</v>
      </c>
      <c r="L114" s="36"/>
      <c r="M114" s="178" t="s">
        <v>3</v>
      </c>
      <c r="N114" s="179" t="s">
        <v>40</v>
      </c>
      <c r="O114" s="69"/>
      <c r="P114" s="180">
        <f>O114*H114</f>
        <v>0</v>
      </c>
      <c r="Q114" s="180">
        <v>0</v>
      </c>
      <c r="R114" s="180">
        <f>Q114*H114</f>
        <v>0</v>
      </c>
      <c r="S114" s="180">
        <v>0</v>
      </c>
      <c r="T114" s="181">
        <f>S114*H114</f>
        <v>0</v>
      </c>
      <c r="U114" s="35"/>
      <c r="V114" s="35"/>
      <c r="W114" s="35"/>
      <c r="X114" s="35"/>
      <c r="Y114" s="35"/>
      <c r="Z114" s="35"/>
      <c r="AA114" s="35"/>
      <c r="AB114" s="35"/>
      <c r="AC114" s="35"/>
      <c r="AD114" s="35"/>
      <c r="AE114" s="35"/>
      <c r="AR114" s="182" t="s">
        <v>87</v>
      </c>
      <c r="AT114" s="182" t="s">
        <v>152</v>
      </c>
      <c r="AU114" s="182" t="s">
        <v>77</v>
      </c>
      <c r="AY114" s="16" t="s">
        <v>150</v>
      </c>
      <c r="BE114" s="183">
        <f>IF(N114="základní",J114,0)</f>
        <v>0</v>
      </c>
      <c r="BF114" s="183">
        <f>IF(N114="snížená",J114,0)</f>
        <v>0</v>
      </c>
      <c r="BG114" s="183">
        <f>IF(N114="zákl. přenesená",J114,0)</f>
        <v>0</v>
      </c>
      <c r="BH114" s="183">
        <f>IF(N114="sníž. přenesená",J114,0)</f>
        <v>0</v>
      </c>
      <c r="BI114" s="183">
        <f>IF(N114="nulová",J114,0)</f>
        <v>0</v>
      </c>
      <c r="BJ114" s="16" t="s">
        <v>15</v>
      </c>
      <c r="BK114" s="183">
        <f>ROUND(I114*H114,2)</f>
        <v>0</v>
      </c>
      <c r="BL114" s="16" t="s">
        <v>87</v>
      </c>
      <c r="BM114" s="182" t="s">
        <v>77</v>
      </c>
    </row>
    <row r="115" spans="1:47" s="2" customFormat="1" ht="12">
      <c r="A115" s="35"/>
      <c r="B115" s="36"/>
      <c r="C115" s="35"/>
      <c r="D115" s="184" t="s">
        <v>157</v>
      </c>
      <c r="E115" s="35"/>
      <c r="F115" s="185" t="s">
        <v>158</v>
      </c>
      <c r="G115" s="35"/>
      <c r="H115" s="35"/>
      <c r="I115" s="186"/>
      <c r="J115" s="35"/>
      <c r="K115" s="35"/>
      <c r="L115" s="36"/>
      <c r="M115" s="187"/>
      <c r="N115" s="188"/>
      <c r="O115" s="69"/>
      <c r="P115" s="69"/>
      <c r="Q115" s="69"/>
      <c r="R115" s="69"/>
      <c r="S115" s="69"/>
      <c r="T115" s="70"/>
      <c r="U115" s="35"/>
      <c r="V115" s="35"/>
      <c r="W115" s="35"/>
      <c r="X115" s="35"/>
      <c r="Y115" s="35"/>
      <c r="Z115" s="35"/>
      <c r="AA115" s="35"/>
      <c r="AB115" s="35"/>
      <c r="AC115" s="35"/>
      <c r="AD115" s="35"/>
      <c r="AE115" s="35"/>
      <c r="AT115" s="16" t="s">
        <v>157</v>
      </c>
      <c r="AU115" s="16" t="s">
        <v>77</v>
      </c>
    </row>
    <row r="116" spans="1:65" s="2" customFormat="1" ht="37.8" customHeight="1">
      <c r="A116" s="35"/>
      <c r="B116" s="170"/>
      <c r="C116" s="171" t="s">
        <v>77</v>
      </c>
      <c r="D116" s="171" t="s">
        <v>152</v>
      </c>
      <c r="E116" s="172" t="s">
        <v>159</v>
      </c>
      <c r="F116" s="173" t="s">
        <v>160</v>
      </c>
      <c r="G116" s="174" t="s">
        <v>155</v>
      </c>
      <c r="H116" s="175">
        <v>126.05</v>
      </c>
      <c r="I116" s="176"/>
      <c r="J116" s="177">
        <f>ROUND(I116*H116,2)</f>
        <v>0</v>
      </c>
      <c r="K116" s="173" t="s">
        <v>156</v>
      </c>
      <c r="L116" s="36"/>
      <c r="M116" s="178" t="s">
        <v>3</v>
      </c>
      <c r="N116" s="179"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87</v>
      </c>
      <c r="AT116" s="182" t="s">
        <v>152</v>
      </c>
      <c r="AU116" s="182" t="s">
        <v>77</v>
      </c>
      <c r="AY116" s="16" t="s">
        <v>150</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87</v>
      </c>
      <c r="BM116" s="182" t="s">
        <v>87</v>
      </c>
    </row>
    <row r="117" spans="1:47" s="2" customFormat="1" ht="12">
      <c r="A117" s="35"/>
      <c r="B117" s="36"/>
      <c r="C117" s="35"/>
      <c r="D117" s="184" t="s">
        <v>157</v>
      </c>
      <c r="E117" s="35"/>
      <c r="F117" s="185" t="s">
        <v>161</v>
      </c>
      <c r="G117" s="35"/>
      <c r="H117" s="35"/>
      <c r="I117" s="186"/>
      <c r="J117" s="35"/>
      <c r="K117" s="35"/>
      <c r="L117" s="36"/>
      <c r="M117" s="187"/>
      <c r="N117" s="188"/>
      <c r="O117" s="69"/>
      <c r="P117" s="69"/>
      <c r="Q117" s="69"/>
      <c r="R117" s="69"/>
      <c r="S117" s="69"/>
      <c r="T117" s="70"/>
      <c r="U117" s="35"/>
      <c r="V117" s="35"/>
      <c r="W117" s="35"/>
      <c r="X117" s="35"/>
      <c r="Y117" s="35"/>
      <c r="Z117" s="35"/>
      <c r="AA117" s="35"/>
      <c r="AB117" s="35"/>
      <c r="AC117" s="35"/>
      <c r="AD117" s="35"/>
      <c r="AE117" s="35"/>
      <c r="AT117" s="16" t="s">
        <v>157</v>
      </c>
      <c r="AU117" s="16" t="s">
        <v>77</v>
      </c>
    </row>
    <row r="118" spans="1:63" s="12" customFormat="1" ht="22.8" customHeight="1">
      <c r="A118" s="12"/>
      <c r="B118" s="157"/>
      <c r="C118" s="12"/>
      <c r="D118" s="158" t="s">
        <v>68</v>
      </c>
      <c r="E118" s="168" t="s">
        <v>335</v>
      </c>
      <c r="F118" s="168" t="s">
        <v>336</v>
      </c>
      <c r="G118" s="12"/>
      <c r="H118" s="12"/>
      <c r="I118" s="160"/>
      <c r="J118" s="169">
        <f>BK118</f>
        <v>0</v>
      </c>
      <c r="K118" s="12"/>
      <c r="L118" s="157"/>
      <c r="M118" s="162"/>
      <c r="N118" s="163"/>
      <c r="O118" s="163"/>
      <c r="P118" s="164">
        <f>SUM(P119:P162)</f>
        <v>0</v>
      </c>
      <c r="Q118" s="163"/>
      <c r="R118" s="164">
        <f>SUM(R119:R162)</f>
        <v>0</v>
      </c>
      <c r="S118" s="163"/>
      <c r="T118" s="165">
        <f>SUM(T119:T162)</f>
        <v>0</v>
      </c>
      <c r="U118" s="12"/>
      <c r="V118" s="12"/>
      <c r="W118" s="12"/>
      <c r="X118" s="12"/>
      <c r="Y118" s="12"/>
      <c r="Z118" s="12"/>
      <c r="AA118" s="12"/>
      <c r="AB118" s="12"/>
      <c r="AC118" s="12"/>
      <c r="AD118" s="12"/>
      <c r="AE118" s="12"/>
      <c r="AR118" s="158" t="s">
        <v>15</v>
      </c>
      <c r="AT118" s="166" t="s">
        <v>68</v>
      </c>
      <c r="AU118" s="166" t="s">
        <v>15</v>
      </c>
      <c r="AY118" s="158" t="s">
        <v>150</v>
      </c>
      <c r="BK118" s="167">
        <f>SUM(BK119:BK162)</f>
        <v>0</v>
      </c>
    </row>
    <row r="119" spans="1:65" s="2" customFormat="1" ht="16.5" customHeight="1">
      <c r="A119" s="35"/>
      <c r="B119" s="170"/>
      <c r="C119" s="171" t="s">
        <v>83</v>
      </c>
      <c r="D119" s="171" t="s">
        <v>152</v>
      </c>
      <c r="E119" s="172" t="s">
        <v>337</v>
      </c>
      <c r="F119" s="173" t="s">
        <v>338</v>
      </c>
      <c r="G119" s="174" t="s">
        <v>155</v>
      </c>
      <c r="H119" s="175">
        <v>571.335</v>
      </c>
      <c r="I119" s="176"/>
      <c r="J119" s="177">
        <f>ROUND(I119*H119,2)</f>
        <v>0</v>
      </c>
      <c r="K119" s="173" t="s">
        <v>156</v>
      </c>
      <c r="L119" s="36"/>
      <c r="M119" s="178" t="s">
        <v>3</v>
      </c>
      <c r="N119" s="179" t="s">
        <v>40</v>
      </c>
      <c r="O119" s="69"/>
      <c r="P119" s="180">
        <f>O119*H119</f>
        <v>0</v>
      </c>
      <c r="Q119" s="180">
        <v>0</v>
      </c>
      <c r="R119" s="180">
        <f>Q119*H119</f>
        <v>0</v>
      </c>
      <c r="S119" s="180">
        <v>0</v>
      </c>
      <c r="T119" s="181">
        <f>S119*H119</f>
        <v>0</v>
      </c>
      <c r="U119" s="35"/>
      <c r="V119" s="35"/>
      <c r="W119" s="35"/>
      <c r="X119" s="35"/>
      <c r="Y119" s="35"/>
      <c r="Z119" s="35"/>
      <c r="AA119" s="35"/>
      <c r="AB119" s="35"/>
      <c r="AC119" s="35"/>
      <c r="AD119" s="35"/>
      <c r="AE119" s="35"/>
      <c r="AR119" s="182" t="s">
        <v>87</v>
      </c>
      <c r="AT119" s="182" t="s">
        <v>152</v>
      </c>
      <c r="AU119" s="182" t="s">
        <v>77</v>
      </c>
      <c r="AY119" s="16" t="s">
        <v>150</v>
      </c>
      <c r="BE119" s="183">
        <f>IF(N119="základní",J119,0)</f>
        <v>0</v>
      </c>
      <c r="BF119" s="183">
        <f>IF(N119="snížená",J119,0)</f>
        <v>0</v>
      </c>
      <c r="BG119" s="183">
        <f>IF(N119="zákl. přenesená",J119,0)</f>
        <v>0</v>
      </c>
      <c r="BH119" s="183">
        <f>IF(N119="sníž. přenesená",J119,0)</f>
        <v>0</v>
      </c>
      <c r="BI119" s="183">
        <f>IF(N119="nulová",J119,0)</f>
        <v>0</v>
      </c>
      <c r="BJ119" s="16" t="s">
        <v>15</v>
      </c>
      <c r="BK119" s="183">
        <f>ROUND(I119*H119,2)</f>
        <v>0</v>
      </c>
      <c r="BL119" s="16" t="s">
        <v>87</v>
      </c>
      <c r="BM119" s="182" t="s">
        <v>93</v>
      </c>
    </row>
    <row r="120" spans="1:47" s="2" customFormat="1" ht="12">
      <c r="A120" s="35"/>
      <c r="B120" s="36"/>
      <c r="C120" s="35"/>
      <c r="D120" s="184" t="s">
        <v>157</v>
      </c>
      <c r="E120" s="35"/>
      <c r="F120" s="185" t="s">
        <v>339</v>
      </c>
      <c r="G120" s="35"/>
      <c r="H120" s="35"/>
      <c r="I120" s="186"/>
      <c r="J120" s="35"/>
      <c r="K120" s="35"/>
      <c r="L120" s="36"/>
      <c r="M120" s="187"/>
      <c r="N120" s="188"/>
      <c r="O120" s="69"/>
      <c r="P120" s="69"/>
      <c r="Q120" s="69"/>
      <c r="R120" s="69"/>
      <c r="S120" s="69"/>
      <c r="T120" s="70"/>
      <c r="U120" s="35"/>
      <c r="V120" s="35"/>
      <c r="W120" s="35"/>
      <c r="X120" s="35"/>
      <c r="Y120" s="35"/>
      <c r="Z120" s="35"/>
      <c r="AA120" s="35"/>
      <c r="AB120" s="35"/>
      <c r="AC120" s="35"/>
      <c r="AD120" s="35"/>
      <c r="AE120" s="35"/>
      <c r="AT120" s="16" t="s">
        <v>157</v>
      </c>
      <c r="AU120" s="16" t="s">
        <v>77</v>
      </c>
    </row>
    <row r="121" spans="1:65" s="2" customFormat="1" ht="37.8" customHeight="1">
      <c r="A121" s="35"/>
      <c r="B121" s="170"/>
      <c r="C121" s="171" t="s">
        <v>87</v>
      </c>
      <c r="D121" s="171" t="s">
        <v>152</v>
      </c>
      <c r="E121" s="172" t="s">
        <v>340</v>
      </c>
      <c r="F121" s="173" t="s">
        <v>341</v>
      </c>
      <c r="G121" s="174" t="s">
        <v>155</v>
      </c>
      <c r="H121" s="175">
        <v>571.335</v>
      </c>
      <c r="I121" s="176"/>
      <c r="J121" s="177">
        <f>ROUND(I121*H121,2)</f>
        <v>0</v>
      </c>
      <c r="K121" s="173" t="s">
        <v>156</v>
      </c>
      <c r="L121" s="36"/>
      <c r="M121" s="178" t="s">
        <v>3</v>
      </c>
      <c r="N121" s="179" t="s">
        <v>40</v>
      </c>
      <c r="O121" s="69"/>
      <c r="P121" s="180">
        <f>O121*H121</f>
        <v>0</v>
      </c>
      <c r="Q121" s="180">
        <v>0</v>
      </c>
      <c r="R121" s="180">
        <f>Q121*H121</f>
        <v>0</v>
      </c>
      <c r="S121" s="180">
        <v>0</v>
      </c>
      <c r="T121" s="181">
        <f>S121*H121</f>
        <v>0</v>
      </c>
      <c r="U121" s="35"/>
      <c r="V121" s="35"/>
      <c r="W121" s="35"/>
      <c r="X121" s="35"/>
      <c r="Y121" s="35"/>
      <c r="Z121" s="35"/>
      <c r="AA121" s="35"/>
      <c r="AB121" s="35"/>
      <c r="AC121" s="35"/>
      <c r="AD121" s="35"/>
      <c r="AE121" s="35"/>
      <c r="AR121" s="182" t="s">
        <v>87</v>
      </c>
      <c r="AT121" s="182" t="s">
        <v>152</v>
      </c>
      <c r="AU121" s="182" t="s">
        <v>77</v>
      </c>
      <c r="AY121" s="16" t="s">
        <v>150</v>
      </c>
      <c r="BE121" s="183">
        <f>IF(N121="základní",J121,0)</f>
        <v>0</v>
      </c>
      <c r="BF121" s="183">
        <f>IF(N121="snížená",J121,0)</f>
        <v>0</v>
      </c>
      <c r="BG121" s="183">
        <f>IF(N121="zákl. přenesená",J121,0)</f>
        <v>0</v>
      </c>
      <c r="BH121" s="183">
        <f>IF(N121="sníž. přenesená",J121,0)</f>
        <v>0</v>
      </c>
      <c r="BI121" s="183">
        <f>IF(N121="nulová",J121,0)</f>
        <v>0</v>
      </c>
      <c r="BJ121" s="16" t="s">
        <v>15</v>
      </c>
      <c r="BK121" s="183">
        <f>ROUND(I121*H121,2)</f>
        <v>0</v>
      </c>
      <c r="BL121" s="16" t="s">
        <v>87</v>
      </c>
      <c r="BM121" s="182" t="s">
        <v>170</v>
      </c>
    </row>
    <row r="122" spans="1:47" s="2" customFormat="1" ht="12">
      <c r="A122" s="35"/>
      <c r="B122" s="36"/>
      <c r="C122" s="35"/>
      <c r="D122" s="184" t="s">
        <v>157</v>
      </c>
      <c r="E122" s="35"/>
      <c r="F122" s="185" t="s">
        <v>342</v>
      </c>
      <c r="G122" s="35"/>
      <c r="H122" s="35"/>
      <c r="I122" s="186"/>
      <c r="J122" s="35"/>
      <c r="K122" s="35"/>
      <c r="L122" s="36"/>
      <c r="M122" s="187"/>
      <c r="N122" s="188"/>
      <c r="O122" s="69"/>
      <c r="P122" s="69"/>
      <c r="Q122" s="69"/>
      <c r="R122" s="69"/>
      <c r="S122" s="69"/>
      <c r="T122" s="70"/>
      <c r="U122" s="35"/>
      <c r="V122" s="35"/>
      <c r="W122" s="35"/>
      <c r="X122" s="35"/>
      <c r="Y122" s="35"/>
      <c r="Z122" s="35"/>
      <c r="AA122" s="35"/>
      <c r="AB122" s="35"/>
      <c r="AC122" s="35"/>
      <c r="AD122" s="35"/>
      <c r="AE122" s="35"/>
      <c r="AT122" s="16" t="s">
        <v>157</v>
      </c>
      <c r="AU122" s="16" t="s">
        <v>77</v>
      </c>
    </row>
    <row r="123" spans="1:65" s="2" customFormat="1" ht="24.15" customHeight="1">
      <c r="A123" s="35"/>
      <c r="B123" s="170"/>
      <c r="C123" s="171" t="s">
        <v>90</v>
      </c>
      <c r="D123" s="171" t="s">
        <v>152</v>
      </c>
      <c r="E123" s="172" t="s">
        <v>343</v>
      </c>
      <c r="F123" s="173" t="s">
        <v>344</v>
      </c>
      <c r="G123" s="174" t="s">
        <v>155</v>
      </c>
      <c r="H123" s="175">
        <v>571.335</v>
      </c>
      <c r="I123" s="176"/>
      <c r="J123" s="177">
        <f>ROUND(I123*H123,2)</f>
        <v>0</v>
      </c>
      <c r="K123" s="173" t="s">
        <v>156</v>
      </c>
      <c r="L123" s="36"/>
      <c r="M123" s="178" t="s">
        <v>3</v>
      </c>
      <c r="N123" s="179" t="s">
        <v>40</v>
      </c>
      <c r="O123" s="69"/>
      <c r="P123" s="180">
        <f>O123*H123</f>
        <v>0</v>
      </c>
      <c r="Q123" s="180">
        <v>0</v>
      </c>
      <c r="R123" s="180">
        <f>Q123*H123</f>
        <v>0</v>
      </c>
      <c r="S123" s="180">
        <v>0</v>
      </c>
      <c r="T123" s="181">
        <f>S123*H123</f>
        <v>0</v>
      </c>
      <c r="U123" s="35"/>
      <c r="V123" s="35"/>
      <c r="W123" s="35"/>
      <c r="X123" s="35"/>
      <c r="Y123" s="35"/>
      <c r="Z123" s="35"/>
      <c r="AA123" s="35"/>
      <c r="AB123" s="35"/>
      <c r="AC123" s="35"/>
      <c r="AD123" s="35"/>
      <c r="AE123" s="35"/>
      <c r="AR123" s="182" t="s">
        <v>87</v>
      </c>
      <c r="AT123" s="182" t="s">
        <v>152</v>
      </c>
      <c r="AU123" s="182" t="s">
        <v>77</v>
      </c>
      <c r="AY123" s="16" t="s">
        <v>150</v>
      </c>
      <c r="BE123" s="183">
        <f>IF(N123="základní",J123,0)</f>
        <v>0</v>
      </c>
      <c r="BF123" s="183">
        <f>IF(N123="snížená",J123,0)</f>
        <v>0</v>
      </c>
      <c r="BG123" s="183">
        <f>IF(N123="zákl. přenesená",J123,0)</f>
        <v>0</v>
      </c>
      <c r="BH123" s="183">
        <f>IF(N123="sníž. přenesená",J123,0)</f>
        <v>0</v>
      </c>
      <c r="BI123" s="183">
        <f>IF(N123="nulová",J123,0)</f>
        <v>0</v>
      </c>
      <c r="BJ123" s="16" t="s">
        <v>15</v>
      </c>
      <c r="BK123" s="183">
        <f>ROUND(I123*H123,2)</f>
        <v>0</v>
      </c>
      <c r="BL123" s="16" t="s">
        <v>87</v>
      </c>
      <c r="BM123" s="182" t="s">
        <v>174</v>
      </c>
    </row>
    <row r="124" spans="1:47" s="2" customFormat="1" ht="12">
      <c r="A124" s="35"/>
      <c r="B124" s="36"/>
      <c r="C124" s="35"/>
      <c r="D124" s="184" t="s">
        <v>157</v>
      </c>
      <c r="E124" s="35"/>
      <c r="F124" s="185" t="s">
        <v>345</v>
      </c>
      <c r="G124" s="35"/>
      <c r="H124" s="35"/>
      <c r="I124" s="186"/>
      <c r="J124" s="35"/>
      <c r="K124" s="35"/>
      <c r="L124" s="36"/>
      <c r="M124" s="187"/>
      <c r="N124" s="188"/>
      <c r="O124" s="69"/>
      <c r="P124" s="69"/>
      <c r="Q124" s="69"/>
      <c r="R124" s="69"/>
      <c r="S124" s="69"/>
      <c r="T124" s="70"/>
      <c r="U124" s="35"/>
      <c r="V124" s="35"/>
      <c r="W124" s="35"/>
      <c r="X124" s="35"/>
      <c r="Y124" s="35"/>
      <c r="Z124" s="35"/>
      <c r="AA124" s="35"/>
      <c r="AB124" s="35"/>
      <c r="AC124" s="35"/>
      <c r="AD124" s="35"/>
      <c r="AE124" s="35"/>
      <c r="AT124" s="16" t="s">
        <v>157</v>
      </c>
      <c r="AU124" s="16" t="s">
        <v>77</v>
      </c>
    </row>
    <row r="125" spans="1:65" s="2" customFormat="1" ht="66.75" customHeight="1">
      <c r="A125" s="35"/>
      <c r="B125" s="170"/>
      <c r="C125" s="171" t="s">
        <v>93</v>
      </c>
      <c r="D125" s="171" t="s">
        <v>152</v>
      </c>
      <c r="E125" s="172" t="s">
        <v>346</v>
      </c>
      <c r="F125" s="173" t="s">
        <v>347</v>
      </c>
      <c r="G125" s="174" t="s">
        <v>155</v>
      </c>
      <c r="H125" s="175">
        <v>32.625</v>
      </c>
      <c r="I125" s="176"/>
      <c r="J125" s="177">
        <f>ROUND(I125*H125,2)</f>
        <v>0</v>
      </c>
      <c r="K125" s="173" t="s">
        <v>156</v>
      </c>
      <c r="L125" s="36"/>
      <c r="M125" s="178" t="s">
        <v>3</v>
      </c>
      <c r="N125" s="179" t="s">
        <v>40</v>
      </c>
      <c r="O125" s="69"/>
      <c r="P125" s="180">
        <f>O125*H125</f>
        <v>0</v>
      </c>
      <c r="Q125" s="180">
        <v>0</v>
      </c>
      <c r="R125" s="180">
        <f>Q125*H125</f>
        <v>0</v>
      </c>
      <c r="S125" s="180">
        <v>0</v>
      </c>
      <c r="T125" s="181">
        <f>S125*H125</f>
        <v>0</v>
      </c>
      <c r="U125" s="35"/>
      <c r="V125" s="35"/>
      <c r="W125" s="35"/>
      <c r="X125" s="35"/>
      <c r="Y125" s="35"/>
      <c r="Z125" s="35"/>
      <c r="AA125" s="35"/>
      <c r="AB125" s="35"/>
      <c r="AC125" s="35"/>
      <c r="AD125" s="35"/>
      <c r="AE125" s="35"/>
      <c r="AR125" s="182" t="s">
        <v>87</v>
      </c>
      <c r="AT125" s="182" t="s">
        <v>152</v>
      </c>
      <c r="AU125" s="182" t="s">
        <v>77</v>
      </c>
      <c r="AY125" s="16" t="s">
        <v>150</v>
      </c>
      <c r="BE125" s="183">
        <f>IF(N125="základní",J125,0)</f>
        <v>0</v>
      </c>
      <c r="BF125" s="183">
        <f>IF(N125="snížená",J125,0)</f>
        <v>0</v>
      </c>
      <c r="BG125" s="183">
        <f>IF(N125="zákl. přenesená",J125,0)</f>
        <v>0</v>
      </c>
      <c r="BH125" s="183">
        <f>IF(N125="sníž. přenesená",J125,0)</f>
        <v>0</v>
      </c>
      <c r="BI125" s="183">
        <f>IF(N125="nulová",J125,0)</f>
        <v>0</v>
      </c>
      <c r="BJ125" s="16" t="s">
        <v>15</v>
      </c>
      <c r="BK125" s="183">
        <f>ROUND(I125*H125,2)</f>
        <v>0</v>
      </c>
      <c r="BL125" s="16" t="s">
        <v>87</v>
      </c>
      <c r="BM125" s="182" t="s">
        <v>73</v>
      </c>
    </row>
    <row r="126" spans="1:47" s="2" customFormat="1" ht="12">
      <c r="A126" s="35"/>
      <c r="B126" s="36"/>
      <c r="C126" s="35"/>
      <c r="D126" s="184" t="s">
        <v>157</v>
      </c>
      <c r="E126" s="35"/>
      <c r="F126" s="185" t="s">
        <v>348</v>
      </c>
      <c r="G126" s="35"/>
      <c r="H126" s="35"/>
      <c r="I126" s="186"/>
      <c r="J126" s="35"/>
      <c r="K126" s="35"/>
      <c r="L126" s="36"/>
      <c r="M126" s="187"/>
      <c r="N126" s="188"/>
      <c r="O126" s="69"/>
      <c r="P126" s="69"/>
      <c r="Q126" s="69"/>
      <c r="R126" s="69"/>
      <c r="S126" s="69"/>
      <c r="T126" s="70"/>
      <c r="U126" s="35"/>
      <c r="V126" s="35"/>
      <c r="W126" s="35"/>
      <c r="X126" s="35"/>
      <c r="Y126" s="35"/>
      <c r="Z126" s="35"/>
      <c r="AA126" s="35"/>
      <c r="AB126" s="35"/>
      <c r="AC126" s="35"/>
      <c r="AD126" s="35"/>
      <c r="AE126" s="35"/>
      <c r="AT126" s="16" t="s">
        <v>157</v>
      </c>
      <c r="AU126" s="16" t="s">
        <v>77</v>
      </c>
    </row>
    <row r="127" spans="1:65" s="2" customFormat="1" ht="24.15" customHeight="1">
      <c r="A127" s="35"/>
      <c r="B127" s="170"/>
      <c r="C127" s="193" t="s">
        <v>107</v>
      </c>
      <c r="D127" s="193" t="s">
        <v>247</v>
      </c>
      <c r="E127" s="194" t="s">
        <v>349</v>
      </c>
      <c r="F127" s="195" t="s">
        <v>350</v>
      </c>
      <c r="G127" s="196" t="s">
        <v>155</v>
      </c>
      <c r="H127" s="197">
        <v>34.256</v>
      </c>
      <c r="I127" s="198"/>
      <c r="J127" s="199">
        <f>ROUND(I127*H127,2)</f>
        <v>0</v>
      </c>
      <c r="K127" s="195" t="s">
        <v>156</v>
      </c>
      <c r="L127" s="200"/>
      <c r="M127" s="201" t="s">
        <v>3</v>
      </c>
      <c r="N127" s="202" t="s">
        <v>40</v>
      </c>
      <c r="O127" s="69"/>
      <c r="P127" s="180">
        <f>O127*H127</f>
        <v>0</v>
      </c>
      <c r="Q127" s="180">
        <v>0</v>
      </c>
      <c r="R127" s="180">
        <f>Q127*H127</f>
        <v>0</v>
      </c>
      <c r="S127" s="180">
        <v>0</v>
      </c>
      <c r="T127" s="181">
        <f>S127*H127</f>
        <v>0</v>
      </c>
      <c r="U127" s="35"/>
      <c r="V127" s="35"/>
      <c r="W127" s="35"/>
      <c r="X127" s="35"/>
      <c r="Y127" s="35"/>
      <c r="Z127" s="35"/>
      <c r="AA127" s="35"/>
      <c r="AB127" s="35"/>
      <c r="AC127" s="35"/>
      <c r="AD127" s="35"/>
      <c r="AE127" s="35"/>
      <c r="AR127" s="182" t="s">
        <v>170</v>
      </c>
      <c r="AT127" s="182" t="s">
        <v>247</v>
      </c>
      <c r="AU127" s="182" t="s">
        <v>77</v>
      </c>
      <c r="AY127" s="16" t="s">
        <v>150</v>
      </c>
      <c r="BE127" s="183">
        <f>IF(N127="základní",J127,0)</f>
        <v>0</v>
      </c>
      <c r="BF127" s="183">
        <f>IF(N127="snížená",J127,0)</f>
        <v>0</v>
      </c>
      <c r="BG127" s="183">
        <f>IF(N127="zákl. přenesená",J127,0)</f>
        <v>0</v>
      </c>
      <c r="BH127" s="183">
        <f>IF(N127="sníž. přenesená",J127,0)</f>
        <v>0</v>
      </c>
      <c r="BI127" s="183">
        <f>IF(N127="nulová",J127,0)</f>
        <v>0</v>
      </c>
      <c r="BJ127" s="16" t="s">
        <v>15</v>
      </c>
      <c r="BK127" s="183">
        <f>ROUND(I127*H127,2)</f>
        <v>0</v>
      </c>
      <c r="BL127" s="16" t="s">
        <v>87</v>
      </c>
      <c r="BM127" s="182" t="s">
        <v>186</v>
      </c>
    </row>
    <row r="128" spans="1:65" s="2" customFormat="1" ht="66.75" customHeight="1">
      <c r="A128" s="35"/>
      <c r="B128" s="170"/>
      <c r="C128" s="171" t="s">
        <v>170</v>
      </c>
      <c r="D128" s="171" t="s">
        <v>152</v>
      </c>
      <c r="E128" s="172" t="s">
        <v>351</v>
      </c>
      <c r="F128" s="173" t="s">
        <v>352</v>
      </c>
      <c r="G128" s="174" t="s">
        <v>155</v>
      </c>
      <c r="H128" s="175">
        <v>538.71</v>
      </c>
      <c r="I128" s="176"/>
      <c r="J128" s="177">
        <f>ROUND(I128*H128,2)</f>
        <v>0</v>
      </c>
      <c r="K128" s="173" t="s">
        <v>156</v>
      </c>
      <c r="L128" s="36"/>
      <c r="M128" s="178" t="s">
        <v>3</v>
      </c>
      <c r="N128" s="179" t="s">
        <v>40</v>
      </c>
      <c r="O128" s="69"/>
      <c r="P128" s="180">
        <f>O128*H128</f>
        <v>0</v>
      </c>
      <c r="Q128" s="180">
        <v>0</v>
      </c>
      <c r="R128" s="180">
        <f>Q128*H128</f>
        <v>0</v>
      </c>
      <c r="S128" s="180">
        <v>0</v>
      </c>
      <c r="T128" s="181">
        <f>S128*H128</f>
        <v>0</v>
      </c>
      <c r="U128" s="35"/>
      <c r="V128" s="35"/>
      <c r="W128" s="35"/>
      <c r="X128" s="35"/>
      <c r="Y128" s="35"/>
      <c r="Z128" s="35"/>
      <c r="AA128" s="35"/>
      <c r="AB128" s="35"/>
      <c r="AC128" s="35"/>
      <c r="AD128" s="35"/>
      <c r="AE128" s="35"/>
      <c r="AR128" s="182" t="s">
        <v>87</v>
      </c>
      <c r="AT128" s="182" t="s">
        <v>152</v>
      </c>
      <c r="AU128" s="182" t="s">
        <v>77</v>
      </c>
      <c r="AY128" s="16" t="s">
        <v>150</v>
      </c>
      <c r="BE128" s="183">
        <f>IF(N128="základní",J128,0)</f>
        <v>0</v>
      </c>
      <c r="BF128" s="183">
        <f>IF(N128="snížená",J128,0)</f>
        <v>0</v>
      </c>
      <c r="BG128" s="183">
        <f>IF(N128="zákl. přenesená",J128,0)</f>
        <v>0</v>
      </c>
      <c r="BH128" s="183">
        <f>IF(N128="sníž. přenesená",J128,0)</f>
        <v>0</v>
      </c>
      <c r="BI128" s="183">
        <f>IF(N128="nulová",J128,0)</f>
        <v>0</v>
      </c>
      <c r="BJ128" s="16" t="s">
        <v>15</v>
      </c>
      <c r="BK128" s="183">
        <f>ROUND(I128*H128,2)</f>
        <v>0</v>
      </c>
      <c r="BL128" s="16" t="s">
        <v>87</v>
      </c>
      <c r="BM128" s="182" t="s">
        <v>185</v>
      </c>
    </row>
    <row r="129" spans="1:47" s="2" customFormat="1" ht="12">
      <c r="A129" s="35"/>
      <c r="B129" s="36"/>
      <c r="C129" s="35"/>
      <c r="D129" s="184" t="s">
        <v>157</v>
      </c>
      <c r="E129" s="35"/>
      <c r="F129" s="185" t="s">
        <v>353</v>
      </c>
      <c r="G129" s="35"/>
      <c r="H129" s="35"/>
      <c r="I129" s="186"/>
      <c r="J129" s="35"/>
      <c r="K129" s="35"/>
      <c r="L129" s="36"/>
      <c r="M129" s="187"/>
      <c r="N129" s="188"/>
      <c r="O129" s="69"/>
      <c r="P129" s="69"/>
      <c r="Q129" s="69"/>
      <c r="R129" s="69"/>
      <c r="S129" s="69"/>
      <c r="T129" s="70"/>
      <c r="U129" s="35"/>
      <c r="V129" s="35"/>
      <c r="W129" s="35"/>
      <c r="X129" s="35"/>
      <c r="Y129" s="35"/>
      <c r="Z129" s="35"/>
      <c r="AA129" s="35"/>
      <c r="AB129" s="35"/>
      <c r="AC129" s="35"/>
      <c r="AD129" s="35"/>
      <c r="AE129" s="35"/>
      <c r="AT129" s="16" t="s">
        <v>157</v>
      </c>
      <c r="AU129" s="16" t="s">
        <v>77</v>
      </c>
    </row>
    <row r="130" spans="1:65" s="2" customFormat="1" ht="16.5" customHeight="1">
      <c r="A130" s="35"/>
      <c r="B130" s="170"/>
      <c r="C130" s="193" t="s">
        <v>188</v>
      </c>
      <c r="D130" s="193" t="s">
        <v>247</v>
      </c>
      <c r="E130" s="194" t="s">
        <v>354</v>
      </c>
      <c r="F130" s="195" t="s">
        <v>355</v>
      </c>
      <c r="G130" s="196" t="s">
        <v>155</v>
      </c>
      <c r="H130" s="197">
        <v>565.646</v>
      </c>
      <c r="I130" s="198"/>
      <c r="J130" s="199">
        <f>ROUND(I130*H130,2)</f>
        <v>0</v>
      </c>
      <c r="K130" s="195" t="s">
        <v>156</v>
      </c>
      <c r="L130" s="200"/>
      <c r="M130" s="201" t="s">
        <v>3</v>
      </c>
      <c r="N130" s="202" t="s">
        <v>40</v>
      </c>
      <c r="O130" s="69"/>
      <c r="P130" s="180">
        <f>O130*H130</f>
        <v>0</v>
      </c>
      <c r="Q130" s="180">
        <v>0</v>
      </c>
      <c r="R130" s="180">
        <f>Q130*H130</f>
        <v>0</v>
      </c>
      <c r="S130" s="180">
        <v>0</v>
      </c>
      <c r="T130" s="181">
        <f>S130*H130</f>
        <v>0</v>
      </c>
      <c r="U130" s="35"/>
      <c r="V130" s="35"/>
      <c r="W130" s="35"/>
      <c r="X130" s="35"/>
      <c r="Y130" s="35"/>
      <c r="Z130" s="35"/>
      <c r="AA130" s="35"/>
      <c r="AB130" s="35"/>
      <c r="AC130" s="35"/>
      <c r="AD130" s="35"/>
      <c r="AE130" s="35"/>
      <c r="AR130" s="182" t="s">
        <v>170</v>
      </c>
      <c r="AT130" s="182" t="s">
        <v>247</v>
      </c>
      <c r="AU130" s="182" t="s">
        <v>77</v>
      </c>
      <c r="AY130" s="16" t="s">
        <v>150</v>
      </c>
      <c r="BE130" s="183">
        <f>IF(N130="základní",J130,0)</f>
        <v>0</v>
      </c>
      <c r="BF130" s="183">
        <f>IF(N130="snížená",J130,0)</f>
        <v>0</v>
      </c>
      <c r="BG130" s="183">
        <f>IF(N130="zákl. přenesená",J130,0)</f>
        <v>0</v>
      </c>
      <c r="BH130" s="183">
        <f>IF(N130="sníž. přenesená",J130,0)</f>
        <v>0</v>
      </c>
      <c r="BI130" s="183">
        <f>IF(N130="nulová",J130,0)</f>
        <v>0</v>
      </c>
      <c r="BJ130" s="16" t="s">
        <v>15</v>
      </c>
      <c r="BK130" s="183">
        <f>ROUND(I130*H130,2)</f>
        <v>0</v>
      </c>
      <c r="BL130" s="16" t="s">
        <v>87</v>
      </c>
      <c r="BM130" s="182" t="s">
        <v>194</v>
      </c>
    </row>
    <row r="131" spans="1:65" s="2" customFormat="1" ht="55.5" customHeight="1">
      <c r="A131" s="35"/>
      <c r="B131" s="170"/>
      <c r="C131" s="171" t="s">
        <v>174</v>
      </c>
      <c r="D131" s="171" t="s">
        <v>152</v>
      </c>
      <c r="E131" s="172" t="s">
        <v>356</v>
      </c>
      <c r="F131" s="173" t="s">
        <v>357</v>
      </c>
      <c r="G131" s="174" t="s">
        <v>155</v>
      </c>
      <c r="H131" s="175">
        <v>571.335</v>
      </c>
      <c r="I131" s="176"/>
      <c r="J131" s="177">
        <f>ROUND(I131*H131,2)</f>
        <v>0</v>
      </c>
      <c r="K131" s="173" t="s">
        <v>156</v>
      </c>
      <c r="L131" s="36"/>
      <c r="M131" s="178" t="s">
        <v>3</v>
      </c>
      <c r="N131" s="179" t="s">
        <v>40</v>
      </c>
      <c r="O131" s="69"/>
      <c r="P131" s="180">
        <f>O131*H131</f>
        <v>0</v>
      </c>
      <c r="Q131" s="180">
        <v>0</v>
      </c>
      <c r="R131" s="180">
        <f>Q131*H131</f>
        <v>0</v>
      </c>
      <c r="S131" s="180">
        <v>0</v>
      </c>
      <c r="T131" s="181">
        <f>S131*H131</f>
        <v>0</v>
      </c>
      <c r="U131" s="35"/>
      <c r="V131" s="35"/>
      <c r="W131" s="35"/>
      <c r="X131" s="35"/>
      <c r="Y131" s="35"/>
      <c r="Z131" s="35"/>
      <c r="AA131" s="35"/>
      <c r="AB131" s="35"/>
      <c r="AC131" s="35"/>
      <c r="AD131" s="35"/>
      <c r="AE131" s="35"/>
      <c r="AR131" s="182" t="s">
        <v>87</v>
      </c>
      <c r="AT131" s="182" t="s">
        <v>152</v>
      </c>
      <c r="AU131" s="182" t="s">
        <v>77</v>
      </c>
      <c r="AY131" s="16" t="s">
        <v>150</v>
      </c>
      <c r="BE131" s="183">
        <f>IF(N131="základní",J131,0)</f>
        <v>0</v>
      </c>
      <c r="BF131" s="183">
        <f>IF(N131="snížená",J131,0)</f>
        <v>0</v>
      </c>
      <c r="BG131" s="183">
        <f>IF(N131="zákl. přenesená",J131,0)</f>
        <v>0</v>
      </c>
      <c r="BH131" s="183">
        <f>IF(N131="sníž. přenesená",J131,0)</f>
        <v>0</v>
      </c>
      <c r="BI131" s="183">
        <f>IF(N131="nulová",J131,0)</f>
        <v>0</v>
      </c>
      <c r="BJ131" s="16" t="s">
        <v>15</v>
      </c>
      <c r="BK131" s="183">
        <f>ROUND(I131*H131,2)</f>
        <v>0</v>
      </c>
      <c r="BL131" s="16" t="s">
        <v>87</v>
      </c>
      <c r="BM131" s="182" t="s">
        <v>223</v>
      </c>
    </row>
    <row r="132" spans="1:47" s="2" customFormat="1" ht="12">
      <c r="A132" s="35"/>
      <c r="B132" s="36"/>
      <c r="C132" s="35"/>
      <c r="D132" s="184" t="s">
        <v>157</v>
      </c>
      <c r="E132" s="35"/>
      <c r="F132" s="185" t="s">
        <v>358</v>
      </c>
      <c r="G132" s="35"/>
      <c r="H132" s="35"/>
      <c r="I132" s="186"/>
      <c r="J132" s="35"/>
      <c r="K132" s="35"/>
      <c r="L132" s="36"/>
      <c r="M132" s="187"/>
      <c r="N132" s="188"/>
      <c r="O132" s="69"/>
      <c r="P132" s="69"/>
      <c r="Q132" s="69"/>
      <c r="R132" s="69"/>
      <c r="S132" s="69"/>
      <c r="T132" s="70"/>
      <c r="U132" s="35"/>
      <c r="V132" s="35"/>
      <c r="W132" s="35"/>
      <c r="X132" s="35"/>
      <c r="Y132" s="35"/>
      <c r="Z132" s="35"/>
      <c r="AA132" s="35"/>
      <c r="AB132" s="35"/>
      <c r="AC132" s="35"/>
      <c r="AD132" s="35"/>
      <c r="AE132" s="35"/>
      <c r="AT132" s="16" t="s">
        <v>157</v>
      </c>
      <c r="AU132" s="16" t="s">
        <v>77</v>
      </c>
    </row>
    <row r="133" spans="1:65" s="2" customFormat="1" ht="49.05" customHeight="1">
      <c r="A133" s="35"/>
      <c r="B133" s="170"/>
      <c r="C133" s="171" t="s">
        <v>225</v>
      </c>
      <c r="D133" s="171" t="s">
        <v>152</v>
      </c>
      <c r="E133" s="172" t="s">
        <v>359</v>
      </c>
      <c r="F133" s="173" t="s">
        <v>360</v>
      </c>
      <c r="G133" s="174" t="s">
        <v>201</v>
      </c>
      <c r="H133" s="175">
        <v>73.95</v>
      </c>
      <c r="I133" s="176"/>
      <c r="J133" s="177">
        <f>ROUND(I133*H133,2)</f>
        <v>0</v>
      </c>
      <c r="K133" s="173" t="s">
        <v>156</v>
      </c>
      <c r="L133" s="36"/>
      <c r="M133" s="178" t="s">
        <v>3</v>
      </c>
      <c r="N133" s="179" t="s">
        <v>40</v>
      </c>
      <c r="O133" s="69"/>
      <c r="P133" s="180">
        <f>O133*H133</f>
        <v>0</v>
      </c>
      <c r="Q133" s="180">
        <v>0</v>
      </c>
      <c r="R133" s="180">
        <f>Q133*H133</f>
        <v>0</v>
      </c>
      <c r="S133" s="180">
        <v>0</v>
      </c>
      <c r="T133" s="181">
        <f>S133*H133</f>
        <v>0</v>
      </c>
      <c r="U133" s="35"/>
      <c r="V133" s="35"/>
      <c r="W133" s="35"/>
      <c r="X133" s="35"/>
      <c r="Y133" s="35"/>
      <c r="Z133" s="35"/>
      <c r="AA133" s="35"/>
      <c r="AB133" s="35"/>
      <c r="AC133" s="35"/>
      <c r="AD133" s="35"/>
      <c r="AE133" s="35"/>
      <c r="AR133" s="182" t="s">
        <v>87</v>
      </c>
      <c r="AT133" s="182" t="s">
        <v>152</v>
      </c>
      <c r="AU133" s="182" t="s">
        <v>77</v>
      </c>
      <c r="AY133" s="16" t="s">
        <v>150</v>
      </c>
      <c r="BE133" s="183">
        <f>IF(N133="základní",J133,0)</f>
        <v>0</v>
      </c>
      <c r="BF133" s="183">
        <f>IF(N133="snížená",J133,0)</f>
        <v>0</v>
      </c>
      <c r="BG133" s="183">
        <f>IF(N133="zákl. přenesená",J133,0)</f>
        <v>0</v>
      </c>
      <c r="BH133" s="183">
        <f>IF(N133="sníž. přenesená",J133,0)</f>
        <v>0</v>
      </c>
      <c r="BI133" s="183">
        <f>IF(N133="nulová",J133,0)</f>
        <v>0</v>
      </c>
      <c r="BJ133" s="16" t="s">
        <v>15</v>
      </c>
      <c r="BK133" s="183">
        <f>ROUND(I133*H133,2)</f>
        <v>0</v>
      </c>
      <c r="BL133" s="16" t="s">
        <v>87</v>
      </c>
      <c r="BM133" s="182" t="s">
        <v>228</v>
      </c>
    </row>
    <row r="134" spans="1:47" s="2" customFormat="1" ht="12">
      <c r="A134" s="35"/>
      <c r="B134" s="36"/>
      <c r="C134" s="35"/>
      <c r="D134" s="184" t="s">
        <v>157</v>
      </c>
      <c r="E134" s="35"/>
      <c r="F134" s="185" t="s">
        <v>361</v>
      </c>
      <c r="G134" s="35"/>
      <c r="H134" s="35"/>
      <c r="I134" s="186"/>
      <c r="J134" s="35"/>
      <c r="K134" s="35"/>
      <c r="L134" s="36"/>
      <c r="M134" s="187"/>
      <c r="N134" s="188"/>
      <c r="O134" s="69"/>
      <c r="P134" s="69"/>
      <c r="Q134" s="69"/>
      <c r="R134" s="69"/>
      <c r="S134" s="69"/>
      <c r="T134" s="70"/>
      <c r="U134" s="35"/>
      <c r="V134" s="35"/>
      <c r="W134" s="35"/>
      <c r="X134" s="35"/>
      <c r="Y134" s="35"/>
      <c r="Z134" s="35"/>
      <c r="AA134" s="35"/>
      <c r="AB134" s="35"/>
      <c r="AC134" s="35"/>
      <c r="AD134" s="35"/>
      <c r="AE134" s="35"/>
      <c r="AT134" s="16" t="s">
        <v>157</v>
      </c>
      <c r="AU134" s="16" t="s">
        <v>77</v>
      </c>
    </row>
    <row r="135" spans="1:65" s="2" customFormat="1" ht="24.15" customHeight="1">
      <c r="A135" s="35"/>
      <c r="B135" s="170"/>
      <c r="C135" s="193" t="s">
        <v>73</v>
      </c>
      <c r="D135" s="193" t="s">
        <v>247</v>
      </c>
      <c r="E135" s="194" t="s">
        <v>362</v>
      </c>
      <c r="F135" s="195" t="s">
        <v>363</v>
      </c>
      <c r="G135" s="196" t="s">
        <v>155</v>
      </c>
      <c r="H135" s="197">
        <v>20.337</v>
      </c>
      <c r="I135" s="198"/>
      <c r="J135" s="199">
        <f>ROUND(I135*H135,2)</f>
        <v>0</v>
      </c>
      <c r="K135" s="195" t="s">
        <v>156</v>
      </c>
      <c r="L135" s="200"/>
      <c r="M135" s="201" t="s">
        <v>3</v>
      </c>
      <c r="N135" s="202" t="s">
        <v>40</v>
      </c>
      <c r="O135" s="69"/>
      <c r="P135" s="180">
        <f>O135*H135</f>
        <v>0</v>
      </c>
      <c r="Q135" s="180">
        <v>0</v>
      </c>
      <c r="R135" s="180">
        <f>Q135*H135</f>
        <v>0</v>
      </c>
      <c r="S135" s="180">
        <v>0</v>
      </c>
      <c r="T135" s="181">
        <f>S135*H135</f>
        <v>0</v>
      </c>
      <c r="U135" s="35"/>
      <c r="V135" s="35"/>
      <c r="W135" s="35"/>
      <c r="X135" s="35"/>
      <c r="Y135" s="35"/>
      <c r="Z135" s="35"/>
      <c r="AA135" s="35"/>
      <c r="AB135" s="35"/>
      <c r="AC135" s="35"/>
      <c r="AD135" s="35"/>
      <c r="AE135" s="35"/>
      <c r="AR135" s="182" t="s">
        <v>170</v>
      </c>
      <c r="AT135" s="182" t="s">
        <v>247</v>
      </c>
      <c r="AU135" s="182" t="s">
        <v>77</v>
      </c>
      <c r="AY135" s="16" t="s">
        <v>150</v>
      </c>
      <c r="BE135" s="183">
        <f>IF(N135="základní",J135,0)</f>
        <v>0</v>
      </c>
      <c r="BF135" s="183">
        <f>IF(N135="snížená",J135,0)</f>
        <v>0</v>
      </c>
      <c r="BG135" s="183">
        <f>IF(N135="zákl. přenesená",J135,0)</f>
        <v>0</v>
      </c>
      <c r="BH135" s="183">
        <f>IF(N135="sníž. přenesená",J135,0)</f>
        <v>0</v>
      </c>
      <c r="BI135" s="183">
        <f>IF(N135="nulová",J135,0)</f>
        <v>0</v>
      </c>
      <c r="BJ135" s="16" t="s">
        <v>15</v>
      </c>
      <c r="BK135" s="183">
        <f>ROUND(I135*H135,2)</f>
        <v>0</v>
      </c>
      <c r="BL135" s="16" t="s">
        <v>87</v>
      </c>
      <c r="BM135" s="182" t="s">
        <v>232</v>
      </c>
    </row>
    <row r="136" spans="1:65" s="2" customFormat="1" ht="49.05" customHeight="1">
      <c r="A136" s="35"/>
      <c r="B136" s="170"/>
      <c r="C136" s="171" t="s">
        <v>234</v>
      </c>
      <c r="D136" s="171" t="s">
        <v>152</v>
      </c>
      <c r="E136" s="172" t="s">
        <v>359</v>
      </c>
      <c r="F136" s="173" t="s">
        <v>360</v>
      </c>
      <c r="G136" s="174" t="s">
        <v>201</v>
      </c>
      <c r="H136" s="175">
        <v>235.75</v>
      </c>
      <c r="I136" s="176"/>
      <c r="J136" s="177">
        <f>ROUND(I136*H136,2)</f>
        <v>0</v>
      </c>
      <c r="K136" s="173" t="s">
        <v>156</v>
      </c>
      <c r="L136" s="36"/>
      <c r="M136" s="178" t="s">
        <v>3</v>
      </c>
      <c r="N136" s="179" t="s">
        <v>40</v>
      </c>
      <c r="O136" s="69"/>
      <c r="P136" s="180">
        <f>O136*H136</f>
        <v>0</v>
      </c>
      <c r="Q136" s="180">
        <v>0</v>
      </c>
      <c r="R136" s="180">
        <f>Q136*H136</f>
        <v>0</v>
      </c>
      <c r="S136" s="180">
        <v>0</v>
      </c>
      <c r="T136" s="181">
        <f>S136*H136</f>
        <v>0</v>
      </c>
      <c r="U136" s="35"/>
      <c r="V136" s="35"/>
      <c r="W136" s="35"/>
      <c r="X136" s="35"/>
      <c r="Y136" s="35"/>
      <c r="Z136" s="35"/>
      <c r="AA136" s="35"/>
      <c r="AB136" s="35"/>
      <c r="AC136" s="35"/>
      <c r="AD136" s="35"/>
      <c r="AE136" s="35"/>
      <c r="AR136" s="182" t="s">
        <v>87</v>
      </c>
      <c r="AT136" s="182" t="s">
        <v>152</v>
      </c>
      <c r="AU136" s="182" t="s">
        <v>77</v>
      </c>
      <c r="AY136" s="16" t="s">
        <v>150</v>
      </c>
      <c r="BE136" s="183">
        <f>IF(N136="základní",J136,0)</f>
        <v>0</v>
      </c>
      <c r="BF136" s="183">
        <f>IF(N136="snížená",J136,0)</f>
        <v>0</v>
      </c>
      <c r="BG136" s="183">
        <f>IF(N136="zákl. přenesená",J136,0)</f>
        <v>0</v>
      </c>
      <c r="BH136" s="183">
        <f>IF(N136="sníž. přenesená",J136,0)</f>
        <v>0</v>
      </c>
      <c r="BI136" s="183">
        <f>IF(N136="nulová",J136,0)</f>
        <v>0</v>
      </c>
      <c r="BJ136" s="16" t="s">
        <v>15</v>
      </c>
      <c r="BK136" s="183">
        <f>ROUND(I136*H136,2)</f>
        <v>0</v>
      </c>
      <c r="BL136" s="16" t="s">
        <v>87</v>
      </c>
      <c r="BM136" s="182" t="s">
        <v>237</v>
      </c>
    </row>
    <row r="137" spans="1:47" s="2" customFormat="1" ht="12">
      <c r="A137" s="35"/>
      <c r="B137" s="36"/>
      <c r="C137" s="35"/>
      <c r="D137" s="184" t="s">
        <v>157</v>
      </c>
      <c r="E137" s="35"/>
      <c r="F137" s="185" t="s">
        <v>361</v>
      </c>
      <c r="G137" s="35"/>
      <c r="H137" s="35"/>
      <c r="I137" s="186"/>
      <c r="J137" s="35"/>
      <c r="K137" s="35"/>
      <c r="L137" s="36"/>
      <c r="M137" s="187"/>
      <c r="N137" s="188"/>
      <c r="O137" s="69"/>
      <c r="P137" s="69"/>
      <c r="Q137" s="69"/>
      <c r="R137" s="69"/>
      <c r="S137" s="69"/>
      <c r="T137" s="70"/>
      <c r="U137" s="35"/>
      <c r="V137" s="35"/>
      <c r="W137" s="35"/>
      <c r="X137" s="35"/>
      <c r="Y137" s="35"/>
      <c r="Z137" s="35"/>
      <c r="AA137" s="35"/>
      <c r="AB137" s="35"/>
      <c r="AC137" s="35"/>
      <c r="AD137" s="35"/>
      <c r="AE137" s="35"/>
      <c r="AT137" s="16" t="s">
        <v>157</v>
      </c>
      <c r="AU137" s="16" t="s">
        <v>77</v>
      </c>
    </row>
    <row r="138" spans="1:65" s="2" customFormat="1" ht="16.5" customHeight="1">
      <c r="A138" s="35"/>
      <c r="B138" s="170"/>
      <c r="C138" s="193" t="s">
        <v>186</v>
      </c>
      <c r="D138" s="193" t="s">
        <v>247</v>
      </c>
      <c r="E138" s="194" t="s">
        <v>364</v>
      </c>
      <c r="F138" s="195" t="s">
        <v>365</v>
      </c>
      <c r="G138" s="196" t="s">
        <v>155</v>
      </c>
      <c r="H138" s="197">
        <v>64.832</v>
      </c>
      <c r="I138" s="198"/>
      <c r="J138" s="199">
        <f>ROUND(I138*H138,2)</f>
        <v>0</v>
      </c>
      <c r="K138" s="195" t="s">
        <v>156</v>
      </c>
      <c r="L138" s="200"/>
      <c r="M138" s="201" t="s">
        <v>3</v>
      </c>
      <c r="N138" s="202" t="s">
        <v>40</v>
      </c>
      <c r="O138" s="69"/>
      <c r="P138" s="180">
        <f>O138*H138</f>
        <v>0</v>
      </c>
      <c r="Q138" s="180">
        <v>0</v>
      </c>
      <c r="R138" s="180">
        <f>Q138*H138</f>
        <v>0</v>
      </c>
      <c r="S138" s="180">
        <v>0</v>
      </c>
      <c r="T138" s="181">
        <f>S138*H138</f>
        <v>0</v>
      </c>
      <c r="U138" s="35"/>
      <c r="V138" s="35"/>
      <c r="W138" s="35"/>
      <c r="X138" s="35"/>
      <c r="Y138" s="35"/>
      <c r="Z138" s="35"/>
      <c r="AA138" s="35"/>
      <c r="AB138" s="35"/>
      <c r="AC138" s="35"/>
      <c r="AD138" s="35"/>
      <c r="AE138" s="35"/>
      <c r="AR138" s="182" t="s">
        <v>170</v>
      </c>
      <c r="AT138" s="182" t="s">
        <v>247</v>
      </c>
      <c r="AU138" s="182" t="s">
        <v>77</v>
      </c>
      <c r="AY138" s="16" t="s">
        <v>150</v>
      </c>
      <c r="BE138" s="183">
        <f>IF(N138="základní",J138,0)</f>
        <v>0</v>
      </c>
      <c r="BF138" s="183">
        <f>IF(N138="snížená",J138,0)</f>
        <v>0</v>
      </c>
      <c r="BG138" s="183">
        <f>IF(N138="zákl. přenesená",J138,0)</f>
        <v>0</v>
      </c>
      <c r="BH138" s="183">
        <f>IF(N138="sníž. přenesená",J138,0)</f>
        <v>0</v>
      </c>
      <c r="BI138" s="183">
        <f>IF(N138="nulová",J138,0)</f>
        <v>0</v>
      </c>
      <c r="BJ138" s="16" t="s">
        <v>15</v>
      </c>
      <c r="BK138" s="183">
        <f>ROUND(I138*H138,2)</f>
        <v>0</v>
      </c>
      <c r="BL138" s="16" t="s">
        <v>87</v>
      </c>
      <c r="BM138" s="182" t="s">
        <v>241</v>
      </c>
    </row>
    <row r="139" spans="1:65" s="2" customFormat="1" ht="24.15" customHeight="1">
      <c r="A139" s="35"/>
      <c r="B139" s="170"/>
      <c r="C139" s="171" t="s">
        <v>9</v>
      </c>
      <c r="D139" s="171" t="s">
        <v>152</v>
      </c>
      <c r="E139" s="172" t="s">
        <v>366</v>
      </c>
      <c r="F139" s="173" t="s">
        <v>367</v>
      </c>
      <c r="G139" s="174" t="s">
        <v>155</v>
      </c>
      <c r="H139" s="175">
        <v>32.625</v>
      </c>
      <c r="I139" s="176"/>
      <c r="J139" s="177">
        <f>ROUND(I139*H139,2)</f>
        <v>0</v>
      </c>
      <c r="K139" s="173" t="s">
        <v>156</v>
      </c>
      <c r="L139" s="36"/>
      <c r="M139" s="178" t="s">
        <v>3</v>
      </c>
      <c r="N139" s="179" t="s">
        <v>40</v>
      </c>
      <c r="O139" s="69"/>
      <c r="P139" s="180">
        <f>O139*H139</f>
        <v>0</v>
      </c>
      <c r="Q139" s="180">
        <v>0</v>
      </c>
      <c r="R139" s="180">
        <f>Q139*H139</f>
        <v>0</v>
      </c>
      <c r="S139" s="180">
        <v>0</v>
      </c>
      <c r="T139" s="181">
        <f>S139*H139</f>
        <v>0</v>
      </c>
      <c r="U139" s="35"/>
      <c r="V139" s="35"/>
      <c r="W139" s="35"/>
      <c r="X139" s="35"/>
      <c r="Y139" s="35"/>
      <c r="Z139" s="35"/>
      <c r="AA139" s="35"/>
      <c r="AB139" s="35"/>
      <c r="AC139" s="35"/>
      <c r="AD139" s="35"/>
      <c r="AE139" s="35"/>
      <c r="AR139" s="182" t="s">
        <v>87</v>
      </c>
      <c r="AT139" s="182" t="s">
        <v>152</v>
      </c>
      <c r="AU139" s="182" t="s">
        <v>77</v>
      </c>
      <c r="AY139" s="16" t="s">
        <v>150</v>
      </c>
      <c r="BE139" s="183">
        <f>IF(N139="základní",J139,0)</f>
        <v>0</v>
      </c>
      <c r="BF139" s="183">
        <f>IF(N139="snížená",J139,0)</f>
        <v>0</v>
      </c>
      <c r="BG139" s="183">
        <f>IF(N139="zákl. přenesená",J139,0)</f>
        <v>0</v>
      </c>
      <c r="BH139" s="183">
        <f>IF(N139="sníž. přenesená",J139,0)</f>
        <v>0</v>
      </c>
      <c r="BI139" s="183">
        <f>IF(N139="nulová",J139,0)</f>
        <v>0</v>
      </c>
      <c r="BJ139" s="16" t="s">
        <v>15</v>
      </c>
      <c r="BK139" s="183">
        <f>ROUND(I139*H139,2)</f>
        <v>0</v>
      </c>
      <c r="BL139" s="16" t="s">
        <v>87</v>
      </c>
      <c r="BM139" s="182" t="s">
        <v>245</v>
      </c>
    </row>
    <row r="140" spans="1:47" s="2" customFormat="1" ht="12">
      <c r="A140" s="35"/>
      <c r="B140" s="36"/>
      <c r="C140" s="35"/>
      <c r="D140" s="184" t="s">
        <v>157</v>
      </c>
      <c r="E140" s="35"/>
      <c r="F140" s="185" t="s">
        <v>368</v>
      </c>
      <c r="G140" s="35"/>
      <c r="H140" s="35"/>
      <c r="I140" s="186"/>
      <c r="J140" s="35"/>
      <c r="K140" s="35"/>
      <c r="L140" s="36"/>
      <c r="M140" s="187"/>
      <c r="N140" s="188"/>
      <c r="O140" s="69"/>
      <c r="P140" s="69"/>
      <c r="Q140" s="69"/>
      <c r="R140" s="69"/>
      <c r="S140" s="69"/>
      <c r="T140" s="70"/>
      <c r="U140" s="35"/>
      <c r="V140" s="35"/>
      <c r="W140" s="35"/>
      <c r="X140" s="35"/>
      <c r="Y140" s="35"/>
      <c r="Z140" s="35"/>
      <c r="AA140" s="35"/>
      <c r="AB140" s="35"/>
      <c r="AC140" s="35"/>
      <c r="AD140" s="35"/>
      <c r="AE140" s="35"/>
      <c r="AT140" s="16" t="s">
        <v>157</v>
      </c>
      <c r="AU140" s="16" t="s">
        <v>77</v>
      </c>
    </row>
    <row r="141" spans="1:65" s="2" customFormat="1" ht="37.8" customHeight="1">
      <c r="A141" s="35"/>
      <c r="B141" s="170"/>
      <c r="C141" s="171" t="s">
        <v>185</v>
      </c>
      <c r="D141" s="171" t="s">
        <v>152</v>
      </c>
      <c r="E141" s="172" t="s">
        <v>369</v>
      </c>
      <c r="F141" s="173" t="s">
        <v>370</v>
      </c>
      <c r="G141" s="174" t="s">
        <v>155</v>
      </c>
      <c r="H141" s="175">
        <v>32.625</v>
      </c>
      <c r="I141" s="176"/>
      <c r="J141" s="177">
        <f>ROUND(I141*H141,2)</f>
        <v>0</v>
      </c>
      <c r="K141" s="173" t="s">
        <v>156</v>
      </c>
      <c r="L141" s="36"/>
      <c r="M141" s="178" t="s">
        <v>3</v>
      </c>
      <c r="N141" s="179" t="s">
        <v>40</v>
      </c>
      <c r="O141" s="69"/>
      <c r="P141" s="180">
        <f>O141*H141</f>
        <v>0</v>
      </c>
      <c r="Q141" s="180">
        <v>0</v>
      </c>
      <c r="R141" s="180">
        <f>Q141*H141</f>
        <v>0</v>
      </c>
      <c r="S141" s="180">
        <v>0</v>
      </c>
      <c r="T141" s="181">
        <f>S141*H141</f>
        <v>0</v>
      </c>
      <c r="U141" s="35"/>
      <c r="V141" s="35"/>
      <c r="W141" s="35"/>
      <c r="X141" s="35"/>
      <c r="Y141" s="35"/>
      <c r="Z141" s="35"/>
      <c r="AA141" s="35"/>
      <c r="AB141" s="35"/>
      <c r="AC141" s="35"/>
      <c r="AD141" s="35"/>
      <c r="AE141" s="35"/>
      <c r="AR141" s="182" t="s">
        <v>87</v>
      </c>
      <c r="AT141" s="182" t="s">
        <v>152</v>
      </c>
      <c r="AU141" s="182" t="s">
        <v>77</v>
      </c>
      <c r="AY141" s="16" t="s">
        <v>150</v>
      </c>
      <c r="BE141" s="183">
        <f>IF(N141="základní",J141,0)</f>
        <v>0</v>
      </c>
      <c r="BF141" s="183">
        <f>IF(N141="snížená",J141,0)</f>
        <v>0</v>
      </c>
      <c r="BG141" s="183">
        <f>IF(N141="zákl. přenesená",J141,0)</f>
        <v>0</v>
      </c>
      <c r="BH141" s="183">
        <f>IF(N141="sníž. přenesená",J141,0)</f>
        <v>0</v>
      </c>
      <c r="BI141" s="183">
        <f>IF(N141="nulová",J141,0)</f>
        <v>0</v>
      </c>
      <c r="BJ141" s="16" t="s">
        <v>15</v>
      </c>
      <c r="BK141" s="183">
        <f>ROUND(I141*H141,2)</f>
        <v>0</v>
      </c>
      <c r="BL141" s="16" t="s">
        <v>87</v>
      </c>
      <c r="BM141" s="182" t="s">
        <v>250</v>
      </c>
    </row>
    <row r="142" spans="1:47" s="2" customFormat="1" ht="12">
      <c r="A142" s="35"/>
      <c r="B142" s="36"/>
      <c r="C142" s="35"/>
      <c r="D142" s="184" t="s">
        <v>157</v>
      </c>
      <c r="E142" s="35"/>
      <c r="F142" s="185" t="s">
        <v>371</v>
      </c>
      <c r="G142" s="35"/>
      <c r="H142" s="35"/>
      <c r="I142" s="186"/>
      <c r="J142" s="35"/>
      <c r="K142" s="35"/>
      <c r="L142" s="36"/>
      <c r="M142" s="187"/>
      <c r="N142" s="188"/>
      <c r="O142" s="69"/>
      <c r="P142" s="69"/>
      <c r="Q142" s="69"/>
      <c r="R142" s="69"/>
      <c r="S142" s="69"/>
      <c r="T142" s="70"/>
      <c r="U142" s="35"/>
      <c r="V142" s="35"/>
      <c r="W142" s="35"/>
      <c r="X142" s="35"/>
      <c r="Y142" s="35"/>
      <c r="Z142" s="35"/>
      <c r="AA142" s="35"/>
      <c r="AB142" s="35"/>
      <c r="AC142" s="35"/>
      <c r="AD142" s="35"/>
      <c r="AE142" s="35"/>
      <c r="AT142" s="16" t="s">
        <v>157</v>
      </c>
      <c r="AU142" s="16" t="s">
        <v>77</v>
      </c>
    </row>
    <row r="143" spans="1:65" s="2" customFormat="1" ht="24.15" customHeight="1">
      <c r="A143" s="35"/>
      <c r="B143" s="170"/>
      <c r="C143" s="171" t="s">
        <v>251</v>
      </c>
      <c r="D143" s="171" t="s">
        <v>152</v>
      </c>
      <c r="E143" s="172" t="s">
        <v>372</v>
      </c>
      <c r="F143" s="173" t="s">
        <v>373</v>
      </c>
      <c r="G143" s="174" t="s">
        <v>155</v>
      </c>
      <c r="H143" s="175">
        <v>603.542</v>
      </c>
      <c r="I143" s="176"/>
      <c r="J143" s="177">
        <f>ROUND(I143*H143,2)</f>
        <v>0</v>
      </c>
      <c r="K143" s="173" t="s">
        <v>156</v>
      </c>
      <c r="L143" s="36"/>
      <c r="M143" s="178" t="s">
        <v>3</v>
      </c>
      <c r="N143" s="179" t="s">
        <v>40</v>
      </c>
      <c r="O143" s="69"/>
      <c r="P143" s="180">
        <f>O143*H143</f>
        <v>0</v>
      </c>
      <c r="Q143" s="180">
        <v>0</v>
      </c>
      <c r="R143" s="180">
        <f>Q143*H143</f>
        <v>0</v>
      </c>
      <c r="S143" s="180">
        <v>0</v>
      </c>
      <c r="T143" s="181">
        <f>S143*H143</f>
        <v>0</v>
      </c>
      <c r="U143" s="35"/>
      <c r="V143" s="35"/>
      <c r="W143" s="35"/>
      <c r="X143" s="35"/>
      <c r="Y143" s="35"/>
      <c r="Z143" s="35"/>
      <c r="AA143" s="35"/>
      <c r="AB143" s="35"/>
      <c r="AC143" s="35"/>
      <c r="AD143" s="35"/>
      <c r="AE143" s="35"/>
      <c r="AR143" s="182" t="s">
        <v>87</v>
      </c>
      <c r="AT143" s="182" t="s">
        <v>152</v>
      </c>
      <c r="AU143" s="182" t="s">
        <v>77</v>
      </c>
      <c r="AY143" s="16" t="s">
        <v>150</v>
      </c>
      <c r="BE143" s="183">
        <f>IF(N143="základní",J143,0)</f>
        <v>0</v>
      </c>
      <c r="BF143" s="183">
        <f>IF(N143="snížená",J143,0)</f>
        <v>0</v>
      </c>
      <c r="BG143" s="183">
        <f>IF(N143="zákl. přenesená",J143,0)</f>
        <v>0</v>
      </c>
      <c r="BH143" s="183">
        <f>IF(N143="sníž. přenesená",J143,0)</f>
        <v>0</v>
      </c>
      <c r="BI143" s="183">
        <f>IF(N143="nulová",J143,0)</f>
        <v>0</v>
      </c>
      <c r="BJ143" s="16" t="s">
        <v>15</v>
      </c>
      <c r="BK143" s="183">
        <f>ROUND(I143*H143,2)</f>
        <v>0</v>
      </c>
      <c r="BL143" s="16" t="s">
        <v>87</v>
      </c>
      <c r="BM143" s="182" t="s">
        <v>254</v>
      </c>
    </row>
    <row r="144" spans="1:47" s="2" customFormat="1" ht="12">
      <c r="A144" s="35"/>
      <c r="B144" s="36"/>
      <c r="C144" s="35"/>
      <c r="D144" s="184" t="s">
        <v>157</v>
      </c>
      <c r="E144" s="35"/>
      <c r="F144" s="185" t="s">
        <v>374</v>
      </c>
      <c r="G144" s="35"/>
      <c r="H144" s="35"/>
      <c r="I144" s="186"/>
      <c r="J144" s="35"/>
      <c r="K144" s="35"/>
      <c r="L144" s="36"/>
      <c r="M144" s="187"/>
      <c r="N144" s="188"/>
      <c r="O144" s="69"/>
      <c r="P144" s="69"/>
      <c r="Q144" s="69"/>
      <c r="R144" s="69"/>
      <c r="S144" s="69"/>
      <c r="T144" s="70"/>
      <c r="U144" s="35"/>
      <c r="V144" s="35"/>
      <c r="W144" s="35"/>
      <c r="X144" s="35"/>
      <c r="Y144" s="35"/>
      <c r="Z144" s="35"/>
      <c r="AA144" s="35"/>
      <c r="AB144" s="35"/>
      <c r="AC144" s="35"/>
      <c r="AD144" s="35"/>
      <c r="AE144" s="35"/>
      <c r="AT144" s="16" t="s">
        <v>157</v>
      </c>
      <c r="AU144" s="16" t="s">
        <v>77</v>
      </c>
    </row>
    <row r="145" spans="1:65" s="2" customFormat="1" ht="37.8" customHeight="1">
      <c r="A145" s="35"/>
      <c r="B145" s="170"/>
      <c r="C145" s="171" t="s">
        <v>194</v>
      </c>
      <c r="D145" s="171" t="s">
        <v>152</v>
      </c>
      <c r="E145" s="172" t="s">
        <v>375</v>
      </c>
      <c r="F145" s="173" t="s">
        <v>376</v>
      </c>
      <c r="G145" s="174" t="s">
        <v>155</v>
      </c>
      <c r="H145" s="175">
        <v>603.542</v>
      </c>
      <c r="I145" s="176"/>
      <c r="J145" s="177">
        <f>ROUND(I145*H145,2)</f>
        <v>0</v>
      </c>
      <c r="K145" s="173" t="s">
        <v>156</v>
      </c>
      <c r="L145" s="36"/>
      <c r="M145" s="178" t="s">
        <v>3</v>
      </c>
      <c r="N145" s="179" t="s">
        <v>40</v>
      </c>
      <c r="O145" s="69"/>
      <c r="P145" s="180">
        <f>O145*H145</f>
        <v>0</v>
      </c>
      <c r="Q145" s="180">
        <v>0</v>
      </c>
      <c r="R145" s="180">
        <f>Q145*H145</f>
        <v>0</v>
      </c>
      <c r="S145" s="180">
        <v>0</v>
      </c>
      <c r="T145" s="181">
        <f>S145*H145</f>
        <v>0</v>
      </c>
      <c r="U145" s="35"/>
      <c r="V145" s="35"/>
      <c r="W145" s="35"/>
      <c r="X145" s="35"/>
      <c r="Y145" s="35"/>
      <c r="Z145" s="35"/>
      <c r="AA145" s="35"/>
      <c r="AB145" s="35"/>
      <c r="AC145" s="35"/>
      <c r="AD145" s="35"/>
      <c r="AE145" s="35"/>
      <c r="AR145" s="182" t="s">
        <v>87</v>
      </c>
      <c r="AT145" s="182" t="s">
        <v>152</v>
      </c>
      <c r="AU145" s="182" t="s">
        <v>77</v>
      </c>
      <c r="AY145" s="16" t="s">
        <v>150</v>
      </c>
      <c r="BE145" s="183">
        <f>IF(N145="základní",J145,0)</f>
        <v>0</v>
      </c>
      <c r="BF145" s="183">
        <f>IF(N145="snížená",J145,0)</f>
        <v>0</v>
      </c>
      <c r="BG145" s="183">
        <f>IF(N145="zákl. přenesená",J145,0)</f>
        <v>0</v>
      </c>
      <c r="BH145" s="183">
        <f>IF(N145="sníž. přenesená",J145,0)</f>
        <v>0</v>
      </c>
      <c r="BI145" s="183">
        <f>IF(N145="nulová",J145,0)</f>
        <v>0</v>
      </c>
      <c r="BJ145" s="16" t="s">
        <v>15</v>
      </c>
      <c r="BK145" s="183">
        <f>ROUND(I145*H145,2)</f>
        <v>0</v>
      </c>
      <c r="BL145" s="16" t="s">
        <v>87</v>
      </c>
      <c r="BM145" s="182" t="s">
        <v>258</v>
      </c>
    </row>
    <row r="146" spans="1:47" s="2" customFormat="1" ht="12">
      <c r="A146" s="35"/>
      <c r="B146" s="36"/>
      <c r="C146" s="35"/>
      <c r="D146" s="184" t="s">
        <v>157</v>
      </c>
      <c r="E146" s="35"/>
      <c r="F146" s="185" t="s">
        <v>377</v>
      </c>
      <c r="G146" s="35"/>
      <c r="H146" s="35"/>
      <c r="I146" s="186"/>
      <c r="J146" s="35"/>
      <c r="K146" s="35"/>
      <c r="L146" s="36"/>
      <c r="M146" s="187"/>
      <c r="N146" s="188"/>
      <c r="O146" s="69"/>
      <c r="P146" s="69"/>
      <c r="Q146" s="69"/>
      <c r="R146" s="69"/>
      <c r="S146" s="69"/>
      <c r="T146" s="70"/>
      <c r="U146" s="35"/>
      <c r="V146" s="35"/>
      <c r="W146" s="35"/>
      <c r="X146" s="35"/>
      <c r="Y146" s="35"/>
      <c r="Z146" s="35"/>
      <c r="AA146" s="35"/>
      <c r="AB146" s="35"/>
      <c r="AC146" s="35"/>
      <c r="AD146" s="35"/>
      <c r="AE146" s="35"/>
      <c r="AT146" s="16" t="s">
        <v>157</v>
      </c>
      <c r="AU146" s="16" t="s">
        <v>77</v>
      </c>
    </row>
    <row r="147" spans="1:65" s="2" customFormat="1" ht="37.8" customHeight="1">
      <c r="A147" s="35"/>
      <c r="B147" s="170"/>
      <c r="C147" s="171" t="s">
        <v>259</v>
      </c>
      <c r="D147" s="171" t="s">
        <v>152</v>
      </c>
      <c r="E147" s="172" t="s">
        <v>378</v>
      </c>
      <c r="F147" s="173" t="s">
        <v>379</v>
      </c>
      <c r="G147" s="174" t="s">
        <v>155</v>
      </c>
      <c r="H147" s="175">
        <v>339.45</v>
      </c>
      <c r="I147" s="176"/>
      <c r="J147" s="177">
        <f>ROUND(I147*H147,2)</f>
        <v>0</v>
      </c>
      <c r="K147" s="173" t="s">
        <v>156</v>
      </c>
      <c r="L147" s="36"/>
      <c r="M147" s="178" t="s">
        <v>3</v>
      </c>
      <c r="N147" s="179" t="s">
        <v>40</v>
      </c>
      <c r="O147" s="69"/>
      <c r="P147" s="180">
        <f>O147*H147</f>
        <v>0</v>
      </c>
      <c r="Q147" s="180">
        <v>0</v>
      </c>
      <c r="R147" s="180">
        <f>Q147*H147</f>
        <v>0</v>
      </c>
      <c r="S147" s="180">
        <v>0</v>
      </c>
      <c r="T147" s="181">
        <f>S147*H147</f>
        <v>0</v>
      </c>
      <c r="U147" s="35"/>
      <c r="V147" s="35"/>
      <c r="W147" s="35"/>
      <c r="X147" s="35"/>
      <c r="Y147" s="35"/>
      <c r="Z147" s="35"/>
      <c r="AA147" s="35"/>
      <c r="AB147" s="35"/>
      <c r="AC147" s="35"/>
      <c r="AD147" s="35"/>
      <c r="AE147" s="35"/>
      <c r="AR147" s="182" t="s">
        <v>87</v>
      </c>
      <c r="AT147" s="182" t="s">
        <v>152</v>
      </c>
      <c r="AU147" s="182" t="s">
        <v>77</v>
      </c>
      <c r="AY147" s="16" t="s">
        <v>150</v>
      </c>
      <c r="BE147" s="183">
        <f>IF(N147="základní",J147,0)</f>
        <v>0</v>
      </c>
      <c r="BF147" s="183">
        <f>IF(N147="snížená",J147,0)</f>
        <v>0</v>
      </c>
      <c r="BG147" s="183">
        <f>IF(N147="zákl. přenesená",J147,0)</f>
        <v>0</v>
      </c>
      <c r="BH147" s="183">
        <f>IF(N147="sníž. přenesená",J147,0)</f>
        <v>0</v>
      </c>
      <c r="BI147" s="183">
        <f>IF(N147="nulová",J147,0)</f>
        <v>0</v>
      </c>
      <c r="BJ147" s="16" t="s">
        <v>15</v>
      </c>
      <c r="BK147" s="183">
        <f>ROUND(I147*H147,2)</f>
        <v>0</v>
      </c>
      <c r="BL147" s="16" t="s">
        <v>87</v>
      </c>
      <c r="BM147" s="182" t="s">
        <v>262</v>
      </c>
    </row>
    <row r="148" spans="1:47" s="2" customFormat="1" ht="12">
      <c r="A148" s="35"/>
      <c r="B148" s="36"/>
      <c r="C148" s="35"/>
      <c r="D148" s="184" t="s">
        <v>157</v>
      </c>
      <c r="E148" s="35"/>
      <c r="F148" s="185" t="s">
        <v>380</v>
      </c>
      <c r="G148" s="35"/>
      <c r="H148" s="35"/>
      <c r="I148" s="186"/>
      <c r="J148" s="35"/>
      <c r="K148" s="35"/>
      <c r="L148" s="36"/>
      <c r="M148" s="187"/>
      <c r="N148" s="188"/>
      <c r="O148" s="69"/>
      <c r="P148" s="69"/>
      <c r="Q148" s="69"/>
      <c r="R148" s="69"/>
      <c r="S148" s="69"/>
      <c r="T148" s="70"/>
      <c r="U148" s="35"/>
      <c r="V148" s="35"/>
      <c r="W148" s="35"/>
      <c r="X148" s="35"/>
      <c r="Y148" s="35"/>
      <c r="Z148" s="35"/>
      <c r="AA148" s="35"/>
      <c r="AB148" s="35"/>
      <c r="AC148" s="35"/>
      <c r="AD148" s="35"/>
      <c r="AE148" s="35"/>
      <c r="AT148" s="16" t="s">
        <v>157</v>
      </c>
      <c r="AU148" s="16" t="s">
        <v>77</v>
      </c>
    </row>
    <row r="149" spans="1:65" s="2" customFormat="1" ht="37.8" customHeight="1">
      <c r="A149" s="35"/>
      <c r="B149" s="170"/>
      <c r="C149" s="171" t="s">
        <v>223</v>
      </c>
      <c r="D149" s="171" t="s">
        <v>152</v>
      </c>
      <c r="E149" s="172" t="s">
        <v>159</v>
      </c>
      <c r="F149" s="173" t="s">
        <v>160</v>
      </c>
      <c r="G149" s="174" t="s">
        <v>155</v>
      </c>
      <c r="H149" s="175">
        <v>107.25</v>
      </c>
      <c r="I149" s="176"/>
      <c r="J149" s="177">
        <f>ROUND(I149*H149,2)</f>
        <v>0</v>
      </c>
      <c r="K149" s="173" t="s">
        <v>156</v>
      </c>
      <c r="L149" s="36"/>
      <c r="M149" s="178" t="s">
        <v>3</v>
      </c>
      <c r="N149" s="179" t="s">
        <v>40</v>
      </c>
      <c r="O149" s="69"/>
      <c r="P149" s="180">
        <f>O149*H149</f>
        <v>0</v>
      </c>
      <c r="Q149" s="180">
        <v>0</v>
      </c>
      <c r="R149" s="180">
        <f>Q149*H149</f>
        <v>0</v>
      </c>
      <c r="S149" s="180">
        <v>0</v>
      </c>
      <c r="T149" s="181">
        <f>S149*H149</f>
        <v>0</v>
      </c>
      <c r="U149" s="35"/>
      <c r="V149" s="35"/>
      <c r="W149" s="35"/>
      <c r="X149" s="35"/>
      <c r="Y149" s="35"/>
      <c r="Z149" s="35"/>
      <c r="AA149" s="35"/>
      <c r="AB149" s="35"/>
      <c r="AC149" s="35"/>
      <c r="AD149" s="35"/>
      <c r="AE149" s="35"/>
      <c r="AR149" s="182" t="s">
        <v>87</v>
      </c>
      <c r="AT149" s="182" t="s">
        <v>152</v>
      </c>
      <c r="AU149" s="182" t="s">
        <v>77</v>
      </c>
      <c r="AY149" s="16" t="s">
        <v>150</v>
      </c>
      <c r="BE149" s="183">
        <f>IF(N149="základní",J149,0)</f>
        <v>0</v>
      </c>
      <c r="BF149" s="183">
        <f>IF(N149="snížená",J149,0)</f>
        <v>0</v>
      </c>
      <c r="BG149" s="183">
        <f>IF(N149="zákl. přenesená",J149,0)</f>
        <v>0</v>
      </c>
      <c r="BH149" s="183">
        <f>IF(N149="sníž. přenesená",J149,0)</f>
        <v>0</v>
      </c>
      <c r="BI149" s="183">
        <f>IF(N149="nulová",J149,0)</f>
        <v>0</v>
      </c>
      <c r="BJ149" s="16" t="s">
        <v>15</v>
      </c>
      <c r="BK149" s="183">
        <f>ROUND(I149*H149,2)</f>
        <v>0</v>
      </c>
      <c r="BL149" s="16" t="s">
        <v>87</v>
      </c>
      <c r="BM149" s="182" t="s">
        <v>266</v>
      </c>
    </row>
    <row r="150" spans="1:47" s="2" customFormat="1" ht="12">
      <c r="A150" s="35"/>
      <c r="B150" s="36"/>
      <c r="C150" s="35"/>
      <c r="D150" s="184" t="s">
        <v>157</v>
      </c>
      <c r="E150" s="35"/>
      <c r="F150" s="185" t="s">
        <v>161</v>
      </c>
      <c r="G150" s="35"/>
      <c r="H150" s="35"/>
      <c r="I150" s="186"/>
      <c r="J150" s="35"/>
      <c r="K150" s="35"/>
      <c r="L150" s="36"/>
      <c r="M150" s="187"/>
      <c r="N150" s="188"/>
      <c r="O150" s="69"/>
      <c r="P150" s="69"/>
      <c r="Q150" s="69"/>
      <c r="R150" s="69"/>
      <c r="S150" s="69"/>
      <c r="T150" s="70"/>
      <c r="U150" s="35"/>
      <c r="V150" s="35"/>
      <c r="W150" s="35"/>
      <c r="X150" s="35"/>
      <c r="Y150" s="35"/>
      <c r="Z150" s="35"/>
      <c r="AA150" s="35"/>
      <c r="AB150" s="35"/>
      <c r="AC150" s="35"/>
      <c r="AD150" s="35"/>
      <c r="AE150" s="35"/>
      <c r="AT150" s="16" t="s">
        <v>157</v>
      </c>
      <c r="AU150" s="16" t="s">
        <v>77</v>
      </c>
    </row>
    <row r="151" spans="1:65" s="2" customFormat="1" ht="44.25" customHeight="1">
      <c r="A151" s="35"/>
      <c r="B151" s="170"/>
      <c r="C151" s="171" t="s">
        <v>8</v>
      </c>
      <c r="D151" s="171" t="s">
        <v>152</v>
      </c>
      <c r="E151" s="172" t="s">
        <v>381</v>
      </c>
      <c r="F151" s="173" t="s">
        <v>382</v>
      </c>
      <c r="G151" s="174" t="s">
        <v>201</v>
      </c>
      <c r="H151" s="175">
        <v>241.75</v>
      </c>
      <c r="I151" s="176"/>
      <c r="J151" s="177">
        <f>ROUND(I151*H151,2)</f>
        <v>0</v>
      </c>
      <c r="K151" s="173" t="s">
        <v>156</v>
      </c>
      <c r="L151" s="36"/>
      <c r="M151" s="178" t="s">
        <v>3</v>
      </c>
      <c r="N151" s="179" t="s">
        <v>40</v>
      </c>
      <c r="O151" s="69"/>
      <c r="P151" s="180">
        <f>O151*H151</f>
        <v>0</v>
      </c>
      <c r="Q151" s="180">
        <v>0</v>
      </c>
      <c r="R151" s="180">
        <f>Q151*H151</f>
        <v>0</v>
      </c>
      <c r="S151" s="180">
        <v>0</v>
      </c>
      <c r="T151" s="181">
        <f>S151*H151</f>
        <v>0</v>
      </c>
      <c r="U151" s="35"/>
      <c r="V151" s="35"/>
      <c r="W151" s="35"/>
      <c r="X151" s="35"/>
      <c r="Y151" s="35"/>
      <c r="Z151" s="35"/>
      <c r="AA151" s="35"/>
      <c r="AB151" s="35"/>
      <c r="AC151" s="35"/>
      <c r="AD151" s="35"/>
      <c r="AE151" s="35"/>
      <c r="AR151" s="182" t="s">
        <v>87</v>
      </c>
      <c r="AT151" s="182" t="s">
        <v>152</v>
      </c>
      <c r="AU151" s="182" t="s">
        <v>77</v>
      </c>
      <c r="AY151" s="16" t="s">
        <v>150</v>
      </c>
      <c r="BE151" s="183">
        <f>IF(N151="základní",J151,0)</f>
        <v>0</v>
      </c>
      <c r="BF151" s="183">
        <f>IF(N151="snížená",J151,0)</f>
        <v>0</v>
      </c>
      <c r="BG151" s="183">
        <f>IF(N151="zákl. přenesená",J151,0)</f>
        <v>0</v>
      </c>
      <c r="BH151" s="183">
        <f>IF(N151="sníž. přenesená",J151,0)</f>
        <v>0</v>
      </c>
      <c r="BI151" s="183">
        <f>IF(N151="nulová",J151,0)</f>
        <v>0</v>
      </c>
      <c r="BJ151" s="16" t="s">
        <v>15</v>
      </c>
      <c r="BK151" s="183">
        <f>ROUND(I151*H151,2)</f>
        <v>0</v>
      </c>
      <c r="BL151" s="16" t="s">
        <v>87</v>
      </c>
      <c r="BM151" s="182" t="s">
        <v>270</v>
      </c>
    </row>
    <row r="152" spans="1:47" s="2" customFormat="1" ht="12">
      <c r="A152" s="35"/>
      <c r="B152" s="36"/>
      <c r="C152" s="35"/>
      <c r="D152" s="184" t="s">
        <v>157</v>
      </c>
      <c r="E152" s="35"/>
      <c r="F152" s="185" t="s">
        <v>383</v>
      </c>
      <c r="G152" s="35"/>
      <c r="H152" s="35"/>
      <c r="I152" s="186"/>
      <c r="J152" s="35"/>
      <c r="K152" s="35"/>
      <c r="L152" s="36"/>
      <c r="M152" s="187"/>
      <c r="N152" s="188"/>
      <c r="O152" s="69"/>
      <c r="P152" s="69"/>
      <c r="Q152" s="69"/>
      <c r="R152" s="69"/>
      <c r="S152" s="69"/>
      <c r="T152" s="70"/>
      <c r="U152" s="35"/>
      <c r="V152" s="35"/>
      <c r="W152" s="35"/>
      <c r="X152" s="35"/>
      <c r="Y152" s="35"/>
      <c r="Z152" s="35"/>
      <c r="AA152" s="35"/>
      <c r="AB152" s="35"/>
      <c r="AC152" s="35"/>
      <c r="AD152" s="35"/>
      <c r="AE152" s="35"/>
      <c r="AT152" s="16" t="s">
        <v>157</v>
      </c>
      <c r="AU152" s="16" t="s">
        <v>77</v>
      </c>
    </row>
    <row r="153" spans="1:65" s="2" customFormat="1" ht="24.15" customHeight="1">
      <c r="A153" s="35"/>
      <c r="B153" s="170"/>
      <c r="C153" s="193" t="s">
        <v>228</v>
      </c>
      <c r="D153" s="193" t="s">
        <v>247</v>
      </c>
      <c r="E153" s="194" t="s">
        <v>384</v>
      </c>
      <c r="F153" s="195" t="s">
        <v>385</v>
      </c>
      <c r="G153" s="196" t="s">
        <v>201</v>
      </c>
      <c r="H153" s="197">
        <v>253.838</v>
      </c>
      <c r="I153" s="198"/>
      <c r="J153" s="199">
        <f>ROUND(I153*H153,2)</f>
        <v>0</v>
      </c>
      <c r="K153" s="195" t="s">
        <v>156</v>
      </c>
      <c r="L153" s="200"/>
      <c r="M153" s="201" t="s">
        <v>3</v>
      </c>
      <c r="N153" s="202" t="s">
        <v>40</v>
      </c>
      <c r="O153" s="69"/>
      <c r="P153" s="180">
        <f>O153*H153</f>
        <v>0</v>
      </c>
      <c r="Q153" s="180">
        <v>0</v>
      </c>
      <c r="R153" s="180">
        <f>Q153*H153</f>
        <v>0</v>
      </c>
      <c r="S153" s="180">
        <v>0</v>
      </c>
      <c r="T153" s="181">
        <f>S153*H153</f>
        <v>0</v>
      </c>
      <c r="U153" s="35"/>
      <c r="V153" s="35"/>
      <c r="W153" s="35"/>
      <c r="X153" s="35"/>
      <c r="Y153" s="35"/>
      <c r="Z153" s="35"/>
      <c r="AA153" s="35"/>
      <c r="AB153" s="35"/>
      <c r="AC153" s="35"/>
      <c r="AD153" s="35"/>
      <c r="AE153" s="35"/>
      <c r="AR153" s="182" t="s">
        <v>170</v>
      </c>
      <c r="AT153" s="182" t="s">
        <v>247</v>
      </c>
      <c r="AU153" s="182" t="s">
        <v>77</v>
      </c>
      <c r="AY153" s="16" t="s">
        <v>150</v>
      </c>
      <c r="BE153" s="183">
        <f>IF(N153="základní",J153,0)</f>
        <v>0</v>
      </c>
      <c r="BF153" s="183">
        <f>IF(N153="snížená",J153,0)</f>
        <v>0</v>
      </c>
      <c r="BG153" s="183">
        <f>IF(N153="zákl. přenesená",J153,0)</f>
        <v>0</v>
      </c>
      <c r="BH153" s="183">
        <f>IF(N153="sníž. přenesená",J153,0)</f>
        <v>0</v>
      </c>
      <c r="BI153" s="183">
        <f>IF(N153="nulová",J153,0)</f>
        <v>0</v>
      </c>
      <c r="BJ153" s="16" t="s">
        <v>15</v>
      </c>
      <c r="BK153" s="183">
        <f>ROUND(I153*H153,2)</f>
        <v>0</v>
      </c>
      <c r="BL153" s="16" t="s">
        <v>87</v>
      </c>
      <c r="BM153" s="182" t="s">
        <v>274</v>
      </c>
    </row>
    <row r="154" spans="1:65" s="2" customFormat="1" ht="55.5" customHeight="1">
      <c r="A154" s="35"/>
      <c r="B154" s="170"/>
      <c r="C154" s="171" t="s">
        <v>276</v>
      </c>
      <c r="D154" s="171" t="s">
        <v>152</v>
      </c>
      <c r="E154" s="172" t="s">
        <v>386</v>
      </c>
      <c r="F154" s="173" t="s">
        <v>387</v>
      </c>
      <c r="G154" s="174" t="s">
        <v>201</v>
      </c>
      <c r="H154" s="175">
        <v>235.75</v>
      </c>
      <c r="I154" s="176"/>
      <c r="J154" s="177">
        <f>ROUND(I154*H154,2)</f>
        <v>0</v>
      </c>
      <c r="K154" s="173" t="s">
        <v>156</v>
      </c>
      <c r="L154" s="36"/>
      <c r="M154" s="178" t="s">
        <v>3</v>
      </c>
      <c r="N154" s="179" t="s">
        <v>40</v>
      </c>
      <c r="O154" s="69"/>
      <c r="P154" s="180">
        <f>O154*H154</f>
        <v>0</v>
      </c>
      <c r="Q154" s="180">
        <v>0</v>
      </c>
      <c r="R154" s="180">
        <f>Q154*H154</f>
        <v>0</v>
      </c>
      <c r="S154" s="180">
        <v>0</v>
      </c>
      <c r="T154" s="181">
        <f>S154*H154</f>
        <v>0</v>
      </c>
      <c r="U154" s="35"/>
      <c r="V154" s="35"/>
      <c r="W154" s="35"/>
      <c r="X154" s="35"/>
      <c r="Y154" s="35"/>
      <c r="Z154" s="35"/>
      <c r="AA154" s="35"/>
      <c r="AB154" s="35"/>
      <c r="AC154" s="35"/>
      <c r="AD154" s="35"/>
      <c r="AE154" s="35"/>
      <c r="AR154" s="182" t="s">
        <v>87</v>
      </c>
      <c r="AT154" s="182" t="s">
        <v>152</v>
      </c>
      <c r="AU154" s="182" t="s">
        <v>77</v>
      </c>
      <c r="AY154" s="16" t="s">
        <v>150</v>
      </c>
      <c r="BE154" s="183">
        <f>IF(N154="základní",J154,0)</f>
        <v>0</v>
      </c>
      <c r="BF154" s="183">
        <f>IF(N154="snížená",J154,0)</f>
        <v>0</v>
      </c>
      <c r="BG154" s="183">
        <f>IF(N154="zákl. přenesená",J154,0)</f>
        <v>0</v>
      </c>
      <c r="BH154" s="183">
        <f>IF(N154="sníž. přenesená",J154,0)</f>
        <v>0</v>
      </c>
      <c r="BI154" s="183">
        <f>IF(N154="nulová",J154,0)</f>
        <v>0</v>
      </c>
      <c r="BJ154" s="16" t="s">
        <v>15</v>
      </c>
      <c r="BK154" s="183">
        <f>ROUND(I154*H154,2)</f>
        <v>0</v>
      </c>
      <c r="BL154" s="16" t="s">
        <v>87</v>
      </c>
      <c r="BM154" s="182" t="s">
        <v>279</v>
      </c>
    </row>
    <row r="155" spans="1:47" s="2" customFormat="1" ht="12">
      <c r="A155" s="35"/>
      <c r="B155" s="36"/>
      <c r="C155" s="35"/>
      <c r="D155" s="184" t="s">
        <v>157</v>
      </c>
      <c r="E155" s="35"/>
      <c r="F155" s="185" t="s">
        <v>388</v>
      </c>
      <c r="G155" s="35"/>
      <c r="H155" s="35"/>
      <c r="I155" s="186"/>
      <c r="J155" s="35"/>
      <c r="K155" s="35"/>
      <c r="L155" s="36"/>
      <c r="M155" s="187"/>
      <c r="N155" s="188"/>
      <c r="O155" s="69"/>
      <c r="P155" s="69"/>
      <c r="Q155" s="69"/>
      <c r="R155" s="69"/>
      <c r="S155" s="69"/>
      <c r="T155" s="70"/>
      <c r="U155" s="35"/>
      <c r="V155" s="35"/>
      <c r="W155" s="35"/>
      <c r="X155" s="35"/>
      <c r="Y155" s="35"/>
      <c r="Z155" s="35"/>
      <c r="AA155" s="35"/>
      <c r="AB155" s="35"/>
      <c r="AC155" s="35"/>
      <c r="AD155" s="35"/>
      <c r="AE155" s="35"/>
      <c r="AT155" s="16" t="s">
        <v>157</v>
      </c>
      <c r="AU155" s="16" t="s">
        <v>77</v>
      </c>
    </row>
    <row r="156" spans="1:65" s="2" customFormat="1" ht="24.15" customHeight="1">
      <c r="A156" s="35"/>
      <c r="B156" s="170"/>
      <c r="C156" s="193" t="s">
        <v>232</v>
      </c>
      <c r="D156" s="193" t="s">
        <v>247</v>
      </c>
      <c r="E156" s="194" t="s">
        <v>389</v>
      </c>
      <c r="F156" s="195" t="s">
        <v>390</v>
      </c>
      <c r="G156" s="196" t="s">
        <v>201</v>
      </c>
      <c r="H156" s="197">
        <v>247.538</v>
      </c>
      <c r="I156" s="198"/>
      <c r="J156" s="199">
        <f>ROUND(I156*H156,2)</f>
        <v>0</v>
      </c>
      <c r="K156" s="195" t="s">
        <v>156</v>
      </c>
      <c r="L156" s="200"/>
      <c r="M156" s="201" t="s">
        <v>3</v>
      </c>
      <c r="N156" s="202" t="s">
        <v>40</v>
      </c>
      <c r="O156" s="69"/>
      <c r="P156" s="180">
        <f>O156*H156</f>
        <v>0</v>
      </c>
      <c r="Q156" s="180">
        <v>0</v>
      </c>
      <c r="R156" s="180">
        <f>Q156*H156</f>
        <v>0</v>
      </c>
      <c r="S156" s="180">
        <v>0</v>
      </c>
      <c r="T156" s="181">
        <f>S156*H156</f>
        <v>0</v>
      </c>
      <c r="U156" s="35"/>
      <c r="V156" s="35"/>
      <c r="W156" s="35"/>
      <c r="X156" s="35"/>
      <c r="Y156" s="35"/>
      <c r="Z156" s="35"/>
      <c r="AA156" s="35"/>
      <c r="AB156" s="35"/>
      <c r="AC156" s="35"/>
      <c r="AD156" s="35"/>
      <c r="AE156" s="35"/>
      <c r="AR156" s="182" t="s">
        <v>170</v>
      </c>
      <c r="AT156" s="182" t="s">
        <v>247</v>
      </c>
      <c r="AU156" s="182" t="s">
        <v>77</v>
      </c>
      <c r="AY156" s="16" t="s">
        <v>150</v>
      </c>
      <c r="BE156" s="183">
        <f>IF(N156="základní",J156,0)</f>
        <v>0</v>
      </c>
      <c r="BF156" s="183">
        <f>IF(N156="snížená",J156,0)</f>
        <v>0</v>
      </c>
      <c r="BG156" s="183">
        <f>IF(N156="zákl. přenesená",J156,0)</f>
        <v>0</v>
      </c>
      <c r="BH156" s="183">
        <f>IF(N156="sníž. přenesená",J156,0)</f>
        <v>0</v>
      </c>
      <c r="BI156" s="183">
        <f>IF(N156="nulová",J156,0)</f>
        <v>0</v>
      </c>
      <c r="BJ156" s="16" t="s">
        <v>15</v>
      </c>
      <c r="BK156" s="183">
        <f>ROUND(I156*H156,2)</f>
        <v>0</v>
      </c>
      <c r="BL156" s="16" t="s">
        <v>87</v>
      </c>
      <c r="BM156" s="182" t="s">
        <v>282</v>
      </c>
    </row>
    <row r="157" spans="1:65" s="2" customFormat="1" ht="24.15" customHeight="1">
      <c r="A157" s="35"/>
      <c r="B157" s="170"/>
      <c r="C157" s="171" t="s">
        <v>292</v>
      </c>
      <c r="D157" s="171" t="s">
        <v>152</v>
      </c>
      <c r="E157" s="172" t="s">
        <v>391</v>
      </c>
      <c r="F157" s="173" t="s">
        <v>392</v>
      </c>
      <c r="G157" s="174" t="s">
        <v>201</v>
      </c>
      <c r="H157" s="175">
        <v>217.5</v>
      </c>
      <c r="I157" s="176"/>
      <c r="J157" s="177">
        <f>ROUND(I157*H157,2)</f>
        <v>0</v>
      </c>
      <c r="K157" s="173" t="s">
        <v>156</v>
      </c>
      <c r="L157" s="36"/>
      <c r="M157" s="178" t="s">
        <v>3</v>
      </c>
      <c r="N157" s="179" t="s">
        <v>40</v>
      </c>
      <c r="O157" s="69"/>
      <c r="P157" s="180">
        <f>O157*H157</f>
        <v>0</v>
      </c>
      <c r="Q157" s="180">
        <v>0</v>
      </c>
      <c r="R157" s="180">
        <f>Q157*H157</f>
        <v>0</v>
      </c>
      <c r="S157" s="180">
        <v>0</v>
      </c>
      <c r="T157" s="181">
        <f>S157*H157</f>
        <v>0</v>
      </c>
      <c r="U157" s="35"/>
      <c r="V157" s="35"/>
      <c r="W157" s="35"/>
      <c r="X157" s="35"/>
      <c r="Y157" s="35"/>
      <c r="Z157" s="35"/>
      <c r="AA157" s="35"/>
      <c r="AB157" s="35"/>
      <c r="AC157" s="35"/>
      <c r="AD157" s="35"/>
      <c r="AE157" s="35"/>
      <c r="AR157" s="182" t="s">
        <v>87</v>
      </c>
      <c r="AT157" s="182" t="s">
        <v>152</v>
      </c>
      <c r="AU157" s="182" t="s">
        <v>77</v>
      </c>
      <c r="AY157" s="16" t="s">
        <v>150</v>
      </c>
      <c r="BE157" s="183">
        <f>IF(N157="základní",J157,0)</f>
        <v>0</v>
      </c>
      <c r="BF157" s="183">
        <f>IF(N157="snížená",J157,0)</f>
        <v>0</v>
      </c>
      <c r="BG157" s="183">
        <f>IF(N157="zákl. přenesená",J157,0)</f>
        <v>0</v>
      </c>
      <c r="BH157" s="183">
        <f>IF(N157="sníž. přenesená",J157,0)</f>
        <v>0</v>
      </c>
      <c r="BI157" s="183">
        <f>IF(N157="nulová",J157,0)</f>
        <v>0</v>
      </c>
      <c r="BJ157" s="16" t="s">
        <v>15</v>
      </c>
      <c r="BK157" s="183">
        <f>ROUND(I157*H157,2)</f>
        <v>0</v>
      </c>
      <c r="BL157" s="16" t="s">
        <v>87</v>
      </c>
      <c r="BM157" s="182" t="s">
        <v>287</v>
      </c>
    </row>
    <row r="158" spans="1:47" s="2" customFormat="1" ht="12">
      <c r="A158" s="35"/>
      <c r="B158" s="36"/>
      <c r="C158" s="35"/>
      <c r="D158" s="184" t="s">
        <v>157</v>
      </c>
      <c r="E158" s="35"/>
      <c r="F158" s="185" t="s">
        <v>393</v>
      </c>
      <c r="G158" s="35"/>
      <c r="H158" s="35"/>
      <c r="I158" s="186"/>
      <c r="J158" s="35"/>
      <c r="K158" s="35"/>
      <c r="L158" s="36"/>
      <c r="M158" s="187"/>
      <c r="N158" s="188"/>
      <c r="O158" s="69"/>
      <c r="P158" s="69"/>
      <c r="Q158" s="69"/>
      <c r="R158" s="69"/>
      <c r="S158" s="69"/>
      <c r="T158" s="70"/>
      <c r="U158" s="35"/>
      <c r="V158" s="35"/>
      <c r="W158" s="35"/>
      <c r="X158" s="35"/>
      <c r="Y158" s="35"/>
      <c r="Z158" s="35"/>
      <c r="AA158" s="35"/>
      <c r="AB158" s="35"/>
      <c r="AC158" s="35"/>
      <c r="AD158" s="35"/>
      <c r="AE158" s="35"/>
      <c r="AT158" s="16" t="s">
        <v>157</v>
      </c>
      <c r="AU158" s="16" t="s">
        <v>77</v>
      </c>
    </row>
    <row r="159" spans="1:65" s="2" customFormat="1" ht="24.15" customHeight="1">
      <c r="A159" s="35"/>
      <c r="B159" s="170"/>
      <c r="C159" s="193" t="s">
        <v>237</v>
      </c>
      <c r="D159" s="193" t="s">
        <v>247</v>
      </c>
      <c r="E159" s="194" t="s">
        <v>394</v>
      </c>
      <c r="F159" s="195" t="s">
        <v>395</v>
      </c>
      <c r="G159" s="196" t="s">
        <v>201</v>
      </c>
      <c r="H159" s="197">
        <v>228.375</v>
      </c>
      <c r="I159" s="198"/>
      <c r="J159" s="199">
        <f>ROUND(I159*H159,2)</f>
        <v>0</v>
      </c>
      <c r="K159" s="195" t="s">
        <v>156</v>
      </c>
      <c r="L159" s="200"/>
      <c r="M159" s="201" t="s">
        <v>3</v>
      </c>
      <c r="N159" s="202" t="s">
        <v>40</v>
      </c>
      <c r="O159" s="69"/>
      <c r="P159" s="180">
        <f>O159*H159</f>
        <v>0</v>
      </c>
      <c r="Q159" s="180">
        <v>0</v>
      </c>
      <c r="R159" s="180">
        <f>Q159*H159</f>
        <v>0</v>
      </c>
      <c r="S159" s="180">
        <v>0</v>
      </c>
      <c r="T159" s="181">
        <f>S159*H159</f>
        <v>0</v>
      </c>
      <c r="U159" s="35"/>
      <c r="V159" s="35"/>
      <c r="W159" s="35"/>
      <c r="X159" s="35"/>
      <c r="Y159" s="35"/>
      <c r="Z159" s="35"/>
      <c r="AA159" s="35"/>
      <c r="AB159" s="35"/>
      <c r="AC159" s="35"/>
      <c r="AD159" s="35"/>
      <c r="AE159" s="35"/>
      <c r="AR159" s="182" t="s">
        <v>170</v>
      </c>
      <c r="AT159" s="182" t="s">
        <v>247</v>
      </c>
      <c r="AU159" s="182" t="s">
        <v>77</v>
      </c>
      <c r="AY159" s="16" t="s">
        <v>150</v>
      </c>
      <c r="BE159" s="183">
        <f>IF(N159="základní",J159,0)</f>
        <v>0</v>
      </c>
      <c r="BF159" s="183">
        <f>IF(N159="snížená",J159,0)</f>
        <v>0</v>
      </c>
      <c r="BG159" s="183">
        <f>IF(N159="zákl. přenesená",J159,0)</f>
        <v>0</v>
      </c>
      <c r="BH159" s="183">
        <f>IF(N159="sníž. přenesená",J159,0)</f>
        <v>0</v>
      </c>
      <c r="BI159" s="183">
        <f>IF(N159="nulová",J159,0)</f>
        <v>0</v>
      </c>
      <c r="BJ159" s="16" t="s">
        <v>15</v>
      </c>
      <c r="BK159" s="183">
        <f>ROUND(I159*H159,2)</f>
        <v>0</v>
      </c>
      <c r="BL159" s="16" t="s">
        <v>87</v>
      </c>
      <c r="BM159" s="182" t="s">
        <v>290</v>
      </c>
    </row>
    <row r="160" spans="1:65" s="2" customFormat="1" ht="24.15" customHeight="1">
      <c r="A160" s="35"/>
      <c r="B160" s="170"/>
      <c r="C160" s="171" t="s">
        <v>284</v>
      </c>
      <c r="D160" s="171" t="s">
        <v>152</v>
      </c>
      <c r="E160" s="172" t="s">
        <v>396</v>
      </c>
      <c r="F160" s="173" t="s">
        <v>397</v>
      </c>
      <c r="G160" s="174" t="s">
        <v>201</v>
      </c>
      <c r="H160" s="175">
        <v>73.95</v>
      </c>
      <c r="I160" s="176"/>
      <c r="J160" s="177">
        <f>ROUND(I160*H160,2)</f>
        <v>0</v>
      </c>
      <c r="K160" s="173" t="s">
        <v>156</v>
      </c>
      <c r="L160" s="36"/>
      <c r="M160" s="178" t="s">
        <v>3</v>
      </c>
      <c r="N160" s="179" t="s">
        <v>40</v>
      </c>
      <c r="O160" s="69"/>
      <c r="P160" s="180">
        <f>O160*H160</f>
        <v>0</v>
      </c>
      <c r="Q160" s="180">
        <v>0</v>
      </c>
      <c r="R160" s="180">
        <f>Q160*H160</f>
        <v>0</v>
      </c>
      <c r="S160" s="180">
        <v>0</v>
      </c>
      <c r="T160" s="181">
        <f>S160*H160</f>
        <v>0</v>
      </c>
      <c r="U160" s="35"/>
      <c r="V160" s="35"/>
      <c r="W160" s="35"/>
      <c r="X160" s="35"/>
      <c r="Y160" s="35"/>
      <c r="Z160" s="35"/>
      <c r="AA160" s="35"/>
      <c r="AB160" s="35"/>
      <c r="AC160" s="35"/>
      <c r="AD160" s="35"/>
      <c r="AE160" s="35"/>
      <c r="AR160" s="182" t="s">
        <v>87</v>
      </c>
      <c r="AT160" s="182" t="s">
        <v>152</v>
      </c>
      <c r="AU160" s="182" t="s">
        <v>77</v>
      </c>
      <c r="AY160" s="16" t="s">
        <v>150</v>
      </c>
      <c r="BE160" s="183">
        <f>IF(N160="základní",J160,0)</f>
        <v>0</v>
      </c>
      <c r="BF160" s="183">
        <f>IF(N160="snížená",J160,0)</f>
        <v>0</v>
      </c>
      <c r="BG160" s="183">
        <f>IF(N160="zákl. přenesená",J160,0)</f>
        <v>0</v>
      </c>
      <c r="BH160" s="183">
        <f>IF(N160="sníž. přenesená",J160,0)</f>
        <v>0</v>
      </c>
      <c r="BI160" s="183">
        <f>IF(N160="nulová",J160,0)</f>
        <v>0</v>
      </c>
      <c r="BJ160" s="16" t="s">
        <v>15</v>
      </c>
      <c r="BK160" s="183">
        <f>ROUND(I160*H160,2)</f>
        <v>0</v>
      </c>
      <c r="BL160" s="16" t="s">
        <v>87</v>
      </c>
      <c r="BM160" s="182" t="s">
        <v>295</v>
      </c>
    </row>
    <row r="161" spans="1:47" s="2" customFormat="1" ht="12">
      <c r="A161" s="35"/>
      <c r="B161" s="36"/>
      <c r="C161" s="35"/>
      <c r="D161" s="184" t="s">
        <v>157</v>
      </c>
      <c r="E161" s="35"/>
      <c r="F161" s="185" t="s">
        <v>398</v>
      </c>
      <c r="G161" s="35"/>
      <c r="H161" s="35"/>
      <c r="I161" s="186"/>
      <c r="J161" s="35"/>
      <c r="K161" s="35"/>
      <c r="L161" s="36"/>
      <c r="M161" s="187"/>
      <c r="N161" s="188"/>
      <c r="O161" s="69"/>
      <c r="P161" s="69"/>
      <c r="Q161" s="69"/>
      <c r="R161" s="69"/>
      <c r="S161" s="69"/>
      <c r="T161" s="70"/>
      <c r="U161" s="35"/>
      <c r="V161" s="35"/>
      <c r="W161" s="35"/>
      <c r="X161" s="35"/>
      <c r="Y161" s="35"/>
      <c r="Z161" s="35"/>
      <c r="AA161" s="35"/>
      <c r="AB161" s="35"/>
      <c r="AC161" s="35"/>
      <c r="AD161" s="35"/>
      <c r="AE161" s="35"/>
      <c r="AT161" s="16" t="s">
        <v>157</v>
      </c>
      <c r="AU161" s="16" t="s">
        <v>77</v>
      </c>
    </row>
    <row r="162" spans="1:65" s="2" customFormat="1" ht="24.15" customHeight="1">
      <c r="A162" s="35"/>
      <c r="B162" s="170"/>
      <c r="C162" s="193" t="s">
        <v>241</v>
      </c>
      <c r="D162" s="193" t="s">
        <v>247</v>
      </c>
      <c r="E162" s="194" t="s">
        <v>399</v>
      </c>
      <c r="F162" s="195" t="s">
        <v>400</v>
      </c>
      <c r="G162" s="196" t="s">
        <v>201</v>
      </c>
      <c r="H162" s="197">
        <v>77.648</v>
      </c>
      <c r="I162" s="198"/>
      <c r="J162" s="199">
        <f>ROUND(I162*H162,2)</f>
        <v>0</v>
      </c>
      <c r="K162" s="195" t="s">
        <v>156</v>
      </c>
      <c r="L162" s="200"/>
      <c r="M162" s="201" t="s">
        <v>3</v>
      </c>
      <c r="N162" s="202" t="s">
        <v>40</v>
      </c>
      <c r="O162" s="69"/>
      <c r="P162" s="180">
        <f>O162*H162</f>
        <v>0</v>
      </c>
      <c r="Q162" s="180">
        <v>0</v>
      </c>
      <c r="R162" s="180">
        <f>Q162*H162</f>
        <v>0</v>
      </c>
      <c r="S162" s="180">
        <v>0</v>
      </c>
      <c r="T162" s="181">
        <f>S162*H162</f>
        <v>0</v>
      </c>
      <c r="U162" s="35"/>
      <c r="V162" s="35"/>
      <c r="W162" s="35"/>
      <c r="X162" s="35"/>
      <c r="Y162" s="35"/>
      <c r="Z162" s="35"/>
      <c r="AA162" s="35"/>
      <c r="AB162" s="35"/>
      <c r="AC162" s="35"/>
      <c r="AD162" s="35"/>
      <c r="AE162" s="35"/>
      <c r="AR162" s="182" t="s">
        <v>170</v>
      </c>
      <c r="AT162" s="182" t="s">
        <v>247</v>
      </c>
      <c r="AU162" s="182" t="s">
        <v>77</v>
      </c>
      <c r="AY162" s="16" t="s">
        <v>150</v>
      </c>
      <c r="BE162" s="183">
        <f>IF(N162="základní",J162,0)</f>
        <v>0</v>
      </c>
      <c r="BF162" s="183">
        <f>IF(N162="snížená",J162,0)</f>
        <v>0</v>
      </c>
      <c r="BG162" s="183">
        <f>IF(N162="zákl. přenesená",J162,0)</f>
        <v>0</v>
      </c>
      <c r="BH162" s="183">
        <f>IF(N162="sníž. přenesená",J162,0)</f>
        <v>0</v>
      </c>
      <c r="BI162" s="183">
        <f>IF(N162="nulová",J162,0)</f>
        <v>0</v>
      </c>
      <c r="BJ162" s="16" t="s">
        <v>15</v>
      </c>
      <c r="BK162" s="183">
        <f>ROUND(I162*H162,2)</f>
        <v>0</v>
      </c>
      <c r="BL162" s="16" t="s">
        <v>87</v>
      </c>
      <c r="BM162" s="182" t="s">
        <v>401</v>
      </c>
    </row>
    <row r="163" spans="1:63" s="12" customFormat="1" ht="22.8" customHeight="1">
      <c r="A163" s="12"/>
      <c r="B163" s="157"/>
      <c r="C163" s="12"/>
      <c r="D163" s="158" t="s">
        <v>68</v>
      </c>
      <c r="E163" s="168" t="s">
        <v>402</v>
      </c>
      <c r="F163" s="168" t="s">
        <v>403</v>
      </c>
      <c r="G163" s="12"/>
      <c r="H163" s="12"/>
      <c r="I163" s="160"/>
      <c r="J163" s="169">
        <f>BK163</f>
        <v>0</v>
      </c>
      <c r="K163" s="12"/>
      <c r="L163" s="157"/>
      <c r="M163" s="162"/>
      <c r="N163" s="163"/>
      <c r="O163" s="163"/>
      <c r="P163" s="164">
        <f>SUM(P164:P173)</f>
        <v>0</v>
      </c>
      <c r="Q163" s="163"/>
      <c r="R163" s="164">
        <f>SUM(R164:R173)</f>
        <v>0</v>
      </c>
      <c r="S163" s="163"/>
      <c r="T163" s="165">
        <f>SUM(T164:T173)</f>
        <v>0</v>
      </c>
      <c r="U163" s="12"/>
      <c r="V163" s="12"/>
      <c r="W163" s="12"/>
      <c r="X163" s="12"/>
      <c r="Y163" s="12"/>
      <c r="Z163" s="12"/>
      <c r="AA163" s="12"/>
      <c r="AB163" s="12"/>
      <c r="AC163" s="12"/>
      <c r="AD163" s="12"/>
      <c r="AE163" s="12"/>
      <c r="AR163" s="158" t="s">
        <v>15</v>
      </c>
      <c r="AT163" s="166" t="s">
        <v>68</v>
      </c>
      <c r="AU163" s="166" t="s">
        <v>15</v>
      </c>
      <c r="AY163" s="158" t="s">
        <v>150</v>
      </c>
      <c r="BK163" s="167">
        <f>SUM(BK164:BK173)</f>
        <v>0</v>
      </c>
    </row>
    <row r="164" spans="1:65" s="2" customFormat="1" ht="33" customHeight="1">
      <c r="A164" s="35"/>
      <c r="B164" s="170"/>
      <c r="C164" s="171" t="s">
        <v>404</v>
      </c>
      <c r="D164" s="171" t="s">
        <v>152</v>
      </c>
      <c r="E164" s="172" t="s">
        <v>405</v>
      </c>
      <c r="F164" s="173" t="s">
        <v>406</v>
      </c>
      <c r="G164" s="174" t="s">
        <v>407</v>
      </c>
      <c r="H164" s="175">
        <v>35.35</v>
      </c>
      <c r="I164" s="176"/>
      <c r="J164" s="177">
        <f>ROUND(I164*H164,2)</f>
        <v>0</v>
      </c>
      <c r="K164" s="173" t="s">
        <v>156</v>
      </c>
      <c r="L164" s="36"/>
      <c r="M164" s="178" t="s">
        <v>3</v>
      </c>
      <c r="N164" s="179" t="s">
        <v>40</v>
      </c>
      <c r="O164" s="69"/>
      <c r="P164" s="180">
        <f>O164*H164</f>
        <v>0</v>
      </c>
      <c r="Q164" s="180">
        <v>0</v>
      </c>
      <c r="R164" s="180">
        <f>Q164*H164</f>
        <v>0</v>
      </c>
      <c r="S164" s="180">
        <v>0</v>
      </c>
      <c r="T164" s="181">
        <f>S164*H164</f>
        <v>0</v>
      </c>
      <c r="U164" s="35"/>
      <c r="V164" s="35"/>
      <c r="W164" s="35"/>
      <c r="X164" s="35"/>
      <c r="Y164" s="35"/>
      <c r="Z164" s="35"/>
      <c r="AA164" s="35"/>
      <c r="AB164" s="35"/>
      <c r="AC164" s="35"/>
      <c r="AD164" s="35"/>
      <c r="AE164" s="35"/>
      <c r="AR164" s="182" t="s">
        <v>87</v>
      </c>
      <c r="AT164" s="182" t="s">
        <v>152</v>
      </c>
      <c r="AU164" s="182" t="s">
        <v>77</v>
      </c>
      <c r="AY164" s="16" t="s">
        <v>150</v>
      </c>
      <c r="BE164" s="183">
        <f>IF(N164="základní",J164,0)</f>
        <v>0</v>
      </c>
      <c r="BF164" s="183">
        <f>IF(N164="snížená",J164,0)</f>
        <v>0</v>
      </c>
      <c r="BG164" s="183">
        <f>IF(N164="zákl. přenesená",J164,0)</f>
        <v>0</v>
      </c>
      <c r="BH164" s="183">
        <f>IF(N164="sníž. přenesená",J164,0)</f>
        <v>0</v>
      </c>
      <c r="BI164" s="183">
        <f>IF(N164="nulová",J164,0)</f>
        <v>0</v>
      </c>
      <c r="BJ164" s="16" t="s">
        <v>15</v>
      </c>
      <c r="BK164" s="183">
        <f>ROUND(I164*H164,2)</f>
        <v>0</v>
      </c>
      <c r="BL164" s="16" t="s">
        <v>87</v>
      </c>
      <c r="BM164" s="182" t="s">
        <v>408</v>
      </c>
    </row>
    <row r="165" spans="1:47" s="2" customFormat="1" ht="12">
      <c r="A165" s="35"/>
      <c r="B165" s="36"/>
      <c r="C165" s="35"/>
      <c r="D165" s="184" t="s">
        <v>157</v>
      </c>
      <c r="E165" s="35"/>
      <c r="F165" s="185" t="s">
        <v>409</v>
      </c>
      <c r="G165" s="35"/>
      <c r="H165" s="35"/>
      <c r="I165" s="186"/>
      <c r="J165" s="35"/>
      <c r="K165" s="35"/>
      <c r="L165" s="36"/>
      <c r="M165" s="187"/>
      <c r="N165" s="188"/>
      <c r="O165" s="69"/>
      <c r="P165" s="69"/>
      <c r="Q165" s="69"/>
      <c r="R165" s="69"/>
      <c r="S165" s="69"/>
      <c r="T165" s="70"/>
      <c r="U165" s="35"/>
      <c r="V165" s="35"/>
      <c r="W165" s="35"/>
      <c r="X165" s="35"/>
      <c r="Y165" s="35"/>
      <c r="Z165" s="35"/>
      <c r="AA165" s="35"/>
      <c r="AB165" s="35"/>
      <c r="AC165" s="35"/>
      <c r="AD165" s="35"/>
      <c r="AE165" s="35"/>
      <c r="AT165" s="16" t="s">
        <v>157</v>
      </c>
      <c r="AU165" s="16" t="s">
        <v>77</v>
      </c>
    </row>
    <row r="166" spans="1:65" s="2" customFormat="1" ht="33" customHeight="1">
      <c r="A166" s="35"/>
      <c r="B166" s="170"/>
      <c r="C166" s="171" t="s">
        <v>245</v>
      </c>
      <c r="D166" s="171" t="s">
        <v>152</v>
      </c>
      <c r="E166" s="172" t="s">
        <v>410</v>
      </c>
      <c r="F166" s="173" t="s">
        <v>411</v>
      </c>
      <c r="G166" s="174" t="s">
        <v>407</v>
      </c>
      <c r="H166" s="175">
        <v>35.35</v>
      </c>
      <c r="I166" s="176"/>
      <c r="J166" s="177">
        <f>ROUND(I166*H166,2)</f>
        <v>0</v>
      </c>
      <c r="K166" s="173" t="s">
        <v>156</v>
      </c>
      <c r="L166" s="36"/>
      <c r="M166" s="178" t="s">
        <v>3</v>
      </c>
      <c r="N166" s="179" t="s">
        <v>40</v>
      </c>
      <c r="O166" s="69"/>
      <c r="P166" s="180">
        <f>O166*H166</f>
        <v>0</v>
      </c>
      <c r="Q166" s="180">
        <v>0</v>
      </c>
      <c r="R166" s="180">
        <f>Q166*H166</f>
        <v>0</v>
      </c>
      <c r="S166" s="180">
        <v>0</v>
      </c>
      <c r="T166" s="181">
        <f>S166*H166</f>
        <v>0</v>
      </c>
      <c r="U166" s="35"/>
      <c r="V166" s="35"/>
      <c r="W166" s="35"/>
      <c r="X166" s="35"/>
      <c r="Y166" s="35"/>
      <c r="Z166" s="35"/>
      <c r="AA166" s="35"/>
      <c r="AB166" s="35"/>
      <c r="AC166" s="35"/>
      <c r="AD166" s="35"/>
      <c r="AE166" s="35"/>
      <c r="AR166" s="182" t="s">
        <v>87</v>
      </c>
      <c r="AT166" s="182" t="s">
        <v>152</v>
      </c>
      <c r="AU166" s="182" t="s">
        <v>77</v>
      </c>
      <c r="AY166" s="16" t="s">
        <v>150</v>
      </c>
      <c r="BE166" s="183">
        <f>IF(N166="základní",J166,0)</f>
        <v>0</v>
      </c>
      <c r="BF166" s="183">
        <f>IF(N166="snížená",J166,0)</f>
        <v>0</v>
      </c>
      <c r="BG166" s="183">
        <f>IF(N166="zákl. přenesená",J166,0)</f>
        <v>0</v>
      </c>
      <c r="BH166" s="183">
        <f>IF(N166="sníž. přenesená",J166,0)</f>
        <v>0</v>
      </c>
      <c r="BI166" s="183">
        <f>IF(N166="nulová",J166,0)</f>
        <v>0</v>
      </c>
      <c r="BJ166" s="16" t="s">
        <v>15</v>
      </c>
      <c r="BK166" s="183">
        <f>ROUND(I166*H166,2)</f>
        <v>0</v>
      </c>
      <c r="BL166" s="16" t="s">
        <v>87</v>
      </c>
      <c r="BM166" s="182" t="s">
        <v>412</v>
      </c>
    </row>
    <row r="167" spans="1:47" s="2" customFormat="1" ht="12">
      <c r="A167" s="35"/>
      <c r="B167" s="36"/>
      <c r="C167" s="35"/>
      <c r="D167" s="184" t="s">
        <v>157</v>
      </c>
      <c r="E167" s="35"/>
      <c r="F167" s="185" t="s">
        <v>413</v>
      </c>
      <c r="G167" s="35"/>
      <c r="H167" s="35"/>
      <c r="I167" s="186"/>
      <c r="J167" s="35"/>
      <c r="K167" s="35"/>
      <c r="L167" s="36"/>
      <c r="M167" s="187"/>
      <c r="N167" s="188"/>
      <c r="O167" s="69"/>
      <c r="P167" s="69"/>
      <c r="Q167" s="69"/>
      <c r="R167" s="69"/>
      <c r="S167" s="69"/>
      <c r="T167" s="70"/>
      <c r="U167" s="35"/>
      <c r="V167" s="35"/>
      <c r="W167" s="35"/>
      <c r="X167" s="35"/>
      <c r="Y167" s="35"/>
      <c r="Z167" s="35"/>
      <c r="AA167" s="35"/>
      <c r="AB167" s="35"/>
      <c r="AC167" s="35"/>
      <c r="AD167" s="35"/>
      <c r="AE167" s="35"/>
      <c r="AT167" s="16" t="s">
        <v>157</v>
      </c>
      <c r="AU167" s="16" t="s">
        <v>77</v>
      </c>
    </row>
    <row r="168" spans="1:65" s="2" customFormat="1" ht="44.25" customHeight="1">
      <c r="A168" s="35"/>
      <c r="B168" s="170"/>
      <c r="C168" s="171" t="s">
        <v>414</v>
      </c>
      <c r="D168" s="171" t="s">
        <v>152</v>
      </c>
      <c r="E168" s="172" t="s">
        <v>415</v>
      </c>
      <c r="F168" s="173" t="s">
        <v>416</v>
      </c>
      <c r="G168" s="174" t="s">
        <v>407</v>
      </c>
      <c r="H168" s="175">
        <v>35.35</v>
      </c>
      <c r="I168" s="176"/>
      <c r="J168" s="177">
        <f>ROUND(I168*H168,2)</f>
        <v>0</v>
      </c>
      <c r="K168" s="173" t="s">
        <v>156</v>
      </c>
      <c r="L168" s="36"/>
      <c r="M168" s="178" t="s">
        <v>3</v>
      </c>
      <c r="N168" s="179" t="s">
        <v>40</v>
      </c>
      <c r="O168" s="69"/>
      <c r="P168" s="180">
        <f>O168*H168</f>
        <v>0</v>
      </c>
      <c r="Q168" s="180">
        <v>0</v>
      </c>
      <c r="R168" s="180">
        <f>Q168*H168</f>
        <v>0</v>
      </c>
      <c r="S168" s="180">
        <v>0</v>
      </c>
      <c r="T168" s="181">
        <f>S168*H168</f>
        <v>0</v>
      </c>
      <c r="U168" s="35"/>
      <c r="V168" s="35"/>
      <c r="W168" s="35"/>
      <c r="X168" s="35"/>
      <c r="Y168" s="35"/>
      <c r="Z168" s="35"/>
      <c r="AA168" s="35"/>
      <c r="AB168" s="35"/>
      <c r="AC168" s="35"/>
      <c r="AD168" s="35"/>
      <c r="AE168" s="35"/>
      <c r="AR168" s="182" t="s">
        <v>87</v>
      </c>
      <c r="AT168" s="182" t="s">
        <v>152</v>
      </c>
      <c r="AU168" s="182" t="s">
        <v>77</v>
      </c>
      <c r="AY168" s="16" t="s">
        <v>150</v>
      </c>
      <c r="BE168" s="183">
        <f>IF(N168="základní",J168,0)</f>
        <v>0</v>
      </c>
      <c r="BF168" s="183">
        <f>IF(N168="snížená",J168,0)</f>
        <v>0</v>
      </c>
      <c r="BG168" s="183">
        <f>IF(N168="zákl. přenesená",J168,0)</f>
        <v>0</v>
      </c>
      <c r="BH168" s="183">
        <f>IF(N168="sníž. přenesená",J168,0)</f>
        <v>0</v>
      </c>
      <c r="BI168" s="183">
        <f>IF(N168="nulová",J168,0)</f>
        <v>0</v>
      </c>
      <c r="BJ168" s="16" t="s">
        <v>15</v>
      </c>
      <c r="BK168" s="183">
        <f>ROUND(I168*H168,2)</f>
        <v>0</v>
      </c>
      <c r="BL168" s="16" t="s">
        <v>87</v>
      </c>
      <c r="BM168" s="182" t="s">
        <v>335</v>
      </c>
    </row>
    <row r="169" spans="1:47" s="2" customFormat="1" ht="12">
      <c r="A169" s="35"/>
      <c r="B169" s="36"/>
      <c r="C169" s="35"/>
      <c r="D169" s="184" t="s">
        <v>157</v>
      </c>
      <c r="E169" s="35"/>
      <c r="F169" s="185" t="s">
        <v>417</v>
      </c>
      <c r="G169" s="35"/>
      <c r="H169" s="35"/>
      <c r="I169" s="186"/>
      <c r="J169" s="35"/>
      <c r="K169" s="35"/>
      <c r="L169" s="36"/>
      <c r="M169" s="187"/>
      <c r="N169" s="188"/>
      <c r="O169" s="69"/>
      <c r="P169" s="69"/>
      <c r="Q169" s="69"/>
      <c r="R169" s="69"/>
      <c r="S169" s="69"/>
      <c r="T169" s="70"/>
      <c r="U169" s="35"/>
      <c r="V169" s="35"/>
      <c r="W169" s="35"/>
      <c r="X169" s="35"/>
      <c r="Y169" s="35"/>
      <c r="Z169" s="35"/>
      <c r="AA169" s="35"/>
      <c r="AB169" s="35"/>
      <c r="AC169" s="35"/>
      <c r="AD169" s="35"/>
      <c r="AE169" s="35"/>
      <c r="AT169" s="16" t="s">
        <v>157</v>
      </c>
      <c r="AU169" s="16" t="s">
        <v>77</v>
      </c>
    </row>
    <row r="170" spans="1:65" s="2" customFormat="1" ht="21.75" customHeight="1">
      <c r="A170" s="35"/>
      <c r="B170" s="170"/>
      <c r="C170" s="171" t="s">
        <v>250</v>
      </c>
      <c r="D170" s="171" t="s">
        <v>152</v>
      </c>
      <c r="E170" s="172" t="s">
        <v>418</v>
      </c>
      <c r="F170" s="173" t="s">
        <v>419</v>
      </c>
      <c r="G170" s="174" t="s">
        <v>166</v>
      </c>
      <c r="H170" s="175">
        <v>1.839</v>
      </c>
      <c r="I170" s="176"/>
      <c r="J170" s="177">
        <f>ROUND(I170*H170,2)</f>
        <v>0</v>
      </c>
      <c r="K170" s="173" t="s">
        <v>156</v>
      </c>
      <c r="L170" s="36"/>
      <c r="M170" s="178" t="s">
        <v>3</v>
      </c>
      <c r="N170" s="179" t="s">
        <v>40</v>
      </c>
      <c r="O170" s="69"/>
      <c r="P170" s="180">
        <f>O170*H170</f>
        <v>0</v>
      </c>
      <c r="Q170" s="180">
        <v>0</v>
      </c>
      <c r="R170" s="180">
        <f>Q170*H170</f>
        <v>0</v>
      </c>
      <c r="S170" s="180">
        <v>0</v>
      </c>
      <c r="T170" s="181">
        <f>S170*H170</f>
        <v>0</v>
      </c>
      <c r="U170" s="35"/>
      <c r="V170" s="35"/>
      <c r="W170" s="35"/>
      <c r="X170" s="35"/>
      <c r="Y170" s="35"/>
      <c r="Z170" s="35"/>
      <c r="AA170" s="35"/>
      <c r="AB170" s="35"/>
      <c r="AC170" s="35"/>
      <c r="AD170" s="35"/>
      <c r="AE170" s="35"/>
      <c r="AR170" s="182" t="s">
        <v>87</v>
      </c>
      <c r="AT170" s="182" t="s">
        <v>152</v>
      </c>
      <c r="AU170" s="182" t="s">
        <v>77</v>
      </c>
      <c r="AY170" s="16" t="s">
        <v>150</v>
      </c>
      <c r="BE170" s="183">
        <f>IF(N170="základní",J170,0)</f>
        <v>0</v>
      </c>
      <c r="BF170" s="183">
        <f>IF(N170="snížená",J170,0)</f>
        <v>0</v>
      </c>
      <c r="BG170" s="183">
        <f>IF(N170="zákl. přenesená",J170,0)</f>
        <v>0</v>
      </c>
      <c r="BH170" s="183">
        <f>IF(N170="sníž. přenesená",J170,0)</f>
        <v>0</v>
      </c>
      <c r="BI170" s="183">
        <f>IF(N170="nulová",J170,0)</f>
        <v>0</v>
      </c>
      <c r="BJ170" s="16" t="s">
        <v>15</v>
      </c>
      <c r="BK170" s="183">
        <f>ROUND(I170*H170,2)</f>
        <v>0</v>
      </c>
      <c r="BL170" s="16" t="s">
        <v>87</v>
      </c>
      <c r="BM170" s="182" t="s">
        <v>420</v>
      </c>
    </row>
    <row r="171" spans="1:47" s="2" customFormat="1" ht="12">
      <c r="A171" s="35"/>
      <c r="B171" s="36"/>
      <c r="C171" s="35"/>
      <c r="D171" s="184" t="s">
        <v>157</v>
      </c>
      <c r="E171" s="35"/>
      <c r="F171" s="185" t="s">
        <v>421</v>
      </c>
      <c r="G171" s="35"/>
      <c r="H171" s="35"/>
      <c r="I171" s="186"/>
      <c r="J171" s="35"/>
      <c r="K171" s="35"/>
      <c r="L171" s="36"/>
      <c r="M171" s="187"/>
      <c r="N171" s="188"/>
      <c r="O171" s="69"/>
      <c r="P171" s="69"/>
      <c r="Q171" s="69"/>
      <c r="R171" s="69"/>
      <c r="S171" s="69"/>
      <c r="T171" s="70"/>
      <c r="U171" s="35"/>
      <c r="V171" s="35"/>
      <c r="W171" s="35"/>
      <c r="X171" s="35"/>
      <c r="Y171" s="35"/>
      <c r="Z171" s="35"/>
      <c r="AA171" s="35"/>
      <c r="AB171" s="35"/>
      <c r="AC171" s="35"/>
      <c r="AD171" s="35"/>
      <c r="AE171" s="35"/>
      <c r="AT171" s="16" t="s">
        <v>157</v>
      </c>
      <c r="AU171" s="16" t="s">
        <v>77</v>
      </c>
    </row>
    <row r="172" spans="1:65" s="2" customFormat="1" ht="37.8" customHeight="1">
      <c r="A172" s="35"/>
      <c r="B172" s="170"/>
      <c r="C172" s="171" t="s">
        <v>422</v>
      </c>
      <c r="D172" s="171" t="s">
        <v>152</v>
      </c>
      <c r="E172" s="172" t="s">
        <v>423</v>
      </c>
      <c r="F172" s="173" t="s">
        <v>424</v>
      </c>
      <c r="G172" s="174" t="s">
        <v>201</v>
      </c>
      <c r="H172" s="175">
        <v>282.16</v>
      </c>
      <c r="I172" s="176"/>
      <c r="J172" s="177">
        <f>ROUND(I172*H172,2)</f>
        <v>0</v>
      </c>
      <c r="K172" s="173" t="s">
        <v>156</v>
      </c>
      <c r="L172" s="36"/>
      <c r="M172" s="178" t="s">
        <v>3</v>
      </c>
      <c r="N172" s="179" t="s">
        <v>40</v>
      </c>
      <c r="O172" s="69"/>
      <c r="P172" s="180">
        <f>O172*H172</f>
        <v>0</v>
      </c>
      <c r="Q172" s="180">
        <v>0</v>
      </c>
      <c r="R172" s="180">
        <f>Q172*H172</f>
        <v>0</v>
      </c>
      <c r="S172" s="180">
        <v>0</v>
      </c>
      <c r="T172" s="181">
        <f>S172*H172</f>
        <v>0</v>
      </c>
      <c r="U172" s="35"/>
      <c r="V172" s="35"/>
      <c r="W172" s="35"/>
      <c r="X172" s="35"/>
      <c r="Y172" s="35"/>
      <c r="Z172" s="35"/>
      <c r="AA172" s="35"/>
      <c r="AB172" s="35"/>
      <c r="AC172" s="35"/>
      <c r="AD172" s="35"/>
      <c r="AE172" s="35"/>
      <c r="AR172" s="182" t="s">
        <v>87</v>
      </c>
      <c r="AT172" s="182" t="s">
        <v>152</v>
      </c>
      <c r="AU172" s="182" t="s">
        <v>77</v>
      </c>
      <c r="AY172" s="16" t="s">
        <v>150</v>
      </c>
      <c r="BE172" s="183">
        <f>IF(N172="základní",J172,0)</f>
        <v>0</v>
      </c>
      <c r="BF172" s="183">
        <f>IF(N172="snížená",J172,0)</f>
        <v>0</v>
      </c>
      <c r="BG172" s="183">
        <f>IF(N172="zákl. přenesená",J172,0)</f>
        <v>0</v>
      </c>
      <c r="BH172" s="183">
        <f>IF(N172="sníž. přenesená",J172,0)</f>
        <v>0</v>
      </c>
      <c r="BI172" s="183">
        <f>IF(N172="nulová",J172,0)</f>
        <v>0</v>
      </c>
      <c r="BJ172" s="16" t="s">
        <v>15</v>
      </c>
      <c r="BK172" s="183">
        <f>ROUND(I172*H172,2)</f>
        <v>0</v>
      </c>
      <c r="BL172" s="16" t="s">
        <v>87</v>
      </c>
      <c r="BM172" s="182" t="s">
        <v>425</v>
      </c>
    </row>
    <row r="173" spans="1:47" s="2" customFormat="1" ht="12">
      <c r="A173" s="35"/>
      <c r="B173" s="36"/>
      <c r="C173" s="35"/>
      <c r="D173" s="184" t="s">
        <v>157</v>
      </c>
      <c r="E173" s="35"/>
      <c r="F173" s="185" t="s">
        <v>426</v>
      </c>
      <c r="G173" s="35"/>
      <c r="H173" s="35"/>
      <c r="I173" s="186"/>
      <c r="J173" s="35"/>
      <c r="K173" s="35"/>
      <c r="L173" s="36"/>
      <c r="M173" s="187"/>
      <c r="N173" s="188"/>
      <c r="O173" s="69"/>
      <c r="P173" s="69"/>
      <c r="Q173" s="69"/>
      <c r="R173" s="69"/>
      <c r="S173" s="69"/>
      <c r="T173" s="70"/>
      <c r="U173" s="35"/>
      <c r="V173" s="35"/>
      <c r="W173" s="35"/>
      <c r="X173" s="35"/>
      <c r="Y173" s="35"/>
      <c r="Z173" s="35"/>
      <c r="AA173" s="35"/>
      <c r="AB173" s="35"/>
      <c r="AC173" s="35"/>
      <c r="AD173" s="35"/>
      <c r="AE173" s="35"/>
      <c r="AT173" s="16" t="s">
        <v>157</v>
      </c>
      <c r="AU173" s="16" t="s">
        <v>77</v>
      </c>
    </row>
    <row r="174" spans="1:63" s="12" customFormat="1" ht="22.8" customHeight="1">
      <c r="A174" s="12"/>
      <c r="B174" s="157"/>
      <c r="C174" s="12"/>
      <c r="D174" s="158" t="s">
        <v>68</v>
      </c>
      <c r="E174" s="168" t="s">
        <v>188</v>
      </c>
      <c r="F174" s="168" t="s">
        <v>427</v>
      </c>
      <c r="G174" s="12"/>
      <c r="H174" s="12"/>
      <c r="I174" s="160"/>
      <c r="J174" s="169">
        <f>BK174</f>
        <v>0</v>
      </c>
      <c r="K174" s="12"/>
      <c r="L174" s="157"/>
      <c r="M174" s="162"/>
      <c r="N174" s="163"/>
      <c r="O174" s="163"/>
      <c r="P174" s="164">
        <v>0</v>
      </c>
      <c r="Q174" s="163"/>
      <c r="R174" s="164">
        <v>0</v>
      </c>
      <c r="S174" s="163"/>
      <c r="T174" s="165">
        <v>0</v>
      </c>
      <c r="U174" s="12"/>
      <c r="V174" s="12"/>
      <c r="W174" s="12"/>
      <c r="X174" s="12"/>
      <c r="Y174" s="12"/>
      <c r="Z174" s="12"/>
      <c r="AA174" s="12"/>
      <c r="AB174" s="12"/>
      <c r="AC174" s="12"/>
      <c r="AD174" s="12"/>
      <c r="AE174" s="12"/>
      <c r="AR174" s="158" t="s">
        <v>15</v>
      </c>
      <c r="AT174" s="166" t="s">
        <v>68</v>
      </c>
      <c r="AU174" s="166" t="s">
        <v>15</v>
      </c>
      <c r="AY174" s="158" t="s">
        <v>150</v>
      </c>
      <c r="BK174" s="167">
        <v>0</v>
      </c>
    </row>
    <row r="175" spans="1:63" s="12" customFormat="1" ht="22.8" customHeight="1">
      <c r="A175" s="12"/>
      <c r="B175" s="157"/>
      <c r="C175" s="12"/>
      <c r="D175" s="158" t="s">
        <v>68</v>
      </c>
      <c r="E175" s="168" t="s">
        <v>428</v>
      </c>
      <c r="F175" s="168" t="s">
        <v>429</v>
      </c>
      <c r="G175" s="12"/>
      <c r="H175" s="12"/>
      <c r="I175" s="160"/>
      <c r="J175" s="169">
        <f>BK175</f>
        <v>0</v>
      </c>
      <c r="K175" s="12"/>
      <c r="L175" s="157"/>
      <c r="M175" s="162"/>
      <c r="N175" s="163"/>
      <c r="O175" s="163"/>
      <c r="P175" s="164">
        <f>SUM(P176:P189)</f>
        <v>0</v>
      </c>
      <c r="Q175" s="163"/>
      <c r="R175" s="164">
        <f>SUM(R176:R189)</f>
        <v>0</v>
      </c>
      <c r="S175" s="163"/>
      <c r="T175" s="165">
        <f>SUM(T176:T189)</f>
        <v>0</v>
      </c>
      <c r="U175" s="12"/>
      <c r="V175" s="12"/>
      <c r="W175" s="12"/>
      <c r="X175" s="12"/>
      <c r="Y175" s="12"/>
      <c r="Z175" s="12"/>
      <c r="AA175" s="12"/>
      <c r="AB175" s="12"/>
      <c r="AC175" s="12"/>
      <c r="AD175" s="12"/>
      <c r="AE175" s="12"/>
      <c r="AR175" s="158" t="s">
        <v>15</v>
      </c>
      <c r="AT175" s="166" t="s">
        <v>68</v>
      </c>
      <c r="AU175" s="166" t="s">
        <v>15</v>
      </c>
      <c r="AY175" s="158" t="s">
        <v>150</v>
      </c>
      <c r="BK175" s="167">
        <f>SUM(BK176:BK189)</f>
        <v>0</v>
      </c>
    </row>
    <row r="176" spans="1:65" s="2" customFormat="1" ht="37.8" customHeight="1">
      <c r="A176" s="35"/>
      <c r="B176" s="170"/>
      <c r="C176" s="171" t="s">
        <v>254</v>
      </c>
      <c r="D176" s="171" t="s">
        <v>152</v>
      </c>
      <c r="E176" s="172" t="s">
        <v>430</v>
      </c>
      <c r="F176" s="173" t="s">
        <v>431</v>
      </c>
      <c r="G176" s="174" t="s">
        <v>155</v>
      </c>
      <c r="H176" s="175">
        <v>505</v>
      </c>
      <c r="I176" s="176"/>
      <c r="J176" s="177">
        <f>ROUND(I176*H176,2)</f>
        <v>0</v>
      </c>
      <c r="K176" s="173" t="s">
        <v>156</v>
      </c>
      <c r="L176" s="36"/>
      <c r="M176" s="178" t="s">
        <v>3</v>
      </c>
      <c r="N176" s="179" t="s">
        <v>40</v>
      </c>
      <c r="O176" s="69"/>
      <c r="P176" s="180">
        <f>O176*H176</f>
        <v>0</v>
      </c>
      <c r="Q176" s="180">
        <v>0</v>
      </c>
      <c r="R176" s="180">
        <f>Q176*H176</f>
        <v>0</v>
      </c>
      <c r="S176" s="180">
        <v>0</v>
      </c>
      <c r="T176" s="181">
        <f>S176*H176</f>
        <v>0</v>
      </c>
      <c r="U176" s="35"/>
      <c r="V176" s="35"/>
      <c r="W176" s="35"/>
      <c r="X176" s="35"/>
      <c r="Y176" s="35"/>
      <c r="Z176" s="35"/>
      <c r="AA176" s="35"/>
      <c r="AB176" s="35"/>
      <c r="AC176" s="35"/>
      <c r="AD176" s="35"/>
      <c r="AE176" s="35"/>
      <c r="AR176" s="182" t="s">
        <v>87</v>
      </c>
      <c r="AT176" s="182" t="s">
        <v>152</v>
      </c>
      <c r="AU176" s="182" t="s">
        <v>77</v>
      </c>
      <c r="AY176" s="16" t="s">
        <v>150</v>
      </c>
      <c r="BE176" s="183">
        <f>IF(N176="základní",J176,0)</f>
        <v>0</v>
      </c>
      <c r="BF176" s="183">
        <f>IF(N176="snížená",J176,0)</f>
        <v>0</v>
      </c>
      <c r="BG176" s="183">
        <f>IF(N176="zákl. přenesená",J176,0)</f>
        <v>0</v>
      </c>
      <c r="BH176" s="183">
        <f>IF(N176="sníž. přenesená",J176,0)</f>
        <v>0</v>
      </c>
      <c r="BI176" s="183">
        <f>IF(N176="nulová",J176,0)</f>
        <v>0</v>
      </c>
      <c r="BJ176" s="16" t="s">
        <v>15</v>
      </c>
      <c r="BK176" s="183">
        <f>ROUND(I176*H176,2)</f>
        <v>0</v>
      </c>
      <c r="BL176" s="16" t="s">
        <v>87</v>
      </c>
      <c r="BM176" s="182" t="s">
        <v>432</v>
      </c>
    </row>
    <row r="177" spans="1:47" s="2" customFormat="1" ht="12">
      <c r="A177" s="35"/>
      <c r="B177" s="36"/>
      <c r="C177" s="35"/>
      <c r="D177" s="184" t="s">
        <v>157</v>
      </c>
      <c r="E177" s="35"/>
      <c r="F177" s="185" t="s">
        <v>433</v>
      </c>
      <c r="G177" s="35"/>
      <c r="H177" s="35"/>
      <c r="I177" s="186"/>
      <c r="J177" s="35"/>
      <c r="K177" s="35"/>
      <c r="L177" s="36"/>
      <c r="M177" s="187"/>
      <c r="N177" s="188"/>
      <c r="O177" s="69"/>
      <c r="P177" s="69"/>
      <c r="Q177" s="69"/>
      <c r="R177" s="69"/>
      <c r="S177" s="69"/>
      <c r="T177" s="70"/>
      <c r="U177" s="35"/>
      <c r="V177" s="35"/>
      <c r="W177" s="35"/>
      <c r="X177" s="35"/>
      <c r="Y177" s="35"/>
      <c r="Z177" s="35"/>
      <c r="AA177" s="35"/>
      <c r="AB177" s="35"/>
      <c r="AC177" s="35"/>
      <c r="AD177" s="35"/>
      <c r="AE177" s="35"/>
      <c r="AT177" s="16" t="s">
        <v>157</v>
      </c>
      <c r="AU177" s="16" t="s">
        <v>77</v>
      </c>
    </row>
    <row r="178" spans="1:65" s="2" customFormat="1" ht="44.25" customHeight="1">
      <c r="A178" s="35"/>
      <c r="B178" s="170"/>
      <c r="C178" s="171" t="s">
        <v>434</v>
      </c>
      <c r="D178" s="171" t="s">
        <v>152</v>
      </c>
      <c r="E178" s="172" t="s">
        <v>435</v>
      </c>
      <c r="F178" s="173" t="s">
        <v>436</v>
      </c>
      <c r="G178" s="174" t="s">
        <v>155</v>
      </c>
      <c r="H178" s="175">
        <v>905.2</v>
      </c>
      <c r="I178" s="176"/>
      <c r="J178" s="177">
        <f>ROUND(I178*H178,2)</f>
        <v>0</v>
      </c>
      <c r="K178" s="173" t="s">
        <v>156</v>
      </c>
      <c r="L178" s="36"/>
      <c r="M178" s="178" t="s">
        <v>3</v>
      </c>
      <c r="N178" s="179" t="s">
        <v>40</v>
      </c>
      <c r="O178" s="69"/>
      <c r="P178" s="180">
        <f>O178*H178</f>
        <v>0</v>
      </c>
      <c r="Q178" s="180">
        <v>0</v>
      </c>
      <c r="R178" s="180">
        <f>Q178*H178</f>
        <v>0</v>
      </c>
      <c r="S178" s="180">
        <v>0</v>
      </c>
      <c r="T178" s="181">
        <f>S178*H178</f>
        <v>0</v>
      </c>
      <c r="U178" s="35"/>
      <c r="V178" s="35"/>
      <c r="W178" s="35"/>
      <c r="X178" s="35"/>
      <c r="Y178" s="35"/>
      <c r="Z178" s="35"/>
      <c r="AA178" s="35"/>
      <c r="AB178" s="35"/>
      <c r="AC178" s="35"/>
      <c r="AD178" s="35"/>
      <c r="AE178" s="35"/>
      <c r="AR178" s="182" t="s">
        <v>87</v>
      </c>
      <c r="AT178" s="182" t="s">
        <v>152</v>
      </c>
      <c r="AU178" s="182" t="s">
        <v>77</v>
      </c>
      <c r="AY178" s="16" t="s">
        <v>150</v>
      </c>
      <c r="BE178" s="183">
        <f>IF(N178="základní",J178,0)</f>
        <v>0</v>
      </c>
      <c r="BF178" s="183">
        <f>IF(N178="snížená",J178,0)</f>
        <v>0</v>
      </c>
      <c r="BG178" s="183">
        <f>IF(N178="zákl. přenesená",J178,0)</f>
        <v>0</v>
      </c>
      <c r="BH178" s="183">
        <f>IF(N178="sníž. přenesená",J178,0)</f>
        <v>0</v>
      </c>
      <c r="BI178" s="183">
        <f>IF(N178="nulová",J178,0)</f>
        <v>0</v>
      </c>
      <c r="BJ178" s="16" t="s">
        <v>15</v>
      </c>
      <c r="BK178" s="183">
        <f>ROUND(I178*H178,2)</f>
        <v>0</v>
      </c>
      <c r="BL178" s="16" t="s">
        <v>87</v>
      </c>
      <c r="BM178" s="182" t="s">
        <v>437</v>
      </c>
    </row>
    <row r="179" spans="1:47" s="2" customFormat="1" ht="12">
      <c r="A179" s="35"/>
      <c r="B179" s="36"/>
      <c r="C179" s="35"/>
      <c r="D179" s="184" t="s">
        <v>157</v>
      </c>
      <c r="E179" s="35"/>
      <c r="F179" s="185" t="s">
        <v>438</v>
      </c>
      <c r="G179" s="35"/>
      <c r="H179" s="35"/>
      <c r="I179" s="186"/>
      <c r="J179" s="35"/>
      <c r="K179" s="35"/>
      <c r="L179" s="36"/>
      <c r="M179" s="187"/>
      <c r="N179" s="188"/>
      <c r="O179" s="69"/>
      <c r="P179" s="69"/>
      <c r="Q179" s="69"/>
      <c r="R179" s="69"/>
      <c r="S179" s="69"/>
      <c r="T179" s="70"/>
      <c r="U179" s="35"/>
      <c r="V179" s="35"/>
      <c r="W179" s="35"/>
      <c r="X179" s="35"/>
      <c r="Y179" s="35"/>
      <c r="Z179" s="35"/>
      <c r="AA179" s="35"/>
      <c r="AB179" s="35"/>
      <c r="AC179" s="35"/>
      <c r="AD179" s="35"/>
      <c r="AE179" s="35"/>
      <c r="AT179" s="16" t="s">
        <v>157</v>
      </c>
      <c r="AU179" s="16" t="s">
        <v>77</v>
      </c>
    </row>
    <row r="180" spans="1:65" s="2" customFormat="1" ht="55.5" customHeight="1">
      <c r="A180" s="35"/>
      <c r="B180" s="170"/>
      <c r="C180" s="171" t="s">
        <v>258</v>
      </c>
      <c r="D180" s="171" t="s">
        <v>152</v>
      </c>
      <c r="E180" s="172" t="s">
        <v>439</v>
      </c>
      <c r="F180" s="173" t="s">
        <v>440</v>
      </c>
      <c r="G180" s="174" t="s">
        <v>155</v>
      </c>
      <c r="H180" s="175">
        <v>56122.4</v>
      </c>
      <c r="I180" s="176"/>
      <c r="J180" s="177">
        <f>ROUND(I180*H180,2)</f>
        <v>0</v>
      </c>
      <c r="K180" s="173" t="s">
        <v>156</v>
      </c>
      <c r="L180" s="36"/>
      <c r="M180" s="178" t="s">
        <v>3</v>
      </c>
      <c r="N180" s="179" t="s">
        <v>40</v>
      </c>
      <c r="O180" s="69"/>
      <c r="P180" s="180">
        <f>O180*H180</f>
        <v>0</v>
      </c>
      <c r="Q180" s="180">
        <v>0</v>
      </c>
      <c r="R180" s="180">
        <f>Q180*H180</f>
        <v>0</v>
      </c>
      <c r="S180" s="180">
        <v>0</v>
      </c>
      <c r="T180" s="181">
        <f>S180*H180</f>
        <v>0</v>
      </c>
      <c r="U180" s="35"/>
      <c r="V180" s="35"/>
      <c r="W180" s="35"/>
      <c r="X180" s="35"/>
      <c r="Y180" s="35"/>
      <c r="Z180" s="35"/>
      <c r="AA180" s="35"/>
      <c r="AB180" s="35"/>
      <c r="AC180" s="35"/>
      <c r="AD180" s="35"/>
      <c r="AE180" s="35"/>
      <c r="AR180" s="182" t="s">
        <v>87</v>
      </c>
      <c r="AT180" s="182" t="s">
        <v>152</v>
      </c>
      <c r="AU180" s="182" t="s">
        <v>77</v>
      </c>
      <c r="AY180" s="16" t="s">
        <v>150</v>
      </c>
      <c r="BE180" s="183">
        <f>IF(N180="základní",J180,0)</f>
        <v>0</v>
      </c>
      <c r="BF180" s="183">
        <f>IF(N180="snížená",J180,0)</f>
        <v>0</v>
      </c>
      <c r="BG180" s="183">
        <f>IF(N180="zákl. přenesená",J180,0)</f>
        <v>0</v>
      </c>
      <c r="BH180" s="183">
        <f>IF(N180="sníž. přenesená",J180,0)</f>
        <v>0</v>
      </c>
      <c r="BI180" s="183">
        <f>IF(N180="nulová",J180,0)</f>
        <v>0</v>
      </c>
      <c r="BJ180" s="16" t="s">
        <v>15</v>
      </c>
      <c r="BK180" s="183">
        <f>ROUND(I180*H180,2)</f>
        <v>0</v>
      </c>
      <c r="BL180" s="16" t="s">
        <v>87</v>
      </c>
      <c r="BM180" s="182" t="s">
        <v>441</v>
      </c>
    </row>
    <row r="181" spans="1:47" s="2" customFormat="1" ht="12">
      <c r="A181" s="35"/>
      <c r="B181" s="36"/>
      <c r="C181" s="35"/>
      <c r="D181" s="184" t="s">
        <v>157</v>
      </c>
      <c r="E181" s="35"/>
      <c r="F181" s="185" t="s">
        <v>442</v>
      </c>
      <c r="G181" s="35"/>
      <c r="H181" s="35"/>
      <c r="I181" s="186"/>
      <c r="J181" s="35"/>
      <c r="K181" s="35"/>
      <c r="L181" s="36"/>
      <c r="M181" s="187"/>
      <c r="N181" s="188"/>
      <c r="O181" s="69"/>
      <c r="P181" s="69"/>
      <c r="Q181" s="69"/>
      <c r="R181" s="69"/>
      <c r="S181" s="69"/>
      <c r="T181" s="70"/>
      <c r="U181" s="35"/>
      <c r="V181" s="35"/>
      <c r="W181" s="35"/>
      <c r="X181" s="35"/>
      <c r="Y181" s="35"/>
      <c r="Z181" s="35"/>
      <c r="AA181" s="35"/>
      <c r="AB181" s="35"/>
      <c r="AC181" s="35"/>
      <c r="AD181" s="35"/>
      <c r="AE181" s="35"/>
      <c r="AT181" s="16" t="s">
        <v>157</v>
      </c>
      <c r="AU181" s="16" t="s">
        <v>77</v>
      </c>
    </row>
    <row r="182" spans="1:65" s="2" customFormat="1" ht="44.25" customHeight="1">
      <c r="A182" s="35"/>
      <c r="B182" s="170"/>
      <c r="C182" s="171" t="s">
        <v>443</v>
      </c>
      <c r="D182" s="171" t="s">
        <v>152</v>
      </c>
      <c r="E182" s="172" t="s">
        <v>444</v>
      </c>
      <c r="F182" s="173" t="s">
        <v>445</v>
      </c>
      <c r="G182" s="174" t="s">
        <v>155</v>
      </c>
      <c r="H182" s="175">
        <v>905.2</v>
      </c>
      <c r="I182" s="176"/>
      <c r="J182" s="177">
        <f>ROUND(I182*H182,2)</f>
        <v>0</v>
      </c>
      <c r="K182" s="173" t="s">
        <v>156</v>
      </c>
      <c r="L182" s="36"/>
      <c r="M182" s="178" t="s">
        <v>3</v>
      </c>
      <c r="N182" s="179" t="s">
        <v>40</v>
      </c>
      <c r="O182" s="69"/>
      <c r="P182" s="180">
        <f>O182*H182</f>
        <v>0</v>
      </c>
      <c r="Q182" s="180">
        <v>0</v>
      </c>
      <c r="R182" s="180">
        <f>Q182*H182</f>
        <v>0</v>
      </c>
      <c r="S182" s="180">
        <v>0</v>
      </c>
      <c r="T182" s="181">
        <f>S182*H182</f>
        <v>0</v>
      </c>
      <c r="U182" s="35"/>
      <c r="V182" s="35"/>
      <c r="W182" s="35"/>
      <c r="X182" s="35"/>
      <c r="Y182" s="35"/>
      <c r="Z182" s="35"/>
      <c r="AA182" s="35"/>
      <c r="AB182" s="35"/>
      <c r="AC182" s="35"/>
      <c r="AD182" s="35"/>
      <c r="AE182" s="35"/>
      <c r="AR182" s="182" t="s">
        <v>87</v>
      </c>
      <c r="AT182" s="182" t="s">
        <v>152</v>
      </c>
      <c r="AU182" s="182" t="s">
        <v>77</v>
      </c>
      <c r="AY182" s="16" t="s">
        <v>150</v>
      </c>
      <c r="BE182" s="183">
        <f>IF(N182="základní",J182,0)</f>
        <v>0</v>
      </c>
      <c r="BF182" s="183">
        <f>IF(N182="snížená",J182,0)</f>
        <v>0</v>
      </c>
      <c r="BG182" s="183">
        <f>IF(N182="zákl. přenesená",J182,0)</f>
        <v>0</v>
      </c>
      <c r="BH182" s="183">
        <f>IF(N182="sníž. přenesená",J182,0)</f>
        <v>0</v>
      </c>
      <c r="BI182" s="183">
        <f>IF(N182="nulová",J182,0)</f>
        <v>0</v>
      </c>
      <c r="BJ182" s="16" t="s">
        <v>15</v>
      </c>
      <c r="BK182" s="183">
        <f>ROUND(I182*H182,2)</f>
        <v>0</v>
      </c>
      <c r="BL182" s="16" t="s">
        <v>87</v>
      </c>
      <c r="BM182" s="182" t="s">
        <v>446</v>
      </c>
    </row>
    <row r="183" spans="1:47" s="2" customFormat="1" ht="12">
      <c r="A183" s="35"/>
      <c r="B183" s="36"/>
      <c r="C183" s="35"/>
      <c r="D183" s="184" t="s">
        <v>157</v>
      </c>
      <c r="E183" s="35"/>
      <c r="F183" s="185" t="s">
        <v>447</v>
      </c>
      <c r="G183" s="35"/>
      <c r="H183" s="35"/>
      <c r="I183" s="186"/>
      <c r="J183" s="35"/>
      <c r="K183" s="35"/>
      <c r="L183" s="36"/>
      <c r="M183" s="187"/>
      <c r="N183" s="188"/>
      <c r="O183" s="69"/>
      <c r="P183" s="69"/>
      <c r="Q183" s="69"/>
      <c r="R183" s="69"/>
      <c r="S183" s="69"/>
      <c r="T183" s="70"/>
      <c r="U183" s="35"/>
      <c r="V183" s="35"/>
      <c r="W183" s="35"/>
      <c r="X183" s="35"/>
      <c r="Y183" s="35"/>
      <c r="Z183" s="35"/>
      <c r="AA183" s="35"/>
      <c r="AB183" s="35"/>
      <c r="AC183" s="35"/>
      <c r="AD183" s="35"/>
      <c r="AE183" s="35"/>
      <c r="AT183" s="16" t="s">
        <v>157</v>
      </c>
      <c r="AU183" s="16" t="s">
        <v>77</v>
      </c>
    </row>
    <row r="184" spans="1:65" s="2" customFormat="1" ht="24.15" customHeight="1">
      <c r="A184" s="35"/>
      <c r="B184" s="170"/>
      <c r="C184" s="171" t="s">
        <v>262</v>
      </c>
      <c r="D184" s="171" t="s">
        <v>152</v>
      </c>
      <c r="E184" s="172" t="s">
        <v>448</v>
      </c>
      <c r="F184" s="173" t="s">
        <v>449</v>
      </c>
      <c r="G184" s="174" t="s">
        <v>155</v>
      </c>
      <c r="H184" s="175">
        <v>905.2</v>
      </c>
      <c r="I184" s="176"/>
      <c r="J184" s="177">
        <f>ROUND(I184*H184,2)</f>
        <v>0</v>
      </c>
      <c r="K184" s="173" t="s">
        <v>156</v>
      </c>
      <c r="L184" s="36"/>
      <c r="M184" s="178" t="s">
        <v>3</v>
      </c>
      <c r="N184" s="179" t="s">
        <v>40</v>
      </c>
      <c r="O184" s="69"/>
      <c r="P184" s="180">
        <f>O184*H184</f>
        <v>0</v>
      </c>
      <c r="Q184" s="180">
        <v>0</v>
      </c>
      <c r="R184" s="180">
        <f>Q184*H184</f>
        <v>0</v>
      </c>
      <c r="S184" s="180">
        <v>0</v>
      </c>
      <c r="T184" s="181">
        <f>S184*H184</f>
        <v>0</v>
      </c>
      <c r="U184" s="35"/>
      <c r="V184" s="35"/>
      <c r="W184" s="35"/>
      <c r="X184" s="35"/>
      <c r="Y184" s="35"/>
      <c r="Z184" s="35"/>
      <c r="AA184" s="35"/>
      <c r="AB184" s="35"/>
      <c r="AC184" s="35"/>
      <c r="AD184" s="35"/>
      <c r="AE184" s="35"/>
      <c r="AR184" s="182" t="s">
        <v>87</v>
      </c>
      <c r="AT184" s="182" t="s">
        <v>152</v>
      </c>
      <c r="AU184" s="182" t="s">
        <v>77</v>
      </c>
      <c r="AY184" s="16" t="s">
        <v>150</v>
      </c>
      <c r="BE184" s="183">
        <f>IF(N184="základní",J184,0)</f>
        <v>0</v>
      </c>
      <c r="BF184" s="183">
        <f>IF(N184="snížená",J184,0)</f>
        <v>0</v>
      </c>
      <c r="BG184" s="183">
        <f>IF(N184="zákl. přenesená",J184,0)</f>
        <v>0</v>
      </c>
      <c r="BH184" s="183">
        <f>IF(N184="sníž. přenesená",J184,0)</f>
        <v>0</v>
      </c>
      <c r="BI184" s="183">
        <f>IF(N184="nulová",J184,0)</f>
        <v>0</v>
      </c>
      <c r="BJ184" s="16" t="s">
        <v>15</v>
      </c>
      <c r="BK184" s="183">
        <f>ROUND(I184*H184,2)</f>
        <v>0</v>
      </c>
      <c r="BL184" s="16" t="s">
        <v>87</v>
      </c>
      <c r="BM184" s="182" t="s">
        <v>450</v>
      </c>
    </row>
    <row r="185" spans="1:47" s="2" customFormat="1" ht="12">
      <c r="A185" s="35"/>
      <c r="B185" s="36"/>
      <c r="C185" s="35"/>
      <c r="D185" s="184" t="s">
        <v>157</v>
      </c>
      <c r="E185" s="35"/>
      <c r="F185" s="185" t="s">
        <v>451</v>
      </c>
      <c r="G185" s="35"/>
      <c r="H185" s="35"/>
      <c r="I185" s="186"/>
      <c r="J185" s="35"/>
      <c r="K185" s="35"/>
      <c r="L185" s="36"/>
      <c r="M185" s="187"/>
      <c r="N185" s="188"/>
      <c r="O185" s="69"/>
      <c r="P185" s="69"/>
      <c r="Q185" s="69"/>
      <c r="R185" s="69"/>
      <c r="S185" s="69"/>
      <c r="T185" s="70"/>
      <c r="U185" s="35"/>
      <c r="V185" s="35"/>
      <c r="W185" s="35"/>
      <c r="X185" s="35"/>
      <c r="Y185" s="35"/>
      <c r="Z185" s="35"/>
      <c r="AA185" s="35"/>
      <c r="AB185" s="35"/>
      <c r="AC185" s="35"/>
      <c r="AD185" s="35"/>
      <c r="AE185" s="35"/>
      <c r="AT185" s="16" t="s">
        <v>157</v>
      </c>
      <c r="AU185" s="16" t="s">
        <v>77</v>
      </c>
    </row>
    <row r="186" spans="1:65" s="2" customFormat="1" ht="24.15" customHeight="1">
      <c r="A186" s="35"/>
      <c r="B186" s="170"/>
      <c r="C186" s="171" t="s">
        <v>452</v>
      </c>
      <c r="D186" s="171" t="s">
        <v>152</v>
      </c>
      <c r="E186" s="172" t="s">
        <v>453</v>
      </c>
      <c r="F186" s="173" t="s">
        <v>454</v>
      </c>
      <c r="G186" s="174" t="s">
        <v>155</v>
      </c>
      <c r="H186" s="175">
        <v>56122.4</v>
      </c>
      <c r="I186" s="176"/>
      <c r="J186" s="177">
        <f>ROUND(I186*H186,2)</f>
        <v>0</v>
      </c>
      <c r="K186" s="173" t="s">
        <v>156</v>
      </c>
      <c r="L186" s="36"/>
      <c r="M186" s="178" t="s">
        <v>3</v>
      </c>
      <c r="N186" s="179" t="s">
        <v>40</v>
      </c>
      <c r="O186" s="69"/>
      <c r="P186" s="180">
        <f>O186*H186</f>
        <v>0</v>
      </c>
      <c r="Q186" s="180">
        <v>0</v>
      </c>
      <c r="R186" s="180">
        <f>Q186*H186</f>
        <v>0</v>
      </c>
      <c r="S186" s="180">
        <v>0</v>
      </c>
      <c r="T186" s="181">
        <f>S186*H186</f>
        <v>0</v>
      </c>
      <c r="U186" s="35"/>
      <c r="V186" s="35"/>
      <c r="W186" s="35"/>
      <c r="X186" s="35"/>
      <c r="Y186" s="35"/>
      <c r="Z186" s="35"/>
      <c r="AA186" s="35"/>
      <c r="AB186" s="35"/>
      <c r="AC186" s="35"/>
      <c r="AD186" s="35"/>
      <c r="AE186" s="35"/>
      <c r="AR186" s="182" t="s">
        <v>87</v>
      </c>
      <c r="AT186" s="182" t="s">
        <v>152</v>
      </c>
      <c r="AU186" s="182" t="s">
        <v>77</v>
      </c>
      <c r="AY186" s="16" t="s">
        <v>150</v>
      </c>
      <c r="BE186" s="183">
        <f>IF(N186="základní",J186,0)</f>
        <v>0</v>
      </c>
      <c r="BF186" s="183">
        <f>IF(N186="snížená",J186,0)</f>
        <v>0</v>
      </c>
      <c r="BG186" s="183">
        <f>IF(N186="zákl. přenesená",J186,0)</f>
        <v>0</v>
      </c>
      <c r="BH186" s="183">
        <f>IF(N186="sníž. přenesená",J186,0)</f>
        <v>0</v>
      </c>
      <c r="BI186" s="183">
        <f>IF(N186="nulová",J186,0)</f>
        <v>0</v>
      </c>
      <c r="BJ186" s="16" t="s">
        <v>15</v>
      </c>
      <c r="BK186" s="183">
        <f>ROUND(I186*H186,2)</f>
        <v>0</v>
      </c>
      <c r="BL186" s="16" t="s">
        <v>87</v>
      </c>
      <c r="BM186" s="182" t="s">
        <v>455</v>
      </c>
    </row>
    <row r="187" spans="1:47" s="2" customFormat="1" ht="12">
      <c r="A187" s="35"/>
      <c r="B187" s="36"/>
      <c r="C187" s="35"/>
      <c r="D187" s="184" t="s">
        <v>157</v>
      </c>
      <c r="E187" s="35"/>
      <c r="F187" s="185" t="s">
        <v>456</v>
      </c>
      <c r="G187" s="35"/>
      <c r="H187" s="35"/>
      <c r="I187" s="186"/>
      <c r="J187" s="35"/>
      <c r="K187" s="35"/>
      <c r="L187" s="36"/>
      <c r="M187" s="187"/>
      <c r="N187" s="188"/>
      <c r="O187" s="69"/>
      <c r="P187" s="69"/>
      <c r="Q187" s="69"/>
      <c r="R187" s="69"/>
      <c r="S187" s="69"/>
      <c r="T187" s="70"/>
      <c r="U187" s="35"/>
      <c r="V187" s="35"/>
      <c r="W187" s="35"/>
      <c r="X187" s="35"/>
      <c r="Y187" s="35"/>
      <c r="Z187" s="35"/>
      <c r="AA187" s="35"/>
      <c r="AB187" s="35"/>
      <c r="AC187" s="35"/>
      <c r="AD187" s="35"/>
      <c r="AE187" s="35"/>
      <c r="AT187" s="16" t="s">
        <v>157</v>
      </c>
      <c r="AU187" s="16" t="s">
        <v>77</v>
      </c>
    </row>
    <row r="188" spans="1:65" s="2" customFormat="1" ht="24.15" customHeight="1">
      <c r="A188" s="35"/>
      <c r="B188" s="170"/>
      <c r="C188" s="171" t="s">
        <v>266</v>
      </c>
      <c r="D188" s="171" t="s">
        <v>152</v>
      </c>
      <c r="E188" s="172" t="s">
        <v>457</v>
      </c>
      <c r="F188" s="173" t="s">
        <v>458</v>
      </c>
      <c r="G188" s="174" t="s">
        <v>155</v>
      </c>
      <c r="H188" s="175">
        <v>905.2</v>
      </c>
      <c r="I188" s="176"/>
      <c r="J188" s="177">
        <f>ROUND(I188*H188,2)</f>
        <v>0</v>
      </c>
      <c r="K188" s="173" t="s">
        <v>156</v>
      </c>
      <c r="L188" s="36"/>
      <c r="M188" s="178" t="s">
        <v>3</v>
      </c>
      <c r="N188" s="179" t="s">
        <v>40</v>
      </c>
      <c r="O188" s="69"/>
      <c r="P188" s="180">
        <f>O188*H188</f>
        <v>0</v>
      </c>
      <c r="Q188" s="180">
        <v>0</v>
      </c>
      <c r="R188" s="180">
        <f>Q188*H188</f>
        <v>0</v>
      </c>
      <c r="S188" s="180">
        <v>0</v>
      </c>
      <c r="T188" s="181">
        <f>S188*H188</f>
        <v>0</v>
      </c>
      <c r="U188" s="35"/>
      <c r="V188" s="35"/>
      <c r="W188" s="35"/>
      <c r="X188" s="35"/>
      <c r="Y188" s="35"/>
      <c r="Z188" s="35"/>
      <c r="AA188" s="35"/>
      <c r="AB188" s="35"/>
      <c r="AC188" s="35"/>
      <c r="AD188" s="35"/>
      <c r="AE188" s="35"/>
      <c r="AR188" s="182" t="s">
        <v>87</v>
      </c>
      <c r="AT188" s="182" t="s">
        <v>152</v>
      </c>
      <c r="AU188" s="182" t="s">
        <v>77</v>
      </c>
      <c r="AY188" s="16" t="s">
        <v>150</v>
      </c>
      <c r="BE188" s="183">
        <f>IF(N188="základní",J188,0)</f>
        <v>0</v>
      </c>
      <c r="BF188" s="183">
        <f>IF(N188="snížená",J188,0)</f>
        <v>0</v>
      </c>
      <c r="BG188" s="183">
        <f>IF(N188="zákl. přenesená",J188,0)</f>
        <v>0</v>
      </c>
      <c r="BH188" s="183">
        <f>IF(N188="sníž. přenesená",J188,0)</f>
        <v>0</v>
      </c>
      <c r="BI188" s="183">
        <f>IF(N188="nulová",J188,0)</f>
        <v>0</v>
      </c>
      <c r="BJ188" s="16" t="s">
        <v>15</v>
      </c>
      <c r="BK188" s="183">
        <f>ROUND(I188*H188,2)</f>
        <v>0</v>
      </c>
      <c r="BL188" s="16" t="s">
        <v>87</v>
      </c>
      <c r="BM188" s="182" t="s">
        <v>459</v>
      </c>
    </row>
    <row r="189" spans="1:47" s="2" customFormat="1" ht="12">
      <c r="A189" s="35"/>
      <c r="B189" s="36"/>
      <c r="C189" s="35"/>
      <c r="D189" s="184" t="s">
        <v>157</v>
      </c>
      <c r="E189" s="35"/>
      <c r="F189" s="185" t="s">
        <v>460</v>
      </c>
      <c r="G189" s="35"/>
      <c r="H189" s="35"/>
      <c r="I189" s="186"/>
      <c r="J189" s="35"/>
      <c r="K189" s="35"/>
      <c r="L189" s="36"/>
      <c r="M189" s="187"/>
      <c r="N189" s="188"/>
      <c r="O189" s="69"/>
      <c r="P189" s="69"/>
      <c r="Q189" s="69"/>
      <c r="R189" s="69"/>
      <c r="S189" s="69"/>
      <c r="T189" s="70"/>
      <c r="U189" s="35"/>
      <c r="V189" s="35"/>
      <c r="W189" s="35"/>
      <c r="X189" s="35"/>
      <c r="Y189" s="35"/>
      <c r="Z189" s="35"/>
      <c r="AA189" s="35"/>
      <c r="AB189" s="35"/>
      <c r="AC189" s="35"/>
      <c r="AD189" s="35"/>
      <c r="AE189" s="35"/>
      <c r="AT189" s="16" t="s">
        <v>157</v>
      </c>
      <c r="AU189" s="16" t="s">
        <v>77</v>
      </c>
    </row>
    <row r="190" spans="1:63" s="12" customFormat="1" ht="22.8" customHeight="1">
      <c r="A190" s="12"/>
      <c r="B190" s="157"/>
      <c r="C190" s="12"/>
      <c r="D190" s="158" t="s">
        <v>68</v>
      </c>
      <c r="E190" s="168" t="s">
        <v>461</v>
      </c>
      <c r="F190" s="168" t="s">
        <v>462</v>
      </c>
      <c r="G190" s="12"/>
      <c r="H190" s="12"/>
      <c r="I190" s="160"/>
      <c r="J190" s="169">
        <f>BK190</f>
        <v>0</v>
      </c>
      <c r="K190" s="12"/>
      <c r="L190" s="157"/>
      <c r="M190" s="162"/>
      <c r="N190" s="163"/>
      <c r="O190" s="163"/>
      <c r="P190" s="164">
        <f>SUM(P191:P192)</f>
        <v>0</v>
      </c>
      <c r="Q190" s="163"/>
      <c r="R190" s="164">
        <f>SUM(R191:R192)</f>
        <v>0</v>
      </c>
      <c r="S190" s="163"/>
      <c r="T190" s="165">
        <f>SUM(T191:T192)</f>
        <v>0</v>
      </c>
      <c r="U190" s="12"/>
      <c r="V190" s="12"/>
      <c r="W190" s="12"/>
      <c r="X190" s="12"/>
      <c r="Y190" s="12"/>
      <c r="Z190" s="12"/>
      <c r="AA190" s="12"/>
      <c r="AB190" s="12"/>
      <c r="AC190" s="12"/>
      <c r="AD190" s="12"/>
      <c r="AE190" s="12"/>
      <c r="AR190" s="158" t="s">
        <v>15</v>
      </c>
      <c r="AT190" s="166" t="s">
        <v>68</v>
      </c>
      <c r="AU190" s="166" t="s">
        <v>15</v>
      </c>
      <c r="AY190" s="158" t="s">
        <v>150</v>
      </c>
      <c r="BK190" s="167">
        <f>SUM(BK191:BK192)</f>
        <v>0</v>
      </c>
    </row>
    <row r="191" spans="1:65" s="2" customFormat="1" ht="37.8" customHeight="1">
      <c r="A191" s="35"/>
      <c r="B191" s="170"/>
      <c r="C191" s="171" t="s">
        <v>463</v>
      </c>
      <c r="D191" s="171" t="s">
        <v>152</v>
      </c>
      <c r="E191" s="172" t="s">
        <v>464</v>
      </c>
      <c r="F191" s="173" t="s">
        <v>465</v>
      </c>
      <c r="G191" s="174" t="s">
        <v>155</v>
      </c>
      <c r="H191" s="175">
        <v>623</v>
      </c>
      <c r="I191" s="176"/>
      <c r="J191" s="177">
        <f>ROUND(I191*H191,2)</f>
        <v>0</v>
      </c>
      <c r="K191" s="173" t="s">
        <v>156</v>
      </c>
      <c r="L191" s="36"/>
      <c r="M191" s="178" t="s">
        <v>3</v>
      </c>
      <c r="N191" s="179" t="s">
        <v>40</v>
      </c>
      <c r="O191" s="69"/>
      <c r="P191" s="180">
        <f>O191*H191</f>
        <v>0</v>
      </c>
      <c r="Q191" s="180">
        <v>0</v>
      </c>
      <c r="R191" s="180">
        <f>Q191*H191</f>
        <v>0</v>
      </c>
      <c r="S191" s="180">
        <v>0</v>
      </c>
      <c r="T191" s="181">
        <f>S191*H191</f>
        <v>0</v>
      </c>
      <c r="U191" s="35"/>
      <c r="V191" s="35"/>
      <c r="W191" s="35"/>
      <c r="X191" s="35"/>
      <c r="Y191" s="35"/>
      <c r="Z191" s="35"/>
      <c r="AA191" s="35"/>
      <c r="AB191" s="35"/>
      <c r="AC191" s="35"/>
      <c r="AD191" s="35"/>
      <c r="AE191" s="35"/>
      <c r="AR191" s="182" t="s">
        <v>87</v>
      </c>
      <c r="AT191" s="182" t="s">
        <v>152</v>
      </c>
      <c r="AU191" s="182" t="s">
        <v>77</v>
      </c>
      <c r="AY191" s="16" t="s">
        <v>150</v>
      </c>
      <c r="BE191" s="183">
        <f>IF(N191="základní",J191,0)</f>
        <v>0</v>
      </c>
      <c r="BF191" s="183">
        <f>IF(N191="snížená",J191,0)</f>
        <v>0</v>
      </c>
      <c r="BG191" s="183">
        <f>IF(N191="zákl. přenesená",J191,0)</f>
        <v>0</v>
      </c>
      <c r="BH191" s="183">
        <f>IF(N191="sníž. přenesená",J191,0)</f>
        <v>0</v>
      </c>
      <c r="BI191" s="183">
        <f>IF(N191="nulová",J191,0)</f>
        <v>0</v>
      </c>
      <c r="BJ191" s="16" t="s">
        <v>15</v>
      </c>
      <c r="BK191" s="183">
        <f>ROUND(I191*H191,2)</f>
        <v>0</v>
      </c>
      <c r="BL191" s="16" t="s">
        <v>87</v>
      </c>
      <c r="BM191" s="182" t="s">
        <v>466</v>
      </c>
    </row>
    <row r="192" spans="1:47" s="2" customFormat="1" ht="12">
      <c r="A192" s="35"/>
      <c r="B192" s="36"/>
      <c r="C192" s="35"/>
      <c r="D192" s="184" t="s">
        <v>157</v>
      </c>
      <c r="E192" s="35"/>
      <c r="F192" s="185" t="s">
        <v>467</v>
      </c>
      <c r="G192" s="35"/>
      <c r="H192" s="35"/>
      <c r="I192" s="186"/>
      <c r="J192" s="35"/>
      <c r="K192" s="35"/>
      <c r="L192" s="36"/>
      <c r="M192" s="187"/>
      <c r="N192" s="188"/>
      <c r="O192" s="69"/>
      <c r="P192" s="69"/>
      <c r="Q192" s="69"/>
      <c r="R192" s="69"/>
      <c r="S192" s="69"/>
      <c r="T192" s="70"/>
      <c r="U192" s="35"/>
      <c r="V192" s="35"/>
      <c r="W192" s="35"/>
      <c r="X192" s="35"/>
      <c r="Y192" s="35"/>
      <c r="Z192" s="35"/>
      <c r="AA192" s="35"/>
      <c r="AB192" s="35"/>
      <c r="AC192" s="35"/>
      <c r="AD192" s="35"/>
      <c r="AE192" s="35"/>
      <c r="AT192" s="16" t="s">
        <v>157</v>
      </c>
      <c r="AU192" s="16" t="s">
        <v>77</v>
      </c>
    </row>
    <row r="193" spans="1:63" s="12" customFormat="1" ht="22.8" customHeight="1">
      <c r="A193" s="12"/>
      <c r="B193" s="157"/>
      <c r="C193" s="12"/>
      <c r="D193" s="158" t="s">
        <v>68</v>
      </c>
      <c r="E193" s="168" t="s">
        <v>468</v>
      </c>
      <c r="F193" s="168" t="s">
        <v>469</v>
      </c>
      <c r="G193" s="12"/>
      <c r="H193" s="12"/>
      <c r="I193" s="160"/>
      <c r="J193" s="169">
        <f>BK193</f>
        <v>0</v>
      </c>
      <c r="K193" s="12"/>
      <c r="L193" s="157"/>
      <c r="M193" s="162"/>
      <c r="N193" s="163"/>
      <c r="O193" s="163"/>
      <c r="P193" s="164">
        <f>SUM(P194:P201)</f>
        <v>0</v>
      </c>
      <c r="Q193" s="163"/>
      <c r="R193" s="164">
        <f>SUM(R194:R201)</f>
        <v>0</v>
      </c>
      <c r="S193" s="163"/>
      <c r="T193" s="165">
        <f>SUM(T194:T201)</f>
        <v>0</v>
      </c>
      <c r="U193" s="12"/>
      <c r="V193" s="12"/>
      <c r="W193" s="12"/>
      <c r="X193" s="12"/>
      <c r="Y193" s="12"/>
      <c r="Z193" s="12"/>
      <c r="AA193" s="12"/>
      <c r="AB193" s="12"/>
      <c r="AC193" s="12"/>
      <c r="AD193" s="12"/>
      <c r="AE193" s="12"/>
      <c r="AR193" s="158" t="s">
        <v>15</v>
      </c>
      <c r="AT193" s="166" t="s">
        <v>68</v>
      </c>
      <c r="AU193" s="166" t="s">
        <v>15</v>
      </c>
      <c r="AY193" s="158" t="s">
        <v>150</v>
      </c>
      <c r="BK193" s="167">
        <f>SUM(BK194:BK201)</f>
        <v>0</v>
      </c>
    </row>
    <row r="194" spans="1:65" s="2" customFormat="1" ht="24.15" customHeight="1">
      <c r="A194" s="35"/>
      <c r="B194" s="170"/>
      <c r="C194" s="171" t="s">
        <v>270</v>
      </c>
      <c r="D194" s="171" t="s">
        <v>152</v>
      </c>
      <c r="E194" s="172" t="s">
        <v>470</v>
      </c>
      <c r="F194" s="173" t="s">
        <v>471</v>
      </c>
      <c r="G194" s="174" t="s">
        <v>407</v>
      </c>
      <c r="H194" s="175">
        <v>35.35</v>
      </c>
      <c r="I194" s="176"/>
      <c r="J194" s="177">
        <f>ROUND(I194*H194,2)</f>
        <v>0</v>
      </c>
      <c r="K194" s="173" t="s">
        <v>156</v>
      </c>
      <c r="L194" s="36"/>
      <c r="M194" s="178" t="s">
        <v>3</v>
      </c>
      <c r="N194" s="179" t="s">
        <v>40</v>
      </c>
      <c r="O194" s="69"/>
      <c r="P194" s="180">
        <f>O194*H194</f>
        <v>0</v>
      </c>
      <c r="Q194" s="180">
        <v>0</v>
      </c>
      <c r="R194" s="180">
        <f>Q194*H194</f>
        <v>0</v>
      </c>
      <c r="S194" s="180">
        <v>0</v>
      </c>
      <c r="T194" s="181">
        <f>S194*H194</f>
        <v>0</v>
      </c>
      <c r="U194" s="35"/>
      <c r="V194" s="35"/>
      <c r="W194" s="35"/>
      <c r="X194" s="35"/>
      <c r="Y194" s="35"/>
      <c r="Z194" s="35"/>
      <c r="AA194" s="35"/>
      <c r="AB194" s="35"/>
      <c r="AC194" s="35"/>
      <c r="AD194" s="35"/>
      <c r="AE194" s="35"/>
      <c r="AR194" s="182" t="s">
        <v>87</v>
      </c>
      <c r="AT194" s="182" t="s">
        <v>152</v>
      </c>
      <c r="AU194" s="182" t="s">
        <v>77</v>
      </c>
      <c r="AY194" s="16" t="s">
        <v>150</v>
      </c>
      <c r="BE194" s="183">
        <f>IF(N194="základní",J194,0)</f>
        <v>0</v>
      </c>
      <c r="BF194" s="183">
        <f>IF(N194="snížená",J194,0)</f>
        <v>0</v>
      </c>
      <c r="BG194" s="183">
        <f>IF(N194="zákl. přenesená",J194,0)</f>
        <v>0</v>
      </c>
      <c r="BH194" s="183">
        <f>IF(N194="sníž. přenesená",J194,0)</f>
        <v>0</v>
      </c>
      <c r="BI194" s="183">
        <f>IF(N194="nulová",J194,0)</f>
        <v>0</v>
      </c>
      <c r="BJ194" s="16" t="s">
        <v>15</v>
      </c>
      <c r="BK194" s="183">
        <f>ROUND(I194*H194,2)</f>
        <v>0</v>
      </c>
      <c r="BL194" s="16" t="s">
        <v>87</v>
      </c>
      <c r="BM194" s="182" t="s">
        <v>472</v>
      </c>
    </row>
    <row r="195" spans="1:47" s="2" customFormat="1" ht="12">
      <c r="A195" s="35"/>
      <c r="B195" s="36"/>
      <c r="C195" s="35"/>
      <c r="D195" s="184" t="s">
        <v>157</v>
      </c>
      <c r="E195" s="35"/>
      <c r="F195" s="185" t="s">
        <v>473</v>
      </c>
      <c r="G195" s="35"/>
      <c r="H195" s="35"/>
      <c r="I195" s="186"/>
      <c r="J195" s="35"/>
      <c r="K195" s="35"/>
      <c r="L195" s="36"/>
      <c r="M195" s="187"/>
      <c r="N195" s="188"/>
      <c r="O195" s="69"/>
      <c r="P195" s="69"/>
      <c r="Q195" s="69"/>
      <c r="R195" s="69"/>
      <c r="S195" s="69"/>
      <c r="T195" s="70"/>
      <c r="U195" s="35"/>
      <c r="V195" s="35"/>
      <c r="W195" s="35"/>
      <c r="X195" s="35"/>
      <c r="Y195" s="35"/>
      <c r="Z195" s="35"/>
      <c r="AA195" s="35"/>
      <c r="AB195" s="35"/>
      <c r="AC195" s="35"/>
      <c r="AD195" s="35"/>
      <c r="AE195" s="35"/>
      <c r="AT195" s="16" t="s">
        <v>157</v>
      </c>
      <c r="AU195" s="16" t="s">
        <v>77</v>
      </c>
    </row>
    <row r="196" spans="1:65" s="2" customFormat="1" ht="33" customHeight="1">
      <c r="A196" s="35"/>
      <c r="B196" s="170"/>
      <c r="C196" s="171" t="s">
        <v>474</v>
      </c>
      <c r="D196" s="171" t="s">
        <v>152</v>
      </c>
      <c r="E196" s="172" t="s">
        <v>475</v>
      </c>
      <c r="F196" s="173" t="s">
        <v>476</v>
      </c>
      <c r="G196" s="174" t="s">
        <v>407</v>
      </c>
      <c r="H196" s="175">
        <v>35.35</v>
      </c>
      <c r="I196" s="176"/>
      <c r="J196" s="177">
        <f>ROUND(I196*H196,2)</f>
        <v>0</v>
      </c>
      <c r="K196" s="173" t="s">
        <v>156</v>
      </c>
      <c r="L196" s="36"/>
      <c r="M196" s="178" t="s">
        <v>3</v>
      </c>
      <c r="N196" s="179" t="s">
        <v>40</v>
      </c>
      <c r="O196" s="69"/>
      <c r="P196" s="180">
        <f>O196*H196</f>
        <v>0</v>
      </c>
      <c r="Q196" s="180">
        <v>0</v>
      </c>
      <c r="R196" s="180">
        <f>Q196*H196</f>
        <v>0</v>
      </c>
      <c r="S196" s="180">
        <v>0</v>
      </c>
      <c r="T196" s="181">
        <f>S196*H196</f>
        <v>0</v>
      </c>
      <c r="U196" s="35"/>
      <c r="V196" s="35"/>
      <c r="W196" s="35"/>
      <c r="X196" s="35"/>
      <c r="Y196" s="35"/>
      <c r="Z196" s="35"/>
      <c r="AA196" s="35"/>
      <c r="AB196" s="35"/>
      <c r="AC196" s="35"/>
      <c r="AD196" s="35"/>
      <c r="AE196" s="35"/>
      <c r="AR196" s="182" t="s">
        <v>87</v>
      </c>
      <c r="AT196" s="182" t="s">
        <v>152</v>
      </c>
      <c r="AU196" s="182" t="s">
        <v>77</v>
      </c>
      <c r="AY196" s="16" t="s">
        <v>150</v>
      </c>
      <c r="BE196" s="183">
        <f>IF(N196="základní",J196,0)</f>
        <v>0</v>
      </c>
      <c r="BF196" s="183">
        <f>IF(N196="snížená",J196,0)</f>
        <v>0</v>
      </c>
      <c r="BG196" s="183">
        <f>IF(N196="zákl. přenesená",J196,0)</f>
        <v>0</v>
      </c>
      <c r="BH196" s="183">
        <f>IF(N196="sníž. přenesená",J196,0)</f>
        <v>0</v>
      </c>
      <c r="BI196" s="183">
        <f>IF(N196="nulová",J196,0)</f>
        <v>0</v>
      </c>
      <c r="BJ196" s="16" t="s">
        <v>15</v>
      </c>
      <c r="BK196" s="183">
        <f>ROUND(I196*H196,2)</f>
        <v>0</v>
      </c>
      <c r="BL196" s="16" t="s">
        <v>87</v>
      </c>
      <c r="BM196" s="182" t="s">
        <v>477</v>
      </c>
    </row>
    <row r="197" spans="1:47" s="2" customFormat="1" ht="12">
      <c r="A197" s="35"/>
      <c r="B197" s="36"/>
      <c r="C197" s="35"/>
      <c r="D197" s="184" t="s">
        <v>157</v>
      </c>
      <c r="E197" s="35"/>
      <c r="F197" s="185" t="s">
        <v>478</v>
      </c>
      <c r="G197" s="35"/>
      <c r="H197" s="35"/>
      <c r="I197" s="186"/>
      <c r="J197" s="35"/>
      <c r="K197" s="35"/>
      <c r="L197" s="36"/>
      <c r="M197" s="187"/>
      <c r="N197" s="188"/>
      <c r="O197" s="69"/>
      <c r="P197" s="69"/>
      <c r="Q197" s="69"/>
      <c r="R197" s="69"/>
      <c r="S197" s="69"/>
      <c r="T197" s="70"/>
      <c r="U197" s="35"/>
      <c r="V197" s="35"/>
      <c r="W197" s="35"/>
      <c r="X197" s="35"/>
      <c r="Y197" s="35"/>
      <c r="Z197" s="35"/>
      <c r="AA197" s="35"/>
      <c r="AB197" s="35"/>
      <c r="AC197" s="35"/>
      <c r="AD197" s="35"/>
      <c r="AE197" s="35"/>
      <c r="AT197" s="16" t="s">
        <v>157</v>
      </c>
      <c r="AU197" s="16" t="s">
        <v>77</v>
      </c>
    </row>
    <row r="198" spans="1:65" s="2" customFormat="1" ht="44.25" customHeight="1">
      <c r="A198" s="35"/>
      <c r="B198" s="170"/>
      <c r="C198" s="171" t="s">
        <v>274</v>
      </c>
      <c r="D198" s="171" t="s">
        <v>152</v>
      </c>
      <c r="E198" s="172" t="s">
        <v>479</v>
      </c>
      <c r="F198" s="173" t="s">
        <v>480</v>
      </c>
      <c r="G198" s="174" t="s">
        <v>155</v>
      </c>
      <c r="H198" s="175">
        <v>571.335</v>
      </c>
      <c r="I198" s="176"/>
      <c r="J198" s="177">
        <f>ROUND(I198*H198,2)</f>
        <v>0</v>
      </c>
      <c r="K198" s="173" t="s">
        <v>156</v>
      </c>
      <c r="L198" s="36"/>
      <c r="M198" s="178" t="s">
        <v>3</v>
      </c>
      <c r="N198" s="179" t="s">
        <v>40</v>
      </c>
      <c r="O198" s="69"/>
      <c r="P198" s="180">
        <f>O198*H198</f>
        <v>0</v>
      </c>
      <c r="Q198" s="180">
        <v>0</v>
      </c>
      <c r="R198" s="180">
        <f>Q198*H198</f>
        <v>0</v>
      </c>
      <c r="S198" s="180">
        <v>0</v>
      </c>
      <c r="T198" s="181">
        <f>S198*H198</f>
        <v>0</v>
      </c>
      <c r="U198" s="35"/>
      <c r="V198" s="35"/>
      <c r="W198" s="35"/>
      <c r="X198" s="35"/>
      <c r="Y198" s="35"/>
      <c r="Z198" s="35"/>
      <c r="AA198" s="35"/>
      <c r="AB198" s="35"/>
      <c r="AC198" s="35"/>
      <c r="AD198" s="35"/>
      <c r="AE198" s="35"/>
      <c r="AR198" s="182" t="s">
        <v>87</v>
      </c>
      <c r="AT198" s="182" t="s">
        <v>152</v>
      </c>
      <c r="AU198" s="182" t="s">
        <v>77</v>
      </c>
      <c r="AY198" s="16" t="s">
        <v>150</v>
      </c>
      <c r="BE198" s="183">
        <f>IF(N198="základní",J198,0)</f>
        <v>0</v>
      </c>
      <c r="BF198" s="183">
        <f>IF(N198="snížená",J198,0)</f>
        <v>0</v>
      </c>
      <c r="BG198" s="183">
        <f>IF(N198="zákl. přenesená",J198,0)</f>
        <v>0</v>
      </c>
      <c r="BH198" s="183">
        <f>IF(N198="sníž. přenesená",J198,0)</f>
        <v>0</v>
      </c>
      <c r="BI198" s="183">
        <f>IF(N198="nulová",J198,0)</f>
        <v>0</v>
      </c>
      <c r="BJ198" s="16" t="s">
        <v>15</v>
      </c>
      <c r="BK198" s="183">
        <f>ROUND(I198*H198,2)</f>
        <v>0</v>
      </c>
      <c r="BL198" s="16" t="s">
        <v>87</v>
      </c>
      <c r="BM198" s="182" t="s">
        <v>481</v>
      </c>
    </row>
    <row r="199" spans="1:47" s="2" customFormat="1" ht="12">
      <c r="A199" s="35"/>
      <c r="B199" s="36"/>
      <c r="C199" s="35"/>
      <c r="D199" s="184" t="s">
        <v>157</v>
      </c>
      <c r="E199" s="35"/>
      <c r="F199" s="185" t="s">
        <v>482</v>
      </c>
      <c r="G199" s="35"/>
      <c r="H199" s="35"/>
      <c r="I199" s="186"/>
      <c r="J199" s="35"/>
      <c r="K199" s="35"/>
      <c r="L199" s="36"/>
      <c r="M199" s="187"/>
      <c r="N199" s="188"/>
      <c r="O199" s="69"/>
      <c r="P199" s="69"/>
      <c r="Q199" s="69"/>
      <c r="R199" s="69"/>
      <c r="S199" s="69"/>
      <c r="T199" s="70"/>
      <c r="U199" s="35"/>
      <c r="V199" s="35"/>
      <c r="W199" s="35"/>
      <c r="X199" s="35"/>
      <c r="Y199" s="35"/>
      <c r="Z199" s="35"/>
      <c r="AA199" s="35"/>
      <c r="AB199" s="35"/>
      <c r="AC199" s="35"/>
      <c r="AD199" s="35"/>
      <c r="AE199" s="35"/>
      <c r="AT199" s="16" t="s">
        <v>157</v>
      </c>
      <c r="AU199" s="16" t="s">
        <v>77</v>
      </c>
    </row>
    <row r="200" spans="1:65" s="2" customFormat="1" ht="24.15" customHeight="1">
      <c r="A200" s="35"/>
      <c r="B200" s="170"/>
      <c r="C200" s="171" t="s">
        <v>483</v>
      </c>
      <c r="D200" s="171" t="s">
        <v>152</v>
      </c>
      <c r="E200" s="172" t="s">
        <v>484</v>
      </c>
      <c r="F200" s="173" t="s">
        <v>485</v>
      </c>
      <c r="G200" s="174" t="s">
        <v>407</v>
      </c>
      <c r="H200" s="175">
        <v>62.3</v>
      </c>
      <c r="I200" s="176"/>
      <c r="J200" s="177">
        <f>ROUND(I200*H200,2)</f>
        <v>0</v>
      </c>
      <c r="K200" s="173" t="s">
        <v>156</v>
      </c>
      <c r="L200" s="36"/>
      <c r="M200" s="178" t="s">
        <v>3</v>
      </c>
      <c r="N200" s="179" t="s">
        <v>40</v>
      </c>
      <c r="O200" s="69"/>
      <c r="P200" s="180">
        <f>O200*H200</f>
        <v>0</v>
      </c>
      <c r="Q200" s="180">
        <v>0</v>
      </c>
      <c r="R200" s="180">
        <f>Q200*H200</f>
        <v>0</v>
      </c>
      <c r="S200" s="180">
        <v>0</v>
      </c>
      <c r="T200" s="181">
        <f>S200*H200</f>
        <v>0</v>
      </c>
      <c r="U200" s="35"/>
      <c r="V200" s="35"/>
      <c r="W200" s="35"/>
      <c r="X200" s="35"/>
      <c r="Y200" s="35"/>
      <c r="Z200" s="35"/>
      <c r="AA200" s="35"/>
      <c r="AB200" s="35"/>
      <c r="AC200" s="35"/>
      <c r="AD200" s="35"/>
      <c r="AE200" s="35"/>
      <c r="AR200" s="182" t="s">
        <v>87</v>
      </c>
      <c r="AT200" s="182" t="s">
        <v>152</v>
      </c>
      <c r="AU200" s="182" t="s">
        <v>77</v>
      </c>
      <c r="AY200" s="16" t="s">
        <v>150</v>
      </c>
      <c r="BE200" s="183">
        <f>IF(N200="základní",J200,0)</f>
        <v>0</v>
      </c>
      <c r="BF200" s="183">
        <f>IF(N200="snížená",J200,0)</f>
        <v>0</v>
      </c>
      <c r="BG200" s="183">
        <f>IF(N200="zákl. přenesená",J200,0)</f>
        <v>0</v>
      </c>
      <c r="BH200" s="183">
        <f>IF(N200="sníž. přenesená",J200,0)</f>
        <v>0</v>
      </c>
      <c r="BI200" s="183">
        <f>IF(N200="nulová",J200,0)</f>
        <v>0</v>
      </c>
      <c r="BJ200" s="16" t="s">
        <v>15</v>
      </c>
      <c r="BK200" s="183">
        <f>ROUND(I200*H200,2)</f>
        <v>0</v>
      </c>
      <c r="BL200" s="16" t="s">
        <v>87</v>
      </c>
      <c r="BM200" s="182" t="s">
        <v>486</v>
      </c>
    </row>
    <row r="201" spans="1:47" s="2" customFormat="1" ht="12">
      <c r="A201" s="35"/>
      <c r="B201" s="36"/>
      <c r="C201" s="35"/>
      <c r="D201" s="184" t="s">
        <v>157</v>
      </c>
      <c r="E201" s="35"/>
      <c r="F201" s="185" t="s">
        <v>487</v>
      </c>
      <c r="G201" s="35"/>
      <c r="H201" s="35"/>
      <c r="I201" s="186"/>
      <c r="J201" s="35"/>
      <c r="K201" s="35"/>
      <c r="L201" s="36"/>
      <c r="M201" s="187"/>
      <c r="N201" s="188"/>
      <c r="O201" s="69"/>
      <c r="P201" s="69"/>
      <c r="Q201" s="69"/>
      <c r="R201" s="69"/>
      <c r="S201" s="69"/>
      <c r="T201" s="70"/>
      <c r="U201" s="35"/>
      <c r="V201" s="35"/>
      <c r="W201" s="35"/>
      <c r="X201" s="35"/>
      <c r="Y201" s="35"/>
      <c r="Z201" s="35"/>
      <c r="AA201" s="35"/>
      <c r="AB201" s="35"/>
      <c r="AC201" s="35"/>
      <c r="AD201" s="35"/>
      <c r="AE201" s="35"/>
      <c r="AT201" s="16" t="s">
        <v>157</v>
      </c>
      <c r="AU201" s="16" t="s">
        <v>77</v>
      </c>
    </row>
    <row r="202" spans="1:63" s="12" customFormat="1" ht="22.8" customHeight="1">
      <c r="A202" s="12"/>
      <c r="B202" s="157"/>
      <c r="C202" s="12"/>
      <c r="D202" s="158" t="s">
        <v>68</v>
      </c>
      <c r="E202" s="168" t="s">
        <v>162</v>
      </c>
      <c r="F202" s="168" t="s">
        <v>163</v>
      </c>
      <c r="G202" s="12"/>
      <c r="H202" s="12"/>
      <c r="I202" s="160"/>
      <c r="J202" s="169">
        <f>BK202</f>
        <v>0</v>
      </c>
      <c r="K202" s="12"/>
      <c r="L202" s="157"/>
      <c r="M202" s="162"/>
      <c r="N202" s="163"/>
      <c r="O202" s="163"/>
      <c r="P202" s="164">
        <f>SUM(P203:P210)</f>
        <v>0</v>
      </c>
      <c r="Q202" s="163"/>
      <c r="R202" s="164">
        <f>SUM(R203:R210)</f>
        <v>0</v>
      </c>
      <c r="S202" s="163"/>
      <c r="T202" s="165">
        <f>SUM(T203:T210)</f>
        <v>0</v>
      </c>
      <c r="U202" s="12"/>
      <c r="V202" s="12"/>
      <c r="W202" s="12"/>
      <c r="X202" s="12"/>
      <c r="Y202" s="12"/>
      <c r="Z202" s="12"/>
      <c r="AA202" s="12"/>
      <c r="AB202" s="12"/>
      <c r="AC202" s="12"/>
      <c r="AD202" s="12"/>
      <c r="AE202" s="12"/>
      <c r="AR202" s="158" t="s">
        <v>15</v>
      </c>
      <c r="AT202" s="166" t="s">
        <v>68</v>
      </c>
      <c r="AU202" s="166" t="s">
        <v>15</v>
      </c>
      <c r="AY202" s="158" t="s">
        <v>150</v>
      </c>
      <c r="BK202" s="167">
        <f>SUM(BK203:BK210)</f>
        <v>0</v>
      </c>
    </row>
    <row r="203" spans="1:65" s="2" customFormat="1" ht="37.8" customHeight="1">
      <c r="A203" s="35"/>
      <c r="B203" s="170"/>
      <c r="C203" s="171" t="s">
        <v>279</v>
      </c>
      <c r="D203" s="171" t="s">
        <v>152</v>
      </c>
      <c r="E203" s="172" t="s">
        <v>488</v>
      </c>
      <c r="F203" s="173" t="s">
        <v>489</v>
      </c>
      <c r="G203" s="174" t="s">
        <v>166</v>
      </c>
      <c r="H203" s="175">
        <v>198.769</v>
      </c>
      <c r="I203" s="176"/>
      <c r="J203" s="177">
        <f>ROUND(I203*H203,2)</f>
        <v>0</v>
      </c>
      <c r="K203" s="173" t="s">
        <v>156</v>
      </c>
      <c r="L203" s="36"/>
      <c r="M203" s="178" t="s">
        <v>3</v>
      </c>
      <c r="N203" s="179" t="s">
        <v>40</v>
      </c>
      <c r="O203" s="69"/>
      <c r="P203" s="180">
        <f>O203*H203</f>
        <v>0</v>
      </c>
      <c r="Q203" s="180">
        <v>0</v>
      </c>
      <c r="R203" s="180">
        <f>Q203*H203</f>
        <v>0</v>
      </c>
      <c r="S203" s="180">
        <v>0</v>
      </c>
      <c r="T203" s="181">
        <f>S203*H203</f>
        <v>0</v>
      </c>
      <c r="U203" s="35"/>
      <c r="V203" s="35"/>
      <c r="W203" s="35"/>
      <c r="X203" s="35"/>
      <c r="Y203" s="35"/>
      <c r="Z203" s="35"/>
      <c r="AA203" s="35"/>
      <c r="AB203" s="35"/>
      <c r="AC203" s="35"/>
      <c r="AD203" s="35"/>
      <c r="AE203" s="35"/>
      <c r="AR203" s="182" t="s">
        <v>87</v>
      </c>
      <c r="AT203" s="182" t="s">
        <v>152</v>
      </c>
      <c r="AU203" s="182" t="s">
        <v>77</v>
      </c>
      <c r="AY203" s="16" t="s">
        <v>150</v>
      </c>
      <c r="BE203" s="183">
        <f>IF(N203="základní",J203,0)</f>
        <v>0</v>
      </c>
      <c r="BF203" s="183">
        <f>IF(N203="snížená",J203,0)</f>
        <v>0</v>
      </c>
      <c r="BG203" s="183">
        <f>IF(N203="zákl. přenesená",J203,0)</f>
        <v>0</v>
      </c>
      <c r="BH203" s="183">
        <f>IF(N203="sníž. přenesená",J203,0)</f>
        <v>0</v>
      </c>
      <c r="BI203" s="183">
        <f>IF(N203="nulová",J203,0)</f>
        <v>0</v>
      </c>
      <c r="BJ203" s="16" t="s">
        <v>15</v>
      </c>
      <c r="BK203" s="183">
        <f>ROUND(I203*H203,2)</f>
        <v>0</v>
      </c>
      <c r="BL203" s="16" t="s">
        <v>87</v>
      </c>
      <c r="BM203" s="182" t="s">
        <v>490</v>
      </c>
    </row>
    <row r="204" spans="1:47" s="2" customFormat="1" ht="12">
      <c r="A204" s="35"/>
      <c r="B204" s="36"/>
      <c r="C204" s="35"/>
      <c r="D204" s="184" t="s">
        <v>157</v>
      </c>
      <c r="E204" s="35"/>
      <c r="F204" s="185" t="s">
        <v>491</v>
      </c>
      <c r="G204" s="35"/>
      <c r="H204" s="35"/>
      <c r="I204" s="186"/>
      <c r="J204" s="35"/>
      <c r="K204" s="35"/>
      <c r="L204" s="36"/>
      <c r="M204" s="187"/>
      <c r="N204" s="188"/>
      <c r="O204" s="69"/>
      <c r="P204" s="69"/>
      <c r="Q204" s="69"/>
      <c r="R204" s="69"/>
      <c r="S204" s="69"/>
      <c r="T204" s="70"/>
      <c r="U204" s="35"/>
      <c r="V204" s="35"/>
      <c r="W204" s="35"/>
      <c r="X204" s="35"/>
      <c r="Y204" s="35"/>
      <c r="Z204" s="35"/>
      <c r="AA204" s="35"/>
      <c r="AB204" s="35"/>
      <c r="AC204" s="35"/>
      <c r="AD204" s="35"/>
      <c r="AE204" s="35"/>
      <c r="AT204" s="16" t="s">
        <v>157</v>
      </c>
      <c r="AU204" s="16" t="s">
        <v>77</v>
      </c>
    </row>
    <row r="205" spans="1:65" s="2" customFormat="1" ht="33" customHeight="1">
      <c r="A205" s="35"/>
      <c r="B205" s="170"/>
      <c r="C205" s="171" t="s">
        <v>492</v>
      </c>
      <c r="D205" s="171" t="s">
        <v>152</v>
      </c>
      <c r="E205" s="172" t="s">
        <v>168</v>
      </c>
      <c r="F205" s="173" t="s">
        <v>169</v>
      </c>
      <c r="G205" s="174" t="s">
        <v>166</v>
      </c>
      <c r="H205" s="175">
        <v>198.769</v>
      </c>
      <c r="I205" s="176"/>
      <c r="J205" s="177">
        <f>ROUND(I205*H205,2)</f>
        <v>0</v>
      </c>
      <c r="K205" s="173" t="s">
        <v>156</v>
      </c>
      <c r="L205" s="36"/>
      <c r="M205" s="178" t="s">
        <v>3</v>
      </c>
      <c r="N205" s="179" t="s">
        <v>40</v>
      </c>
      <c r="O205" s="69"/>
      <c r="P205" s="180">
        <f>O205*H205</f>
        <v>0</v>
      </c>
      <c r="Q205" s="180">
        <v>0</v>
      </c>
      <c r="R205" s="180">
        <f>Q205*H205</f>
        <v>0</v>
      </c>
      <c r="S205" s="180">
        <v>0</v>
      </c>
      <c r="T205" s="181">
        <f>S205*H205</f>
        <v>0</v>
      </c>
      <c r="U205" s="35"/>
      <c r="V205" s="35"/>
      <c r="W205" s="35"/>
      <c r="X205" s="35"/>
      <c r="Y205" s="35"/>
      <c r="Z205" s="35"/>
      <c r="AA205" s="35"/>
      <c r="AB205" s="35"/>
      <c r="AC205" s="35"/>
      <c r="AD205" s="35"/>
      <c r="AE205" s="35"/>
      <c r="AR205" s="182" t="s">
        <v>87</v>
      </c>
      <c r="AT205" s="182" t="s">
        <v>152</v>
      </c>
      <c r="AU205" s="182" t="s">
        <v>77</v>
      </c>
      <c r="AY205" s="16" t="s">
        <v>150</v>
      </c>
      <c r="BE205" s="183">
        <f>IF(N205="základní",J205,0)</f>
        <v>0</v>
      </c>
      <c r="BF205" s="183">
        <f>IF(N205="snížená",J205,0)</f>
        <v>0</v>
      </c>
      <c r="BG205" s="183">
        <f>IF(N205="zákl. přenesená",J205,0)</f>
        <v>0</v>
      </c>
      <c r="BH205" s="183">
        <f>IF(N205="sníž. přenesená",J205,0)</f>
        <v>0</v>
      </c>
      <c r="BI205" s="183">
        <f>IF(N205="nulová",J205,0)</f>
        <v>0</v>
      </c>
      <c r="BJ205" s="16" t="s">
        <v>15</v>
      </c>
      <c r="BK205" s="183">
        <f>ROUND(I205*H205,2)</f>
        <v>0</v>
      </c>
      <c r="BL205" s="16" t="s">
        <v>87</v>
      </c>
      <c r="BM205" s="182" t="s">
        <v>428</v>
      </c>
    </row>
    <row r="206" spans="1:47" s="2" customFormat="1" ht="12">
      <c r="A206" s="35"/>
      <c r="B206" s="36"/>
      <c r="C206" s="35"/>
      <c r="D206" s="184" t="s">
        <v>157</v>
      </c>
      <c r="E206" s="35"/>
      <c r="F206" s="185" t="s">
        <v>171</v>
      </c>
      <c r="G206" s="35"/>
      <c r="H206" s="35"/>
      <c r="I206" s="186"/>
      <c r="J206" s="35"/>
      <c r="K206" s="35"/>
      <c r="L206" s="36"/>
      <c r="M206" s="187"/>
      <c r="N206" s="188"/>
      <c r="O206" s="69"/>
      <c r="P206" s="69"/>
      <c r="Q206" s="69"/>
      <c r="R206" s="69"/>
      <c r="S206" s="69"/>
      <c r="T206" s="70"/>
      <c r="U206" s="35"/>
      <c r="V206" s="35"/>
      <c r="W206" s="35"/>
      <c r="X206" s="35"/>
      <c r="Y206" s="35"/>
      <c r="Z206" s="35"/>
      <c r="AA206" s="35"/>
      <c r="AB206" s="35"/>
      <c r="AC206" s="35"/>
      <c r="AD206" s="35"/>
      <c r="AE206" s="35"/>
      <c r="AT206" s="16" t="s">
        <v>157</v>
      </c>
      <c r="AU206" s="16" t="s">
        <v>77</v>
      </c>
    </row>
    <row r="207" spans="1:65" s="2" customFormat="1" ht="44.25" customHeight="1">
      <c r="A207" s="35"/>
      <c r="B207" s="170"/>
      <c r="C207" s="171" t="s">
        <v>282</v>
      </c>
      <c r="D207" s="171" t="s">
        <v>152</v>
      </c>
      <c r="E207" s="172" t="s">
        <v>172</v>
      </c>
      <c r="F207" s="173" t="s">
        <v>173</v>
      </c>
      <c r="G207" s="174" t="s">
        <v>166</v>
      </c>
      <c r="H207" s="175">
        <v>2981.535</v>
      </c>
      <c r="I207" s="176"/>
      <c r="J207" s="177">
        <f>ROUND(I207*H207,2)</f>
        <v>0</v>
      </c>
      <c r="K207" s="173" t="s">
        <v>156</v>
      </c>
      <c r="L207" s="36"/>
      <c r="M207" s="178" t="s">
        <v>3</v>
      </c>
      <c r="N207" s="179" t="s">
        <v>40</v>
      </c>
      <c r="O207" s="69"/>
      <c r="P207" s="180">
        <f>O207*H207</f>
        <v>0</v>
      </c>
      <c r="Q207" s="180">
        <v>0</v>
      </c>
      <c r="R207" s="180">
        <f>Q207*H207</f>
        <v>0</v>
      </c>
      <c r="S207" s="180">
        <v>0</v>
      </c>
      <c r="T207" s="181">
        <f>S207*H207</f>
        <v>0</v>
      </c>
      <c r="U207" s="35"/>
      <c r="V207" s="35"/>
      <c r="W207" s="35"/>
      <c r="X207" s="35"/>
      <c r="Y207" s="35"/>
      <c r="Z207" s="35"/>
      <c r="AA207" s="35"/>
      <c r="AB207" s="35"/>
      <c r="AC207" s="35"/>
      <c r="AD207" s="35"/>
      <c r="AE207" s="35"/>
      <c r="AR207" s="182" t="s">
        <v>87</v>
      </c>
      <c r="AT207" s="182" t="s">
        <v>152</v>
      </c>
      <c r="AU207" s="182" t="s">
        <v>77</v>
      </c>
      <c r="AY207" s="16" t="s">
        <v>150</v>
      </c>
      <c r="BE207" s="183">
        <f>IF(N207="základní",J207,0)</f>
        <v>0</v>
      </c>
      <c r="BF207" s="183">
        <f>IF(N207="snížená",J207,0)</f>
        <v>0</v>
      </c>
      <c r="BG207" s="183">
        <f>IF(N207="zákl. přenesená",J207,0)</f>
        <v>0</v>
      </c>
      <c r="BH207" s="183">
        <f>IF(N207="sníž. přenesená",J207,0)</f>
        <v>0</v>
      </c>
      <c r="BI207" s="183">
        <f>IF(N207="nulová",J207,0)</f>
        <v>0</v>
      </c>
      <c r="BJ207" s="16" t="s">
        <v>15</v>
      </c>
      <c r="BK207" s="183">
        <f>ROUND(I207*H207,2)</f>
        <v>0</v>
      </c>
      <c r="BL207" s="16" t="s">
        <v>87</v>
      </c>
      <c r="BM207" s="182" t="s">
        <v>468</v>
      </c>
    </row>
    <row r="208" spans="1:47" s="2" customFormat="1" ht="12">
      <c r="A208" s="35"/>
      <c r="B208" s="36"/>
      <c r="C208" s="35"/>
      <c r="D208" s="184" t="s">
        <v>157</v>
      </c>
      <c r="E208" s="35"/>
      <c r="F208" s="185" t="s">
        <v>175</v>
      </c>
      <c r="G208" s="35"/>
      <c r="H208" s="35"/>
      <c r="I208" s="186"/>
      <c r="J208" s="35"/>
      <c r="K208" s="35"/>
      <c r="L208" s="36"/>
      <c r="M208" s="187"/>
      <c r="N208" s="188"/>
      <c r="O208" s="69"/>
      <c r="P208" s="69"/>
      <c r="Q208" s="69"/>
      <c r="R208" s="69"/>
      <c r="S208" s="69"/>
      <c r="T208" s="70"/>
      <c r="U208" s="35"/>
      <c r="V208" s="35"/>
      <c r="W208" s="35"/>
      <c r="X208" s="35"/>
      <c r="Y208" s="35"/>
      <c r="Z208" s="35"/>
      <c r="AA208" s="35"/>
      <c r="AB208" s="35"/>
      <c r="AC208" s="35"/>
      <c r="AD208" s="35"/>
      <c r="AE208" s="35"/>
      <c r="AT208" s="16" t="s">
        <v>157</v>
      </c>
      <c r="AU208" s="16" t="s">
        <v>77</v>
      </c>
    </row>
    <row r="209" spans="1:65" s="2" customFormat="1" ht="44.25" customHeight="1">
      <c r="A209" s="35"/>
      <c r="B209" s="170"/>
      <c r="C209" s="171" t="s">
        <v>493</v>
      </c>
      <c r="D209" s="171" t="s">
        <v>152</v>
      </c>
      <c r="E209" s="172" t="s">
        <v>176</v>
      </c>
      <c r="F209" s="173" t="s">
        <v>177</v>
      </c>
      <c r="G209" s="174" t="s">
        <v>166</v>
      </c>
      <c r="H209" s="175">
        <v>198.769</v>
      </c>
      <c r="I209" s="176"/>
      <c r="J209" s="177">
        <f>ROUND(I209*H209,2)</f>
        <v>0</v>
      </c>
      <c r="K209" s="173" t="s">
        <v>156</v>
      </c>
      <c r="L209" s="36"/>
      <c r="M209" s="178" t="s">
        <v>3</v>
      </c>
      <c r="N209" s="179" t="s">
        <v>40</v>
      </c>
      <c r="O209" s="69"/>
      <c r="P209" s="180">
        <f>O209*H209</f>
        <v>0</v>
      </c>
      <c r="Q209" s="180">
        <v>0</v>
      </c>
      <c r="R209" s="180">
        <f>Q209*H209</f>
        <v>0</v>
      </c>
      <c r="S209" s="180">
        <v>0</v>
      </c>
      <c r="T209" s="181">
        <f>S209*H209</f>
        <v>0</v>
      </c>
      <c r="U209" s="35"/>
      <c r="V209" s="35"/>
      <c r="W209" s="35"/>
      <c r="X209" s="35"/>
      <c r="Y209" s="35"/>
      <c r="Z209" s="35"/>
      <c r="AA209" s="35"/>
      <c r="AB209" s="35"/>
      <c r="AC209" s="35"/>
      <c r="AD209" s="35"/>
      <c r="AE209" s="35"/>
      <c r="AR209" s="182" t="s">
        <v>87</v>
      </c>
      <c r="AT209" s="182" t="s">
        <v>152</v>
      </c>
      <c r="AU209" s="182" t="s">
        <v>77</v>
      </c>
      <c r="AY209" s="16" t="s">
        <v>150</v>
      </c>
      <c r="BE209" s="183">
        <f>IF(N209="základní",J209,0)</f>
        <v>0</v>
      </c>
      <c r="BF209" s="183">
        <f>IF(N209="snížená",J209,0)</f>
        <v>0</v>
      </c>
      <c r="BG209" s="183">
        <f>IF(N209="zákl. přenesená",J209,0)</f>
        <v>0</v>
      </c>
      <c r="BH209" s="183">
        <f>IF(N209="sníž. přenesená",J209,0)</f>
        <v>0</v>
      </c>
      <c r="BI209" s="183">
        <f>IF(N209="nulová",J209,0)</f>
        <v>0</v>
      </c>
      <c r="BJ209" s="16" t="s">
        <v>15</v>
      </c>
      <c r="BK209" s="183">
        <f>ROUND(I209*H209,2)</f>
        <v>0</v>
      </c>
      <c r="BL209" s="16" t="s">
        <v>87</v>
      </c>
      <c r="BM209" s="182" t="s">
        <v>494</v>
      </c>
    </row>
    <row r="210" spans="1:47" s="2" customFormat="1" ht="12">
      <c r="A210" s="35"/>
      <c r="B210" s="36"/>
      <c r="C210" s="35"/>
      <c r="D210" s="184" t="s">
        <v>157</v>
      </c>
      <c r="E210" s="35"/>
      <c r="F210" s="185" t="s">
        <v>178</v>
      </c>
      <c r="G210" s="35"/>
      <c r="H210" s="35"/>
      <c r="I210" s="186"/>
      <c r="J210" s="35"/>
      <c r="K210" s="35"/>
      <c r="L210" s="36"/>
      <c r="M210" s="187"/>
      <c r="N210" s="188"/>
      <c r="O210" s="69"/>
      <c r="P210" s="69"/>
      <c r="Q210" s="69"/>
      <c r="R210" s="69"/>
      <c r="S210" s="69"/>
      <c r="T210" s="70"/>
      <c r="U210" s="35"/>
      <c r="V210" s="35"/>
      <c r="W210" s="35"/>
      <c r="X210" s="35"/>
      <c r="Y210" s="35"/>
      <c r="Z210" s="35"/>
      <c r="AA210" s="35"/>
      <c r="AB210" s="35"/>
      <c r="AC210" s="35"/>
      <c r="AD210" s="35"/>
      <c r="AE210" s="35"/>
      <c r="AT210" s="16" t="s">
        <v>157</v>
      </c>
      <c r="AU210" s="16" t="s">
        <v>77</v>
      </c>
    </row>
    <row r="211" spans="1:63" s="12" customFormat="1" ht="22.8" customHeight="1">
      <c r="A211" s="12"/>
      <c r="B211" s="157"/>
      <c r="C211" s="12"/>
      <c r="D211" s="158" t="s">
        <v>68</v>
      </c>
      <c r="E211" s="168" t="s">
        <v>206</v>
      </c>
      <c r="F211" s="168" t="s">
        <v>207</v>
      </c>
      <c r="G211" s="12"/>
      <c r="H211" s="12"/>
      <c r="I211" s="160"/>
      <c r="J211" s="169">
        <f>BK211</f>
        <v>0</v>
      </c>
      <c r="K211" s="12"/>
      <c r="L211" s="157"/>
      <c r="M211" s="162"/>
      <c r="N211" s="163"/>
      <c r="O211" s="163"/>
      <c r="P211" s="164">
        <f>SUM(P212:P213)</f>
        <v>0</v>
      </c>
      <c r="Q211" s="163"/>
      <c r="R211" s="164">
        <f>SUM(R212:R213)</f>
        <v>0</v>
      </c>
      <c r="S211" s="163"/>
      <c r="T211" s="165">
        <f>SUM(T212:T213)</f>
        <v>0</v>
      </c>
      <c r="U211" s="12"/>
      <c r="V211" s="12"/>
      <c r="W211" s="12"/>
      <c r="X211" s="12"/>
      <c r="Y211" s="12"/>
      <c r="Z211" s="12"/>
      <c r="AA211" s="12"/>
      <c r="AB211" s="12"/>
      <c r="AC211" s="12"/>
      <c r="AD211" s="12"/>
      <c r="AE211" s="12"/>
      <c r="AR211" s="158" t="s">
        <v>15</v>
      </c>
      <c r="AT211" s="166" t="s">
        <v>68</v>
      </c>
      <c r="AU211" s="166" t="s">
        <v>15</v>
      </c>
      <c r="AY211" s="158" t="s">
        <v>150</v>
      </c>
      <c r="BK211" s="167">
        <f>SUM(BK212:BK213)</f>
        <v>0</v>
      </c>
    </row>
    <row r="212" spans="1:65" s="2" customFormat="1" ht="55.5" customHeight="1">
      <c r="A212" s="35"/>
      <c r="B212" s="170"/>
      <c r="C212" s="171" t="s">
        <v>287</v>
      </c>
      <c r="D212" s="171" t="s">
        <v>152</v>
      </c>
      <c r="E212" s="172" t="s">
        <v>495</v>
      </c>
      <c r="F212" s="173" t="s">
        <v>496</v>
      </c>
      <c r="G212" s="174" t="s">
        <v>166</v>
      </c>
      <c r="H212" s="175">
        <v>99.846</v>
      </c>
      <c r="I212" s="176"/>
      <c r="J212" s="177">
        <f>ROUND(I212*H212,2)</f>
        <v>0</v>
      </c>
      <c r="K212" s="173" t="s">
        <v>156</v>
      </c>
      <c r="L212" s="36"/>
      <c r="M212" s="178" t="s">
        <v>3</v>
      </c>
      <c r="N212" s="179" t="s">
        <v>40</v>
      </c>
      <c r="O212" s="69"/>
      <c r="P212" s="180">
        <f>O212*H212</f>
        <v>0</v>
      </c>
      <c r="Q212" s="180">
        <v>0</v>
      </c>
      <c r="R212" s="180">
        <f>Q212*H212</f>
        <v>0</v>
      </c>
      <c r="S212" s="180">
        <v>0</v>
      </c>
      <c r="T212" s="181">
        <f>S212*H212</f>
        <v>0</v>
      </c>
      <c r="U212" s="35"/>
      <c r="V212" s="35"/>
      <c r="W212" s="35"/>
      <c r="X212" s="35"/>
      <c r="Y212" s="35"/>
      <c r="Z212" s="35"/>
      <c r="AA212" s="35"/>
      <c r="AB212" s="35"/>
      <c r="AC212" s="35"/>
      <c r="AD212" s="35"/>
      <c r="AE212" s="35"/>
      <c r="AR212" s="182" t="s">
        <v>87</v>
      </c>
      <c r="AT212" s="182" t="s">
        <v>152</v>
      </c>
      <c r="AU212" s="182" t="s">
        <v>77</v>
      </c>
      <c r="AY212" s="16" t="s">
        <v>150</v>
      </c>
      <c r="BE212" s="183">
        <f>IF(N212="základní",J212,0)</f>
        <v>0</v>
      </c>
      <c r="BF212" s="183">
        <f>IF(N212="snížená",J212,0)</f>
        <v>0</v>
      </c>
      <c r="BG212" s="183">
        <f>IF(N212="zákl. přenesená",J212,0)</f>
        <v>0</v>
      </c>
      <c r="BH212" s="183">
        <f>IF(N212="sníž. přenesená",J212,0)</f>
        <v>0</v>
      </c>
      <c r="BI212" s="183">
        <f>IF(N212="nulová",J212,0)</f>
        <v>0</v>
      </c>
      <c r="BJ212" s="16" t="s">
        <v>15</v>
      </c>
      <c r="BK212" s="183">
        <f>ROUND(I212*H212,2)</f>
        <v>0</v>
      </c>
      <c r="BL212" s="16" t="s">
        <v>87</v>
      </c>
      <c r="BM212" s="182" t="s">
        <v>497</v>
      </c>
    </row>
    <row r="213" spans="1:47" s="2" customFormat="1" ht="12">
      <c r="A213" s="35"/>
      <c r="B213" s="36"/>
      <c r="C213" s="35"/>
      <c r="D213" s="184" t="s">
        <v>157</v>
      </c>
      <c r="E213" s="35"/>
      <c r="F213" s="185" t="s">
        <v>498</v>
      </c>
      <c r="G213" s="35"/>
      <c r="H213" s="35"/>
      <c r="I213" s="186"/>
      <c r="J213" s="35"/>
      <c r="K213" s="35"/>
      <c r="L213" s="36"/>
      <c r="M213" s="187"/>
      <c r="N213" s="188"/>
      <c r="O213" s="69"/>
      <c r="P213" s="69"/>
      <c r="Q213" s="69"/>
      <c r="R213" s="69"/>
      <c r="S213" s="69"/>
      <c r="T213" s="70"/>
      <c r="U213" s="35"/>
      <c r="V213" s="35"/>
      <c r="W213" s="35"/>
      <c r="X213" s="35"/>
      <c r="Y213" s="35"/>
      <c r="Z213" s="35"/>
      <c r="AA213" s="35"/>
      <c r="AB213" s="35"/>
      <c r="AC213" s="35"/>
      <c r="AD213" s="35"/>
      <c r="AE213" s="35"/>
      <c r="AT213" s="16" t="s">
        <v>157</v>
      </c>
      <c r="AU213" s="16" t="s">
        <v>77</v>
      </c>
    </row>
    <row r="214" spans="1:63" s="12" customFormat="1" ht="25.9" customHeight="1">
      <c r="A214" s="12"/>
      <c r="B214" s="157"/>
      <c r="C214" s="12"/>
      <c r="D214" s="158" t="s">
        <v>68</v>
      </c>
      <c r="E214" s="159" t="s">
        <v>179</v>
      </c>
      <c r="F214" s="159" t="s">
        <v>180</v>
      </c>
      <c r="G214" s="12"/>
      <c r="H214" s="12"/>
      <c r="I214" s="160"/>
      <c r="J214" s="161">
        <f>BK214</f>
        <v>0</v>
      </c>
      <c r="K214" s="12"/>
      <c r="L214" s="157"/>
      <c r="M214" s="162"/>
      <c r="N214" s="163"/>
      <c r="O214" s="163"/>
      <c r="P214" s="164">
        <f>P215+P226+P239+P244+P252+P272+P295</f>
        <v>0</v>
      </c>
      <c r="Q214" s="163"/>
      <c r="R214" s="164">
        <f>R215+R226+R239+R244+R252+R272+R295</f>
        <v>0</v>
      </c>
      <c r="S214" s="163"/>
      <c r="T214" s="165">
        <f>T215+T226+T239+T244+T252+T272+T295</f>
        <v>0</v>
      </c>
      <c r="U214" s="12"/>
      <c r="V214" s="12"/>
      <c r="W214" s="12"/>
      <c r="X214" s="12"/>
      <c r="Y214" s="12"/>
      <c r="Z214" s="12"/>
      <c r="AA214" s="12"/>
      <c r="AB214" s="12"/>
      <c r="AC214" s="12"/>
      <c r="AD214" s="12"/>
      <c r="AE214" s="12"/>
      <c r="AR214" s="158" t="s">
        <v>77</v>
      </c>
      <c r="AT214" s="166" t="s">
        <v>68</v>
      </c>
      <c r="AU214" s="166" t="s">
        <v>69</v>
      </c>
      <c r="AY214" s="158" t="s">
        <v>150</v>
      </c>
      <c r="BK214" s="167">
        <f>BK215+BK226+BK239+BK244+BK252+BK272+BK295</f>
        <v>0</v>
      </c>
    </row>
    <row r="215" spans="1:63" s="12" customFormat="1" ht="22.8" customHeight="1">
      <c r="A215" s="12"/>
      <c r="B215" s="157"/>
      <c r="C215" s="12"/>
      <c r="D215" s="158" t="s">
        <v>68</v>
      </c>
      <c r="E215" s="168" t="s">
        <v>499</v>
      </c>
      <c r="F215" s="168" t="s">
        <v>500</v>
      </c>
      <c r="G215" s="12"/>
      <c r="H215" s="12"/>
      <c r="I215" s="160"/>
      <c r="J215" s="169">
        <f>BK215</f>
        <v>0</v>
      </c>
      <c r="K215" s="12"/>
      <c r="L215" s="157"/>
      <c r="M215" s="162"/>
      <c r="N215" s="163"/>
      <c r="O215" s="163"/>
      <c r="P215" s="164">
        <f>SUM(P216:P225)</f>
        <v>0</v>
      </c>
      <c r="Q215" s="163"/>
      <c r="R215" s="164">
        <f>SUM(R216:R225)</f>
        <v>0</v>
      </c>
      <c r="S215" s="163"/>
      <c r="T215" s="165">
        <f>SUM(T216:T225)</f>
        <v>0</v>
      </c>
      <c r="U215" s="12"/>
      <c r="V215" s="12"/>
      <c r="W215" s="12"/>
      <c r="X215" s="12"/>
      <c r="Y215" s="12"/>
      <c r="Z215" s="12"/>
      <c r="AA215" s="12"/>
      <c r="AB215" s="12"/>
      <c r="AC215" s="12"/>
      <c r="AD215" s="12"/>
      <c r="AE215" s="12"/>
      <c r="AR215" s="158" t="s">
        <v>77</v>
      </c>
      <c r="AT215" s="166" t="s">
        <v>68</v>
      </c>
      <c r="AU215" s="166" t="s">
        <v>15</v>
      </c>
      <c r="AY215" s="158" t="s">
        <v>150</v>
      </c>
      <c r="BK215" s="167">
        <f>SUM(BK216:BK225)</f>
        <v>0</v>
      </c>
    </row>
    <row r="216" spans="1:65" s="2" customFormat="1" ht="33" customHeight="1">
      <c r="A216" s="35"/>
      <c r="B216" s="170"/>
      <c r="C216" s="171" t="s">
        <v>501</v>
      </c>
      <c r="D216" s="171" t="s">
        <v>152</v>
      </c>
      <c r="E216" s="172" t="s">
        <v>502</v>
      </c>
      <c r="F216" s="173" t="s">
        <v>503</v>
      </c>
      <c r="G216" s="174" t="s">
        <v>155</v>
      </c>
      <c r="H216" s="175">
        <v>623</v>
      </c>
      <c r="I216" s="176"/>
      <c r="J216" s="177">
        <f>ROUND(I216*H216,2)</f>
        <v>0</v>
      </c>
      <c r="K216" s="173" t="s">
        <v>156</v>
      </c>
      <c r="L216" s="36"/>
      <c r="M216" s="178" t="s">
        <v>3</v>
      </c>
      <c r="N216" s="179" t="s">
        <v>40</v>
      </c>
      <c r="O216" s="69"/>
      <c r="P216" s="180">
        <f>O216*H216</f>
        <v>0</v>
      </c>
      <c r="Q216" s="180">
        <v>0</v>
      </c>
      <c r="R216" s="180">
        <f>Q216*H216</f>
        <v>0</v>
      </c>
      <c r="S216" s="180">
        <v>0</v>
      </c>
      <c r="T216" s="181">
        <f>S216*H216</f>
        <v>0</v>
      </c>
      <c r="U216" s="35"/>
      <c r="V216" s="35"/>
      <c r="W216" s="35"/>
      <c r="X216" s="35"/>
      <c r="Y216" s="35"/>
      <c r="Z216" s="35"/>
      <c r="AA216" s="35"/>
      <c r="AB216" s="35"/>
      <c r="AC216" s="35"/>
      <c r="AD216" s="35"/>
      <c r="AE216" s="35"/>
      <c r="AR216" s="182" t="s">
        <v>185</v>
      </c>
      <c r="AT216" s="182" t="s">
        <v>152</v>
      </c>
      <c r="AU216" s="182" t="s">
        <v>77</v>
      </c>
      <c r="AY216" s="16" t="s">
        <v>150</v>
      </c>
      <c r="BE216" s="183">
        <f>IF(N216="základní",J216,0)</f>
        <v>0</v>
      </c>
      <c r="BF216" s="183">
        <f>IF(N216="snížená",J216,0)</f>
        <v>0</v>
      </c>
      <c r="BG216" s="183">
        <f>IF(N216="zákl. přenesená",J216,0)</f>
        <v>0</v>
      </c>
      <c r="BH216" s="183">
        <f>IF(N216="sníž. přenesená",J216,0)</f>
        <v>0</v>
      </c>
      <c r="BI216" s="183">
        <f>IF(N216="nulová",J216,0)</f>
        <v>0</v>
      </c>
      <c r="BJ216" s="16" t="s">
        <v>15</v>
      </c>
      <c r="BK216" s="183">
        <f>ROUND(I216*H216,2)</f>
        <v>0</v>
      </c>
      <c r="BL216" s="16" t="s">
        <v>185</v>
      </c>
      <c r="BM216" s="182" t="s">
        <v>504</v>
      </c>
    </row>
    <row r="217" spans="1:47" s="2" customFormat="1" ht="12">
      <c r="A217" s="35"/>
      <c r="B217" s="36"/>
      <c r="C217" s="35"/>
      <c r="D217" s="184" t="s">
        <v>157</v>
      </c>
      <c r="E217" s="35"/>
      <c r="F217" s="185" t="s">
        <v>505</v>
      </c>
      <c r="G217" s="35"/>
      <c r="H217" s="35"/>
      <c r="I217" s="186"/>
      <c r="J217" s="35"/>
      <c r="K217" s="35"/>
      <c r="L217" s="36"/>
      <c r="M217" s="187"/>
      <c r="N217" s="188"/>
      <c r="O217" s="69"/>
      <c r="P217" s="69"/>
      <c r="Q217" s="69"/>
      <c r="R217" s="69"/>
      <c r="S217" s="69"/>
      <c r="T217" s="70"/>
      <c r="U217" s="35"/>
      <c r="V217" s="35"/>
      <c r="W217" s="35"/>
      <c r="X217" s="35"/>
      <c r="Y217" s="35"/>
      <c r="Z217" s="35"/>
      <c r="AA217" s="35"/>
      <c r="AB217" s="35"/>
      <c r="AC217" s="35"/>
      <c r="AD217" s="35"/>
      <c r="AE217" s="35"/>
      <c r="AT217" s="16" t="s">
        <v>157</v>
      </c>
      <c r="AU217" s="16" t="s">
        <v>77</v>
      </c>
    </row>
    <row r="218" spans="1:65" s="2" customFormat="1" ht="33" customHeight="1">
      <c r="A218" s="35"/>
      <c r="B218" s="170"/>
      <c r="C218" s="171" t="s">
        <v>290</v>
      </c>
      <c r="D218" s="171" t="s">
        <v>152</v>
      </c>
      <c r="E218" s="172" t="s">
        <v>506</v>
      </c>
      <c r="F218" s="173" t="s">
        <v>507</v>
      </c>
      <c r="G218" s="174" t="s">
        <v>155</v>
      </c>
      <c r="H218" s="175">
        <v>623</v>
      </c>
      <c r="I218" s="176"/>
      <c r="J218" s="177">
        <f>ROUND(I218*H218,2)</f>
        <v>0</v>
      </c>
      <c r="K218" s="173" t="s">
        <v>156</v>
      </c>
      <c r="L218" s="36"/>
      <c r="M218" s="178" t="s">
        <v>3</v>
      </c>
      <c r="N218" s="179" t="s">
        <v>40</v>
      </c>
      <c r="O218" s="69"/>
      <c r="P218" s="180">
        <f>O218*H218</f>
        <v>0</v>
      </c>
      <c r="Q218" s="180">
        <v>0</v>
      </c>
      <c r="R218" s="180">
        <f>Q218*H218</f>
        <v>0</v>
      </c>
      <c r="S218" s="180">
        <v>0</v>
      </c>
      <c r="T218" s="181">
        <f>S218*H218</f>
        <v>0</v>
      </c>
      <c r="U218" s="35"/>
      <c r="V218" s="35"/>
      <c r="W218" s="35"/>
      <c r="X218" s="35"/>
      <c r="Y218" s="35"/>
      <c r="Z218" s="35"/>
      <c r="AA218" s="35"/>
      <c r="AB218" s="35"/>
      <c r="AC218" s="35"/>
      <c r="AD218" s="35"/>
      <c r="AE218" s="35"/>
      <c r="AR218" s="182" t="s">
        <v>185</v>
      </c>
      <c r="AT218" s="182" t="s">
        <v>152</v>
      </c>
      <c r="AU218" s="182" t="s">
        <v>77</v>
      </c>
      <c r="AY218" s="16" t="s">
        <v>150</v>
      </c>
      <c r="BE218" s="183">
        <f>IF(N218="základní",J218,0)</f>
        <v>0</v>
      </c>
      <c r="BF218" s="183">
        <f>IF(N218="snížená",J218,0)</f>
        <v>0</v>
      </c>
      <c r="BG218" s="183">
        <f>IF(N218="zákl. přenesená",J218,0)</f>
        <v>0</v>
      </c>
      <c r="BH218" s="183">
        <f>IF(N218="sníž. přenesená",J218,0)</f>
        <v>0</v>
      </c>
      <c r="BI218" s="183">
        <f>IF(N218="nulová",J218,0)</f>
        <v>0</v>
      </c>
      <c r="BJ218" s="16" t="s">
        <v>15</v>
      </c>
      <c r="BK218" s="183">
        <f>ROUND(I218*H218,2)</f>
        <v>0</v>
      </c>
      <c r="BL218" s="16" t="s">
        <v>185</v>
      </c>
      <c r="BM218" s="182" t="s">
        <v>508</v>
      </c>
    </row>
    <row r="219" spans="1:47" s="2" customFormat="1" ht="12">
      <c r="A219" s="35"/>
      <c r="B219" s="36"/>
      <c r="C219" s="35"/>
      <c r="D219" s="184" t="s">
        <v>157</v>
      </c>
      <c r="E219" s="35"/>
      <c r="F219" s="185" t="s">
        <v>509</v>
      </c>
      <c r="G219" s="35"/>
      <c r="H219" s="35"/>
      <c r="I219" s="186"/>
      <c r="J219" s="35"/>
      <c r="K219" s="35"/>
      <c r="L219" s="36"/>
      <c r="M219" s="187"/>
      <c r="N219" s="188"/>
      <c r="O219" s="69"/>
      <c r="P219" s="69"/>
      <c r="Q219" s="69"/>
      <c r="R219" s="69"/>
      <c r="S219" s="69"/>
      <c r="T219" s="70"/>
      <c r="U219" s="35"/>
      <c r="V219" s="35"/>
      <c r="W219" s="35"/>
      <c r="X219" s="35"/>
      <c r="Y219" s="35"/>
      <c r="Z219" s="35"/>
      <c r="AA219" s="35"/>
      <c r="AB219" s="35"/>
      <c r="AC219" s="35"/>
      <c r="AD219" s="35"/>
      <c r="AE219" s="35"/>
      <c r="AT219" s="16" t="s">
        <v>157</v>
      </c>
      <c r="AU219" s="16" t="s">
        <v>77</v>
      </c>
    </row>
    <row r="220" spans="1:65" s="2" customFormat="1" ht="49.05" customHeight="1">
      <c r="A220" s="35"/>
      <c r="B220" s="170"/>
      <c r="C220" s="193" t="s">
        <v>510</v>
      </c>
      <c r="D220" s="193" t="s">
        <v>247</v>
      </c>
      <c r="E220" s="194" t="s">
        <v>511</v>
      </c>
      <c r="F220" s="195" t="s">
        <v>512</v>
      </c>
      <c r="G220" s="196" t="s">
        <v>155</v>
      </c>
      <c r="H220" s="197">
        <v>719.565</v>
      </c>
      <c r="I220" s="198"/>
      <c r="J220" s="199">
        <f>ROUND(I220*H220,2)</f>
        <v>0</v>
      </c>
      <c r="K220" s="195" t="s">
        <v>156</v>
      </c>
      <c r="L220" s="200"/>
      <c r="M220" s="201" t="s">
        <v>3</v>
      </c>
      <c r="N220" s="202" t="s">
        <v>40</v>
      </c>
      <c r="O220" s="69"/>
      <c r="P220" s="180">
        <f>O220*H220</f>
        <v>0</v>
      </c>
      <c r="Q220" s="180">
        <v>0</v>
      </c>
      <c r="R220" s="180">
        <f>Q220*H220</f>
        <v>0</v>
      </c>
      <c r="S220" s="180">
        <v>0</v>
      </c>
      <c r="T220" s="181">
        <f>S220*H220</f>
        <v>0</v>
      </c>
      <c r="U220" s="35"/>
      <c r="V220" s="35"/>
      <c r="W220" s="35"/>
      <c r="X220" s="35"/>
      <c r="Y220" s="35"/>
      <c r="Z220" s="35"/>
      <c r="AA220" s="35"/>
      <c r="AB220" s="35"/>
      <c r="AC220" s="35"/>
      <c r="AD220" s="35"/>
      <c r="AE220" s="35"/>
      <c r="AR220" s="182" t="s">
        <v>250</v>
      </c>
      <c r="AT220" s="182" t="s">
        <v>247</v>
      </c>
      <c r="AU220" s="182" t="s">
        <v>77</v>
      </c>
      <c r="AY220" s="16" t="s">
        <v>150</v>
      </c>
      <c r="BE220" s="183">
        <f>IF(N220="základní",J220,0)</f>
        <v>0</v>
      </c>
      <c r="BF220" s="183">
        <f>IF(N220="snížená",J220,0)</f>
        <v>0</v>
      </c>
      <c r="BG220" s="183">
        <f>IF(N220="zákl. přenesená",J220,0)</f>
        <v>0</v>
      </c>
      <c r="BH220" s="183">
        <f>IF(N220="sníž. přenesená",J220,0)</f>
        <v>0</v>
      </c>
      <c r="BI220" s="183">
        <f>IF(N220="nulová",J220,0)</f>
        <v>0</v>
      </c>
      <c r="BJ220" s="16" t="s">
        <v>15</v>
      </c>
      <c r="BK220" s="183">
        <f>ROUND(I220*H220,2)</f>
        <v>0</v>
      </c>
      <c r="BL220" s="16" t="s">
        <v>185</v>
      </c>
      <c r="BM220" s="182" t="s">
        <v>513</v>
      </c>
    </row>
    <row r="221" spans="1:65" s="2" customFormat="1" ht="24.15" customHeight="1">
      <c r="A221" s="35"/>
      <c r="B221" s="170"/>
      <c r="C221" s="171" t="s">
        <v>295</v>
      </c>
      <c r="D221" s="171" t="s">
        <v>152</v>
      </c>
      <c r="E221" s="172" t="s">
        <v>514</v>
      </c>
      <c r="F221" s="173" t="s">
        <v>515</v>
      </c>
      <c r="G221" s="174" t="s">
        <v>155</v>
      </c>
      <c r="H221" s="175">
        <v>623</v>
      </c>
      <c r="I221" s="176"/>
      <c r="J221" s="177">
        <f>ROUND(I221*H221,2)</f>
        <v>0</v>
      </c>
      <c r="K221" s="173" t="s">
        <v>156</v>
      </c>
      <c r="L221" s="36"/>
      <c r="M221" s="178" t="s">
        <v>3</v>
      </c>
      <c r="N221" s="179" t="s">
        <v>40</v>
      </c>
      <c r="O221" s="69"/>
      <c r="P221" s="180">
        <f>O221*H221</f>
        <v>0</v>
      </c>
      <c r="Q221" s="180">
        <v>0</v>
      </c>
      <c r="R221" s="180">
        <f>Q221*H221</f>
        <v>0</v>
      </c>
      <c r="S221" s="180">
        <v>0</v>
      </c>
      <c r="T221" s="181">
        <f>S221*H221</f>
        <v>0</v>
      </c>
      <c r="U221" s="35"/>
      <c r="V221" s="35"/>
      <c r="W221" s="35"/>
      <c r="X221" s="35"/>
      <c r="Y221" s="35"/>
      <c r="Z221" s="35"/>
      <c r="AA221" s="35"/>
      <c r="AB221" s="35"/>
      <c r="AC221" s="35"/>
      <c r="AD221" s="35"/>
      <c r="AE221" s="35"/>
      <c r="AR221" s="182" t="s">
        <v>185</v>
      </c>
      <c r="AT221" s="182" t="s">
        <v>152</v>
      </c>
      <c r="AU221" s="182" t="s">
        <v>77</v>
      </c>
      <c r="AY221" s="16" t="s">
        <v>150</v>
      </c>
      <c r="BE221" s="183">
        <f>IF(N221="základní",J221,0)</f>
        <v>0</v>
      </c>
      <c r="BF221" s="183">
        <f>IF(N221="snížená",J221,0)</f>
        <v>0</v>
      </c>
      <c r="BG221" s="183">
        <f>IF(N221="zákl. přenesená",J221,0)</f>
        <v>0</v>
      </c>
      <c r="BH221" s="183">
        <f>IF(N221="sníž. přenesená",J221,0)</f>
        <v>0</v>
      </c>
      <c r="BI221" s="183">
        <f>IF(N221="nulová",J221,0)</f>
        <v>0</v>
      </c>
      <c r="BJ221" s="16" t="s">
        <v>15</v>
      </c>
      <c r="BK221" s="183">
        <f>ROUND(I221*H221,2)</f>
        <v>0</v>
      </c>
      <c r="BL221" s="16" t="s">
        <v>185</v>
      </c>
      <c r="BM221" s="182" t="s">
        <v>516</v>
      </c>
    </row>
    <row r="222" spans="1:47" s="2" customFormat="1" ht="12">
      <c r="A222" s="35"/>
      <c r="B222" s="36"/>
      <c r="C222" s="35"/>
      <c r="D222" s="184" t="s">
        <v>157</v>
      </c>
      <c r="E222" s="35"/>
      <c r="F222" s="185" t="s">
        <v>517</v>
      </c>
      <c r="G222" s="35"/>
      <c r="H222" s="35"/>
      <c r="I222" s="186"/>
      <c r="J222" s="35"/>
      <c r="K222" s="35"/>
      <c r="L222" s="36"/>
      <c r="M222" s="187"/>
      <c r="N222" s="188"/>
      <c r="O222" s="69"/>
      <c r="P222" s="69"/>
      <c r="Q222" s="69"/>
      <c r="R222" s="69"/>
      <c r="S222" s="69"/>
      <c r="T222" s="70"/>
      <c r="U222" s="35"/>
      <c r="V222" s="35"/>
      <c r="W222" s="35"/>
      <c r="X222" s="35"/>
      <c r="Y222" s="35"/>
      <c r="Z222" s="35"/>
      <c r="AA222" s="35"/>
      <c r="AB222" s="35"/>
      <c r="AC222" s="35"/>
      <c r="AD222" s="35"/>
      <c r="AE222" s="35"/>
      <c r="AT222" s="16" t="s">
        <v>157</v>
      </c>
      <c r="AU222" s="16" t="s">
        <v>77</v>
      </c>
    </row>
    <row r="223" spans="1:65" s="2" customFormat="1" ht="44.25" customHeight="1">
      <c r="A223" s="35"/>
      <c r="B223" s="170"/>
      <c r="C223" s="193" t="s">
        <v>518</v>
      </c>
      <c r="D223" s="193" t="s">
        <v>247</v>
      </c>
      <c r="E223" s="194" t="s">
        <v>519</v>
      </c>
      <c r="F223" s="195" t="s">
        <v>520</v>
      </c>
      <c r="G223" s="196" t="s">
        <v>155</v>
      </c>
      <c r="H223" s="197">
        <v>719.565</v>
      </c>
      <c r="I223" s="198"/>
      <c r="J223" s="199">
        <f>ROUND(I223*H223,2)</f>
        <v>0</v>
      </c>
      <c r="K223" s="195" t="s">
        <v>156</v>
      </c>
      <c r="L223" s="200"/>
      <c r="M223" s="201" t="s">
        <v>3</v>
      </c>
      <c r="N223" s="202" t="s">
        <v>40</v>
      </c>
      <c r="O223" s="69"/>
      <c r="P223" s="180">
        <f>O223*H223</f>
        <v>0</v>
      </c>
      <c r="Q223" s="180">
        <v>0</v>
      </c>
      <c r="R223" s="180">
        <f>Q223*H223</f>
        <v>0</v>
      </c>
      <c r="S223" s="180">
        <v>0</v>
      </c>
      <c r="T223" s="181">
        <f>S223*H223</f>
        <v>0</v>
      </c>
      <c r="U223" s="35"/>
      <c r="V223" s="35"/>
      <c r="W223" s="35"/>
      <c r="X223" s="35"/>
      <c r="Y223" s="35"/>
      <c r="Z223" s="35"/>
      <c r="AA223" s="35"/>
      <c r="AB223" s="35"/>
      <c r="AC223" s="35"/>
      <c r="AD223" s="35"/>
      <c r="AE223" s="35"/>
      <c r="AR223" s="182" t="s">
        <v>250</v>
      </c>
      <c r="AT223" s="182" t="s">
        <v>247</v>
      </c>
      <c r="AU223" s="182" t="s">
        <v>77</v>
      </c>
      <c r="AY223" s="16" t="s">
        <v>150</v>
      </c>
      <c r="BE223" s="183">
        <f>IF(N223="základní",J223,0)</f>
        <v>0</v>
      </c>
      <c r="BF223" s="183">
        <f>IF(N223="snížená",J223,0)</f>
        <v>0</v>
      </c>
      <c r="BG223" s="183">
        <f>IF(N223="zákl. přenesená",J223,0)</f>
        <v>0</v>
      </c>
      <c r="BH223" s="183">
        <f>IF(N223="sníž. přenesená",J223,0)</f>
        <v>0</v>
      </c>
      <c r="BI223" s="183">
        <f>IF(N223="nulová",J223,0)</f>
        <v>0</v>
      </c>
      <c r="BJ223" s="16" t="s">
        <v>15</v>
      </c>
      <c r="BK223" s="183">
        <f>ROUND(I223*H223,2)</f>
        <v>0</v>
      </c>
      <c r="BL223" s="16" t="s">
        <v>185</v>
      </c>
      <c r="BM223" s="182" t="s">
        <v>521</v>
      </c>
    </row>
    <row r="224" spans="1:65" s="2" customFormat="1" ht="44.25" customHeight="1">
      <c r="A224" s="35"/>
      <c r="B224" s="170"/>
      <c r="C224" s="171" t="s">
        <v>401</v>
      </c>
      <c r="D224" s="171" t="s">
        <v>152</v>
      </c>
      <c r="E224" s="172" t="s">
        <v>522</v>
      </c>
      <c r="F224" s="173" t="s">
        <v>523</v>
      </c>
      <c r="G224" s="174" t="s">
        <v>166</v>
      </c>
      <c r="H224" s="175">
        <v>7.024</v>
      </c>
      <c r="I224" s="176"/>
      <c r="J224" s="177">
        <f>ROUND(I224*H224,2)</f>
        <v>0</v>
      </c>
      <c r="K224" s="173" t="s">
        <v>156</v>
      </c>
      <c r="L224" s="36"/>
      <c r="M224" s="178" t="s">
        <v>3</v>
      </c>
      <c r="N224" s="179" t="s">
        <v>40</v>
      </c>
      <c r="O224" s="69"/>
      <c r="P224" s="180">
        <f>O224*H224</f>
        <v>0</v>
      </c>
      <c r="Q224" s="180">
        <v>0</v>
      </c>
      <c r="R224" s="180">
        <f>Q224*H224</f>
        <v>0</v>
      </c>
      <c r="S224" s="180">
        <v>0</v>
      </c>
      <c r="T224" s="181">
        <f>S224*H224</f>
        <v>0</v>
      </c>
      <c r="U224" s="35"/>
      <c r="V224" s="35"/>
      <c r="W224" s="35"/>
      <c r="X224" s="35"/>
      <c r="Y224" s="35"/>
      <c r="Z224" s="35"/>
      <c r="AA224" s="35"/>
      <c r="AB224" s="35"/>
      <c r="AC224" s="35"/>
      <c r="AD224" s="35"/>
      <c r="AE224" s="35"/>
      <c r="AR224" s="182" t="s">
        <v>185</v>
      </c>
      <c r="AT224" s="182" t="s">
        <v>152</v>
      </c>
      <c r="AU224" s="182" t="s">
        <v>77</v>
      </c>
      <c r="AY224" s="16" t="s">
        <v>150</v>
      </c>
      <c r="BE224" s="183">
        <f>IF(N224="základní",J224,0)</f>
        <v>0</v>
      </c>
      <c r="BF224" s="183">
        <f>IF(N224="snížená",J224,0)</f>
        <v>0</v>
      </c>
      <c r="BG224" s="183">
        <f>IF(N224="zákl. přenesená",J224,0)</f>
        <v>0</v>
      </c>
      <c r="BH224" s="183">
        <f>IF(N224="sníž. přenesená",J224,0)</f>
        <v>0</v>
      </c>
      <c r="BI224" s="183">
        <f>IF(N224="nulová",J224,0)</f>
        <v>0</v>
      </c>
      <c r="BJ224" s="16" t="s">
        <v>15</v>
      </c>
      <c r="BK224" s="183">
        <f>ROUND(I224*H224,2)</f>
        <v>0</v>
      </c>
      <c r="BL224" s="16" t="s">
        <v>185</v>
      </c>
      <c r="BM224" s="182" t="s">
        <v>524</v>
      </c>
    </row>
    <row r="225" spans="1:47" s="2" customFormat="1" ht="12">
      <c r="A225" s="35"/>
      <c r="B225" s="36"/>
      <c r="C225" s="35"/>
      <c r="D225" s="184" t="s">
        <v>157</v>
      </c>
      <c r="E225" s="35"/>
      <c r="F225" s="185" t="s">
        <v>525</v>
      </c>
      <c r="G225" s="35"/>
      <c r="H225" s="35"/>
      <c r="I225" s="186"/>
      <c r="J225" s="35"/>
      <c r="K225" s="35"/>
      <c r="L225" s="36"/>
      <c r="M225" s="187"/>
      <c r="N225" s="188"/>
      <c r="O225" s="69"/>
      <c r="P225" s="69"/>
      <c r="Q225" s="69"/>
      <c r="R225" s="69"/>
      <c r="S225" s="69"/>
      <c r="T225" s="70"/>
      <c r="U225" s="35"/>
      <c r="V225" s="35"/>
      <c r="W225" s="35"/>
      <c r="X225" s="35"/>
      <c r="Y225" s="35"/>
      <c r="Z225" s="35"/>
      <c r="AA225" s="35"/>
      <c r="AB225" s="35"/>
      <c r="AC225" s="35"/>
      <c r="AD225" s="35"/>
      <c r="AE225" s="35"/>
      <c r="AT225" s="16" t="s">
        <v>157</v>
      </c>
      <c r="AU225" s="16" t="s">
        <v>77</v>
      </c>
    </row>
    <row r="226" spans="1:63" s="12" customFormat="1" ht="22.8" customHeight="1">
      <c r="A226" s="12"/>
      <c r="B226" s="157"/>
      <c r="C226" s="12"/>
      <c r="D226" s="158" t="s">
        <v>68</v>
      </c>
      <c r="E226" s="168" t="s">
        <v>526</v>
      </c>
      <c r="F226" s="168" t="s">
        <v>527</v>
      </c>
      <c r="G226" s="12"/>
      <c r="H226" s="12"/>
      <c r="I226" s="160"/>
      <c r="J226" s="169">
        <f>BK226</f>
        <v>0</v>
      </c>
      <c r="K226" s="12"/>
      <c r="L226" s="157"/>
      <c r="M226" s="162"/>
      <c r="N226" s="163"/>
      <c r="O226" s="163"/>
      <c r="P226" s="164">
        <f>SUM(P227:P238)</f>
        <v>0</v>
      </c>
      <c r="Q226" s="163"/>
      <c r="R226" s="164">
        <f>SUM(R227:R238)</f>
        <v>0</v>
      </c>
      <c r="S226" s="163"/>
      <c r="T226" s="165">
        <f>SUM(T227:T238)</f>
        <v>0</v>
      </c>
      <c r="U226" s="12"/>
      <c r="V226" s="12"/>
      <c r="W226" s="12"/>
      <c r="X226" s="12"/>
      <c r="Y226" s="12"/>
      <c r="Z226" s="12"/>
      <c r="AA226" s="12"/>
      <c r="AB226" s="12"/>
      <c r="AC226" s="12"/>
      <c r="AD226" s="12"/>
      <c r="AE226" s="12"/>
      <c r="AR226" s="158" t="s">
        <v>77</v>
      </c>
      <c r="AT226" s="166" t="s">
        <v>68</v>
      </c>
      <c r="AU226" s="166" t="s">
        <v>15</v>
      </c>
      <c r="AY226" s="158" t="s">
        <v>150</v>
      </c>
      <c r="BK226" s="167">
        <f>SUM(BK227:BK238)</f>
        <v>0</v>
      </c>
    </row>
    <row r="227" spans="1:65" s="2" customFormat="1" ht="49.05" customHeight="1">
      <c r="A227" s="35"/>
      <c r="B227" s="170"/>
      <c r="C227" s="171" t="s">
        <v>528</v>
      </c>
      <c r="D227" s="171" t="s">
        <v>152</v>
      </c>
      <c r="E227" s="172" t="s">
        <v>529</v>
      </c>
      <c r="F227" s="173" t="s">
        <v>530</v>
      </c>
      <c r="G227" s="174" t="s">
        <v>155</v>
      </c>
      <c r="H227" s="175">
        <v>623</v>
      </c>
      <c r="I227" s="176"/>
      <c r="J227" s="177">
        <f>ROUND(I227*H227,2)</f>
        <v>0</v>
      </c>
      <c r="K227" s="173" t="s">
        <v>156</v>
      </c>
      <c r="L227" s="36"/>
      <c r="M227" s="178" t="s">
        <v>3</v>
      </c>
      <c r="N227" s="179" t="s">
        <v>40</v>
      </c>
      <c r="O227" s="69"/>
      <c r="P227" s="180">
        <f>O227*H227</f>
        <v>0</v>
      </c>
      <c r="Q227" s="180">
        <v>0</v>
      </c>
      <c r="R227" s="180">
        <f>Q227*H227</f>
        <v>0</v>
      </c>
      <c r="S227" s="180">
        <v>0</v>
      </c>
      <c r="T227" s="181">
        <f>S227*H227</f>
        <v>0</v>
      </c>
      <c r="U227" s="35"/>
      <c r="V227" s="35"/>
      <c r="W227" s="35"/>
      <c r="X227" s="35"/>
      <c r="Y227" s="35"/>
      <c r="Z227" s="35"/>
      <c r="AA227" s="35"/>
      <c r="AB227" s="35"/>
      <c r="AC227" s="35"/>
      <c r="AD227" s="35"/>
      <c r="AE227" s="35"/>
      <c r="AR227" s="182" t="s">
        <v>185</v>
      </c>
      <c r="AT227" s="182" t="s">
        <v>152</v>
      </c>
      <c r="AU227" s="182" t="s">
        <v>77</v>
      </c>
      <c r="AY227" s="16" t="s">
        <v>150</v>
      </c>
      <c r="BE227" s="183">
        <f>IF(N227="základní",J227,0)</f>
        <v>0</v>
      </c>
      <c r="BF227" s="183">
        <f>IF(N227="snížená",J227,0)</f>
        <v>0</v>
      </c>
      <c r="BG227" s="183">
        <f>IF(N227="zákl. přenesená",J227,0)</f>
        <v>0</v>
      </c>
      <c r="BH227" s="183">
        <f>IF(N227="sníž. přenesená",J227,0)</f>
        <v>0</v>
      </c>
      <c r="BI227" s="183">
        <f>IF(N227="nulová",J227,0)</f>
        <v>0</v>
      </c>
      <c r="BJ227" s="16" t="s">
        <v>15</v>
      </c>
      <c r="BK227" s="183">
        <f>ROUND(I227*H227,2)</f>
        <v>0</v>
      </c>
      <c r="BL227" s="16" t="s">
        <v>185</v>
      </c>
      <c r="BM227" s="182" t="s">
        <v>531</v>
      </c>
    </row>
    <row r="228" spans="1:47" s="2" customFormat="1" ht="12">
      <c r="A228" s="35"/>
      <c r="B228" s="36"/>
      <c r="C228" s="35"/>
      <c r="D228" s="184" t="s">
        <v>157</v>
      </c>
      <c r="E228" s="35"/>
      <c r="F228" s="185" t="s">
        <v>532</v>
      </c>
      <c r="G228" s="35"/>
      <c r="H228" s="35"/>
      <c r="I228" s="186"/>
      <c r="J228" s="35"/>
      <c r="K228" s="35"/>
      <c r="L228" s="36"/>
      <c r="M228" s="187"/>
      <c r="N228" s="188"/>
      <c r="O228" s="69"/>
      <c r="P228" s="69"/>
      <c r="Q228" s="69"/>
      <c r="R228" s="69"/>
      <c r="S228" s="69"/>
      <c r="T228" s="70"/>
      <c r="U228" s="35"/>
      <c r="V228" s="35"/>
      <c r="W228" s="35"/>
      <c r="X228" s="35"/>
      <c r="Y228" s="35"/>
      <c r="Z228" s="35"/>
      <c r="AA228" s="35"/>
      <c r="AB228" s="35"/>
      <c r="AC228" s="35"/>
      <c r="AD228" s="35"/>
      <c r="AE228" s="35"/>
      <c r="AT228" s="16" t="s">
        <v>157</v>
      </c>
      <c r="AU228" s="16" t="s">
        <v>77</v>
      </c>
    </row>
    <row r="229" spans="1:65" s="2" customFormat="1" ht="44.25" customHeight="1">
      <c r="A229" s="35"/>
      <c r="B229" s="170"/>
      <c r="C229" s="171" t="s">
        <v>408</v>
      </c>
      <c r="D229" s="171" t="s">
        <v>152</v>
      </c>
      <c r="E229" s="172" t="s">
        <v>533</v>
      </c>
      <c r="F229" s="173" t="s">
        <v>534</v>
      </c>
      <c r="G229" s="174" t="s">
        <v>155</v>
      </c>
      <c r="H229" s="175">
        <v>1246</v>
      </c>
      <c r="I229" s="176"/>
      <c r="J229" s="177">
        <f>ROUND(I229*H229,2)</f>
        <v>0</v>
      </c>
      <c r="K229" s="173" t="s">
        <v>156</v>
      </c>
      <c r="L229" s="36"/>
      <c r="M229" s="178" t="s">
        <v>3</v>
      </c>
      <c r="N229" s="179" t="s">
        <v>40</v>
      </c>
      <c r="O229" s="69"/>
      <c r="P229" s="180">
        <f>O229*H229</f>
        <v>0</v>
      </c>
      <c r="Q229" s="180">
        <v>0</v>
      </c>
      <c r="R229" s="180">
        <f>Q229*H229</f>
        <v>0</v>
      </c>
      <c r="S229" s="180">
        <v>0</v>
      </c>
      <c r="T229" s="181">
        <f>S229*H229</f>
        <v>0</v>
      </c>
      <c r="U229" s="35"/>
      <c r="V229" s="35"/>
      <c r="W229" s="35"/>
      <c r="X229" s="35"/>
      <c r="Y229" s="35"/>
      <c r="Z229" s="35"/>
      <c r="AA229" s="35"/>
      <c r="AB229" s="35"/>
      <c r="AC229" s="35"/>
      <c r="AD229" s="35"/>
      <c r="AE229" s="35"/>
      <c r="AR229" s="182" t="s">
        <v>185</v>
      </c>
      <c r="AT229" s="182" t="s">
        <v>152</v>
      </c>
      <c r="AU229" s="182" t="s">
        <v>77</v>
      </c>
      <c r="AY229" s="16" t="s">
        <v>150</v>
      </c>
      <c r="BE229" s="183">
        <f>IF(N229="základní",J229,0)</f>
        <v>0</v>
      </c>
      <c r="BF229" s="183">
        <f>IF(N229="snížená",J229,0)</f>
        <v>0</v>
      </c>
      <c r="BG229" s="183">
        <f>IF(N229="zákl. přenesená",J229,0)</f>
        <v>0</v>
      </c>
      <c r="BH229" s="183">
        <f>IF(N229="sníž. přenesená",J229,0)</f>
        <v>0</v>
      </c>
      <c r="BI229" s="183">
        <f>IF(N229="nulová",J229,0)</f>
        <v>0</v>
      </c>
      <c r="BJ229" s="16" t="s">
        <v>15</v>
      </c>
      <c r="BK229" s="183">
        <f>ROUND(I229*H229,2)</f>
        <v>0</v>
      </c>
      <c r="BL229" s="16" t="s">
        <v>185</v>
      </c>
      <c r="BM229" s="182" t="s">
        <v>535</v>
      </c>
    </row>
    <row r="230" spans="1:47" s="2" customFormat="1" ht="12">
      <c r="A230" s="35"/>
      <c r="B230" s="36"/>
      <c r="C230" s="35"/>
      <c r="D230" s="184" t="s">
        <v>157</v>
      </c>
      <c r="E230" s="35"/>
      <c r="F230" s="185" t="s">
        <v>536</v>
      </c>
      <c r="G230" s="35"/>
      <c r="H230" s="35"/>
      <c r="I230" s="186"/>
      <c r="J230" s="35"/>
      <c r="K230" s="35"/>
      <c r="L230" s="36"/>
      <c r="M230" s="187"/>
      <c r="N230" s="188"/>
      <c r="O230" s="69"/>
      <c r="P230" s="69"/>
      <c r="Q230" s="69"/>
      <c r="R230" s="69"/>
      <c r="S230" s="69"/>
      <c r="T230" s="70"/>
      <c r="U230" s="35"/>
      <c r="V230" s="35"/>
      <c r="W230" s="35"/>
      <c r="X230" s="35"/>
      <c r="Y230" s="35"/>
      <c r="Z230" s="35"/>
      <c r="AA230" s="35"/>
      <c r="AB230" s="35"/>
      <c r="AC230" s="35"/>
      <c r="AD230" s="35"/>
      <c r="AE230" s="35"/>
      <c r="AT230" s="16" t="s">
        <v>157</v>
      </c>
      <c r="AU230" s="16" t="s">
        <v>77</v>
      </c>
    </row>
    <row r="231" spans="1:65" s="2" customFormat="1" ht="24.15" customHeight="1">
      <c r="A231" s="35"/>
      <c r="B231" s="170"/>
      <c r="C231" s="193" t="s">
        <v>537</v>
      </c>
      <c r="D231" s="193" t="s">
        <v>247</v>
      </c>
      <c r="E231" s="194" t="s">
        <v>538</v>
      </c>
      <c r="F231" s="195" t="s">
        <v>539</v>
      </c>
      <c r="G231" s="196" t="s">
        <v>155</v>
      </c>
      <c r="H231" s="197">
        <v>1308.3</v>
      </c>
      <c r="I231" s="198"/>
      <c r="J231" s="199">
        <f>ROUND(I231*H231,2)</f>
        <v>0</v>
      </c>
      <c r="K231" s="195" t="s">
        <v>156</v>
      </c>
      <c r="L231" s="200"/>
      <c r="M231" s="201" t="s">
        <v>3</v>
      </c>
      <c r="N231" s="202" t="s">
        <v>40</v>
      </c>
      <c r="O231" s="69"/>
      <c r="P231" s="180">
        <f>O231*H231</f>
        <v>0</v>
      </c>
      <c r="Q231" s="180">
        <v>0</v>
      </c>
      <c r="R231" s="180">
        <f>Q231*H231</f>
        <v>0</v>
      </c>
      <c r="S231" s="180">
        <v>0</v>
      </c>
      <c r="T231" s="181">
        <f>S231*H231</f>
        <v>0</v>
      </c>
      <c r="U231" s="35"/>
      <c r="V231" s="35"/>
      <c r="W231" s="35"/>
      <c r="X231" s="35"/>
      <c r="Y231" s="35"/>
      <c r="Z231" s="35"/>
      <c r="AA231" s="35"/>
      <c r="AB231" s="35"/>
      <c r="AC231" s="35"/>
      <c r="AD231" s="35"/>
      <c r="AE231" s="35"/>
      <c r="AR231" s="182" t="s">
        <v>250</v>
      </c>
      <c r="AT231" s="182" t="s">
        <v>247</v>
      </c>
      <c r="AU231" s="182" t="s">
        <v>77</v>
      </c>
      <c r="AY231" s="16" t="s">
        <v>150</v>
      </c>
      <c r="BE231" s="183">
        <f>IF(N231="základní",J231,0)</f>
        <v>0</v>
      </c>
      <c r="BF231" s="183">
        <f>IF(N231="snížená",J231,0)</f>
        <v>0</v>
      </c>
      <c r="BG231" s="183">
        <f>IF(N231="zákl. přenesená",J231,0)</f>
        <v>0</v>
      </c>
      <c r="BH231" s="183">
        <f>IF(N231="sníž. přenesená",J231,0)</f>
        <v>0</v>
      </c>
      <c r="BI231" s="183">
        <f>IF(N231="nulová",J231,0)</f>
        <v>0</v>
      </c>
      <c r="BJ231" s="16" t="s">
        <v>15</v>
      </c>
      <c r="BK231" s="183">
        <f>ROUND(I231*H231,2)</f>
        <v>0</v>
      </c>
      <c r="BL231" s="16" t="s">
        <v>185</v>
      </c>
      <c r="BM231" s="182" t="s">
        <v>540</v>
      </c>
    </row>
    <row r="232" spans="1:65" s="2" customFormat="1" ht="49.05" customHeight="1">
      <c r="A232" s="35"/>
      <c r="B232" s="170"/>
      <c r="C232" s="171" t="s">
        <v>412</v>
      </c>
      <c r="D232" s="171" t="s">
        <v>152</v>
      </c>
      <c r="E232" s="172" t="s">
        <v>541</v>
      </c>
      <c r="F232" s="173" t="s">
        <v>542</v>
      </c>
      <c r="G232" s="174" t="s">
        <v>155</v>
      </c>
      <c r="H232" s="175">
        <v>623</v>
      </c>
      <c r="I232" s="176"/>
      <c r="J232" s="177">
        <f>ROUND(I232*H232,2)</f>
        <v>0</v>
      </c>
      <c r="K232" s="173" t="s">
        <v>156</v>
      </c>
      <c r="L232" s="36"/>
      <c r="M232" s="178" t="s">
        <v>3</v>
      </c>
      <c r="N232" s="179" t="s">
        <v>40</v>
      </c>
      <c r="O232" s="69"/>
      <c r="P232" s="180">
        <f>O232*H232</f>
        <v>0</v>
      </c>
      <c r="Q232" s="180">
        <v>0</v>
      </c>
      <c r="R232" s="180">
        <f>Q232*H232</f>
        <v>0</v>
      </c>
      <c r="S232" s="180">
        <v>0</v>
      </c>
      <c r="T232" s="181">
        <f>S232*H232</f>
        <v>0</v>
      </c>
      <c r="U232" s="35"/>
      <c r="V232" s="35"/>
      <c r="W232" s="35"/>
      <c r="X232" s="35"/>
      <c r="Y232" s="35"/>
      <c r="Z232" s="35"/>
      <c r="AA232" s="35"/>
      <c r="AB232" s="35"/>
      <c r="AC232" s="35"/>
      <c r="AD232" s="35"/>
      <c r="AE232" s="35"/>
      <c r="AR232" s="182" t="s">
        <v>185</v>
      </c>
      <c r="AT232" s="182" t="s">
        <v>152</v>
      </c>
      <c r="AU232" s="182" t="s">
        <v>77</v>
      </c>
      <c r="AY232" s="16" t="s">
        <v>150</v>
      </c>
      <c r="BE232" s="183">
        <f>IF(N232="základní",J232,0)</f>
        <v>0</v>
      </c>
      <c r="BF232" s="183">
        <f>IF(N232="snížená",J232,0)</f>
        <v>0</v>
      </c>
      <c r="BG232" s="183">
        <f>IF(N232="zákl. přenesená",J232,0)</f>
        <v>0</v>
      </c>
      <c r="BH232" s="183">
        <f>IF(N232="sníž. přenesená",J232,0)</f>
        <v>0</v>
      </c>
      <c r="BI232" s="183">
        <f>IF(N232="nulová",J232,0)</f>
        <v>0</v>
      </c>
      <c r="BJ232" s="16" t="s">
        <v>15</v>
      </c>
      <c r="BK232" s="183">
        <f>ROUND(I232*H232,2)</f>
        <v>0</v>
      </c>
      <c r="BL232" s="16" t="s">
        <v>185</v>
      </c>
      <c r="BM232" s="182" t="s">
        <v>543</v>
      </c>
    </row>
    <row r="233" spans="1:47" s="2" customFormat="1" ht="12">
      <c r="A233" s="35"/>
      <c r="B233" s="36"/>
      <c r="C233" s="35"/>
      <c r="D233" s="184" t="s">
        <v>157</v>
      </c>
      <c r="E233" s="35"/>
      <c r="F233" s="185" t="s">
        <v>544</v>
      </c>
      <c r="G233" s="35"/>
      <c r="H233" s="35"/>
      <c r="I233" s="186"/>
      <c r="J233" s="35"/>
      <c r="K233" s="35"/>
      <c r="L233" s="36"/>
      <c r="M233" s="187"/>
      <c r="N233" s="188"/>
      <c r="O233" s="69"/>
      <c r="P233" s="69"/>
      <c r="Q233" s="69"/>
      <c r="R233" s="69"/>
      <c r="S233" s="69"/>
      <c r="T233" s="70"/>
      <c r="U233" s="35"/>
      <c r="V233" s="35"/>
      <c r="W233" s="35"/>
      <c r="X233" s="35"/>
      <c r="Y233" s="35"/>
      <c r="Z233" s="35"/>
      <c r="AA233" s="35"/>
      <c r="AB233" s="35"/>
      <c r="AC233" s="35"/>
      <c r="AD233" s="35"/>
      <c r="AE233" s="35"/>
      <c r="AT233" s="16" t="s">
        <v>157</v>
      </c>
      <c r="AU233" s="16" t="s">
        <v>77</v>
      </c>
    </row>
    <row r="234" spans="1:65" s="2" customFormat="1" ht="33" customHeight="1">
      <c r="A234" s="35"/>
      <c r="B234" s="170"/>
      <c r="C234" s="171" t="s">
        <v>333</v>
      </c>
      <c r="D234" s="171" t="s">
        <v>152</v>
      </c>
      <c r="E234" s="172" t="s">
        <v>545</v>
      </c>
      <c r="F234" s="173" t="s">
        <v>546</v>
      </c>
      <c r="G234" s="174" t="s">
        <v>155</v>
      </c>
      <c r="H234" s="175">
        <v>623</v>
      </c>
      <c r="I234" s="176"/>
      <c r="J234" s="177">
        <f>ROUND(I234*H234,2)</f>
        <v>0</v>
      </c>
      <c r="K234" s="173" t="s">
        <v>156</v>
      </c>
      <c r="L234" s="36"/>
      <c r="M234" s="178" t="s">
        <v>3</v>
      </c>
      <c r="N234" s="179" t="s">
        <v>40</v>
      </c>
      <c r="O234" s="69"/>
      <c r="P234" s="180">
        <f>O234*H234</f>
        <v>0</v>
      </c>
      <c r="Q234" s="180">
        <v>0</v>
      </c>
      <c r="R234" s="180">
        <f>Q234*H234</f>
        <v>0</v>
      </c>
      <c r="S234" s="180">
        <v>0</v>
      </c>
      <c r="T234" s="181">
        <f>S234*H234</f>
        <v>0</v>
      </c>
      <c r="U234" s="35"/>
      <c r="V234" s="35"/>
      <c r="W234" s="35"/>
      <c r="X234" s="35"/>
      <c r="Y234" s="35"/>
      <c r="Z234" s="35"/>
      <c r="AA234" s="35"/>
      <c r="AB234" s="35"/>
      <c r="AC234" s="35"/>
      <c r="AD234" s="35"/>
      <c r="AE234" s="35"/>
      <c r="AR234" s="182" t="s">
        <v>185</v>
      </c>
      <c r="AT234" s="182" t="s">
        <v>152</v>
      </c>
      <c r="AU234" s="182" t="s">
        <v>77</v>
      </c>
      <c r="AY234" s="16" t="s">
        <v>150</v>
      </c>
      <c r="BE234" s="183">
        <f>IF(N234="základní",J234,0)</f>
        <v>0</v>
      </c>
      <c r="BF234" s="183">
        <f>IF(N234="snížená",J234,0)</f>
        <v>0</v>
      </c>
      <c r="BG234" s="183">
        <f>IF(N234="zákl. přenesená",J234,0)</f>
        <v>0</v>
      </c>
      <c r="BH234" s="183">
        <f>IF(N234="sníž. přenesená",J234,0)</f>
        <v>0</v>
      </c>
      <c r="BI234" s="183">
        <f>IF(N234="nulová",J234,0)</f>
        <v>0</v>
      </c>
      <c r="BJ234" s="16" t="s">
        <v>15</v>
      </c>
      <c r="BK234" s="183">
        <f>ROUND(I234*H234,2)</f>
        <v>0</v>
      </c>
      <c r="BL234" s="16" t="s">
        <v>185</v>
      </c>
      <c r="BM234" s="182" t="s">
        <v>547</v>
      </c>
    </row>
    <row r="235" spans="1:47" s="2" customFormat="1" ht="12">
      <c r="A235" s="35"/>
      <c r="B235" s="36"/>
      <c r="C235" s="35"/>
      <c r="D235" s="184" t="s">
        <v>157</v>
      </c>
      <c r="E235" s="35"/>
      <c r="F235" s="185" t="s">
        <v>548</v>
      </c>
      <c r="G235" s="35"/>
      <c r="H235" s="35"/>
      <c r="I235" s="186"/>
      <c r="J235" s="35"/>
      <c r="K235" s="35"/>
      <c r="L235" s="36"/>
      <c r="M235" s="187"/>
      <c r="N235" s="188"/>
      <c r="O235" s="69"/>
      <c r="P235" s="69"/>
      <c r="Q235" s="69"/>
      <c r="R235" s="69"/>
      <c r="S235" s="69"/>
      <c r="T235" s="70"/>
      <c r="U235" s="35"/>
      <c r="V235" s="35"/>
      <c r="W235" s="35"/>
      <c r="X235" s="35"/>
      <c r="Y235" s="35"/>
      <c r="Z235" s="35"/>
      <c r="AA235" s="35"/>
      <c r="AB235" s="35"/>
      <c r="AC235" s="35"/>
      <c r="AD235" s="35"/>
      <c r="AE235" s="35"/>
      <c r="AT235" s="16" t="s">
        <v>157</v>
      </c>
      <c r="AU235" s="16" t="s">
        <v>77</v>
      </c>
    </row>
    <row r="236" spans="1:65" s="2" customFormat="1" ht="16.5" customHeight="1">
      <c r="A236" s="35"/>
      <c r="B236" s="170"/>
      <c r="C236" s="193" t="s">
        <v>335</v>
      </c>
      <c r="D236" s="193" t="s">
        <v>247</v>
      </c>
      <c r="E236" s="194" t="s">
        <v>549</v>
      </c>
      <c r="F236" s="195" t="s">
        <v>550</v>
      </c>
      <c r="G236" s="196" t="s">
        <v>407</v>
      </c>
      <c r="H236" s="197">
        <v>78.498</v>
      </c>
      <c r="I236" s="198"/>
      <c r="J236" s="199">
        <f>ROUND(I236*H236,2)</f>
        <v>0</v>
      </c>
      <c r="K236" s="195" t="s">
        <v>156</v>
      </c>
      <c r="L236" s="200"/>
      <c r="M236" s="201" t="s">
        <v>3</v>
      </c>
      <c r="N236" s="202" t="s">
        <v>40</v>
      </c>
      <c r="O236" s="69"/>
      <c r="P236" s="180">
        <f>O236*H236</f>
        <v>0</v>
      </c>
      <c r="Q236" s="180">
        <v>0</v>
      </c>
      <c r="R236" s="180">
        <f>Q236*H236</f>
        <v>0</v>
      </c>
      <c r="S236" s="180">
        <v>0</v>
      </c>
      <c r="T236" s="181">
        <f>S236*H236</f>
        <v>0</v>
      </c>
      <c r="U236" s="35"/>
      <c r="V236" s="35"/>
      <c r="W236" s="35"/>
      <c r="X236" s="35"/>
      <c r="Y236" s="35"/>
      <c r="Z236" s="35"/>
      <c r="AA236" s="35"/>
      <c r="AB236" s="35"/>
      <c r="AC236" s="35"/>
      <c r="AD236" s="35"/>
      <c r="AE236" s="35"/>
      <c r="AR236" s="182" t="s">
        <v>250</v>
      </c>
      <c r="AT236" s="182" t="s">
        <v>247</v>
      </c>
      <c r="AU236" s="182" t="s">
        <v>77</v>
      </c>
      <c r="AY236" s="16" t="s">
        <v>150</v>
      </c>
      <c r="BE236" s="183">
        <f>IF(N236="základní",J236,0)</f>
        <v>0</v>
      </c>
      <c r="BF236" s="183">
        <f>IF(N236="snížená",J236,0)</f>
        <v>0</v>
      </c>
      <c r="BG236" s="183">
        <f>IF(N236="zákl. přenesená",J236,0)</f>
        <v>0</v>
      </c>
      <c r="BH236" s="183">
        <f>IF(N236="sníž. přenesená",J236,0)</f>
        <v>0</v>
      </c>
      <c r="BI236" s="183">
        <f>IF(N236="nulová",J236,0)</f>
        <v>0</v>
      </c>
      <c r="BJ236" s="16" t="s">
        <v>15</v>
      </c>
      <c r="BK236" s="183">
        <f>ROUND(I236*H236,2)</f>
        <v>0</v>
      </c>
      <c r="BL236" s="16" t="s">
        <v>185</v>
      </c>
      <c r="BM236" s="182" t="s">
        <v>551</v>
      </c>
    </row>
    <row r="237" spans="1:65" s="2" customFormat="1" ht="44.25" customHeight="1">
      <c r="A237" s="35"/>
      <c r="B237" s="170"/>
      <c r="C237" s="171" t="s">
        <v>402</v>
      </c>
      <c r="D237" s="171" t="s">
        <v>152</v>
      </c>
      <c r="E237" s="172" t="s">
        <v>552</v>
      </c>
      <c r="F237" s="173" t="s">
        <v>553</v>
      </c>
      <c r="G237" s="174" t="s">
        <v>166</v>
      </c>
      <c r="H237" s="175">
        <v>7.289</v>
      </c>
      <c r="I237" s="176"/>
      <c r="J237" s="177">
        <f>ROUND(I237*H237,2)</f>
        <v>0</v>
      </c>
      <c r="K237" s="173" t="s">
        <v>156</v>
      </c>
      <c r="L237" s="36"/>
      <c r="M237" s="178" t="s">
        <v>3</v>
      </c>
      <c r="N237" s="179" t="s">
        <v>40</v>
      </c>
      <c r="O237" s="69"/>
      <c r="P237" s="180">
        <f>O237*H237</f>
        <v>0</v>
      </c>
      <c r="Q237" s="180">
        <v>0</v>
      </c>
      <c r="R237" s="180">
        <f>Q237*H237</f>
        <v>0</v>
      </c>
      <c r="S237" s="180">
        <v>0</v>
      </c>
      <c r="T237" s="181">
        <f>S237*H237</f>
        <v>0</v>
      </c>
      <c r="U237" s="35"/>
      <c r="V237" s="35"/>
      <c r="W237" s="35"/>
      <c r="X237" s="35"/>
      <c r="Y237" s="35"/>
      <c r="Z237" s="35"/>
      <c r="AA237" s="35"/>
      <c r="AB237" s="35"/>
      <c r="AC237" s="35"/>
      <c r="AD237" s="35"/>
      <c r="AE237" s="35"/>
      <c r="AR237" s="182" t="s">
        <v>185</v>
      </c>
      <c r="AT237" s="182" t="s">
        <v>152</v>
      </c>
      <c r="AU237" s="182" t="s">
        <v>77</v>
      </c>
      <c r="AY237" s="16" t="s">
        <v>150</v>
      </c>
      <c r="BE237" s="183">
        <f>IF(N237="základní",J237,0)</f>
        <v>0</v>
      </c>
      <c r="BF237" s="183">
        <f>IF(N237="snížená",J237,0)</f>
        <v>0</v>
      </c>
      <c r="BG237" s="183">
        <f>IF(N237="zákl. přenesená",J237,0)</f>
        <v>0</v>
      </c>
      <c r="BH237" s="183">
        <f>IF(N237="sníž. přenesená",J237,0)</f>
        <v>0</v>
      </c>
      <c r="BI237" s="183">
        <f>IF(N237="nulová",J237,0)</f>
        <v>0</v>
      </c>
      <c r="BJ237" s="16" t="s">
        <v>15</v>
      </c>
      <c r="BK237" s="183">
        <f>ROUND(I237*H237,2)</f>
        <v>0</v>
      </c>
      <c r="BL237" s="16" t="s">
        <v>185</v>
      </c>
      <c r="BM237" s="182" t="s">
        <v>554</v>
      </c>
    </row>
    <row r="238" spans="1:47" s="2" customFormat="1" ht="12">
      <c r="A238" s="35"/>
      <c r="B238" s="36"/>
      <c r="C238" s="35"/>
      <c r="D238" s="184" t="s">
        <v>157</v>
      </c>
      <c r="E238" s="35"/>
      <c r="F238" s="185" t="s">
        <v>555</v>
      </c>
      <c r="G238" s="35"/>
      <c r="H238" s="35"/>
      <c r="I238" s="186"/>
      <c r="J238" s="35"/>
      <c r="K238" s="35"/>
      <c r="L238" s="36"/>
      <c r="M238" s="187"/>
      <c r="N238" s="188"/>
      <c r="O238" s="69"/>
      <c r="P238" s="69"/>
      <c r="Q238" s="69"/>
      <c r="R238" s="69"/>
      <c r="S238" s="69"/>
      <c r="T238" s="70"/>
      <c r="U238" s="35"/>
      <c r="V238" s="35"/>
      <c r="W238" s="35"/>
      <c r="X238" s="35"/>
      <c r="Y238" s="35"/>
      <c r="Z238" s="35"/>
      <c r="AA238" s="35"/>
      <c r="AB238" s="35"/>
      <c r="AC238" s="35"/>
      <c r="AD238" s="35"/>
      <c r="AE238" s="35"/>
      <c r="AT238" s="16" t="s">
        <v>157</v>
      </c>
      <c r="AU238" s="16" t="s">
        <v>77</v>
      </c>
    </row>
    <row r="239" spans="1:63" s="12" customFormat="1" ht="22.8" customHeight="1">
      <c r="A239" s="12"/>
      <c r="B239" s="157"/>
      <c r="C239" s="12"/>
      <c r="D239" s="158" t="s">
        <v>68</v>
      </c>
      <c r="E239" s="168" t="s">
        <v>556</v>
      </c>
      <c r="F239" s="168" t="s">
        <v>557</v>
      </c>
      <c r="G239" s="12"/>
      <c r="H239" s="12"/>
      <c r="I239" s="160"/>
      <c r="J239" s="169">
        <f>BK239</f>
        <v>0</v>
      </c>
      <c r="K239" s="12"/>
      <c r="L239" s="157"/>
      <c r="M239" s="162"/>
      <c r="N239" s="163"/>
      <c r="O239" s="163"/>
      <c r="P239" s="164">
        <f>SUM(P240:P243)</f>
        <v>0</v>
      </c>
      <c r="Q239" s="163"/>
      <c r="R239" s="164">
        <f>SUM(R240:R243)</f>
        <v>0</v>
      </c>
      <c r="S239" s="163"/>
      <c r="T239" s="165">
        <f>SUM(T240:T243)</f>
        <v>0</v>
      </c>
      <c r="U239" s="12"/>
      <c r="V239" s="12"/>
      <c r="W239" s="12"/>
      <c r="X239" s="12"/>
      <c r="Y239" s="12"/>
      <c r="Z239" s="12"/>
      <c r="AA239" s="12"/>
      <c r="AB239" s="12"/>
      <c r="AC239" s="12"/>
      <c r="AD239" s="12"/>
      <c r="AE239" s="12"/>
      <c r="AR239" s="158" t="s">
        <v>77</v>
      </c>
      <c r="AT239" s="166" t="s">
        <v>68</v>
      </c>
      <c r="AU239" s="166" t="s">
        <v>15</v>
      </c>
      <c r="AY239" s="158" t="s">
        <v>150</v>
      </c>
      <c r="BK239" s="167">
        <f>SUM(BK240:BK243)</f>
        <v>0</v>
      </c>
    </row>
    <row r="240" spans="1:65" s="2" customFormat="1" ht="49.05" customHeight="1">
      <c r="A240" s="35"/>
      <c r="B240" s="170"/>
      <c r="C240" s="171" t="s">
        <v>420</v>
      </c>
      <c r="D240" s="171" t="s">
        <v>152</v>
      </c>
      <c r="E240" s="172" t="s">
        <v>558</v>
      </c>
      <c r="F240" s="173" t="s">
        <v>559</v>
      </c>
      <c r="G240" s="174" t="s">
        <v>155</v>
      </c>
      <c r="H240" s="175">
        <v>113.15</v>
      </c>
      <c r="I240" s="176"/>
      <c r="J240" s="177">
        <f>ROUND(I240*H240,2)</f>
        <v>0</v>
      </c>
      <c r="K240" s="173" t="s">
        <v>156</v>
      </c>
      <c r="L240" s="36"/>
      <c r="M240" s="178" t="s">
        <v>3</v>
      </c>
      <c r="N240" s="179" t="s">
        <v>40</v>
      </c>
      <c r="O240" s="69"/>
      <c r="P240" s="180">
        <f>O240*H240</f>
        <v>0</v>
      </c>
      <c r="Q240" s="180">
        <v>0</v>
      </c>
      <c r="R240" s="180">
        <f>Q240*H240</f>
        <v>0</v>
      </c>
      <c r="S240" s="180">
        <v>0</v>
      </c>
      <c r="T240" s="181">
        <f>S240*H240</f>
        <v>0</v>
      </c>
      <c r="U240" s="35"/>
      <c r="V240" s="35"/>
      <c r="W240" s="35"/>
      <c r="X240" s="35"/>
      <c r="Y240" s="35"/>
      <c r="Z240" s="35"/>
      <c r="AA240" s="35"/>
      <c r="AB240" s="35"/>
      <c r="AC240" s="35"/>
      <c r="AD240" s="35"/>
      <c r="AE240" s="35"/>
      <c r="AR240" s="182" t="s">
        <v>185</v>
      </c>
      <c r="AT240" s="182" t="s">
        <v>152</v>
      </c>
      <c r="AU240" s="182" t="s">
        <v>77</v>
      </c>
      <c r="AY240" s="16" t="s">
        <v>150</v>
      </c>
      <c r="BE240" s="183">
        <f>IF(N240="základní",J240,0)</f>
        <v>0</v>
      </c>
      <c r="BF240" s="183">
        <f>IF(N240="snížená",J240,0)</f>
        <v>0</v>
      </c>
      <c r="BG240" s="183">
        <f>IF(N240="zákl. přenesená",J240,0)</f>
        <v>0</v>
      </c>
      <c r="BH240" s="183">
        <f>IF(N240="sníž. přenesená",J240,0)</f>
        <v>0</v>
      </c>
      <c r="BI240" s="183">
        <f>IF(N240="nulová",J240,0)</f>
        <v>0</v>
      </c>
      <c r="BJ240" s="16" t="s">
        <v>15</v>
      </c>
      <c r="BK240" s="183">
        <f>ROUND(I240*H240,2)</f>
        <v>0</v>
      </c>
      <c r="BL240" s="16" t="s">
        <v>185</v>
      </c>
      <c r="BM240" s="182" t="s">
        <v>560</v>
      </c>
    </row>
    <row r="241" spans="1:47" s="2" customFormat="1" ht="12">
      <c r="A241" s="35"/>
      <c r="B241" s="36"/>
      <c r="C241" s="35"/>
      <c r="D241" s="184" t="s">
        <v>157</v>
      </c>
      <c r="E241" s="35"/>
      <c r="F241" s="185" t="s">
        <v>561</v>
      </c>
      <c r="G241" s="35"/>
      <c r="H241" s="35"/>
      <c r="I241" s="186"/>
      <c r="J241" s="35"/>
      <c r="K241" s="35"/>
      <c r="L241" s="36"/>
      <c r="M241" s="187"/>
      <c r="N241" s="188"/>
      <c r="O241" s="69"/>
      <c r="P241" s="69"/>
      <c r="Q241" s="69"/>
      <c r="R241" s="69"/>
      <c r="S241" s="69"/>
      <c r="T241" s="70"/>
      <c r="U241" s="35"/>
      <c r="V241" s="35"/>
      <c r="W241" s="35"/>
      <c r="X241" s="35"/>
      <c r="Y241" s="35"/>
      <c r="Z241" s="35"/>
      <c r="AA241" s="35"/>
      <c r="AB241" s="35"/>
      <c r="AC241" s="35"/>
      <c r="AD241" s="35"/>
      <c r="AE241" s="35"/>
      <c r="AT241" s="16" t="s">
        <v>157</v>
      </c>
      <c r="AU241" s="16" t="s">
        <v>77</v>
      </c>
    </row>
    <row r="242" spans="1:65" s="2" customFormat="1" ht="44.25" customHeight="1">
      <c r="A242" s="35"/>
      <c r="B242" s="170"/>
      <c r="C242" s="171" t="s">
        <v>562</v>
      </c>
      <c r="D242" s="171" t="s">
        <v>152</v>
      </c>
      <c r="E242" s="172" t="s">
        <v>563</v>
      </c>
      <c r="F242" s="173" t="s">
        <v>564</v>
      </c>
      <c r="G242" s="174" t="s">
        <v>166</v>
      </c>
      <c r="H242" s="175">
        <v>1.787</v>
      </c>
      <c r="I242" s="176"/>
      <c r="J242" s="177">
        <f>ROUND(I242*H242,2)</f>
        <v>0</v>
      </c>
      <c r="K242" s="173" t="s">
        <v>156</v>
      </c>
      <c r="L242" s="36"/>
      <c r="M242" s="178" t="s">
        <v>3</v>
      </c>
      <c r="N242" s="179" t="s">
        <v>40</v>
      </c>
      <c r="O242" s="69"/>
      <c r="P242" s="180">
        <f>O242*H242</f>
        <v>0</v>
      </c>
      <c r="Q242" s="180">
        <v>0</v>
      </c>
      <c r="R242" s="180">
        <f>Q242*H242</f>
        <v>0</v>
      </c>
      <c r="S242" s="180">
        <v>0</v>
      </c>
      <c r="T242" s="181">
        <f>S242*H242</f>
        <v>0</v>
      </c>
      <c r="U242" s="35"/>
      <c r="V242" s="35"/>
      <c r="W242" s="35"/>
      <c r="X242" s="35"/>
      <c r="Y242" s="35"/>
      <c r="Z242" s="35"/>
      <c r="AA242" s="35"/>
      <c r="AB242" s="35"/>
      <c r="AC242" s="35"/>
      <c r="AD242" s="35"/>
      <c r="AE242" s="35"/>
      <c r="AR242" s="182" t="s">
        <v>185</v>
      </c>
      <c r="AT242" s="182" t="s">
        <v>152</v>
      </c>
      <c r="AU242" s="182" t="s">
        <v>77</v>
      </c>
      <c r="AY242" s="16" t="s">
        <v>150</v>
      </c>
      <c r="BE242" s="183">
        <f>IF(N242="základní",J242,0)</f>
        <v>0</v>
      </c>
      <c r="BF242" s="183">
        <f>IF(N242="snížená",J242,0)</f>
        <v>0</v>
      </c>
      <c r="BG242" s="183">
        <f>IF(N242="zákl. přenesená",J242,0)</f>
        <v>0</v>
      </c>
      <c r="BH242" s="183">
        <f>IF(N242="sníž. přenesená",J242,0)</f>
        <v>0</v>
      </c>
      <c r="BI242" s="183">
        <f>IF(N242="nulová",J242,0)</f>
        <v>0</v>
      </c>
      <c r="BJ242" s="16" t="s">
        <v>15</v>
      </c>
      <c r="BK242" s="183">
        <f>ROUND(I242*H242,2)</f>
        <v>0</v>
      </c>
      <c r="BL242" s="16" t="s">
        <v>185</v>
      </c>
      <c r="BM242" s="182" t="s">
        <v>565</v>
      </c>
    </row>
    <row r="243" spans="1:47" s="2" customFormat="1" ht="12">
      <c r="A243" s="35"/>
      <c r="B243" s="36"/>
      <c r="C243" s="35"/>
      <c r="D243" s="184" t="s">
        <v>157</v>
      </c>
      <c r="E243" s="35"/>
      <c r="F243" s="185" t="s">
        <v>566</v>
      </c>
      <c r="G243" s="35"/>
      <c r="H243" s="35"/>
      <c r="I243" s="186"/>
      <c r="J243" s="35"/>
      <c r="K243" s="35"/>
      <c r="L243" s="36"/>
      <c r="M243" s="187"/>
      <c r="N243" s="188"/>
      <c r="O243" s="69"/>
      <c r="P243" s="69"/>
      <c r="Q243" s="69"/>
      <c r="R243" s="69"/>
      <c r="S243" s="69"/>
      <c r="T243" s="70"/>
      <c r="U243" s="35"/>
      <c r="V243" s="35"/>
      <c r="W243" s="35"/>
      <c r="X243" s="35"/>
      <c r="Y243" s="35"/>
      <c r="Z243" s="35"/>
      <c r="AA243" s="35"/>
      <c r="AB243" s="35"/>
      <c r="AC243" s="35"/>
      <c r="AD243" s="35"/>
      <c r="AE243" s="35"/>
      <c r="AT243" s="16" t="s">
        <v>157</v>
      </c>
      <c r="AU243" s="16" t="s">
        <v>77</v>
      </c>
    </row>
    <row r="244" spans="1:63" s="12" customFormat="1" ht="22.8" customHeight="1">
      <c r="A244" s="12"/>
      <c r="B244" s="157"/>
      <c r="C244" s="12"/>
      <c r="D244" s="158" t="s">
        <v>68</v>
      </c>
      <c r="E244" s="168" t="s">
        <v>567</v>
      </c>
      <c r="F244" s="168" t="s">
        <v>568</v>
      </c>
      <c r="G244" s="12"/>
      <c r="H244" s="12"/>
      <c r="I244" s="160"/>
      <c r="J244" s="169">
        <f>BK244</f>
        <v>0</v>
      </c>
      <c r="K244" s="12"/>
      <c r="L244" s="157"/>
      <c r="M244" s="162"/>
      <c r="N244" s="163"/>
      <c r="O244" s="163"/>
      <c r="P244" s="164">
        <f>SUM(P245:P251)</f>
        <v>0</v>
      </c>
      <c r="Q244" s="163"/>
      <c r="R244" s="164">
        <f>SUM(R245:R251)</f>
        <v>0</v>
      </c>
      <c r="S244" s="163"/>
      <c r="T244" s="165">
        <f>SUM(T245:T251)</f>
        <v>0</v>
      </c>
      <c r="U244" s="12"/>
      <c r="V244" s="12"/>
      <c r="W244" s="12"/>
      <c r="X244" s="12"/>
      <c r="Y244" s="12"/>
      <c r="Z244" s="12"/>
      <c r="AA244" s="12"/>
      <c r="AB244" s="12"/>
      <c r="AC244" s="12"/>
      <c r="AD244" s="12"/>
      <c r="AE244" s="12"/>
      <c r="AR244" s="158" t="s">
        <v>77</v>
      </c>
      <c r="AT244" s="166" t="s">
        <v>68</v>
      </c>
      <c r="AU244" s="166" t="s">
        <v>15</v>
      </c>
      <c r="AY244" s="158" t="s">
        <v>150</v>
      </c>
      <c r="BK244" s="167">
        <f>SUM(BK245:BK251)</f>
        <v>0</v>
      </c>
    </row>
    <row r="245" spans="1:65" s="2" customFormat="1" ht="49.05" customHeight="1">
      <c r="A245" s="35"/>
      <c r="B245" s="170"/>
      <c r="C245" s="171" t="s">
        <v>425</v>
      </c>
      <c r="D245" s="171" t="s">
        <v>152</v>
      </c>
      <c r="E245" s="172" t="s">
        <v>569</v>
      </c>
      <c r="F245" s="173" t="s">
        <v>570</v>
      </c>
      <c r="G245" s="174" t="s">
        <v>155</v>
      </c>
      <c r="H245" s="175">
        <v>505</v>
      </c>
      <c r="I245" s="176"/>
      <c r="J245" s="177">
        <f>ROUND(I245*H245,2)</f>
        <v>0</v>
      </c>
      <c r="K245" s="173" t="s">
        <v>156</v>
      </c>
      <c r="L245" s="36"/>
      <c r="M245" s="178" t="s">
        <v>3</v>
      </c>
      <c r="N245" s="179" t="s">
        <v>40</v>
      </c>
      <c r="O245" s="69"/>
      <c r="P245" s="180">
        <f>O245*H245</f>
        <v>0</v>
      </c>
      <c r="Q245" s="180">
        <v>0</v>
      </c>
      <c r="R245" s="180">
        <f>Q245*H245</f>
        <v>0</v>
      </c>
      <c r="S245" s="180">
        <v>0</v>
      </c>
      <c r="T245" s="181">
        <f>S245*H245</f>
        <v>0</v>
      </c>
      <c r="U245" s="35"/>
      <c r="V245" s="35"/>
      <c r="W245" s="35"/>
      <c r="X245" s="35"/>
      <c r="Y245" s="35"/>
      <c r="Z245" s="35"/>
      <c r="AA245" s="35"/>
      <c r="AB245" s="35"/>
      <c r="AC245" s="35"/>
      <c r="AD245" s="35"/>
      <c r="AE245" s="35"/>
      <c r="AR245" s="182" t="s">
        <v>185</v>
      </c>
      <c r="AT245" s="182" t="s">
        <v>152</v>
      </c>
      <c r="AU245" s="182" t="s">
        <v>77</v>
      </c>
      <c r="AY245" s="16" t="s">
        <v>150</v>
      </c>
      <c r="BE245" s="183">
        <f>IF(N245="základní",J245,0)</f>
        <v>0</v>
      </c>
      <c r="BF245" s="183">
        <f>IF(N245="snížená",J245,0)</f>
        <v>0</v>
      </c>
      <c r="BG245" s="183">
        <f>IF(N245="zákl. přenesená",J245,0)</f>
        <v>0</v>
      </c>
      <c r="BH245" s="183">
        <f>IF(N245="sníž. přenesená",J245,0)</f>
        <v>0</v>
      </c>
      <c r="BI245" s="183">
        <f>IF(N245="nulová",J245,0)</f>
        <v>0</v>
      </c>
      <c r="BJ245" s="16" t="s">
        <v>15</v>
      </c>
      <c r="BK245" s="183">
        <f>ROUND(I245*H245,2)</f>
        <v>0</v>
      </c>
      <c r="BL245" s="16" t="s">
        <v>185</v>
      </c>
      <c r="BM245" s="182" t="s">
        <v>571</v>
      </c>
    </row>
    <row r="246" spans="1:47" s="2" customFormat="1" ht="12">
      <c r="A246" s="35"/>
      <c r="B246" s="36"/>
      <c r="C246" s="35"/>
      <c r="D246" s="184" t="s">
        <v>157</v>
      </c>
      <c r="E246" s="35"/>
      <c r="F246" s="185" t="s">
        <v>572</v>
      </c>
      <c r="G246" s="35"/>
      <c r="H246" s="35"/>
      <c r="I246" s="186"/>
      <c r="J246" s="35"/>
      <c r="K246" s="35"/>
      <c r="L246" s="36"/>
      <c r="M246" s="187"/>
      <c r="N246" s="188"/>
      <c r="O246" s="69"/>
      <c r="P246" s="69"/>
      <c r="Q246" s="69"/>
      <c r="R246" s="69"/>
      <c r="S246" s="69"/>
      <c r="T246" s="70"/>
      <c r="U246" s="35"/>
      <c r="V246" s="35"/>
      <c r="W246" s="35"/>
      <c r="X246" s="35"/>
      <c r="Y246" s="35"/>
      <c r="Z246" s="35"/>
      <c r="AA246" s="35"/>
      <c r="AB246" s="35"/>
      <c r="AC246" s="35"/>
      <c r="AD246" s="35"/>
      <c r="AE246" s="35"/>
      <c r="AT246" s="16" t="s">
        <v>157</v>
      </c>
      <c r="AU246" s="16" t="s">
        <v>77</v>
      </c>
    </row>
    <row r="247" spans="1:65" s="2" customFormat="1" ht="44.25" customHeight="1">
      <c r="A247" s="35"/>
      <c r="B247" s="170"/>
      <c r="C247" s="171" t="s">
        <v>573</v>
      </c>
      <c r="D247" s="171" t="s">
        <v>152</v>
      </c>
      <c r="E247" s="172" t="s">
        <v>574</v>
      </c>
      <c r="F247" s="173" t="s">
        <v>575</v>
      </c>
      <c r="G247" s="174" t="s">
        <v>155</v>
      </c>
      <c r="H247" s="175">
        <v>505</v>
      </c>
      <c r="I247" s="176"/>
      <c r="J247" s="177">
        <f>ROUND(I247*H247,2)</f>
        <v>0</v>
      </c>
      <c r="K247" s="173" t="s">
        <v>156</v>
      </c>
      <c r="L247" s="36"/>
      <c r="M247" s="178" t="s">
        <v>3</v>
      </c>
      <c r="N247" s="179" t="s">
        <v>40</v>
      </c>
      <c r="O247" s="69"/>
      <c r="P247" s="180">
        <f>O247*H247</f>
        <v>0</v>
      </c>
      <c r="Q247" s="180">
        <v>0</v>
      </c>
      <c r="R247" s="180">
        <f>Q247*H247</f>
        <v>0</v>
      </c>
      <c r="S247" s="180">
        <v>0</v>
      </c>
      <c r="T247" s="181">
        <f>S247*H247</f>
        <v>0</v>
      </c>
      <c r="U247" s="35"/>
      <c r="V247" s="35"/>
      <c r="W247" s="35"/>
      <c r="X247" s="35"/>
      <c r="Y247" s="35"/>
      <c r="Z247" s="35"/>
      <c r="AA247" s="35"/>
      <c r="AB247" s="35"/>
      <c r="AC247" s="35"/>
      <c r="AD247" s="35"/>
      <c r="AE247" s="35"/>
      <c r="AR247" s="182" t="s">
        <v>185</v>
      </c>
      <c r="AT247" s="182" t="s">
        <v>152</v>
      </c>
      <c r="AU247" s="182" t="s">
        <v>77</v>
      </c>
      <c r="AY247" s="16" t="s">
        <v>150</v>
      </c>
      <c r="BE247" s="183">
        <f>IF(N247="základní",J247,0)</f>
        <v>0</v>
      </c>
      <c r="BF247" s="183">
        <f>IF(N247="snížená",J247,0)</f>
        <v>0</v>
      </c>
      <c r="BG247" s="183">
        <f>IF(N247="zákl. přenesená",J247,0)</f>
        <v>0</v>
      </c>
      <c r="BH247" s="183">
        <f>IF(N247="sníž. přenesená",J247,0)</f>
        <v>0</v>
      </c>
      <c r="BI247" s="183">
        <f>IF(N247="nulová",J247,0)</f>
        <v>0</v>
      </c>
      <c r="BJ247" s="16" t="s">
        <v>15</v>
      </c>
      <c r="BK247" s="183">
        <f>ROUND(I247*H247,2)</f>
        <v>0</v>
      </c>
      <c r="BL247" s="16" t="s">
        <v>185</v>
      </c>
      <c r="BM247" s="182" t="s">
        <v>576</v>
      </c>
    </row>
    <row r="248" spans="1:47" s="2" customFormat="1" ht="12">
      <c r="A248" s="35"/>
      <c r="B248" s="36"/>
      <c r="C248" s="35"/>
      <c r="D248" s="184" t="s">
        <v>157</v>
      </c>
      <c r="E248" s="35"/>
      <c r="F248" s="185" t="s">
        <v>577</v>
      </c>
      <c r="G248" s="35"/>
      <c r="H248" s="35"/>
      <c r="I248" s="186"/>
      <c r="J248" s="35"/>
      <c r="K248" s="35"/>
      <c r="L248" s="36"/>
      <c r="M248" s="187"/>
      <c r="N248" s="188"/>
      <c r="O248" s="69"/>
      <c r="P248" s="69"/>
      <c r="Q248" s="69"/>
      <c r="R248" s="69"/>
      <c r="S248" s="69"/>
      <c r="T248" s="70"/>
      <c r="U248" s="35"/>
      <c r="V248" s="35"/>
      <c r="W248" s="35"/>
      <c r="X248" s="35"/>
      <c r="Y248" s="35"/>
      <c r="Z248" s="35"/>
      <c r="AA248" s="35"/>
      <c r="AB248" s="35"/>
      <c r="AC248" s="35"/>
      <c r="AD248" s="35"/>
      <c r="AE248" s="35"/>
      <c r="AT248" s="16" t="s">
        <v>157</v>
      </c>
      <c r="AU248" s="16" t="s">
        <v>77</v>
      </c>
    </row>
    <row r="249" spans="1:65" s="2" customFormat="1" ht="24.15" customHeight="1">
      <c r="A249" s="35"/>
      <c r="B249" s="170"/>
      <c r="C249" s="193" t="s">
        <v>432</v>
      </c>
      <c r="D249" s="193" t="s">
        <v>247</v>
      </c>
      <c r="E249" s="194" t="s">
        <v>578</v>
      </c>
      <c r="F249" s="195" t="s">
        <v>579</v>
      </c>
      <c r="G249" s="196" t="s">
        <v>155</v>
      </c>
      <c r="H249" s="197">
        <v>515.1</v>
      </c>
      <c r="I249" s="198"/>
      <c r="J249" s="199">
        <f>ROUND(I249*H249,2)</f>
        <v>0</v>
      </c>
      <c r="K249" s="195" t="s">
        <v>156</v>
      </c>
      <c r="L249" s="200"/>
      <c r="M249" s="201" t="s">
        <v>3</v>
      </c>
      <c r="N249" s="202" t="s">
        <v>40</v>
      </c>
      <c r="O249" s="69"/>
      <c r="P249" s="180">
        <f>O249*H249</f>
        <v>0</v>
      </c>
      <c r="Q249" s="180">
        <v>0</v>
      </c>
      <c r="R249" s="180">
        <f>Q249*H249</f>
        <v>0</v>
      </c>
      <c r="S249" s="180">
        <v>0</v>
      </c>
      <c r="T249" s="181">
        <f>S249*H249</f>
        <v>0</v>
      </c>
      <c r="U249" s="35"/>
      <c r="V249" s="35"/>
      <c r="W249" s="35"/>
      <c r="X249" s="35"/>
      <c r="Y249" s="35"/>
      <c r="Z249" s="35"/>
      <c r="AA249" s="35"/>
      <c r="AB249" s="35"/>
      <c r="AC249" s="35"/>
      <c r="AD249" s="35"/>
      <c r="AE249" s="35"/>
      <c r="AR249" s="182" t="s">
        <v>250</v>
      </c>
      <c r="AT249" s="182" t="s">
        <v>247</v>
      </c>
      <c r="AU249" s="182" t="s">
        <v>77</v>
      </c>
      <c r="AY249" s="16" t="s">
        <v>150</v>
      </c>
      <c r="BE249" s="183">
        <f>IF(N249="základní",J249,0)</f>
        <v>0</v>
      </c>
      <c r="BF249" s="183">
        <f>IF(N249="snížená",J249,0)</f>
        <v>0</v>
      </c>
      <c r="BG249" s="183">
        <f>IF(N249="zákl. přenesená",J249,0)</f>
        <v>0</v>
      </c>
      <c r="BH249" s="183">
        <f>IF(N249="sníž. přenesená",J249,0)</f>
        <v>0</v>
      </c>
      <c r="BI249" s="183">
        <f>IF(N249="nulová",J249,0)</f>
        <v>0</v>
      </c>
      <c r="BJ249" s="16" t="s">
        <v>15</v>
      </c>
      <c r="BK249" s="183">
        <f>ROUND(I249*H249,2)</f>
        <v>0</v>
      </c>
      <c r="BL249" s="16" t="s">
        <v>185</v>
      </c>
      <c r="BM249" s="182" t="s">
        <v>580</v>
      </c>
    </row>
    <row r="250" spans="1:65" s="2" customFormat="1" ht="66.75" customHeight="1">
      <c r="A250" s="35"/>
      <c r="B250" s="170"/>
      <c r="C250" s="171" t="s">
        <v>581</v>
      </c>
      <c r="D250" s="171" t="s">
        <v>152</v>
      </c>
      <c r="E250" s="172" t="s">
        <v>582</v>
      </c>
      <c r="F250" s="173" t="s">
        <v>583</v>
      </c>
      <c r="G250" s="174" t="s">
        <v>166</v>
      </c>
      <c r="H250" s="175">
        <v>10.1</v>
      </c>
      <c r="I250" s="176"/>
      <c r="J250" s="177">
        <f>ROUND(I250*H250,2)</f>
        <v>0</v>
      </c>
      <c r="K250" s="173" t="s">
        <v>156</v>
      </c>
      <c r="L250" s="36"/>
      <c r="M250" s="178" t="s">
        <v>3</v>
      </c>
      <c r="N250" s="179" t="s">
        <v>40</v>
      </c>
      <c r="O250" s="69"/>
      <c r="P250" s="180">
        <f>O250*H250</f>
        <v>0</v>
      </c>
      <c r="Q250" s="180">
        <v>0</v>
      </c>
      <c r="R250" s="180">
        <f>Q250*H250</f>
        <v>0</v>
      </c>
      <c r="S250" s="180">
        <v>0</v>
      </c>
      <c r="T250" s="181">
        <f>S250*H250</f>
        <v>0</v>
      </c>
      <c r="U250" s="35"/>
      <c r="V250" s="35"/>
      <c r="W250" s="35"/>
      <c r="X250" s="35"/>
      <c r="Y250" s="35"/>
      <c r="Z250" s="35"/>
      <c r="AA250" s="35"/>
      <c r="AB250" s="35"/>
      <c r="AC250" s="35"/>
      <c r="AD250" s="35"/>
      <c r="AE250" s="35"/>
      <c r="AR250" s="182" t="s">
        <v>185</v>
      </c>
      <c r="AT250" s="182" t="s">
        <v>152</v>
      </c>
      <c r="AU250" s="182" t="s">
        <v>77</v>
      </c>
      <c r="AY250" s="16" t="s">
        <v>150</v>
      </c>
      <c r="BE250" s="183">
        <f>IF(N250="základní",J250,0)</f>
        <v>0</v>
      </c>
      <c r="BF250" s="183">
        <f>IF(N250="snížená",J250,0)</f>
        <v>0</v>
      </c>
      <c r="BG250" s="183">
        <f>IF(N250="zákl. přenesená",J250,0)</f>
        <v>0</v>
      </c>
      <c r="BH250" s="183">
        <f>IF(N250="sníž. přenesená",J250,0)</f>
        <v>0</v>
      </c>
      <c r="BI250" s="183">
        <f>IF(N250="nulová",J250,0)</f>
        <v>0</v>
      </c>
      <c r="BJ250" s="16" t="s">
        <v>15</v>
      </c>
      <c r="BK250" s="183">
        <f>ROUND(I250*H250,2)</f>
        <v>0</v>
      </c>
      <c r="BL250" s="16" t="s">
        <v>185</v>
      </c>
      <c r="BM250" s="182" t="s">
        <v>584</v>
      </c>
    </row>
    <row r="251" spans="1:47" s="2" customFormat="1" ht="12">
      <c r="A251" s="35"/>
      <c r="B251" s="36"/>
      <c r="C251" s="35"/>
      <c r="D251" s="184" t="s">
        <v>157</v>
      </c>
      <c r="E251" s="35"/>
      <c r="F251" s="185" t="s">
        <v>585</v>
      </c>
      <c r="G251" s="35"/>
      <c r="H251" s="35"/>
      <c r="I251" s="186"/>
      <c r="J251" s="35"/>
      <c r="K251" s="35"/>
      <c r="L251" s="36"/>
      <c r="M251" s="187"/>
      <c r="N251" s="188"/>
      <c r="O251" s="69"/>
      <c r="P251" s="69"/>
      <c r="Q251" s="69"/>
      <c r="R251" s="69"/>
      <c r="S251" s="69"/>
      <c r="T251" s="70"/>
      <c r="U251" s="35"/>
      <c r="V251" s="35"/>
      <c r="W251" s="35"/>
      <c r="X251" s="35"/>
      <c r="Y251" s="35"/>
      <c r="Z251" s="35"/>
      <c r="AA251" s="35"/>
      <c r="AB251" s="35"/>
      <c r="AC251" s="35"/>
      <c r="AD251" s="35"/>
      <c r="AE251" s="35"/>
      <c r="AT251" s="16" t="s">
        <v>157</v>
      </c>
      <c r="AU251" s="16" t="s">
        <v>77</v>
      </c>
    </row>
    <row r="252" spans="1:63" s="12" customFormat="1" ht="22.8" customHeight="1">
      <c r="A252" s="12"/>
      <c r="B252" s="157"/>
      <c r="C252" s="12"/>
      <c r="D252" s="158" t="s">
        <v>68</v>
      </c>
      <c r="E252" s="168" t="s">
        <v>586</v>
      </c>
      <c r="F252" s="168" t="s">
        <v>587</v>
      </c>
      <c r="G252" s="12"/>
      <c r="H252" s="12"/>
      <c r="I252" s="160"/>
      <c r="J252" s="169">
        <f>BK252</f>
        <v>0</v>
      </c>
      <c r="K252" s="12"/>
      <c r="L252" s="157"/>
      <c r="M252" s="162"/>
      <c r="N252" s="163"/>
      <c r="O252" s="163"/>
      <c r="P252" s="164">
        <f>SUM(P253:P271)</f>
        <v>0</v>
      </c>
      <c r="Q252" s="163"/>
      <c r="R252" s="164">
        <f>SUM(R253:R271)</f>
        <v>0</v>
      </c>
      <c r="S252" s="163"/>
      <c r="T252" s="165">
        <f>SUM(T253:T271)</f>
        <v>0</v>
      </c>
      <c r="U252" s="12"/>
      <c r="V252" s="12"/>
      <c r="W252" s="12"/>
      <c r="X252" s="12"/>
      <c r="Y252" s="12"/>
      <c r="Z252" s="12"/>
      <c r="AA252" s="12"/>
      <c r="AB252" s="12"/>
      <c r="AC252" s="12"/>
      <c r="AD252" s="12"/>
      <c r="AE252" s="12"/>
      <c r="AR252" s="158" t="s">
        <v>77</v>
      </c>
      <c r="AT252" s="166" t="s">
        <v>68</v>
      </c>
      <c r="AU252" s="166" t="s">
        <v>15</v>
      </c>
      <c r="AY252" s="158" t="s">
        <v>150</v>
      </c>
      <c r="BK252" s="167">
        <f>SUM(BK253:BK271)</f>
        <v>0</v>
      </c>
    </row>
    <row r="253" spans="1:65" s="2" customFormat="1" ht="24.15" customHeight="1">
      <c r="A253" s="35"/>
      <c r="B253" s="170"/>
      <c r="C253" s="171" t="s">
        <v>437</v>
      </c>
      <c r="D253" s="171" t="s">
        <v>152</v>
      </c>
      <c r="E253" s="172" t="s">
        <v>588</v>
      </c>
      <c r="F253" s="173" t="s">
        <v>589</v>
      </c>
      <c r="G253" s="174" t="s">
        <v>201</v>
      </c>
      <c r="H253" s="175">
        <v>73.95</v>
      </c>
      <c r="I253" s="176"/>
      <c r="J253" s="177">
        <f>ROUND(I253*H253,2)</f>
        <v>0</v>
      </c>
      <c r="K253" s="173" t="s">
        <v>156</v>
      </c>
      <c r="L253" s="36"/>
      <c r="M253" s="178" t="s">
        <v>3</v>
      </c>
      <c r="N253" s="179" t="s">
        <v>40</v>
      </c>
      <c r="O253" s="69"/>
      <c r="P253" s="180">
        <f>O253*H253</f>
        <v>0</v>
      </c>
      <c r="Q253" s="180">
        <v>0</v>
      </c>
      <c r="R253" s="180">
        <f>Q253*H253</f>
        <v>0</v>
      </c>
      <c r="S253" s="180">
        <v>0</v>
      </c>
      <c r="T253" s="181">
        <f>S253*H253</f>
        <v>0</v>
      </c>
      <c r="U253" s="35"/>
      <c r="V253" s="35"/>
      <c r="W253" s="35"/>
      <c r="X253" s="35"/>
      <c r="Y253" s="35"/>
      <c r="Z253" s="35"/>
      <c r="AA253" s="35"/>
      <c r="AB253" s="35"/>
      <c r="AC253" s="35"/>
      <c r="AD253" s="35"/>
      <c r="AE253" s="35"/>
      <c r="AR253" s="182" t="s">
        <v>185</v>
      </c>
      <c r="AT253" s="182" t="s">
        <v>152</v>
      </c>
      <c r="AU253" s="182" t="s">
        <v>77</v>
      </c>
      <c r="AY253" s="16" t="s">
        <v>150</v>
      </c>
      <c r="BE253" s="183">
        <f>IF(N253="základní",J253,0)</f>
        <v>0</v>
      </c>
      <c r="BF253" s="183">
        <f>IF(N253="snížená",J253,0)</f>
        <v>0</v>
      </c>
      <c r="BG253" s="183">
        <f>IF(N253="zákl. přenesená",J253,0)</f>
        <v>0</v>
      </c>
      <c r="BH253" s="183">
        <f>IF(N253="sníž. přenesená",J253,0)</f>
        <v>0</v>
      </c>
      <c r="BI253" s="183">
        <f>IF(N253="nulová",J253,0)</f>
        <v>0</v>
      </c>
      <c r="BJ253" s="16" t="s">
        <v>15</v>
      </c>
      <c r="BK253" s="183">
        <f>ROUND(I253*H253,2)</f>
        <v>0</v>
      </c>
      <c r="BL253" s="16" t="s">
        <v>185</v>
      </c>
      <c r="BM253" s="182" t="s">
        <v>590</v>
      </c>
    </row>
    <row r="254" spans="1:47" s="2" customFormat="1" ht="12">
      <c r="A254" s="35"/>
      <c r="B254" s="36"/>
      <c r="C254" s="35"/>
      <c r="D254" s="184" t="s">
        <v>157</v>
      </c>
      <c r="E254" s="35"/>
      <c r="F254" s="185" t="s">
        <v>591</v>
      </c>
      <c r="G254" s="35"/>
      <c r="H254" s="35"/>
      <c r="I254" s="186"/>
      <c r="J254" s="35"/>
      <c r="K254" s="35"/>
      <c r="L254" s="36"/>
      <c r="M254" s="187"/>
      <c r="N254" s="188"/>
      <c r="O254" s="69"/>
      <c r="P254" s="69"/>
      <c r="Q254" s="69"/>
      <c r="R254" s="69"/>
      <c r="S254" s="69"/>
      <c r="T254" s="70"/>
      <c r="U254" s="35"/>
      <c r="V254" s="35"/>
      <c r="W254" s="35"/>
      <c r="X254" s="35"/>
      <c r="Y254" s="35"/>
      <c r="Z254" s="35"/>
      <c r="AA254" s="35"/>
      <c r="AB254" s="35"/>
      <c r="AC254" s="35"/>
      <c r="AD254" s="35"/>
      <c r="AE254" s="35"/>
      <c r="AT254" s="16" t="s">
        <v>157</v>
      </c>
      <c r="AU254" s="16" t="s">
        <v>77</v>
      </c>
    </row>
    <row r="255" spans="1:65" s="2" customFormat="1" ht="24.15" customHeight="1">
      <c r="A255" s="35"/>
      <c r="B255" s="170"/>
      <c r="C255" s="171" t="s">
        <v>592</v>
      </c>
      <c r="D255" s="171" t="s">
        <v>152</v>
      </c>
      <c r="E255" s="172" t="s">
        <v>593</v>
      </c>
      <c r="F255" s="173" t="s">
        <v>594</v>
      </c>
      <c r="G255" s="174" t="s">
        <v>201</v>
      </c>
      <c r="H255" s="175">
        <v>226.3</v>
      </c>
      <c r="I255" s="176"/>
      <c r="J255" s="177">
        <f>ROUND(I255*H255,2)</f>
        <v>0</v>
      </c>
      <c r="K255" s="173" t="s">
        <v>156</v>
      </c>
      <c r="L255" s="36"/>
      <c r="M255" s="178" t="s">
        <v>3</v>
      </c>
      <c r="N255" s="179" t="s">
        <v>40</v>
      </c>
      <c r="O255" s="69"/>
      <c r="P255" s="180">
        <f>O255*H255</f>
        <v>0</v>
      </c>
      <c r="Q255" s="180">
        <v>0</v>
      </c>
      <c r="R255" s="180">
        <f>Q255*H255</f>
        <v>0</v>
      </c>
      <c r="S255" s="180">
        <v>0</v>
      </c>
      <c r="T255" s="181">
        <f>S255*H255</f>
        <v>0</v>
      </c>
      <c r="U255" s="35"/>
      <c r="V255" s="35"/>
      <c r="W255" s="35"/>
      <c r="X255" s="35"/>
      <c r="Y255" s="35"/>
      <c r="Z255" s="35"/>
      <c r="AA255" s="35"/>
      <c r="AB255" s="35"/>
      <c r="AC255" s="35"/>
      <c r="AD255" s="35"/>
      <c r="AE255" s="35"/>
      <c r="AR255" s="182" t="s">
        <v>185</v>
      </c>
      <c r="AT255" s="182" t="s">
        <v>152</v>
      </c>
      <c r="AU255" s="182" t="s">
        <v>77</v>
      </c>
      <c r="AY255" s="16" t="s">
        <v>150</v>
      </c>
      <c r="BE255" s="183">
        <f>IF(N255="základní",J255,0)</f>
        <v>0</v>
      </c>
      <c r="BF255" s="183">
        <f>IF(N255="snížená",J255,0)</f>
        <v>0</v>
      </c>
      <c r="BG255" s="183">
        <f>IF(N255="zákl. přenesená",J255,0)</f>
        <v>0</v>
      </c>
      <c r="BH255" s="183">
        <f>IF(N255="sníž. přenesená",J255,0)</f>
        <v>0</v>
      </c>
      <c r="BI255" s="183">
        <f>IF(N255="nulová",J255,0)</f>
        <v>0</v>
      </c>
      <c r="BJ255" s="16" t="s">
        <v>15</v>
      </c>
      <c r="BK255" s="183">
        <f>ROUND(I255*H255,2)</f>
        <v>0</v>
      </c>
      <c r="BL255" s="16" t="s">
        <v>185</v>
      </c>
      <c r="BM255" s="182" t="s">
        <v>595</v>
      </c>
    </row>
    <row r="256" spans="1:47" s="2" customFormat="1" ht="12">
      <c r="A256" s="35"/>
      <c r="B256" s="36"/>
      <c r="C256" s="35"/>
      <c r="D256" s="184" t="s">
        <v>157</v>
      </c>
      <c r="E256" s="35"/>
      <c r="F256" s="185" t="s">
        <v>596</v>
      </c>
      <c r="G256" s="35"/>
      <c r="H256" s="35"/>
      <c r="I256" s="186"/>
      <c r="J256" s="35"/>
      <c r="K256" s="35"/>
      <c r="L256" s="36"/>
      <c r="M256" s="187"/>
      <c r="N256" s="188"/>
      <c r="O256" s="69"/>
      <c r="P256" s="69"/>
      <c r="Q256" s="69"/>
      <c r="R256" s="69"/>
      <c r="S256" s="69"/>
      <c r="T256" s="70"/>
      <c r="U256" s="35"/>
      <c r="V256" s="35"/>
      <c r="W256" s="35"/>
      <c r="X256" s="35"/>
      <c r="Y256" s="35"/>
      <c r="Z256" s="35"/>
      <c r="AA256" s="35"/>
      <c r="AB256" s="35"/>
      <c r="AC256" s="35"/>
      <c r="AD256" s="35"/>
      <c r="AE256" s="35"/>
      <c r="AT256" s="16" t="s">
        <v>157</v>
      </c>
      <c r="AU256" s="16" t="s">
        <v>77</v>
      </c>
    </row>
    <row r="257" spans="1:65" s="2" customFormat="1" ht="24.15" customHeight="1">
      <c r="A257" s="35"/>
      <c r="B257" s="170"/>
      <c r="C257" s="171" t="s">
        <v>441</v>
      </c>
      <c r="D257" s="171" t="s">
        <v>152</v>
      </c>
      <c r="E257" s="172" t="s">
        <v>597</v>
      </c>
      <c r="F257" s="173" t="s">
        <v>598</v>
      </c>
      <c r="G257" s="174" t="s">
        <v>201</v>
      </c>
      <c r="H257" s="175">
        <v>48</v>
      </c>
      <c r="I257" s="176"/>
      <c r="J257" s="177">
        <f>ROUND(I257*H257,2)</f>
        <v>0</v>
      </c>
      <c r="K257" s="173" t="s">
        <v>156</v>
      </c>
      <c r="L257" s="36"/>
      <c r="M257" s="178" t="s">
        <v>3</v>
      </c>
      <c r="N257" s="179" t="s">
        <v>40</v>
      </c>
      <c r="O257" s="69"/>
      <c r="P257" s="180">
        <f>O257*H257</f>
        <v>0</v>
      </c>
      <c r="Q257" s="180">
        <v>0</v>
      </c>
      <c r="R257" s="180">
        <f>Q257*H257</f>
        <v>0</v>
      </c>
      <c r="S257" s="180">
        <v>0</v>
      </c>
      <c r="T257" s="181">
        <f>S257*H257</f>
        <v>0</v>
      </c>
      <c r="U257" s="35"/>
      <c r="V257" s="35"/>
      <c r="W257" s="35"/>
      <c r="X257" s="35"/>
      <c r="Y257" s="35"/>
      <c r="Z257" s="35"/>
      <c r="AA257" s="35"/>
      <c r="AB257" s="35"/>
      <c r="AC257" s="35"/>
      <c r="AD257" s="35"/>
      <c r="AE257" s="35"/>
      <c r="AR257" s="182" t="s">
        <v>185</v>
      </c>
      <c r="AT257" s="182" t="s">
        <v>152</v>
      </c>
      <c r="AU257" s="182" t="s">
        <v>77</v>
      </c>
      <c r="AY257" s="16" t="s">
        <v>150</v>
      </c>
      <c r="BE257" s="183">
        <f>IF(N257="základní",J257,0)</f>
        <v>0</v>
      </c>
      <c r="BF257" s="183">
        <f>IF(N257="snížená",J257,0)</f>
        <v>0</v>
      </c>
      <c r="BG257" s="183">
        <f>IF(N257="zákl. přenesená",J257,0)</f>
        <v>0</v>
      </c>
      <c r="BH257" s="183">
        <f>IF(N257="sníž. přenesená",J257,0)</f>
        <v>0</v>
      </c>
      <c r="BI257" s="183">
        <f>IF(N257="nulová",J257,0)</f>
        <v>0</v>
      </c>
      <c r="BJ257" s="16" t="s">
        <v>15</v>
      </c>
      <c r="BK257" s="183">
        <f>ROUND(I257*H257,2)</f>
        <v>0</v>
      </c>
      <c r="BL257" s="16" t="s">
        <v>185</v>
      </c>
      <c r="BM257" s="182" t="s">
        <v>599</v>
      </c>
    </row>
    <row r="258" spans="1:47" s="2" customFormat="1" ht="12">
      <c r="A258" s="35"/>
      <c r="B258" s="36"/>
      <c r="C258" s="35"/>
      <c r="D258" s="184" t="s">
        <v>157</v>
      </c>
      <c r="E258" s="35"/>
      <c r="F258" s="185" t="s">
        <v>600</v>
      </c>
      <c r="G258" s="35"/>
      <c r="H258" s="35"/>
      <c r="I258" s="186"/>
      <c r="J258" s="35"/>
      <c r="K258" s="35"/>
      <c r="L258" s="36"/>
      <c r="M258" s="187"/>
      <c r="N258" s="188"/>
      <c r="O258" s="69"/>
      <c r="P258" s="69"/>
      <c r="Q258" s="69"/>
      <c r="R258" s="69"/>
      <c r="S258" s="69"/>
      <c r="T258" s="70"/>
      <c r="U258" s="35"/>
      <c r="V258" s="35"/>
      <c r="W258" s="35"/>
      <c r="X258" s="35"/>
      <c r="Y258" s="35"/>
      <c r="Z258" s="35"/>
      <c r="AA258" s="35"/>
      <c r="AB258" s="35"/>
      <c r="AC258" s="35"/>
      <c r="AD258" s="35"/>
      <c r="AE258" s="35"/>
      <c r="AT258" s="16" t="s">
        <v>157</v>
      </c>
      <c r="AU258" s="16" t="s">
        <v>77</v>
      </c>
    </row>
    <row r="259" spans="1:65" s="2" customFormat="1" ht="37.8" customHeight="1">
      <c r="A259" s="35"/>
      <c r="B259" s="170"/>
      <c r="C259" s="171" t="s">
        <v>601</v>
      </c>
      <c r="D259" s="171" t="s">
        <v>152</v>
      </c>
      <c r="E259" s="172" t="s">
        <v>602</v>
      </c>
      <c r="F259" s="173" t="s">
        <v>603</v>
      </c>
      <c r="G259" s="174" t="s">
        <v>201</v>
      </c>
      <c r="H259" s="175">
        <v>226.3</v>
      </c>
      <c r="I259" s="176"/>
      <c r="J259" s="177">
        <f>ROUND(I259*H259,2)</f>
        <v>0</v>
      </c>
      <c r="K259" s="173" t="s">
        <v>156</v>
      </c>
      <c r="L259" s="36"/>
      <c r="M259" s="178" t="s">
        <v>3</v>
      </c>
      <c r="N259" s="179" t="s">
        <v>40</v>
      </c>
      <c r="O259" s="69"/>
      <c r="P259" s="180">
        <f>O259*H259</f>
        <v>0</v>
      </c>
      <c r="Q259" s="180">
        <v>0</v>
      </c>
      <c r="R259" s="180">
        <f>Q259*H259</f>
        <v>0</v>
      </c>
      <c r="S259" s="180">
        <v>0</v>
      </c>
      <c r="T259" s="181">
        <f>S259*H259</f>
        <v>0</v>
      </c>
      <c r="U259" s="35"/>
      <c r="V259" s="35"/>
      <c r="W259" s="35"/>
      <c r="X259" s="35"/>
      <c r="Y259" s="35"/>
      <c r="Z259" s="35"/>
      <c r="AA259" s="35"/>
      <c r="AB259" s="35"/>
      <c r="AC259" s="35"/>
      <c r="AD259" s="35"/>
      <c r="AE259" s="35"/>
      <c r="AR259" s="182" t="s">
        <v>185</v>
      </c>
      <c r="AT259" s="182" t="s">
        <v>152</v>
      </c>
      <c r="AU259" s="182" t="s">
        <v>77</v>
      </c>
      <c r="AY259" s="16" t="s">
        <v>150</v>
      </c>
      <c r="BE259" s="183">
        <f>IF(N259="základní",J259,0)</f>
        <v>0</v>
      </c>
      <c r="BF259" s="183">
        <f>IF(N259="snížená",J259,0)</f>
        <v>0</v>
      </c>
      <c r="BG259" s="183">
        <f>IF(N259="zákl. přenesená",J259,0)</f>
        <v>0</v>
      </c>
      <c r="BH259" s="183">
        <f>IF(N259="sníž. přenesená",J259,0)</f>
        <v>0</v>
      </c>
      <c r="BI259" s="183">
        <f>IF(N259="nulová",J259,0)</f>
        <v>0</v>
      </c>
      <c r="BJ259" s="16" t="s">
        <v>15</v>
      </c>
      <c r="BK259" s="183">
        <f>ROUND(I259*H259,2)</f>
        <v>0</v>
      </c>
      <c r="BL259" s="16" t="s">
        <v>185</v>
      </c>
      <c r="BM259" s="182" t="s">
        <v>604</v>
      </c>
    </row>
    <row r="260" spans="1:47" s="2" customFormat="1" ht="12">
      <c r="A260" s="35"/>
      <c r="B260" s="36"/>
      <c r="C260" s="35"/>
      <c r="D260" s="184" t="s">
        <v>157</v>
      </c>
      <c r="E260" s="35"/>
      <c r="F260" s="185" t="s">
        <v>605</v>
      </c>
      <c r="G260" s="35"/>
      <c r="H260" s="35"/>
      <c r="I260" s="186"/>
      <c r="J260" s="35"/>
      <c r="K260" s="35"/>
      <c r="L260" s="36"/>
      <c r="M260" s="187"/>
      <c r="N260" s="188"/>
      <c r="O260" s="69"/>
      <c r="P260" s="69"/>
      <c r="Q260" s="69"/>
      <c r="R260" s="69"/>
      <c r="S260" s="69"/>
      <c r="T260" s="70"/>
      <c r="U260" s="35"/>
      <c r="V260" s="35"/>
      <c r="W260" s="35"/>
      <c r="X260" s="35"/>
      <c r="Y260" s="35"/>
      <c r="Z260" s="35"/>
      <c r="AA260" s="35"/>
      <c r="AB260" s="35"/>
      <c r="AC260" s="35"/>
      <c r="AD260" s="35"/>
      <c r="AE260" s="35"/>
      <c r="AT260" s="16" t="s">
        <v>157</v>
      </c>
      <c r="AU260" s="16" t="s">
        <v>77</v>
      </c>
    </row>
    <row r="261" spans="1:65" s="2" customFormat="1" ht="37.8" customHeight="1">
      <c r="A261" s="35"/>
      <c r="B261" s="170"/>
      <c r="C261" s="171" t="s">
        <v>446</v>
      </c>
      <c r="D261" s="171" t="s">
        <v>152</v>
      </c>
      <c r="E261" s="172" t="s">
        <v>606</v>
      </c>
      <c r="F261" s="173" t="s">
        <v>607</v>
      </c>
      <c r="G261" s="174" t="s">
        <v>201</v>
      </c>
      <c r="H261" s="175">
        <v>73.95</v>
      </c>
      <c r="I261" s="176"/>
      <c r="J261" s="177">
        <f>ROUND(I261*H261,2)</f>
        <v>0</v>
      </c>
      <c r="K261" s="173" t="s">
        <v>156</v>
      </c>
      <c r="L261" s="36"/>
      <c r="M261" s="178" t="s">
        <v>3</v>
      </c>
      <c r="N261" s="179" t="s">
        <v>40</v>
      </c>
      <c r="O261" s="69"/>
      <c r="P261" s="180">
        <f>O261*H261</f>
        <v>0</v>
      </c>
      <c r="Q261" s="180">
        <v>0</v>
      </c>
      <c r="R261" s="180">
        <f>Q261*H261</f>
        <v>0</v>
      </c>
      <c r="S261" s="180">
        <v>0</v>
      </c>
      <c r="T261" s="181">
        <f>S261*H261</f>
        <v>0</v>
      </c>
      <c r="U261" s="35"/>
      <c r="V261" s="35"/>
      <c r="W261" s="35"/>
      <c r="X261" s="35"/>
      <c r="Y261" s="35"/>
      <c r="Z261" s="35"/>
      <c r="AA261" s="35"/>
      <c r="AB261" s="35"/>
      <c r="AC261" s="35"/>
      <c r="AD261" s="35"/>
      <c r="AE261" s="35"/>
      <c r="AR261" s="182" t="s">
        <v>185</v>
      </c>
      <c r="AT261" s="182" t="s">
        <v>152</v>
      </c>
      <c r="AU261" s="182" t="s">
        <v>77</v>
      </c>
      <c r="AY261" s="16" t="s">
        <v>150</v>
      </c>
      <c r="BE261" s="183">
        <f>IF(N261="základní",J261,0)</f>
        <v>0</v>
      </c>
      <c r="BF261" s="183">
        <f>IF(N261="snížená",J261,0)</f>
        <v>0</v>
      </c>
      <c r="BG261" s="183">
        <f>IF(N261="zákl. přenesená",J261,0)</f>
        <v>0</v>
      </c>
      <c r="BH261" s="183">
        <f>IF(N261="sníž. přenesená",J261,0)</f>
        <v>0</v>
      </c>
      <c r="BI261" s="183">
        <f>IF(N261="nulová",J261,0)</f>
        <v>0</v>
      </c>
      <c r="BJ261" s="16" t="s">
        <v>15</v>
      </c>
      <c r="BK261" s="183">
        <f>ROUND(I261*H261,2)</f>
        <v>0</v>
      </c>
      <c r="BL261" s="16" t="s">
        <v>185</v>
      </c>
      <c r="BM261" s="182" t="s">
        <v>608</v>
      </c>
    </row>
    <row r="262" spans="1:47" s="2" customFormat="1" ht="12">
      <c r="A262" s="35"/>
      <c r="B262" s="36"/>
      <c r="C262" s="35"/>
      <c r="D262" s="184" t="s">
        <v>157</v>
      </c>
      <c r="E262" s="35"/>
      <c r="F262" s="185" t="s">
        <v>609</v>
      </c>
      <c r="G262" s="35"/>
      <c r="H262" s="35"/>
      <c r="I262" s="186"/>
      <c r="J262" s="35"/>
      <c r="K262" s="35"/>
      <c r="L262" s="36"/>
      <c r="M262" s="187"/>
      <c r="N262" s="188"/>
      <c r="O262" s="69"/>
      <c r="P262" s="69"/>
      <c r="Q262" s="69"/>
      <c r="R262" s="69"/>
      <c r="S262" s="69"/>
      <c r="T262" s="70"/>
      <c r="U262" s="35"/>
      <c r="V262" s="35"/>
      <c r="W262" s="35"/>
      <c r="X262" s="35"/>
      <c r="Y262" s="35"/>
      <c r="Z262" s="35"/>
      <c r="AA262" s="35"/>
      <c r="AB262" s="35"/>
      <c r="AC262" s="35"/>
      <c r="AD262" s="35"/>
      <c r="AE262" s="35"/>
      <c r="AT262" s="16" t="s">
        <v>157</v>
      </c>
      <c r="AU262" s="16" t="s">
        <v>77</v>
      </c>
    </row>
    <row r="263" spans="1:65" s="2" customFormat="1" ht="16.5" customHeight="1">
      <c r="A263" s="35"/>
      <c r="B263" s="170"/>
      <c r="C263" s="171" t="s">
        <v>610</v>
      </c>
      <c r="D263" s="171" t="s">
        <v>152</v>
      </c>
      <c r="E263" s="172" t="s">
        <v>611</v>
      </c>
      <c r="F263" s="173" t="s">
        <v>612</v>
      </c>
      <c r="G263" s="174" t="s">
        <v>201</v>
      </c>
      <c r="H263" s="175">
        <v>226.3</v>
      </c>
      <c r="I263" s="176"/>
      <c r="J263" s="177">
        <f>ROUND(I263*H263,2)</f>
        <v>0</v>
      </c>
      <c r="K263" s="173" t="s">
        <v>156</v>
      </c>
      <c r="L263" s="36"/>
      <c r="M263" s="178" t="s">
        <v>3</v>
      </c>
      <c r="N263" s="179" t="s">
        <v>40</v>
      </c>
      <c r="O263" s="69"/>
      <c r="P263" s="180">
        <f>O263*H263</f>
        <v>0</v>
      </c>
      <c r="Q263" s="180">
        <v>0</v>
      </c>
      <c r="R263" s="180">
        <f>Q263*H263</f>
        <v>0</v>
      </c>
      <c r="S263" s="180">
        <v>0</v>
      </c>
      <c r="T263" s="181">
        <f>S263*H263</f>
        <v>0</v>
      </c>
      <c r="U263" s="35"/>
      <c r="V263" s="35"/>
      <c r="W263" s="35"/>
      <c r="X263" s="35"/>
      <c r="Y263" s="35"/>
      <c r="Z263" s="35"/>
      <c r="AA263" s="35"/>
      <c r="AB263" s="35"/>
      <c r="AC263" s="35"/>
      <c r="AD263" s="35"/>
      <c r="AE263" s="35"/>
      <c r="AR263" s="182" t="s">
        <v>185</v>
      </c>
      <c r="AT263" s="182" t="s">
        <v>152</v>
      </c>
      <c r="AU263" s="182" t="s">
        <v>77</v>
      </c>
      <c r="AY263" s="16" t="s">
        <v>150</v>
      </c>
      <c r="BE263" s="183">
        <f>IF(N263="základní",J263,0)</f>
        <v>0</v>
      </c>
      <c r="BF263" s="183">
        <f>IF(N263="snížená",J263,0)</f>
        <v>0</v>
      </c>
      <c r="BG263" s="183">
        <f>IF(N263="zákl. přenesená",J263,0)</f>
        <v>0</v>
      </c>
      <c r="BH263" s="183">
        <f>IF(N263="sníž. přenesená",J263,0)</f>
        <v>0</v>
      </c>
      <c r="BI263" s="183">
        <f>IF(N263="nulová",J263,0)</f>
        <v>0</v>
      </c>
      <c r="BJ263" s="16" t="s">
        <v>15</v>
      </c>
      <c r="BK263" s="183">
        <f>ROUND(I263*H263,2)</f>
        <v>0</v>
      </c>
      <c r="BL263" s="16" t="s">
        <v>185</v>
      </c>
      <c r="BM263" s="182" t="s">
        <v>613</v>
      </c>
    </row>
    <row r="264" spans="1:47" s="2" customFormat="1" ht="12">
      <c r="A264" s="35"/>
      <c r="B264" s="36"/>
      <c r="C264" s="35"/>
      <c r="D264" s="184" t="s">
        <v>157</v>
      </c>
      <c r="E264" s="35"/>
      <c r="F264" s="185" t="s">
        <v>614</v>
      </c>
      <c r="G264" s="35"/>
      <c r="H264" s="35"/>
      <c r="I264" s="186"/>
      <c r="J264" s="35"/>
      <c r="K264" s="35"/>
      <c r="L264" s="36"/>
      <c r="M264" s="187"/>
      <c r="N264" s="188"/>
      <c r="O264" s="69"/>
      <c r="P264" s="69"/>
      <c r="Q264" s="69"/>
      <c r="R264" s="69"/>
      <c r="S264" s="69"/>
      <c r="T264" s="70"/>
      <c r="U264" s="35"/>
      <c r="V264" s="35"/>
      <c r="W264" s="35"/>
      <c r="X264" s="35"/>
      <c r="Y264" s="35"/>
      <c r="Z264" s="35"/>
      <c r="AA264" s="35"/>
      <c r="AB264" s="35"/>
      <c r="AC264" s="35"/>
      <c r="AD264" s="35"/>
      <c r="AE264" s="35"/>
      <c r="AT264" s="16" t="s">
        <v>157</v>
      </c>
      <c r="AU264" s="16" t="s">
        <v>77</v>
      </c>
    </row>
    <row r="265" spans="1:65" s="2" customFormat="1" ht="16.5" customHeight="1">
      <c r="A265" s="35"/>
      <c r="B265" s="170"/>
      <c r="C265" s="171" t="s">
        <v>450</v>
      </c>
      <c r="D265" s="171" t="s">
        <v>152</v>
      </c>
      <c r="E265" s="172" t="s">
        <v>615</v>
      </c>
      <c r="F265" s="173" t="s">
        <v>616</v>
      </c>
      <c r="G265" s="174" t="s">
        <v>201</v>
      </c>
      <c r="H265" s="175">
        <v>48</v>
      </c>
      <c r="I265" s="176"/>
      <c r="J265" s="177">
        <f>ROUND(I265*H265,2)</f>
        <v>0</v>
      </c>
      <c r="K265" s="173" t="s">
        <v>156</v>
      </c>
      <c r="L265" s="36"/>
      <c r="M265" s="178" t="s">
        <v>3</v>
      </c>
      <c r="N265" s="179" t="s">
        <v>40</v>
      </c>
      <c r="O265" s="69"/>
      <c r="P265" s="180">
        <f>O265*H265</f>
        <v>0</v>
      </c>
      <c r="Q265" s="180">
        <v>0</v>
      </c>
      <c r="R265" s="180">
        <f>Q265*H265</f>
        <v>0</v>
      </c>
      <c r="S265" s="180">
        <v>0</v>
      </c>
      <c r="T265" s="181">
        <f>S265*H265</f>
        <v>0</v>
      </c>
      <c r="U265" s="35"/>
      <c r="V265" s="35"/>
      <c r="W265" s="35"/>
      <c r="X265" s="35"/>
      <c r="Y265" s="35"/>
      <c r="Z265" s="35"/>
      <c r="AA265" s="35"/>
      <c r="AB265" s="35"/>
      <c r="AC265" s="35"/>
      <c r="AD265" s="35"/>
      <c r="AE265" s="35"/>
      <c r="AR265" s="182" t="s">
        <v>185</v>
      </c>
      <c r="AT265" s="182" t="s">
        <v>152</v>
      </c>
      <c r="AU265" s="182" t="s">
        <v>77</v>
      </c>
      <c r="AY265" s="16" t="s">
        <v>150</v>
      </c>
      <c r="BE265" s="183">
        <f>IF(N265="základní",J265,0)</f>
        <v>0</v>
      </c>
      <c r="BF265" s="183">
        <f>IF(N265="snížená",J265,0)</f>
        <v>0</v>
      </c>
      <c r="BG265" s="183">
        <f>IF(N265="zákl. přenesená",J265,0)</f>
        <v>0</v>
      </c>
      <c r="BH265" s="183">
        <f>IF(N265="sníž. přenesená",J265,0)</f>
        <v>0</v>
      </c>
      <c r="BI265" s="183">
        <f>IF(N265="nulová",J265,0)</f>
        <v>0</v>
      </c>
      <c r="BJ265" s="16" t="s">
        <v>15</v>
      </c>
      <c r="BK265" s="183">
        <f>ROUND(I265*H265,2)</f>
        <v>0</v>
      </c>
      <c r="BL265" s="16" t="s">
        <v>185</v>
      </c>
      <c r="BM265" s="182" t="s">
        <v>617</v>
      </c>
    </row>
    <row r="266" spans="1:47" s="2" customFormat="1" ht="12">
      <c r="A266" s="35"/>
      <c r="B266" s="36"/>
      <c r="C266" s="35"/>
      <c r="D266" s="184" t="s">
        <v>157</v>
      </c>
      <c r="E266" s="35"/>
      <c r="F266" s="185" t="s">
        <v>618</v>
      </c>
      <c r="G266" s="35"/>
      <c r="H266" s="35"/>
      <c r="I266" s="186"/>
      <c r="J266" s="35"/>
      <c r="K266" s="35"/>
      <c r="L266" s="36"/>
      <c r="M266" s="187"/>
      <c r="N266" s="188"/>
      <c r="O266" s="69"/>
      <c r="P266" s="69"/>
      <c r="Q266" s="69"/>
      <c r="R266" s="69"/>
      <c r="S266" s="69"/>
      <c r="T266" s="70"/>
      <c r="U266" s="35"/>
      <c r="V266" s="35"/>
      <c r="W266" s="35"/>
      <c r="X266" s="35"/>
      <c r="Y266" s="35"/>
      <c r="Z266" s="35"/>
      <c r="AA266" s="35"/>
      <c r="AB266" s="35"/>
      <c r="AC266" s="35"/>
      <c r="AD266" s="35"/>
      <c r="AE266" s="35"/>
      <c r="AT266" s="16" t="s">
        <v>157</v>
      </c>
      <c r="AU266" s="16" t="s">
        <v>77</v>
      </c>
    </row>
    <row r="267" spans="1:65" s="2" customFormat="1" ht="16.5" customHeight="1">
      <c r="A267" s="35"/>
      <c r="B267" s="170"/>
      <c r="C267" s="171" t="s">
        <v>619</v>
      </c>
      <c r="D267" s="171" t="s">
        <v>152</v>
      </c>
      <c r="E267" s="172" t="s">
        <v>620</v>
      </c>
      <c r="F267" s="173" t="s">
        <v>621</v>
      </c>
      <c r="G267" s="174" t="s">
        <v>622</v>
      </c>
      <c r="H267" s="175">
        <v>24</v>
      </c>
      <c r="I267" s="176"/>
      <c r="J267" s="177">
        <f>ROUND(I267*H267,2)</f>
        <v>0</v>
      </c>
      <c r="K267" s="173" t="s">
        <v>156</v>
      </c>
      <c r="L267" s="36"/>
      <c r="M267" s="178" t="s">
        <v>3</v>
      </c>
      <c r="N267" s="179" t="s">
        <v>40</v>
      </c>
      <c r="O267" s="69"/>
      <c r="P267" s="180">
        <f>O267*H267</f>
        <v>0</v>
      </c>
      <c r="Q267" s="180">
        <v>0</v>
      </c>
      <c r="R267" s="180">
        <f>Q267*H267</f>
        <v>0</v>
      </c>
      <c r="S267" s="180">
        <v>0</v>
      </c>
      <c r="T267" s="181">
        <f>S267*H267</f>
        <v>0</v>
      </c>
      <c r="U267" s="35"/>
      <c r="V267" s="35"/>
      <c r="W267" s="35"/>
      <c r="X267" s="35"/>
      <c r="Y267" s="35"/>
      <c r="Z267" s="35"/>
      <c r="AA267" s="35"/>
      <c r="AB267" s="35"/>
      <c r="AC267" s="35"/>
      <c r="AD267" s="35"/>
      <c r="AE267" s="35"/>
      <c r="AR267" s="182" t="s">
        <v>185</v>
      </c>
      <c r="AT267" s="182" t="s">
        <v>152</v>
      </c>
      <c r="AU267" s="182" t="s">
        <v>77</v>
      </c>
      <c r="AY267" s="16" t="s">
        <v>150</v>
      </c>
      <c r="BE267" s="183">
        <f>IF(N267="základní",J267,0)</f>
        <v>0</v>
      </c>
      <c r="BF267" s="183">
        <f>IF(N267="snížená",J267,0)</f>
        <v>0</v>
      </c>
      <c r="BG267" s="183">
        <f>IF(N267="zákl. přenesená",J267,0)</f>
        <v>0</v>
      </c>
      <c r="BH267" s="183">
        <f>IF(N267="sníž. přenesená",J267,0)</f>
        <v>0</v>
      </c>
      <c r="BI267" s="183">
        <f>IF(N267="nulová",J267,0)</f>
        <v>0</v>
      </c>
      <c r="BJ267" s="16" t="s">
        <v>15</v>
      </c>
      <c r="BK267" s="183">
        <f>ROUND(I267*H267,2)</f>
        <v>0</v>
      </c>
      <c r="BL267" s="16" t="s">
        <v>185</v>
      </c>
      <c r="BM267" s="182" t="s">
        <v>623</v>
      </c>
    </row>
    <row r="268" spans="1:47" s="2" customFormat="1" ht="12">
      <c r="A268" s="35"/>
      <c r="B268" s="36"/>
      <c r="C268" s="35"/>
      <c r="D268" s="184" t="s">
        <v>157</v>
      </c>
      <c r="E268" s="35"/>
      <c r="F268" s="185" t="s">
        <v>624</v>
      </c>
      <c r="G268" s="35"/>
      <c r="H268" s="35"/>
      <c r="I268" s="186"/>
      <c r="J268" s="35"/>
      <c r="K268" s="35"/>
      <c r="L268" s="36"/>
      <c r="M268" s="187"/>
      <c r="N268" s="188"/>
      <c r="O268" s="69"/>
      <c r="P268" s="69"/>
      <c r="Q268" s="69"/>
      <c r="R268" s="69"/>
      <c r="S268" s="69"/>
      <c r="T268" s="70"/>
      <c r="U268" s="35"/>
      <c r="V268" s="35"/>
      <c r="W268" s="35"/>
      <c r="X268" s="35"/>
      <c r="Y268" s="35"/>
      <c r="Z268" s="35"/>
      <c r="AA268" s="35"/>
      <c r="AB268" s="35"/>
      <c r="AC268" s="35"/>
      <c r="AD268" s="35"/>
      <c r="AE268" s="35"/>
      <c r="AT268" s="16" t="s">
        <v>157</v>
      </c>
      <c r="AU268" s="16" t="s">
        <v>77</v>
      </c>
    </row>
    <row r="269" spans="1:65" s="2" customFormat="1" ht="16.5" customHeight="1">
      <c r="A269" s="35"/>
      <c r="B269" s="170"/>
      <c r="C269" s="193" t="s">
        <v>455</v>
      </c>
      <c r="D269" s="193" t="s">
        <v>247</v>
      </c>
      <c r="E269" s="194" t="s">
        <v>625</v>
      </c>
      <c r="F269" s="195" t="s">
        <v>626</v>
      </c>
      <c r="G269" s="196" t="s">
        <v>622</v>
      </c>
      <c r="H269" s="197">
        <v>24</v>
      </c>
      <c r="I269" s="198"/>
      <c r="J269" s="199">
        <f>ROUND(I269*H269,2)</f>
        <v>0</v>
      </c>
      <c r="K269" s="195" t="s">
        <v>156</v>
      </c>
      <c r="L269" s="200"/>
      <c r="M269" s="201" t="s">
        <v>3</v>
      </c>
      <c r="N269" s="202" t="s">
        <v>40</v>
      </c>
      <c r="O269" s="69"/>
      <c r="P269" s="180">
        <f>O269*H269</f>
        <v>0</v>
      </c>
      <c r="Q269" s="180">
        <v>0</v>
      </c>
      <c r="R269" s="180">
        <f>Q269*H269</f>
        <v>0</v>
      </c>
      <c r="S269" s="180">
        <v>0</v>
      </c>
      <c r="T269" s="181">
        <f>S269*H269</f>
        <v>0</v>
      </c>
      <c r="U269" s="35"/>
      <c r="V269" s="35"/>
      <c r="W269" s="35"/>
      <c r="X269" s="35"/>
      <c r="Y269" s="35"/>
      <c r="Z269" s="35"/>
      <c r="AA269" s="35"/>
      <c r="AB269" s="35"/>
      <c r="AC269" s="35"/>
      <c r="AD269" s="35"/>
      <c r="AE269" s="35"/>
      <c r="AR269" s="182" t="s">
        <v>250</v>
      </c>
      <c r="AT269" s="182" t="s">
        <v>247</v>
      </c>
      <c r="AU269" s="182" t="s">
        <v>77</v>
      </c>
      <c r="AY269" s="16" t="s">
        <v>150</v>
      </c>
      <c r="BE269" s="183">
        <f>IF(N269="základní",J269,0)</f>
        <v>0</v>
      </c>
      <c r="BF269" s="183">
        <f>IF(N269="snížená",J269,0)</f>
        <v>0</v>
      </c>
      <c r="BG269" s="183">
        <f>IF(N269="zákl. přenesená",J269,0)</f>
        <v>0</v>
      </c>
      <c r="BH269" s="183">
        <f>IF(N269="sníž. přenesená",J269,0)</f>
        <v>0</v>
      </c>
      <c r="BI269" s="183">
        <f>IF(N269="nulová",J269,0)</f>
        <v>0</v>
      </c>
      <c r="BJ269" s="16" t="s">
        <v>15</v>
      </c>
      <c r="BK269" s="183">
        <f>ROUND(I269*H269,2)</f>
        <v>0</v>
      </c>
      <c r="BL269" s="16" t="s">
        <v>185</v>
      </c>
      <c r="BM269" s="182" t="s">
        <v>627</v>
      </c>
    </row>
    <row r="270" spans="1:65" s="2" customFormat="1" ht="44.25" customHeight="1">
      <c r="A270" s="35"/>
      <c r="B270" s="170"/>
      <c r="C270" s="171" t="s">
        <v>628</v>
      </c>
      <c r="D270" s="171" t="s">
        <v>152</v>
      </c>
      <c r="E270" s="172" t="s">
        <v>629</v>
      </c>
      <c r="F270" s="173" t="s">
        <v>630</v>
      </c>
      <c r="G270" s="174" t="s">
        <v>166</v>
      </c>
      <c r="H270" s="175">
        <v>0.788</v>
      </c>
      <c r="I270" s="176"/>
      <c r="J270" s="177">
        <f>ROUND(I270*H270,2)</f>
        <v>0</v>
      </c>
      <c r="K270" s="173" t="s">
        <v>156</v>
      </c>
      <c r="L270" s="36"/>
      <c r="M270" s="178" t="s">
        <v>3</v>
      </c>
      <c r="N270" s="179" t="s">
        <v>40</v>
      </c>
      <c r="O270" s="69"/>
      <c r="P270" s="180">
        <f>O270*H270</f>
        <v>0</v>
      </c>
      <c r="Q270" s="180">
        <v>0</v>
      </c>
      <c r="R270" s="180">
        <f>Q270*H270</f>
        <v>0</v>
      </c>
      <c r="S270" s="180">
        <v>0</v>
      </c>
      <c r="T270" s="181">
        <f>S270*H270</f>
        <v>0</v>
      </c>
      <c r="U270" s="35"/>
      <c r="V270" s="35"/>
      <c r="W270" s="35"/>
      <c r="X270" s="35"/>
      <c r="Y270" s="35"/>
      <c r="Z270" s="35"/>
      <c r="AA270" s="35"/>
      <c r="AB270" s="35"/>
      <c r="AC270" s="35"/>
      <c r="AD270" s="35"/>
      <c r="AE270" s="35"/>
      <c r="AR270" s="182" t="s">
        <v>185</v>
      </c>
      <c r="AT270" s="182" t="s">
        <v>152</v>
      </c>
      <c r="AU270" s="182" t="s">
        <v>77</v>
      </c>
      <c r="AY270" s="16" t="s">
        <v>150</v>
      </c>
      <c r="BE270" s="183">
        <f>IF(N270="základní",J270,0)</f>
        <v>0</v>
      </c>
      <c r="BF270" s="183">
        <f>IF(N270="snížená",J270,0)</f>
        <v>0</v>
      </c>
      <c r="BG270" s="183">
        <f>IF(N270="zákl. přenesená",J270,0)</f>
        <v>0</v>
      </c>
      <c r="BH270" s="183">
        <f>IF(N270="sníž. přenesená",J270,0)</f>
        <v>0</v>
      </c>
      <c r="BI270" s="183">
        <f>IF(N270="nulová",J270,0)</f>
        <v>0</v>
      </c>
      <c r="BJ270" s="16" t="s">
        <v>15</v>
      </c>
      <c r="BK270" s="183">
        <f>ROUND(I270*H270,2)</f>
        <v>0</v>
      </c>
      <c r="BL270" s="16" t="s">
        <v>185</v>
      </c>
      <c r="BM270" s="182" t="s">
        <v>631</v>
      </c>
    </row>
    <row r="271" spans="1:47" s="2" customFormat="1" ht="12">
      <c r="A271" s="35"/>
      <c r="B271" s="36"/>
      <c r="C271" s="35"/>
      <c r="D271" s="184" t="s">
        <v>157</v>
      </c>
      <c r="E271" s="35"/>
      <c r="F271" s="185" t="s">
        <v>632</v>
      </c>
      <c r="G271" s="35"/>
      <c r="H271" s="35"/>
      <c r="I271" s="186"/>
      <c r="J271" s="35"/>
      <c r="K271" s="35"/>
      <c r="L271" s="36"/>
      <c r="M271" s="187"/>
      <c r="N271" s="188"/>
      <c r="O271" s="69"/>
      <c r="P271" s="69"/>
      <c r="Q271" s="69"/>
      <c r="R271" s="69"/>
      <c r="S271" s="69"/>
      <c r="T271" s="70"/>
      <c r="U271" s="35"/>
      <c r="V271" s="35"/>
      <c r="W271" s="35"/>
      <c r="X271" s="35"/>
      <c r="Y271" s="35"/>
      <c r="Z271" s="35"/>
      <c r="AA271" s="35"/>
      <c r="AB271" s="35"/>
      <c r="AC271" s="35"/>
      <c r="AD271" s="35"/>
      <c r="AE271" s="35"/>
      <c r="AT271" s="16" t="s">
        <v>157</v>
      </c>
      <c r="AU271" s="16" t="s">
        <v>77</v>
      </c>
    </row>
    <row r="272" spans="1:63" s="12" customFormat="1" ht="22.8" customHeight="1">
      <c r="A272" s="12"/>
      <c r="B272" s="157"/>
      <c r="C272" s="12"/>
      <c r="D272" s="158" t="s">
        <v>68</v>
      </c>
      <c r="E272" s="168" t="s">
        <v>633</v>
      </c>
      <c r="F272" s="168" t="s">
        <v>634</v>
      </c>
      <c r="G272" s="12"/>
      <c r="H272" s="12"/>
      <c r="I272" s="160"/>
      <c r="J272" s="169">
        <f>BK272</f>
        <v>0</v>
      </c>
      <c r="K272" s="12"/>
      <c r="L272" s="157"/>
      <c r="M272" s="162"/>
      <c r="N272" s="163"/>
      <c r="O272" s="163"/>
      <c r="P272" s="164">
        <f>SUM(P273:P294)</f>
        <v>0</v>
      </c>
      <c r="Q272" s="163"/>
      <c r="R272" s="164">
        <f>SUM(R273:R294)</f>
        <v>0</v>
      </c>
      <c r="S272" s="163"/>
      <c r="T272" s="165">
        <f>SUM(T273:T294)</f>
        <v>0</v>
      </c>
      <c r="U272" s="12"/>
      <c r="V272" s="12"/>
      <c r="W272" s="12"/>
      <c r="X272" s="12"/>
      <c r="Y272" s="12"/>
      <c r="Z272" s="12"/>
      <c r="AA272" s="12"/>
      <c r="AB272" s="12"/>
      <c r="AC272" s="12"/>
      <c r="AD272" s="12"/>
      <c r="AE272" s="12"/>
      <c r="AR272" s="158" t="s">
        <v>77</v>
      </c>
      <c r="AT272" s="166" t="s">
        <v>68</v>
      </c>
      <c r="AU272" s="166" t="s">
        <v>15</v>
      </c>
      <c r="AY272" s="158" t="s">
        <v>150</v>
      </c>
      <c r="BK272" s="167">
        <f>SUM(BK273:BK294)</f>
        <v>0</v>
      </c>
    </row>
    <row r="273" spans="1:65" s="2" customFormat="1" ht="24.15" customHeight="1">
      <c r="A273" s="35"/>
      <c r="B273" s="170"/>
      <c r="C273" s="171" t="s">
        <v>459</v>
      </c>
      <c r="D273" s="171" t="s">
        <v>152</v>
      </c>
      <c r="E273" s="172" t="s">
        <v>635</v>
      </c>
      <c r="F273" s="173" t="s">
        <v>636</v>
      </c>
      <c r="G273" s="174" t="s">
        <v>155</v>
      </c>
      <c r="H273" s="175">
        <v>505</v>
      </c>
      <c r="I273" s="176"/>
      <c r="J273" s="177">
        <f>ROUND(I273*H273,2)</f>
        <v>0</v>
      </c>
      <c r="K273" s="173" t="s">
        <v>156</v>
      </c>
      <c r="L273" s="36"/>
      <c r="M273" s="178" t="s">
        <v>3</v>
      </c>
      <c r="N273" s="179" t="s">
        <v>40</v>
      </c>
      <c r="O273" s="69"/>
      <c r="P273" s="180">
        <f>O273*H273</f>
        <v>0</v>
      </c>
      <c r="Q273" s="180">
        <v>0</v>
      </c>
      <c r="R273" s="180">
        <f>Q273*H273</f>
        <v>0</v>
      </c>
      <c r="S273" s="180">
        <v>0</v>
      </c>
      <c r="T273" s="181">
        <f>S273*H273</f>
        <v>0</v>
      </c>
      <c r="U273" s="35"/>
      <c r="V273" s="35"/>
      <c r="W273" s="35"/>
      <c r="X273" s="35"/>
      <c r="Y273" s="35"/>
      <c r="Z273" s="35"/>
      <c r="AA273" s="35"/>
      <c r="AB273" s="35"/>
      <c r="AC273" s="35"/>
      <c r="AD273" s="35"/>
      <c r="AE273" s="35"/>
      <c r="AR273" s="182" t="s">
        <v>185</v>
      </c>
      <c r="AT273" s="182" t="s">
        <v>152</v>
      </c>
      <c r="AU273" s="182" t="s">
        <v>77</v>
      </c>
      <c r="AY273" s="16" t="s">
        <v>150</v>
      </c>
      <c r="BE273" s="183">
        <f>IF(N273="základní",J273,0)</f>
        <v>0</v>
      </c>
      <c r="BF273" s="183">
        <f>IF(N273="snížená",J273,0)</f>
        <v>0</v>
      </c>
      <c r="BG273" s="183">
        <f>IF(N273="zákl. přenesená",J273,0)</f>
        <v>0</v>
      </c>
      <c r="BH273" s="183">
        <f>IF(N273="sníž. přenesená",J273,0)</f>
        <v>0</v>
      </c>
      <c r="BI273" s="183">
        <f>IF(N273="nulová",J273,0)</f>
        <v>0</v>
      </c>
      <c r="BJ273" s="16" t="s">
        <v>15</v>
      </c>
      <c r="BK273" s="183">
        <f>ROUND(I273*H273,2)</f>
        <v>0</v>
      </c>
      <c r="BL273" s="16" t="s">
        <v>185</v>
      </c>
      <c r="BM273" s="182" t="s">
        <v>637</v>
      </c>
    </row>
    <row r="274" spans="1:47" s="2" customFormat="1" ht="12">
      <c r="A274" s="35"/>
      <c r="B274" s="36"/>
      <c r="C274" s="35"/>
      <c r="D274" s="184" t="s">
        <v>157</v>
      </c>
      <c r="E274" s="35"/>
      <c r="F274" s="185" t="s">
        <v>638</v>
      </c>
      <c r="G274" s="35"/>
      <c r="H274" s="35"/>
      <c r="I274" s="186"/>
      <c r="J274" s="35"/>
      <c r="K274" s="35"/>
      <c r="L274" s="36"/>
      <c r="M274" s="187"/>
      <c r="N274" s="188"/>
      <c r="O274" s="69"/>
      <c r="P274" s="69"/>
      <c r="Q274" s="69"/>
      <c r="R274" s="69"/>
      <c r="S274" s="69"/>
      <c r="T274" s="70"/>
      <c r="U274" s="35"/>
      <c r="V274" s="35"/>
      <c r="W274" s="35"/>
      <c r="X274" s="35"/>
      <c r="Y274" s="35"/>
      <c r="Z274" s="35"/>
      <c r="AA274" s="35"/>
      <c r="AB274" s="35"/>
      <c r="AC274" s="35"/>
      <c r="AD274" s="35"/>
      <c r="AE274" s="35"/>
      <c r="AT274" s="16" t="s">
        <v>157</v>
      </c>
      <c r="AU274" s="16" t="s">
        <v>77</v>
      </c>
    </row>
    <row r="275" spans="1:65" s="2" customFormat="1" ht="21.75" customHeight="1">
      <c r="A275" s="35"/>
      <c r="B275" s="170"/>
      <c r="C275" s="171" t="s">
        <v>639</v>
      </c>
      <c r="D275" s="171" t="s">
        <v>152</v>
      </c>
      <c r="E275" s="172" t="s">
        <v>640</v>
      </c>
      <c r="F275" s="173" t="s">
        <v>641</v>
      </c>
      <c r="G275" s="174" t="s">
        <v>201</v>
      </c>
      <c r="H275" s="175">
        <v>234.95</v>
      </c>
      <c r="I275" s="176"/>
      <c r="J275" s="177">
        <f>ROUND(I275*H275,2)</f>
        <v>0</v>
      </c>
      <c r="K275" s="173" t="s">
        <v>156</v>
      </c>
      <c r="L275" s="36"/>
      <c r="M275" s="178" t="s">
        <v>3</v>
      </c>
      <c r="N275" s="179" t="s">
        <v>40</v>
      </c>
      <c r="O275" s="69"/>
      <c r="P275" s="180">
        <f>O275*H275</f>
        <v>0</v>
      </c>
      <c r="Q275" s="180">
        <v>0</v>
      </c>
      <c r="R275" s="180">
        <f>Q275*H275</f>
        <v>0</v>
      </c>
      <c r="S275" s="180">
        <v>0</v>
      </c>
      <c r="T275" s="181">
        <f>S275*H275</f>
        <v>0</v>
      </c>
      <c r="U275" s="35"/>
      <c r="V275" s="35"/>
      <c r="W275" s="35"/>
      <c r="X275" s="35"/>
      <c r="Y275" s="35"/>
      <c r="Z275" s="35"/>
      <c r="AA275" s="35"/>
      <c r="AB275" s="35"/>
      <c r="AC275" s="35"/>
      <c r="AD275" s="35"/>
      <c r="AE275" s="35"/>
      <c r="AR275" s="182" t="s">
        <v>185</v>
      </c>
      <c r="AT275" s="182" t="s">
        <v>152</v>
      </c>
      <c r="AU275" s="182" t="s">
        <v>77</v>
      </c>
      <c r="AY275" s="16" t="s">
        <v>150</v>
      </c>
      <c r="BE275" s="183">
        <f>IF(N275="základní",J275,0)</f>
        <v>0</v>
      </c>
      <c r="BF275" s="183">
        <f>IF(N275="snížená",J275,0)</f>
        <v>0</v>
      </c>
      <c r="BG275" s="183">
        <f>IF(N275="zákl. přenesená",J275,0)</f>
        <v>0</v>
      </c>
      <c r="BH275" s="183">
        <f>IF(N275="sníž. přenesená",J275,0)</f>
        <v>0</v>
      </c>
      <c r="BI275" s="183">
        <f>IF(N275="nulová",J275,0)</f>
        <v>0</v>
      </c>
      <c r="BJ275" s="16" t="s">
        <v>15</v>
      </c>
      <c r="BK275" s="183">
        <f>ROUND(I275*H275,2)</f>
        <v>0</v>
      </c>
      <c r="BL275" s="16" t="s">
        <v>185</v>
      </c>
      <c r="BM275" s="182" t="s">
        <v>642</v>
      </c>
    </row>
    <row r="276" spans="1:47" s="2" customFormat="1" ht="12">
      <c r="A276" s="35"/>
      <c r="B276" s="36"/>
      <c r="C276" s="35"/>
      <c r="D276" s="184" t="s">
        <v>157</v>
      </c>
      <c r="E276" s="35"/>
      <c r="F276" s="185" t="s">
        <v>643</v>
      </c>
      <c r="G276" s="35"/>
      <c r="H276" s="35"/>
      <c r="I276" s="186"/>
      <c r="J276" s="35"/>
      <c r="K276" s="35"/>
      <c r="L276" s="36"/>
      <c r="M276" s="187"/>
      <c r="N276" s="188"/>
      <c r="O276" s="69"/>
      <c r="P276" s="69"/>
      <c r="Q276" s="69"/>
      <c r="R276" s="69"/>
      <c r="S276" s="69"/>
      <c r="T276" s="70"/>
      <c r="U276" s="35"/>
      <c r="V276" s="35"/>
      <c r="W276" s="35"/>
      <c r="X276" s="35"/>
      <c r="Y276" s="35"/>
      <c r="Z276" s="35"/>
      <c r="AA276" s="35"/>
      <c r="AB276" s="35"/>
      <c r="AC276" s="35"/>
      <c r="AD276" s="35"/>
      <c r="AE276" s="35"/>
      <c r="AT276" s="16" t="s">
        <v>157</v>
      </c>
      <c r="AU276" s="16" t="s">
        <v>77</v>
      </c>
    </row>
    <row r="277" spans="1:65" s="2" customFormat="1" ht="24.15" customHeight="1">
      <c r="A277" s="35"/>
      <c r="B277" s="170"/>
      <c r="C277" s="171" t="s">
        <v>466</v>
      </c>
      <c r="D277" s="171" t="s">
        <v>152</v>
      </c>
      <c r="E277" s="172" t="s">
        <v>644</v>
      </c>
      <c r="F277" s="173" t="s">
        <v>645</v>
      </c>
      <c r="G277" s="174" t="s">
        <v>155</v>
      </c>
      <c r="H277" s="175">
        <v>505</v>
      </c>
      <c r="I277" s="176"/>
      <c r="J277" s="177">
        <f>ROUND(I277*H277,2)</f>
        <v>0</v>
      </c>
      <c r="K277" s="173" t="s">
        <v>156</v>
      </c>
      <c r="L277" s="36"/>
      <c r="M277" s="178" t="s">
        <v>3</v>
      </c>
      <c r="N277" s="179" t="s">
        <v>40</v>
      </c>
      <c r="O277" s="69"/>
      <c r="P277" s="180">
        <f>O277*H277</f>
        <v>0</v>
      </c>
      <c r="Q277" s="180">
        <v>0</v>
      </c>
      <c r="R277" s="180">
        <f>Q277*H277</f>
        <v>0</v>
      </c>
      <c r="S277" s="180">
        <v>0</v>
      </c>
      <c r="T277" s="181">
        <f>S277*H277</f>
        <v>0</v>
      </c>
      <c r="U277" s="35"/>
      <c r="V277" s="35"/>
      <c r="W277" s="35"/>
      <c r="X277" s="35"/>
      <c r="Y277" s="35"/>
      <c r="Z277" s="35"/>
      <c r="AA277" s="35"/>
      <c r="AB277" s="35"/>
      <c r="AC277" s="35"/>
      <c r="AD277" s="35"/>
      <c r="AE277" s="35"/>
      <c r="AR277" s="182" t="s">
        <v>185</v>
      </c>
      <c r="AT277" s="182" t="s">
        <v>152</v>
      </c>
      <c r="AU277" s="182" t="s">
        <v>77</v>
      </c>
      <c r="AY277" s="16" t="s">
        <v>150</v>
      </c>
      <c r="BE277" s="183">
        <f>IF(N277="základní",J277,0)</f>
        <v>0</v>
      </c>
      <c r="BF277" s="183">
        <f>IF(N277="snížená",J277,0)</f>
        <v>0</v>
      </c>
      <c r="BG277" s="183">
        <f>IF(N277="zákl. přenesená",J277,0)</f>
        <v>0</v>
      </c>
      <c r="BH277" s="183">
        <f>IF(N277="sníž. přenesená",J277,0)</f>
        <v>0</v>
      </c>
      <c r="BI277" s="183">
        <f>IF(N277="nulová",J277,0)</f>
        <v>0</v>
      </c>
      <c r="BJ277" s="16" t="s">
        <v>15</v>
      </c>
      <c r="BK277" s="183">
        <f>ROUND(I277*H277,2)</f>
        <v>0</v>
      </c>
      <c r="BL277" s="16" t="s">
        <v>185</v>
      </c>
      <c r="BM277" s="182" t="s">
        <v>646</v>
      </c>
    </row>
    <row r="278" spans="1:47" s="2" customFormat="1" ht="12">
      <c r="A278" s="35"/>
      <c r="B278" s="36"/>
      <c r="C278" s="35"/>
      <c r="D278" s="184" t="s">
        <v>157</v>
      </c>
      <c r="E278" s="35"/>
      <c r="F278" s="185" t="s">
        <v>647</v>
      </c>
      <c r="G278" s="35"/>
      <c r="H278" s="35"/>
      <c r="I278" s="186"/>
      <c r="J278" s="35"/>
      <c r="K278" s="35"/>
      <c r="L278" s="36"/>
      <c r="M278" s="187"/>
      <c r="N278" s="188"/>
      <c r="O278" s="69"/>
      <c r="P278" s="69"/>
      <c r="Q278" s="69"/>
      <c r="R278" s="69"/>
      <c r="S278" s="69"/>
      <c r="T278" s="70"/>
      <c r="U278" s="35"/>
      <c r="V278" s="35"/>
      <c r="W278" s="35"/>
      <c r="X278" s="35"/>
      <c r="Y278" s="35"/>
      <c r="Z278" s="35"/>
      <c r="AA278" s="35"/>
      <c r="AB278" s="35"/>
      <c r="AC278" s="35"/>
      <c r="AD278" s="35"/>
      <c r="AE278" s="35"/>
      <c r="AT278" s="16" t="s">
        <v>157</v>
      </c>
      <c r="AU278" s="16" t="s">
        <v>77</v>
      </c>
    </row>
    <row r="279" spans="1:65" s="2" customFormat="1" ht="16.5" customHeight="1">
      <c r="A279" s="35"/>
      <c r="B279" s="170"/>
      <c r="C279" s="171" t="s">
        <v>648</v>
      </c>
      <c r="D279" s="171" t="s">
        <v>152</v>
      </c>
      <c r="E279" s="172" t="s">
        <v>649</v>
      </c>
      <c r="F279" s="173" t="s">
        <v>650</v>
      </c>
      <c r="G279" s="174" t="s">
        <v>155</v>
      </c>
      <c r="H279" s="175">
        <v>505</v>
      </c>
      <c r="I279" s="176"/>
      <c r="J279" s="177">
        <f>ROUND(I279*H279,2)</f>
        <v>0</v>
      </c>
      <c r="K279" s="173" t="s">
        <v>156</v>
      </c>
      <c r="L279" s="36"/>
      <c r="M279" s="178" t="s">
        <v>3</v>
      </c>
      <c r="N279" s="179" t="s">
        <v>40</v>
      </c>
      <c r="O279" s="69"/>
      <c r="P279" s="180">
        <f>O279*H279</f>
        <v>0</v>
      </c>
      <c r="Q279" s="180">
        <v>0</v>
      </c>
      <c r="R279" s="180">
        <f>Q279*H279</f>
        <v>0</v>
      </c>
      <c r="S279" s="180">
        <v>0</v>
      </c>
      <c r="T279" s="181">
        <f>S279*H279</f>
        <v>0</v>
      </c>
      <c r="U279" s="35"/>
      <c r="V279" s="35"/>
      <c r="W279" s="35"/>
      <c r="X279" s="35"/>
      <c r="Y279" s="35"/>
      <c r="Z279" s="35"/>
      <c r="AA279" s="35"/>
      <c r="AB279" s="35"/>
      <c r="AC279" s="35"/>
      <c r="AD279" s="35"/>
      <c r="AE279" s="35"/>
      <c r="AR279" s="182" t="s">
        <v>185</v>
      </c>
      <c r="AT279" s="182" t="s">
        <v>152</v>
      </c>
      <c r="AU279" s="182" t="s">
        <v>77</v>
      </c>
      <c r="AY279" s="16" t="s">
        <v>150</v>
      </c>
      <c r="BE279" s="183">
        <f>IF(N279="základní",J279,0)</f>
        <v>0</v>
      </c>
      <c r="BF279" s="183">
        <f>IF(N279="snížená",J279,0)</f>
        <v>0</v>
      </c>
      <c r="BG279" s="183">
        <f>IF(N279="zákl. přenesená",J279,0)</f>
        <v>0</v>
      </c>
      <c r="BH279" s="183">
        <f>IF(N279="sníž. přenesená",J279,0)</f>
        <v>0</v>
      </c>
      <c r="BI279" s="183">
        <f>IF(N279="nulová",J279,0)</f>
        <v>0</v>
      </c>
      <c r="BJ279" s="16" t="s">
        <v>15</v>
      </c>
      <c r="BK279" s="183">
        <f>ROUND(I279*H279,2)</f>
        <v>0</v>
      </c>
      <c r="BL279" s="16" t="s">
        <v>185</v>
      </c>
      <c r="BM279" s="182" t="s">
        <v>651</v>
      </c>
    </row>
    <row r="280" spans="1:47" s="2" customFormat="1" ht="12">
      <c r="A280" s="35"/>
      <c r="B280" s="36"/>
      <c r="C280" s="35"/>
      <c r="D280" s="184" t="s">
        <v>157</v>
      </c>
      <c r="E280" s="35"/>
      <c r="F280" s="185" t="s">
        <v>652</v>
      </c>
      <c r="G280" s="35"/>
      <c r="H280" s="35"/>
      <c r="I280" s="186"/>
      <c r="J280" s="35"/>
      <c r="K280" s="35"/>
      <c r="L280" s="36"/>
      <c r="M280" s="187"/>
      <c r="N280" s="188"/>
      <c r="O280" s="69"/>
      <c r="P280" s="69"/>
      <c r="Q280" s="69"/>
      <c r="R280" s="69"/>
      <c r="S280" s="69"/>
      <c r="T280" s="70"/>
      <c r="U280" s="35"/>
      <c r="V280" s="35"/>
      <c r="W280" s="35"/>
      <c r="X280" s="35"/>
      <c r="Y280" s="35"/>
      <c r="Z280" s="35"/>
      <c r="AA280" s="35"/>
      <c r="AB280" s="35"/>
      <c r="AC280" s="35"/>
      <c r="AD280" s="35"/>
      <c r="AE280" s="35"/>
      <c r="AT280" s="16" t="s">
        <v>157</v>
      </c>
      <c r="AU280" s="16" t="s">
        <v>77</v>
      </c>
    </row>
    <row r="281" spans="1:65" s="2" customFormat="1" ht="21.75" customHeight="1">
      <c r="A281" s="35"/>
      <c r="B281" s="170"/>
      <c r="C281" s="171" t="s">
        <v>472</v>
      </c>
      <c r="D281" s="171" t="s">
        <v>152</v>
      </c>
      <c r="E281" s="172" t="s">
        <v>653</v>
      </c>
      <c r="F281" s="173" t="s">
        <v>654</v>
      </c>
      <c r="G281" s="174" t="s">
        <v>155</v>
      </c>
      <c r="H281" s="175">
        <v>505</v>
      </c>
      <c r="I281" s="176"/>
      <c r="J281" s="177">
        <f>ROUND(I281*H281,2)</f>
        <v>0</v>
      </c>
      <c r="K281" s="173" t="s">
        <v>156</v>
      </c>
      <c r="L281" s="36"/>
      <c r="M281" s="178" t="s">
        <v>3</v>
      </c>
      <c r="N281" s="179" t="s">
        <v>40</v>
      </c>
      <c r="O281" s="69"/>
      <c r="P281" s="180">
        <f>O281*H281</f>
        <v>0</v>
      </c>
      <c r="Q281" s="180">
        <v>0</v>
      </c>
      <c r="R281" s="180">
        <f>Q281*H281</f>
        <v>0</v>
      </c>
      <c r="S281" s="180">
        <v>0</v>
      </c>
      <c r="T281" s="181">
        <f>S281*H281</f>
        <v>0</v>
      </c>
      <c r="U281" s="35"/>
      <c r="V281" s="35"/>
      <c r="W281" s="35"/>
      <c r="X281" s="35"/>
      <c r="Y281" s="35"/>
      <c r="Z281" s="35"/>
      <c r="AA281" s="35"/>
      <c r="AB281" s="35"/>
      <c r="AC281" s="35"/>
      <c r="AD281" s="35"/>
      <c r="AE281" s="35"/>
      <c r="AR281" s="182" t="s">
        <v>185</v>
      </c>
      <c r="AT281" s="182" t="s">
        <v>152</v>
      </c>
      <c r="AU281" s="182" t="s">
        <v>77</v>
      </c>
      <c r="AY281" s="16" t="s">
        <v>150</v>
      </c>
      <c r="BE281" s="183">
        <f>IF(N281="základní",J281,0)</f>
        <v>0</v>
      </c>
      <c r="BF281" s="183">
        <f>IF(N281="snížená",J281,0)</f>
        <v>0</v>
      </c>
      <c r="BG281" s="183">
        <f>IF(N281="zákl. přenesená",J281,0)</f>
        <v>0</v>
      </c>
      <c r="BH281" s="183">
        <f>IF(N281="sníž. přenesená",J281,0)</f>
        <v>0</v>
      </c>
      <c r="BI281" s="183">
        <f>IF(N281="nulová",J281,0)</f>
        <v>0</v>
      </c>
      <c r="BJ281" s="16" t="s">
        <v>15</v>
      </c>
      <c r="BK281" s="183">
        <f>ROUND(I281*H281,2)</f>
        <v>0</v>
      </c>
      <c r="BL281" s="16" t="s">
        <v>185</v>
      </c>
      <c r="BM281" s="182" t="s">
        <v>655</v>
      </c>
    </row>
    <row r="282" spans="1:47" s="2" customFormat="1" ht="12">
      <c r="A282" s="35"/>
      <c r="B282" s="36"/>
      <c r="C282" s="35"/>
      <c r="D282" s="184" t="s">
        <v>157</v>
      </c>
      <c r="E282" s="35"/>
      <c r="F282" s="185" t="s">
        <v>656</v>
      </c>
      <c r="G282" s="35"/>
      <c r="H282" s="35"/>
      <c r="I282" s="186"/>
      <c r="J282" s="35"/>
      <c r="K282" s="35"/>
      <c r="L282" s="36"/>
      <c r="M282" s="187"/>
      <c r="N282" s="188"/>
      <c r="O282" s="69"/>
      <c r="P282" s="69"/>
      <c r="Q282" s="69"/>
      <c r="R282" s="69"/>
      <c r="S282" s="69"/>
      <c r="T282" s="70"/>
      <c r="U282" s="35"/>
      <c r="V282" s="35"/>
      <c r="W282" s="35"/>
      <c r="X282" s="35"/>
      <c r="Y282" s="35"/>
      <c r="Z282" s="35"/>
      <c r="AA282" s="35"/>
      <c r="AB282" s="35"/>
      <c r="AC282" s="35"/>
      <c r="AD282" s="35"/>
      <c r="AE282" s="35"/>
      <c r="AT282" s="16" t="s">
        <v>157</v>
      </c>
      <c r="AU282" s="16" t="s">
        <v>77</v>
      </c>
    </row>
    <row r="283" spans="1:65" s="2" customFormat="1" ht="33" customHeight="1">
      <c r="A283" s="35"/>
      <c r="B283" s="170"/>
      <c r="C283" s="171" t="s">
        <v>657</v>
      </c>
      <c r="D283" s="171" t="s">
        <v>152</v>
      </c>
      <c r="E283" s="172" t="s">
        <v>658</v>
      </c>
      <c r="F283" s="173" t="s">
        <v>659</v>
      </c>
      <c r="G283" s="174" t="s">
        <v>155</v>
      </c>
      <c r="H283" s="175">
        <v>505</v>
      </c>
      <c r="I283" s="176"/>
      <c r="J283" s="177">
        <f>ROUND(I283*H283,2)</f>
        <v>0</v>
      </c>
      <c r="K283" s="173" t="s">
        <v>156</v>
      </c>
      <c r="L283" s="36"/>
      <c r="M283" s="178" t="s">
        <v>3</v>
      </c>
      <c r="N283" s="179" t="s">
        <v>40</v>
      </c>
      <c r="O283" s="69"/>
      <c r="P283" s="180">
        <f>O283*H283</f>
        <v>0</v>
      </c>
      <c r="Q283" s="180">
        <v>0</v>
      </c>
      <c r="R283" s="180">
        <f>Q283*H283</f>
        <v>0</v>
      </c>
      <c r="S283" s="180">
        <v>0</v>
      </c>
      <c r="T283" s="181">
        <f>S283*H283</f>
        <v>0</v>
      </c>
      <c r="U283" s="35"/>
      <c r="V283" s="35"/>
      <c r="W283" s="35"/>
      <c r="X283" s="35"/>
      <c r="Y283" s="35"/>
      <c r="Z283" s="35"/>
      <c r="AA283" s="35"/>
      <c r="AB283" s="35"/>
      <c r="AC283" s="35"/>
      <c r="AD283" s="35"/>
      <c r="AE283" s="35"/>
      <c r="AR283" s="182" t="s">
        <v>185</v>
      </c>
      <c r="AT283" s="182" t="s">
        <v>152</v>
      </c>
      <c r="AU283" s="182" t="s">
        <v>77</v>
      </c>
      <c r="AY283" s="16" t="s">
        <v>150</v>
      </c>
      <c r="BE283" s="183">
        <f>IF(N283="základní",J283,0)</f>
        <v>0</v>
      </c>
      <c r="BF283" s="183">
        <f>IF(N283="snížená",J283,0)</f>
        <v>0</v>
      </c>
      <c r="BG283" s="183">
        <f>IF(N283="zákl. přenesená",J283,0)</f>
        <v>0</v>
      </c>
      <c r="BH283" s="183">
        <f>IF(N283="sníž. přenesená",J283,0)</f>
        <v>0</v>
      </c>
      <c r="BI283" s="183">
        <f>IF(N283="nulová",J283,0)</f>
        <v>0</v>
      </c>
      <c r="BJ283" s="16" t="s">
        <v>15</v>
      </c>
      <c r="BK283" s="183">
        <f>ROUND(I283*H283,2)</f>
        <v>0</v>
      </c>
      <c r="BL283" s="16" t="s">
        <v>185</v>
      </c>
      <c r="BM283" s="182" t="s">
        <v>660</v>
      </c>
    </row>
    <row r="284" spans="1:47" s="2" customFormat="1" ht="12">
      <c r="A284" s="35"/>
      <c r="B284" s="36"/>
      <c r="C284" s="35"/>
      <c r="D284" s="184" t="s">
        <v>157</v>
      </c>
      <c r="E284" s="35"/>
      <c r="F284" s="185" t="s">
        <v>661</v>
      </c>
      <c r="G284" s="35"/>
      <c r="H284" s="35"/>
      <c r="I284" s="186"/>
      <c r="J284" s="35"/>
      <c r="K284" s="35"/>
      <c r="L284" s="36"/>
      <c r="M284" s="187"/>
      <c r="N284" s="188"/>
      <c r="O284" s="69"/>
      <c r="P284" s="69"/>
      <c r="Q284" s="69"/>
      <c r="R284" s="69"/>
      <c r="S284" s="69"/>
      <c r="T284" s="70"/>
      <c r="U284" s="35"/>
      <c r="V284" s="35"/>
      <c r="W284" s="35"/>
      <c r="X284" s="35"/>
      <c r="Y284" s="35"/>
      <c r="Z284" s="35"/>
      <c r="AA284" s="35"/>
      <c r="AB284" s="35"/>
      <c r="AC284" s="35"/>
      <c r="AD284" s="35"/>
      <c r="AE284" s="35"/>
      <c r="AT284" s="16" t="s">
        <v>157</v>
      </c>
      <c r="AU284" s="16" t="s">
        <v>77</v>
      </c>
    </row>
    <row r="285" spans="1:65" s="2" customFormat="1" ht="33" customHeight="1">
      <c r="A285" s="35"/>
      <c r="B285" s="170"/>
      <c r="C285" s="171" t="s">
        <v>477</v>
      </c>
      <c r="D285" s="171" t="s">
        <v>152</v>
      </c>
      <c r="E285" s="172" t="s">
        <v>662</v>
      </c>
      <c r="F285" s="173" t="s">
        <v>663</v>
      </c>
      <c r="G285" s="174" t="s">
        <v>155</v>
      </c>
      <c r="H285" s="175">
        <v>505</v>
      </c>
      <c r="I285" s="176"/>
      <c r="J285" s="177">
        <f>ROUND(I285*H285,2)</f>
        <v>0</v>
      </c>
      <c r="K285" s="173" t="s">
        <v>156</v>
      </c>
      <c r="L285" s="36"/>
      <c r="M285" s="178" t="s">
        <v>3</v>
      </c>
      <c r="N285" s="179" t="s">
        <v>40</v>
      </c>
      <c r="O285" s="69"/>
      <c r="P285" s="180">
        <f>O285*H285</f>
        <v>0</v>
      </c>
      <c r="Q285" s="180">
        <v>0</v>
      </c>
      <c r="R285" s="180">
        <f>Q285*H285</f>
        <v>0</v>
      </c>
      <c r="S285" s="180">
        <v>0</v>
      </c>
      <c r="T285" s="181">
        <f>S285*H285</f>
        <v>0</v>
      </c>
      <c r="U285" s="35"/>
      <c r="V285" s="35"/>
      <c r="W285" s="35"/>
      <c r="X285" s="35"/>
      <c r="Y285" s="35"/>
      <c r="Z285" s="35"/>
      <c r="AA285" s="35"/>
      <c r="AB285" s="35"/>
      <c r="AC285" s="35"/>
      <c r="AD285" s="35"/>
      <c r="AE285" s="35"/>
      <c r="AR285" s="182" t="s">
        <v>185</v>
      </c>
      <c r="AT285" s="182" t="s">
        <v>152</v>
      </c>
      <c r="AU285" s="182" t="s">
        <v>77</v>
      </c>
      <c r="AY285" s="16" t="s">
        <v>150</v>
      </c>
      <c r="BE285" s="183">
        <f>IF(N285="základní",J285,0)</f>
        <v>0</v>
      </c>
      <c r="BF285" s="183">
        <f>IF(N285="snížená",J285,0)</f>
        <v>0</v>
      </c>
      <c r="BG285" s="183">
        <f>IF(N285="zákl. přenesená",J285,0)</f>
        <v>0</v>
      </c>
      <c r="BH285" s="183">
        <f>IF(N285="sníž. přenesená",J285,0)</f>
        <v>0</v>
      </c>
      <c r="BI285" s="183">
        <f>IF(N285="nulová",J285,0)</f>
        <v>0</v>
      </c>
      <c r="BJ285" s="16" t="s">
        <v>15</v>
      </c>
      <c r="BK285" s="183">
        <f>ROUND(I285*H285,2)</f>
        <v>0</v>
      </c>
      <c r="BL285" s="16" t="s">
        <v>185</v>
      </c>
      <c r="BM285" s="182" t="s">
        <v>664</v>
      </c>
    </row>
    <row r="286" spans="1:47" s="2" customFormat="1" ht="12">
      <c r="A286" s="35"/>
      <c r="B286" s="36"/>
      <c r="C286" s="35"/>
      <c r="D286" s="184" t="s">
        <v>157</v>
      </c>
      <c r="E286" s="35"/>
      <c r="F286" s="185" t="s">
        <v>665</v>
      </c>
      <c r="G286" s="35"/>
      <c r="H286" s="35"/>
      <c r="I286" s="186"/>
      <c r="J286" s="35"/>
      <c r="K286" s="35"/>
      <c r="L286" s="36"/>
      <c r="M286" s="187"/>
      <c r="N286" s="188"/>
      <c r="O286" s="69"/>
      <c r="P286" s="69"/>
      <c r="Q286" s="69"/>
      <c r="R286" s="69"/>
      <c r="S286" s="69"/>
      <c r="T286" s="70"/>
      <c r="U286" s="35"/>
      <c r="V286" s="35"/>
      <c r="W286" s="35"/>
      <c r="X286" s="35"/>
      <c r="Y286" s="35"/>
      <c r="Z286" s="35"/>
      <c r="AA286" s="35"/>
      <c r="AB286" s="35"/>
      <c r="AC286" s="35"/>
      <c r="AD286" s="35"/>
      <c r="AE286" s="35"/>
      <c r="AT286" s="16" t="s">
        <v>157</v>
      </c>
      <c r="AU286" s="16" t="s">
        <v>77</v>
      </c>
    </row>
    <row r="287" spans="1:65" s="2" customFormat="1" ht="16.5" customHeight="1">
      <c r="A287" s="35"/>
      <c r="B287" s="170"/>
      <c r="C287" s="193" t="s">
        <v>666</v>
      </c>
      <c r="D287" s="193" t="s">
        <v>247</v>
      </c>
      <c r="E287" s="194" t="s">
        <v>667</v>
      </c>
      <c r="F287" s="195" t="s">
        <v>668</v>
      </c>
      <c r="G287" s="196" t="s">
        <v>155</v>
      </c>
      <c r="H287" s="197">
        <v>555.5</v>
      </c>
      <c r="I287" s="198"/>
      <c r="J287" s="199">
        <f>ROUND(I287*H287,2)</f>
        <v>0</v>
      </c>
      <c r="K287" s="195" t="s">
        <v>3</v>
      </c>
      <c r="L287" s="200"/>
      <c r="M287" s="201" t="s">
        <v>3</v>
      </c>
      <c r="N287" s="202" t="s">
        <v>40</v>
      </c>
      <c r="O287" s="69"/>
      <c r="P287" s="180">
        <f>O287*H287</f>
        <v>0</v>
      </c>
      <c r="Q287" s="180">
        <v>0</v>
      </c>
      <c r="R287" s="180">
        <f>Q287*H287</f>
        <v>0</v>
      </c>
      <c r="S287" s="180">
        <v>0</v>
      </c>
      <c r="T287" s="181">
        <f>S287*H287</f>
        <v>0</v>
      </c>
      <c r="U287" s="35"/>
      <c r="V287" s="35"/>
      <c r="W287" s="35"/>
      <c r="X287" s="35"/>
      <c r="Y287" s="35"/>
      <c r="Z287" s="35"/>
      <c r="AA287" s="35"/>
      <c r="AB287" s="35"/>
      <c r="AC287" s="35"/>
      <c r="AD287" s="35"/>
      <c r="AE287" s="35"/>
      <c r="AR287" s="182" t="s">
        <v>250</v>
      </c>
      <c r="AT287" s="182" t="s">
        <v>247</v>
      </c>
      <c r="AU287" s="182" t="s">
        <v>77</v>
      </c>
      <c r="AY287" s="16" t="s">
        <v>150</v>
      </c>
      <c r="BE287" s="183">
        <f>IF(N287="základní",J287,0)</f>
        <v>0</v>
      </c>
      <c r="BF287" s="183">
        <f>IF(N287="snížená",J287,0)</f>
        <v>0</v>
      </c>
      <c r="BG287" s="183">
        <f>IF(N287="zákl. přenesená",J287,0)</f>
        <v>0</v>
      </c>
      <c r="BH287" s="183">
        <f>IF(N287="sníž. přenesená",J287,0)</f>
        <v>0</v>
      </c>
      <c r="BI287" s="183">
        <f>IF(N287="nulová",J287,0)</f>
        <v>0</v>
      </c>
      <c r="BJ287" s="16" t="s">
        <v>15</v>
      </c>
      <c r="BK287" s="183">
        <f>ROUND(I287*H287,2)</f>
        <v>0</v>
      </c>
      <c r="BL287" s="16" t="s">
        <v>185</v>
      </c>
      <c r="BM287" s="182" t="s">
        <v>669</v>
      </c>
    </row>
    <row r="288" spans="1:65" s="2" customFormat="1" ht="24.15" customHeight="1">
      <c r="A288" s="35"/>
      <c r="B288" s="170"/>
      <c r="C288" s="171" t="s">
        <v>481</v>
      </c>
      <c r="D288" s="171" t="s">
        <v>152</v>
      </c>
      <c r="E288" s="172" t="s">
        <v>670</v>
      </c>
      <c r="F288" s="173" t="s">
        <v>671</v>
      </c>
      <c r="G288" s="174" t="s">
        <v>201</v>
      </c>
      <c r="H288" s="175">
        <v>75</v>
      </c>
      <c r="I288" s="176"/>
      <c r="J288" s="177">
        <f>ROUND(I288*H288,2)</f>
        <v>0</v>
      </c>
      <c r="K288" s="173" t="s">
        <v>156</v>
      </c>
      <c r="L288" s="36"/>
      <c r="M288" s="178" t="s">
        <v>3</v>
      </c>
      <c r="N288" s="179" t="s">
        <v>40</v>
      </c>
      <c r="O288" s="69"/>
      <c r="P288" s="180">
        <f>O288*H288</f>
        <v>0</v>
      </c>
      <c r="Q288" s="180">
        <v>0</v>
      </c>
      <c r="R288" s="180">
        <f>Q288*H288</f>
        <v>0</v>
      </c>
      <c r="S288" s="180">
        <v>0</v>
      </c>
      <c r="T288" s="181">
        <f>S288*H288</f>
        <v>0</v>
      </c>
      <c r="U288" s="35"/>
      <c r="V288" s="35"/>
      <c r="W288" s="35"/>
      <c r="X288" s="35"/>
      <c r="Y288" s="35"/>
      <c r="Z288" s="35"/>
      <c r="AA288" s="35"/>
      <c r="AB288" s="35"/>
      <c r="AC288" s="35"/>
      <c r="AD288" s="35"/>
      <c r="AE288" s="35"/>
      <c r="AR288" s="182" t="s">
        <v>185</v>
      </c>
      <c r="AT288" s="182" t="s">
        <v>152</v>
      </c>
      <c r="AU288" s="182" t="s">
        <v>77</v>
      </c>
      <c r="AY288" s="16" t="s">
        <v>150</v>
      </c>
      <c r="BE288" s="183">
        <f>IF(N288="základní",J288,0)</f>
        <v>0</v>
      </c>
      <c r="BF288" s="183">
        <f>IF(N288="snížená",J288,0)</f>
        <v>0</v>
      </c>
      <c r="BG288" s="183">
        <f>IF(N288="zákl. přenesená",J288,0)</f>
        <v>0</v>
      </c>
      <c r="BH288" s="183">
        <f>IF(N288="sníž. přenesená",J288,0)</f>
        <v>0</v>
      </c>
      <c r="BI288" s="183">
        <f>IF(N288="nulová",J288,0)</f>
        <v>0</v>
      </c>
      <c r="BJ288" s="16" t="s">
        <v>15</v>
      </c>
      <c r="BK288" s="183">
        <f>ROUND(I288*H288,2)</f>
        <v>0</v>
      </c>
      <c r="BL288" s="16" t="s">
        <v>185</v>
      </c>
      <c r="BM288" s="182" t="s">
        <v>672</v>
      </c>
    </row>
    <row r="289" spans="1:47" s="2" customFormat="1" ht="12">
      <c r="A289" s="35"/>
      <c r="B289" s="36"/>
      <c r="C289" s="35"/>
      <c r="D289" s="184" t="s">
        <v>157</v>
      </c>
      <c r="E289" s="35"/>
      <c r="F289" s="185" t="s">
        <v>673</v>
      </c>
      <c r="G289" s="35"/>
      <c r="H289" s="35"/>
      <c r="I289" s="186"/>
      <c r="J289" s="35"/>
      <c r="K289" s="35"/>
      <c r="L289" s="36"/>
      <c r="M289" s="187"/>
      <c r="N289" s="188"/>
      <c r="O289" s="69"/>
      <c r="P289" s="69"/>
      <c r="Q289" s="69"/>
      <c r="R289" s="69"/>
      <c r="S289" s="69"/>
      <c r="T289" s="70"/>
      <c r="U289" s="35"/>
      <c r="V289" s="35"/>
      <c r="W289" s="35"/>
      <c r="X289" s="35"/>
      <c r="Y289" s="35"/>
      <c r="Z289" s="35"/>
      <c r="AA289" s="35"/>
      <c r="AB289" s="35"/>
      <c r="AC289" s="35"/>
      <c r="AD289" s="35"/>
      <c r="AE289" s="35"/>
      <c r="AT289" s="16" t="s">
        <v>157</v>
      </c>
      <c r="AU289" s="16" t="s">
        <v>77</v>
      </c>
    </row>
    <row r="290" spans="1:65" s="2" customFormat="1" ht="16.5" customHeight="1">
      <c r="A290" s="35"/>
      <c r="B290" s="170"/>
      <c r="C290" s="171" t="s">
        <v>674</v>
      </c>
      <c r="D290" s="171" t="s">
        <v>152</v>
      </c>
      <c r="E290" s="172" t="s">
        <v>675</v>
      </c>
      <c r="F290" s="173" t="s">
        <v>676</v>
      </c>
      <c r="G290" s="174" t="s">
        <v>201</v>
      </c>
      <c r="H290" s="175">
        <v>234.95</v>
      </c>
      <c r="I290" s="176"/>
      <c r="J290" s="177">
        <f>ROUND(I290*H290,2)</f>
        <v>0</v>
      </c>
      <c r="K290" s="173" t="s">
        <v>156</v>
      </c>
      <c r="L290" s="36"/>
      <c r="M290" s="178" t="s">
        <v>3</v>
      </c>
      <c r="N290" s="179" t="s">
        <v>40</v>
      </c>
      <c r="O290" s="69"/>
      <c r="P290" s="180">
        <f>O290*H290</f>
        <v>0</v>
      </c>
      <c r="Q290" s="180">
        <v>0</v>
      </c>
      <c r="R290" s="180">
        <f>Q290*H290</f>
        <v>0</v>
      </c>
      <c r="S290" s="180">
        <v>0</v>
      </c>
      <c r="T290" s="181">
        <f>S290*H290</f>
        <v>0</v>
      </c>
      <c r="U290" s="35"/>
      <c r="V290" s="35"/>
      <c r="W290" s="35"/>
      <c r="X290" s="35"/>
      <c r="Y290" s="35"/>
      <c r="Z290" s="35"/>
      <c r="AA290" s="35"/>
      <c r="AB290" s="35"/>
      <c r="AC290" s="35"/>
      <c r="AD290" s="35"/>
      <c r="AE290" s="35"/>
      <c r="AR290" s="182" t="s">
        <v>185</v>
      </c>
      <c r="AT290" s="182" t="s">
        <v>152</v>
      </c>
      <c r="AU290" s="182" t="s">
        <v>77</v>
      </c>
      <c r="AY290" s="16" t="s">
        <v>150</v>
      </c>
      <c r="BE290" s="183">
        <f>IF(N290="základní",J290,0)</f>
        <v>0</v>
      </c>
      <c r="BF290" s="183">
        <f>IF(N290="snížená",J290,0)</f>
        <v>0</v>
      </c>
      <c r="BG290" s="183">
        <f>IF(N290="zákl. přenesená",J290,0)</f>
        <v>0</v>
      </c>
      <c r="BH290" s="183">
        <f>IF(N290="sníž. přenesená",J290,0)</f>
        <v>0</v>
      </c>
      <c r="BI290" s="183">
        <f>IF(N290="nulová",J290,0)</f>
        <v>0</v>
      </c>
      <c r="BJ290" s="16" t="s">
        <v>15</v>
      </c>
      <c r="BK290" s="183">
        <f>ROUND(I290*H290,2)</f>
        <v>0</v>
      </c>
      <c r="BL290" s="16" t="s">
        <v>185</v>
      </c>
      <c r="BM290" s="182" t="s">
        <v>677</v>
      </c>
    </row>
    <row r="291" spans="1:47" s="2" customFormat="1" ht="12">
      <c r="A291" s="35"/>
      <c r="B291" s="36"/>
      <c r="C291" s="35"/>
      <c r="D291" s="184" t="s">
        <v>157</v>
      </c>
      <c r="E291" s="35"/>
      <c r="F291" s="185" t="s">
        <v>678</v>
      </c>
      <c r="G291" s="35"/>
      <c r="H291" s="35"/>
      <c r="I291" s="186"/>
      <c r="J291" s="35"/>
      <c r="K291" s="35"/>
      <c r="L291" s="36"/>
      <c r="M291" s="187"/>
      <c r="N291" s="188"/>
      <c r="O291" s="69"/>
      <c r="P291" s="69"/>
      <c r="Q291" s="69"/>
      <c r="R291" s="69"/>
      <c r="S291" s="69"/>
      <c r="T291" s="70"/>
      <c r="U291" s="35"/>
      <c r="V291" s="35"/>
      <c r="W291" s="35"/>
      <c r="X291" s="35"/>
      <c r="Y291" s="35"/>
      <c r="Z291" s="35"/>
      <c r="AA291" s="35"/>
      <c r="AB291" s="35"/>
      <c r="AC291" s="35"/>
      <c r="AD291" s="35"/>
      <c r="AE291" s="35"/>
      <c r="AT291" s="16" t="s">
        <v>157</v>
      </c>
      <c r="AU291" s="16" t="s">
        <v>77</v>
      </c>
    </row>
    <row r="292" spans="1:65" s="2" customFormat="1" ht="16.5" customHeight="1">
      <c r="A292" s="35"/>
      <c r="B292" s="170"/>
      <c r="C292" s="193" t="s">
        <v>486</v>
      </c>
      <c r="D292" s="193" t="s">
        <v>247</v>
      </c>
      <c r="E292" s="194" t="s">
        <v>679</v>
      </c>
      <c r="F292" s="195" t="s">
        <v>680</v>
      </c>
      <c r="G292" s="196" t="s">
        <v>201</v>
      </c>
      <c r="H292" s="197">
        <v>239.649</v>
      </c>
      <c r="I292" s="198"/>
      <c r="J292" s="199">
        <f>ROUND(I292*H292,2)</f>
        <v>0</v>
      </c>
      <c r="K292" s="195" t="s">
        <v>3</v>
      </c>
      <c r="L292" s="200"/>
      <c r="M292" s="201" t="s">
        <v>3</v>
      </c>
      <c r="N292" s="202" t="s">
        <v>40</v>
      </c>
      <c r="O292" s="69"/>
      <c r="P292" s="180">
        <f>O292*H292</f>
        <v>0</v>
      </c>
      <c r="Q292" s="180">
        <v>0</v>
      </c>
      <c r="R292" s="180">
        <f>Q292*H292</f>
        <v>0</v>
      </c>
      <c r="S292" s="180">
        <v>0</v>
      </c>
      <c r="T292" s="181">
        <f>S292*H292</f>
        <v>0</v>
      </c>
      <c r="U292" s="35"/>
      <c r="V292" s="35"/>
      <c r="W292" s="35"/>
      <c r="X292" s="35"/>
      <c r="Y292" s="35"/>
      <c r="Z292" s="35"/>
      <c r="AA292" s="35"/>
      <c r="AB292" s="35"/>
      <c r="AC292" s="35"/>
      <c r="AD292" s="35"/>
      <c r="AE292" s="35"/>
      <c r="AR292" s="182" t="s">
        <v>250</v>
      </c>
      <c r="AT292" s="182" t="s">
        <v>247</v>
      </c>
      <c r="AU292" s="182" t="s">
        <v>77</v>
      </c>
      <c r="AY292" s="16" t="s">
        <v>150</v>
      </c>
      <c r="BE292" s="183">
        <f>IF(N292="základní",J292,0)</f>
        <v>0</v>
      </c>
      <c r="BF292" s="183">
        <f>IF(N292="snížená",J292,0)</f>
        <v>0</v>
      </c>
      <c r="BG292" s="183">
        <f>IF(N292="zákl. přenesená",J292,0)</f>
        <v>0</v>
      </c>
      <c r="BH292" s="183">
        <f>IF(N292="sníž. přenesená",J292,0)</f>
        <v>0</v>
      </c>
      <c r="BI292" s="183">
        <f>IF(N292="nulová",J292,0)</f>
        <v>0</v>
      </c>
      <c r="BJ292" s="16" t="s">
        <v>15</v>
      </c>
      <c r="BK292" s="183">
        <f>ROUND(I292*H292,2)</f>
        <v>0</v>
      </c>
      <c r="BL292" s="16" t="s">
        <v>185</v>
      </c>
      <c r="BM292" s="182" t="s">
        <v>681</v>
      </c>
    </row>
    <row r="293" spans="1:65" s="2" customFormat="1" ht="44.25" customHeight="1">
      <c r="A293" s="35"/>
      <c r="B293" s="170"/>
      <c r="C293" s="171" t="s">
        <v>682</v>
      </c>
      <c r="D293" s="171" t="s">
        <v>152</v>
      </c>
      <c r="E293" s="172" t="s">
        <v>683</v>
      </c>
      <c r="F293" s="173" t="s">
        <v>684</v>
      </c>
      <c r="G293" s="174" t="s">
        <v>166</v>
      </c>
      <c r="H293" s="175">
        <v>5.543</v>
      </c>
      <c r="I293" s="176"/>
      <c r="J293" s="177">
        <f>ROUND(I293*H293,2)</f>
        <v>0</v>
      </c>
      <c r="K293" s="173" t="s">
        <v>156</v>
      </c>
      <c r="L293" s="36"/>
      <c r="M293" s="178" t="s">
        <v>3</v>
      </c>
      <c r="N293" s="179" t="s">
        <v>40</v>
      </c>
      <c r="O293" s="69"/>
      <c r="P293" s="180">
        <f>O293*H293</f>
        <v>0</v>
      </c>
      <c r="Q293" s="180">
        <v>0</v>
      </c>
      <c r="R293" s="180">
        <f>Q293*H293</f>
        <v>0</v>
      </c>
      <c r="S293" s="180">
        <v>0</v>
      </c>
      <c r="T293" s="181">
        <f>S293*H293</f>
        <v>0</v>
      </c>
      <c r="U293" s="35"/>
      <c r="V293" s="35"/>
      <c r="W293" s="35"/>
      <c r="X293" s="35"/>
      <c r="Y293" s="35"/>
      <c r="Z293" s="35"/>
      <c r="AA293" s="35"/>
      <c r="AB293" s="35"/>
      <c r="AC293" s="35"/>
      <c r="AD293" s="35"/>
      <c r="AE293" s="35"/>
      <c r="AR293" s="182" t="s">
        <v>185</v>
      </c>
      <c r="AT293" s="182" t="s">
        <v>152</v>
      </c>
      <c r="AU293" s="182" t="s">
        <v>77</v>
      </c>
      <c r="AY293" s="16" t="s">
        <v>150</v>
      </c>
      <c r="BE293" s="183">
        <f>IF(N293="základní",J293,0)</f>
        <v>0</v>
      </c>
      <c r="BF293" s="183">
        <f>IF(N293="snížená",J293,0)</f>
        <v>0</v>
      </c>
      <c r="BG293" s="183">
        <f>IF(N293="zákl. přenesená",J293,0)</f>
        <v>0</v>
      </c>
      <c r="BH293" s="183">
        <f>IF(N293="sníž. přenesená",J293,0)</f>
        <v>0</v>
      </c>
      <c r="BI293" s="183">
        <f>IF(N293="nulová",J293,0)</f>
        <v>0</v>
      </c>
      <c r="BJ293" s="16" t="s">
        <v>15</v>
      </c>
      <c r="BK293" s="183">
        <f>ROUND(I293*H293,2)</f>
        <v>0</v>
      </c>
      <c r="BL293" s="16" t="s">
        <v>185</v>
      </c>
      <c r="BM293" s="182" t="s">
        <v>685</v>
      </c>
    </row>
    <row r="294" spans="1:47" s="2" customFormat="1" ht="12">
      <c r="A294" s="35"/>
      <c r="B294" s="36"/>
      <c r="C294" s="35"/>
      <c r="D294" s="184" t="s">
        <v>157</v>
      </c>
      <c r="E294" s="35"/>
      <c r="F294" s="185" t="s">
        <v>686</v>
      </c>
      <c r="G294" s="35"/>
      <c r="H294" s="35"/>
      <c r="I294" s="186"/>
      <c r="J294" s="35"/>
      <c r="K294" s="35"/>
      <c r="L294" s="36"/>
      <c r="M294" s="187"/>
      <c r="N294" s="188"/>
      <c r="O294" s="69"/>
      <c r="P294" s="69"/>
      <c r="Q294" s="69"/>
      <c r="R294" s="69"/>
      <c r="S294" s="69"/>
      <c r="T294" s="70"/>
      <c r="U294" s="35"/>
      <c r="V294" s="35"/>
      <c r="W294" s="35"/>
      <c r="X294" s="35"/>
      <c r="Y294" s="35"/>
      <c r="Z294" s="35"/>
      <c r="AA294" s="35"/>
      <c r="AB294" s="35"/>
      <c r="AC294" s="35"/>
      <c r="AD294" s="35"/>
      <c r="AE294" s="35"/>
      <c r="AT294" s="16" t="s">
        <v>157</v>
      </c>
      <c r="AU294" s="16" t="s">
        <v>77</v>
      </c>
    </row>
    <row r="295" spans="1:63" s="12" customFormat="1" ht="22.8" customHeight="1">
      <c r="A295" s="12"/>
      <c r="B295" s="157"/>
      <c r="C295" s="12"/>
      <c r="D295" s="158" t="s">
        <v>68</v>
      </c>
      <c r="E295" s="168" t="s">
        <v>181</v>
      </c>
      <c r="F295" s="168" t="s">
        <v>182</v>
      </c>
      <c r="G295" s="12"/>
      <c r="H295" s="12"/>
      <c r="I295" s="160"/>
      <c r="J295" s="169">
        <f>BK295</f>
        <v>0</v>
      </c>
      <c r="K295" s="12"/>
      <c r="L295" s="157"/>
      <c r="M295" s="162"/>
      <c r="N295" s="163"/>
      <c r="O295" s="163"/>
      <c r="P295" s="164">
        <f>SUM(P296:P301)</f>
        <v>0</v>
      </c>
      <c r="Q295" s="163"/>
      <c r="R295" s="164">
        <f>SUM(R296:R301)</f>
        <v>0</v>
      </c>
      <c r="S295" s="163"/>
      <c r="T295" s="165">
        <f>SUM(T296:T301)</f>
        <v>0</v>
      </c>
      <c r="U295" s="12"/>
      <c r="V295" s="12"/>
      <c r="W295" s="12"/>
      <c r="X295" s="12"/>
      <c r="Y295" s="12"/>
      <c r="Z295" s="12"/>
      <c r="AA295" s="12"/>
      <c r="AB295" s="12"/>
      <c r="AC295" s="12"/>
      <c r="AD295" s="12"/>
      <c r="AE295" s="12"/>
      <c r="AR295" s="158" t="s">
        <v>77</v>
      </c>
      <c r="AT295" s="166" t="s">
        <v>68</v>
      </c>
      <c r="AU295" s="166" t="s">
        <v>15</v>
      </c>
      <c r="AY295" s="158" t="s">
        <v>150</v>
      </c>
      <c r="BK295" s="167">
        <f>SUM(BK296:BK301)</f>
        <v>0</v>
      </c>
    </row>
    <row r="296" spans="1:65" s="2" customFormat="1" ht="16.5" customHeight="1">
      <c r="A296" s="35"/>
      <c r="B296" s="170"/>
      <c r="C296" s="171" t="s">
        <v>490</v>
      </c>
      <c r="D296" s="171" t="s">
        <v>152</v>
      </c>
      <c r="E296" s="172" t="s">
        <v>183</v>
      </c>
      <c r="F296" s="173" t="s">
        <v>184</v>
      </c>
      <c r="G296" s="174" t="s">
        <v>155</v>
      </c>
      <c r="H296" s="175">
        <v>521.95</v>
      </c>
      <c r="I296" s="176"/>
      <c r="J296" s="177">
        <f>ROUND(I296*H296,2)</f>
        <v>0</v>
      </c>
      <c r="K296" s="173" t="s">
        <v>156</v>
      </c>
      <c r="L296" s="36"/>
      <c r="M296" s="178" t="s">
        <v>3</v>
      </c>
      <c r="N296" s="179" t="s">
        <v>40</v>
      </c>
      <c r="O296" s="69"/>
      <c r="P296" s="180">
        <f>O296*H296</f>
        <v>0</v>
      </c>
      <c r="Q296" s="180">
        <v>0</v>
      </c>
      <c r="R296" s="180">
        <f>Q296*H296</f>
        <v>0</v>
      </c>
      <c r="S296" s="180">
        <v>0</v>
      </c>
      <c r="T296" s="181">
        <f>S296*H296</f>
        <v>0</v>
      </c>
      <c r="U296" s="35"/>
      <c r="V296" s="35"/>
      <c r="W296" s="35"/>
      <c r="X296" s="35"/>
      <c r="Y296" s="35"/>
      <c r="Z296" s="35"/>
      <c r="AA296" s="35"/>
      <c r="AB296" s="35"/>
      <c r="AC296" s="35"/>
      <c r="AD296" s="35"/>
      <c r="AE296" s="35"/>
      <c r="AR296" s="182" t="s">
        <v>185</v>
      </c>
      <c r="AT296" s="182" t="s">
        <v>152</v>
      </c>
      <c r="AU296" s="182" t="s">
        <v>77</v>
      </c>
      <c r="AY296" s="16" t="s">
        <v>150</v>
      </c>
      <c r="BE296" s="183">
        <f>IF(N296="základní",J296,0)</f>
        <v>0</v>
      </c>
      <c r="BF296" s="183">
        <f>IF(N296="snížená",J296,0)</f>
        <v>0</v>
      </c>
      <c r="BG296" s="183">
        <f>IF(N296="zákl. přenesená",J296,0)</f>
        <v>0</v>
      </c>
      <c r="BH296" s="183">
        <f>IF(N296="sníž. přenesená",J296,0)</f>
        <v>0</v>
      </c>
      <c r="BI296" s="183">
        <f>IF(N296="nulová",J296,0)</f>
        <v>0</v>
      </c>
      <c r="BJ296" s="16" t="s">
        <v>15</v>
      </c>
      <c r="BK296" s="183">
        <f>ROUND(I296*H296,2)</f>
        <v>0</v>
      </c>
      <c r="BL296" s="16" t="s">
        <v>185</v>
      </c>
      <c r="BM296" s="182" t="s">
        <v>687</v>
      </c>
    </row>
    <row r="297" spans="1:47" s="2" customFormat="1" ht="12">
      <c r="A297" s="35"/>
      <c r="B297" s="36"/>
      <c r="C297" s="35"/>
      <c r="D297" s="184" t="s">
        <v>157</v>
      </c>
      <c r="E297" s="35"/>
      <c r="F297" s="185" t="s">
        <v>187</v>
      </c>
      <c r="G297" s="35"/>
      <c r="H297" s="35"/>
      <c r="I297" s="186"/>
      <c r="J297" s="35"/>
      <c r="K297" s="35"/>
      <c r="L297" s="36"/>
      <c r="M297" s="187"/>
      <c r="N297" s="188"/>
      <c r="O297" s="69"/>
      <c r="P297" s="69"/>
      <c r="Q297" s="69"/>
      <c r="R297" s="69"/>
      <c r="S297" s="69"/>
      <c r="T297" s="70"/>
      <c r="U297" s="35"/>
      <c r="V297" s="35"/>
      <c r="W297" s="35"/>
      <c r="X297" s="35"/>
      <c r="Y297" s="35"/>
      <c r="Z297" s="35"/>
      <c r="AA297" s="35"/>
      <c r="AB297" s="35"/>
      <c r="AC297" s="35"/>
      <c r="AD297" s="35"/>
      <c r="AE297" s="35"/>
      <c r="AT297" s="16" t="s">
        <v>157</v>
      </c>
      <c r="AU297" s="16" t="s">
        <v>77</v>
      </c>
    </row>
    <row r="298" spans="1:65" s="2" customFormat="1" ht="33" customHeight="1">
      <c r="A298" s="35"/>
      <c r="B298" s="170"/>
      <c r="C298" s="171" t="s">
        <v>688</v>
      </c>
      <c r="D298" s="171" t="s">
        <v>152</v>
      </c>
      <c r="E298" s="172" t="s">
        <v>189</v>
      </c>
      <c r="F298" s="173" t="s">
        <v>190</v>
      </c>
      <c r="G298" s="174" t="s">
        <v>155</v>
      </c>
      <c r="H298" s="175">
        <v>1032.55</v>
      </c>
      <c r="I298" s="176"/>
      <c r="J298" s="177">
        <f>ROUND(I298*H298,2)</f>
        <v>0</v>
      </c>
      <c r="K298" s="173" t="s">
        <v>156</v>
      </c>
      <c r="L298" s="36"/>
      <c r="M298" s="178" t="s">
        <v>3</v>
      </c>
      <c r="N298" s="179" t="s">
        <v>40</v>
      </c>
      <c r="O298" s="69"/>
      <c r="P298" s="180">
        <f>O298*H298</f>
        <v>0</v>
      </c>
      <c r="Q298" s="180">
        <v>0</v>
      </c>
      <c r="R298" s="180">
        <f>Q298*H298</f>
        <v>0</v>
      </c>
      <c r="S298" s="180">
        <v>0</v>
      </c>
      <c r="T298" s="181">
        <f>S298*H298</f>
        <v>0</v>
      </c>
      <c r="U298" s="35"/>
      <c r="V298" s="35"/>
      <c r="W298" s="35"/>
      <c r="X298" s="35"/>
      <c r="Y298" s="35"/>
      <c r="Z298" s="35"/>
      <c r="AA298" s="35"/>
      <c r="AB298" s="35"/>
      <c r="AC298" s="35"/>
      <c r="AD298" s="35"/>
      <c r="AE298" s="35"/>
      <c r="AR298" s="182" t="s">
        <v>185</v>
      </c>
      <c r="AT298" s="182" t="s">
        <v>152</v>
      </c>
      <c r="AU298" s="182" t="s">
        <v>77</v>
      </c>
      <c r="AY298" s="16" t="s">
        <v>150</v>
      </c>
      <c r="BE298" s="183">
        <f>IF(N298="základní",J298,0)</f>
        <v>0</v>
      </c>
      <c r="BF298" s="183">
        <f>IF(N298="snížená",J298,0)</f>
        <v>0</v>
      </c>
      <c r="BG298" s="183">
        <f>IF(N298="zákl. přenesená",J298,0)</f>
        <v>0</v>
      </c>
      <c r="BH298" s="183">
        <f>IF(N298="sníž. přenesená",J298,0)</f>
        <v>0</v>
      </c>
      <c r="BI298" s="183">
        <f>IF(N298="nulová",J298,0)</f>
        <v>0</v>
      </c>
      <c r="BJ298" s="16" t="s">
        <v>15</v>
      </c>
      <c r="BK298" s="183">
        <f>ROUND(I298*H298,2)</f>
        <v>0</v>
      </c>
      <c r="BL298" s="16" t="s">
        <v>185</v>
      </c>
      <c r="BM298" s="182" t="s">
        <v>689</v>
      </c>
    </row>
    <row r="299" spans="1:47" s="2" customFormat="1" ht="12">
      <c r="A299" s="35"/>
      <c r="B299" s="36"/>
      <c r="C299" s="35"/>
      <c r="D299" s="184" t="s">
        <v>157</v>
      </c>
      <c r="E299" s="35"/>
      <c r="F299" s="185" t="s">
        <v>191</v>
      </c>
      <c r="G299" s="35"/>
      <c r="H299" s="35"/>
      <c r="I299" s="186"/>
      <c r="J299" s="35"/>
      <c r="K299" s="35"/>
      <c r="L299" s="36"/>
      <c r="M299" s="187"/>
      <c r="N299" s="188"/>
      <c r="O299" s="69"/>
      <c r="P299" s="69"/>
      <c r="Q299" s="69"/>
      <c r="R299" s="69"/>
      <c r="S299" s="69"/>
      <c r="T299" s="70"/>
      <c r="U299" s="35"/>
      <c r="V299" s="35"/>
      <c r="W299" s="35"/>
      <c r="X299" s="35"/>
      <c r="Y299" s="35"/>
      <c r="Z299" s="35"/>
      <c r="AA299" s="35"/>
      <c r="AB299" s="35"/>
      <c r="AC299" s="35"/>
      <c r="AD299" s="35"/>
      <c r="AE299" s="35"/>
      <c r="AT299" s="16" t="s">
        <v>157</v>
      </c>
      <c r="AU299" s="16" t="s">
        <v>77</v>
      </c>
    </row>
    <row r="300" spans="1:65" s="2" customFormat="1" ht="37.8" customHeight="1">
      <c r="A300" s="35"/>
      <c r="B300" s="170"/>
      <c r="C300" s="171" t="s">
        <v>428</v>
      </c>
      <c r="D300" s="171" t="s">
        <v>152</v>
      </c>
      <c r="E300" s="172" t="s">
        <v>192</v>
      </c>
      <c r="F300" s="173" t="s">
        <v>193</v>
      </c>
      <c r="G300" s="174" t="s">
        <v>155</v>
      </c>
      <c r="H300" s="175">
        <v>1032.55</v>
      </c>
      <c r="I300" s="176"/>
      <c r="J300" s="177">
        <f>ROUND(I300*H300,2)</f>
        <v>0</v>
      </c>
      <c r="K300" s="173" t="s">
        <v>156</v>
      </c>
      <c r="L300" s="36"/>
      <c r="M300" s="178" t="s">
        <v>3</v>
      </c>
      <c r="N300" s="179" t="s">
        <v>40</v>
      </c>
      <c r="O300" s="69"/>
      <c r="P300" s="180">
        <f>O300*H300</f>
        <v>0</v>
      </c>
      <c r="Q300" s="180">
        <v>0</v>
      </c>
      <c r="R300" s="180">
        <f>Q300*H300</f>
        <v>0</v>
      </c>
      <c r="S300" s="180">
        <v>0</v>
      </c>
      <c r="T300" s="181">
        <f>S300*H300</f>
        <v>0</v>
      </c>
      <c r="U300" s="35"/>
      <c r="V300" s="35"/>
      <c r="W300" s="35"/>
      <c r="X300" s="35"/>
      <c r="Y300" s="35"/>
      <c r="Z300" s="35"/>
      <c r="AA300" s="35"/>
      <c r="AB300" s="35"/>
      <c r="AC300" s="35"/>
      <c r="AD300" s="35"/>
      <c r="AE300" s="35"/>
      <c r="AR300" s="182" t="s">
        <v>185</v>
      </c>
      <c r="AT300" s="182" t="s">
        <v>152</v>
      </c>
      <c r="AU300" s="182" t="s">
        <v>77</v>
      </c>
      <c r="AY300" s="16" t="s">
        <v>150</v>
      </c>
      <c r="BE300" s="183">
        <f>IF(N300="základní",J300,0)</f>
        <v>0</v>
      </c>
      <c r="BF300" s="183">
        <f>IF(N300="snížená",J300,0)</f>
        <v>0</v>
      </c>
      <c r="BG300" s="183">
        <f>IF(N300="zákl. přenesená",J300,0)</f>
        <v>0</v>
      </c>
      <c r="BH300" s="183">
        <f>IF(N300="sníž. přenesená",J300,0)</f>
        <v>0</v>
      </c>
      <c r="BI300" s="183">
        <f>IF(N300="nulová",J300,0)</f>
        <v>0</v>
      </c>
      <c r="BJ300" s="16" t="s">
        <v>15</v>
      </c>
      <c r="BK300" s="183">
        <f>ROUND(I300*H300,2)</f>
        <v>0</v>
      </c>
      <c r="BL300" s="16" t="s">
        <v>185</v>
      </c>
      <c r="BM300" s="182" t="s">
        <v>690</v>
      </c>
    </row>
    <row r="301" spans="1:47" s="2" customFormat="1" ht="12">
      <c r="A301" s="35"/>
      <c r="B301" s="36"/>
      <c r="C301" s="35"/>
      <c r="D301" s="184" t="s">
        <v>157</v>
      </c>
      <c r="E301" s="35"/>
      <c r="F301" s="185" t="s">
        <v>195</v>
      </c>
      <c r="G301" s="35"/>
      <c r="H301" s="35"/>
      <c r="I301" s="186"/>
      <c r="J301" s="35"/>
      <c r="K301" s="35"/>
      <c r="L301" s="36"/>
      <c r="M301" s="189"/>
      <c r="N301" s="190"/>
      <c r="O301" s="191"/>
      <c r="P301" s="191"/>
      <c r="Q301" s="191"/>
      <c r="R301" s="191"/>
      <c r="S301" s="191"/>
      <c r="T301" s="192"/>
      <c r="U301" s="35"/>
      <c r="V301" s="35"/>
      <c r="W301" s="35"/>
      <c r="X301" s="35"/>
      <c r="Y301" s="35"/>
      <c r="Z301" s="35"/>
      <c r="AA301" s="35"/>
      <c r="AB301" s="35"/>
      <c r="AC301" s="35"/>
      <c r="AD301" s="35"/>
      <c r="AE301" s="35"/>
      <c r="AT301" s="16" t="s">
        <v>157</v>
      </c>
      <c r="AU301" s="16" t="s">
        <v>77</v>
      </c>
    </row>
    <row r="302" spans="1:31" s="2" customFormat="1" ht="6.95" customHeight="1">
      <c r="A302" s="35"/>
      <c r="B302" s="52"/>
      <c r="C302" s="53"/>
      <c r="D302" s="53"/>
      <c r="E302" s="53"/>
      <c r="F302" s="53"/>
      <c r="G302" s="53"/>
      <c r="H302" s="53"/>
      <c r="I302" s="53"/>
      <c r="J302" s="53"/>
      <c r="K302" s="53"/>
      <c r="L302" s="36"/>
      <c r="M302" s="35"/>
      <c r="O302" s="35"/>
      <c r="P302" s="35"/>
      <c r="Q302" s="35"/>
      <c r="R302" s="35"/>
      <c r="S302" s="35"/>
      <c r="T302" s="35"/>
      <c r="U302" s="35"/>
      <c r="V302" s="35"/>
      <c r="W302" s="35"/>
      <c r="X302" s="35"/>
      <c r="Y302" s="35"/>
      <c r="Z302" s="35"/>
      <c r="AA302" s="35"/>
      <c r="AB302" s="35"/>
      <c r="AC302" s="35"/>
      <c r="AD302" s="35"/>
      <c r="AE302" s="35"/>
    </row>
  </sheetData>
  <autoFilter ref="C109:K301"/>
  <mergeCells count="15">
    <mergeCell ref="E7:H7"/>
    <mergeCell ref="E11:H11"/>
    <mergeCell ref="E9:H9"/>
    <mergeCell ref="E13:H13"/>
    <mergeCell ref="E22:H22"/>
    <mergeCell ref="E31:H31"/>
    <mergeCell ref="E52:H52"/>
    <mergeCell ref="E56:H56"/>
    <mergeCell ref="E54:H54"/>
    <mergeCell ref="E58:H58"/>
    <mergeCell ref="E96:H96"/>
    <mergeCell ref="E100:H100"/>
    <mergeCell ref="E98:H98"/>
    <mergeCell ref="E102:H102"/>
    <mergeCell ref="L2:V2"/>
  </mergeCells>
  <hyperlinks>
    <hyperlink ref="F115" r:id="rId1" display="https://podminky.urs.cz/item/CS_URS_2022_02/619991001"/>
    <hyperlink ref="F117" r:id="rId2" display="https://podminky.urs.cz/item/CS_URS_2022_02/629991011"/>
    <hyperlink ref="F120" r:id="rId3" display="https://podminky.urs.cz/item/CS_URS_2022_02/629995101"/>
    <hyperlink ref="F122" r:id="rId4" display="https://podminky.urs.cz/item/CS_URS_2022_02/622325102"/>
    <hyperlink ref="F124" r:id="rId5" display="https://podminky.urs.cz/item/CS_URS_2022_02/622131121"/>
    <hyperlink ref="F126" r:id="rId6" display="https://podminky.urs.cz/item/CS_URS_2022_02/622211011"/>
    <hyperlink ref="F129" r:id="rId7" display="https://podminky.urs.cz/item/CS_URS_2022_02/622211031"/>
    <hyperlink ref="F132" r:id="rId8" display="https://podminky.urs.cz/item/CS_URS_2022_02/622251101"/>
    <hyperlink ref="F134" r:id="rId9" display="https://podminky.urs.cz/item/CS_URS_2022_02/622212051"/>
    <hyperlink ref="F137" r:id="rId10" display="https://podminky.urs.cz/item/CS_URS_2022_02/622212051"/>
    <hyperlink ref="F140" r:id="rId11" display="https://podminky.urs.cz/item/CS_URS_2022_02/622151021"/>
    <hyperlink ref="F142" r:id="rId12" display="https://podminky.urs.cz/item/CS_URS_2022_02/622511112"/>
    <hyperlink ref="F144" r:id="rId13" display="https://podminky.urs.cz/item/CS_URS_2022_02/622151001"/>
    <hyperlink ref="F146" r:id="rId14" display="https://podminky.urs.cz/item/CS_URS_2022_02/622531012"/>
    <hyperlink ref="F148" r:id="rId15" display="https://podminky.urs.cz/item/CS_URS_2022_02/629991001"/>
    <hyperlink ref="F150" r:id="rId16" display="https://podminky.urs.cz/item/CS_URS_2022_02/629991011"/>
    <hyperlink ref="F152" r:id="rId17" display="https://podminky.urs.cz/item/CS_URS_2022_02/622143003"/>
    <hyperlink ref="F155" r:id="rId18" display="https://podminky.urs.cz/item/CS_URS_2022_02/622143004"/>
    <hyperlink ref="F158" r:id="rId19" display="https://podminky.urs.cz/item/CS_URS_2022_02/622252001"/>
    <hyperlink ref="F161" r:id="rId20" display="https://podminky.urs.cz/item/CS_URS_2022_02/622252002"/>
    <hyperlink ref="F165" r:id="rId21" display="https://podminky.urs.cz/item/CS_URS_2022_02/631311114"/>
    <hyperlink ref="F167" r:id="rId22" display="https://podminky.urs.cz/item/CS_URS_2022_02/631319011"/>
    <hyperlink ref="F169" r:id="rId23" display="https://podminky.urs.cz/item/CS_URS_2022_02/631319171"/>
    <hyperlink ref="F171" r:id="rId24" display="https://podminky.urs.cz/item/CS_URS_2022_02/631362021"/>
    <hyperlink ref="F173" r:id="rId25" display="https://podminky.urs.cz/item/CS_URS_2022_02/634112113"/>
    <hyperlink ref="F177" r:id="rId26" display="https://podminky.urs.cz/item/CS_URS_2022_02/949101111"/>
    <hyperlink ref="F179" r:id="rId27" display="https://podminky.urs.cz/item/CS_URS_2022_02/941211111"/>
    <hyperlink ref="F181" r:id="rId28" display="https://podminky.urs.cz/item/CS_URS_2022_02/941211211"/>
    <hyperlink ref="F183" r:id="rId29" display="https://podminky.urs.cz/item/CS_URS_2022_02/941211811"/>
    <hyperlink ref="F185" r:id="rId30" display="https://podminky.urs.cz/item/CS_URS_2022_02/944511111"/>
    <hyperlink ref="F187" r:id="rId31" display="https://podminky.urs.cz/item/CS_URS_2022_02/944511211"/>
    <hyperlink ref="F189" r:id="rId32" display="https://podminky.urs.cz/item/CS_URS_2022_02/944511811"/>
    <hyperlink ref="F192" r:id="rId33" display="https://podminky.urs.cz/item/CS_URS_2022_02/952901111"/>
    <hyperlink ref="F195" r:id="rId34" display="https://podminky.urs.cz/item/CS_URS_2022_02/965042141"/>
    <hyperlink ref="F197" r:id="rId35" display="https://podminky.urs.cz/item/CS_URS_2022_02/965049111"/>
    <hyperlink ref="F199" r:id="rId36" display="https://podminky.urs.cz/item/CS_URS_2022_02/978015341"/>
    <hyperlink ref="F201" r:id="rId37" display="https://podminky.urs.cz/item/CS_URS_2022_02/965041341"/>
    <hyperlink ref="F204" r:id="rId38" display="https://podminky.urs.cz/item/CS_URS_2022_02/997013211"/>
    <hyperlink ref="F206" r:id="rId39" display="https://podminky.urs.cz/item/CS_URS_2022_02/997013501"/>
    <hyperlink ref="F208" r:id="rId40" display="https://podminky.urs.cz/item/CS_URS_2022_02/997013509"/>
    <hyperlink ref="F210" r:id="rId41" display="https://podminky.urs.cz/item/CS_URS_2022_02/997013631"/>
    <hyperlink ref="F213" r:id="rId42" display="https://podminky.urs.cz/item/CS_URS_2022_02/998018001"/>
    <hyperlink ref="F217" r:id="rId43" display="https://podminky.urs.cz/item/CS_URS_2022_02/712340832"/>
    <hyperlink ref="F219" r:id="rId44" display="https://podminky.urs.cz/item/CS_URS_2022_02/712331111"/>
    <hyperlink ref="F222" r:id="rId45" display="https://podminky.urs.cz/item/CS_URS_2022_02/712341559"/>
    <hyperlink ref="F225" r:id="rId46" display="https://podminky.urs.cz/item/CS_URS_2022_02/998712101"/>
    <hyperlink ref="F228" r:id="rId47" display="https://podminky.urs.cz/item/CS_URS_2022_02/713140821"/>
    <hyperlink ref="F230" r:id="rId48" display="https://podminky.urs.cz/item/CS_URS_2022_02/713141135"/>
    <hyperlink ref="F233" r:id="rId49" display="https://podminky.urs.cz/item/CS_URS_2022_02/713141253"/>
    <hyperlink ref="F235" r:id="rId50" display="https://podminky.urs.cz/item/CS_URS_2022_02/713141335"/>
    <hyperlink ref="F238" r:id="rId51" display="https://podminky.urs.cz/item/CS_URS_2022_02/998713101"/>
    <hyperlink ref="F241" r:id="rId52" display="https://podminky.urs.cz/item/CS_URS_2022_02/762361313"/>
    <hyperlink ref="F243" r:id="rId53" display="https://podminky.urs.cz/item/CS_URS_2022_02/998762101"/>
    <hyperlink ref="F246" r:id="rId54" display="https://podminky.urs.cz/item/CS_URS_2022_02/763131532"/>
    <hyperlink ref="F248" r:id="rId55" display="https://podminky.urs.cz/item/CS_URS_2022_02/763131752"/>
    <hyperlink ref="F251" r:id="rId56" display="https://podminky.urs.cz/item/CS_URS_2022_02/998763302"/>
    <hyperlink ref="F254" r:id="rId57" display="https://podminky.urs.cz/item/CS_URS_2022_02/764002851"/>
    <hyperlink ref="F256" r:id="rId58" display="https://podminky.urs.cz/item/CS_URS_2022_02/764004803"/>
    <hyperlink ref="F258" r:id="rId59" display="https://podminky.urs.cz/item/CS_URS_2022_02/764004863"/>
    <hyperlink ref="F260" r:id="rId60" display="https://podminky.urs.cz/item/CS_URS_2022_02/764212663"/>
    <hyperlink ref="F262" r:id="rId61" display="https://podminky.urs.cz/item/CS_URS_2022_02/764216644"/>
    <hyperlink ref="F264" r:id="rId62" display="https://podminky.urs.cz/item/CS_URS_2022_02/764501103"/>
    <hyperlink ref="F266" r:id="rId63" display="https://podminky.urs.cz/item/CS_URS_2022_02/764508131"/>
    <hyperlink ref="F268" r:id="rId64" display="https://podminky.urs.cz/item/CS_URS_2022_02/764508132"/>
    <hyperlink ref="F271" r:id="rId65" display="https://podminky.urs.cz/item/CS_URS_2022_02/998764101"/>
    <hyperlink ref="F274" r:id="rId66" display="https://podminky.urs.cz/item/CS_URS_2022_02/776201812"/>
    <hyperlink ref="F276" r:id="rId67" display="https://podminky.urs.cz/item/CS_URS_2022_02/776410811"/>
    <hyperlink ref="F278" r:id="rId68" display="https://podminky.urs.cz/item/CS_URS_2022_02/776111112"/>
    <hyperlink ref="F280" r:id="rId69" display="https://podminky.urs.cz/item/CS_URS_2022_02/776111311"/>
    <hyperlink ref="F282" r:id="rId70" display="https://podminky.urs.cz/item/CS_URS_2022_02/776121112"/>
    <hyperlink ref="F284" r:id="rId71" display="https://podminky.urs.cz/item/CS_URS_2022_02/776141112"/>
    <hyperlink ref="F286" r:id="rId72" display="https://podminky.urs.cz/item/CS_URS_2022_02/776251111"/>
    <hyperlink ref="F289" r:id="rId73" display="https://podminky.urs.cz/item/CS_URS_2022_02/776223112"/>
    <hyperlink ref="F291" r:id="rId74" display="https://podminky.urs.cz/item/CS_URS_2022_02/776421111"/>
    <hyperlink ref="F294" r:id="rId75" display="https://podminky.urs.cz/item/CS_URS_2022_02/998776101"/>
    <hyperlink ref="F297" r:id="rId76" display="https://podminky.urs.cz/item/CS_URS_2022_02/784121001"/>
    <hyperlink ref="F299" r:id="rId77" display="https://podminky.urs.cz/item/CS_URS_2022_02/784181101"/>
    <hyperlink ref="F301" r:id="rId78" display="https://podminky.urs.cz/item/CS_URS_2022_02/7842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9"/>
</worksheet>
</file>

<file path=xl/worksheets/sheet6.xml><?xml version="1.0" encoding="utf-8"?>
<worksheet xmlns="http://schemas.openxmlformats.org/spreadsheetml/2006/main" xmlns:r="http://schemas.openxmlformats.org/officeDocument/2006/relationships">
  <sheetPr>
    <pageSetUpPr fitToPage="1"/>
  </sheetPr>
  <dimension ref="A2:BM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95</v>
      </c>
    </row>
    <row r="3" spans="2:46" s="1" customFormat="1" ht="6.95" customHeight="1">
      <c r="B3" s="17"/>
      <c r="C3" s="18"/>
      <c r="D3" s="18"/>
      <c r="E3" s="18"/>
      <c r="F3" s="18"/>
      <c r="G3" s="18"/>
      <c r="H3" s="18"/>
      <c r="I3" s="18"/>
      <c r="J3" s="18"/>
      <c r="K3" s="18"/>
      <c r="L3" s="19"/>
      <c r="AT3" s="16" t="s">
        <v>77</v>
      </c>
    </row>
    <row r="4" spans="2:46" s="1" customFormat="1" ht="24.95" customHeight="1">
      <c r="B4" s="19"/>
      <c r="D4" s="20" t="s">
        <v>119</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120</v>
      </c>
      <c r="L8" s="19"/>
    </row>
    <row r="9" spans="2:12" s="1" customFormat="1" ht="16.5" customHeight="1">
      <c r="B9" s="19"/>
      <c r="E9" s="121" t="s">
        <v>121</v>
      </c>
      <c r="F9" s="1"/>
      <c r="G9" s="1"/>
      <c r="H9" s="1"/>
      <c r="L9" s="19"/>
    </row>
    <row r="10" spans="2:12" s="1" customFormat="1" ht="12" customHeight="1">
      <c r="B10" s="19"/>
      <c r="D10" s="29" t="s">
        <v>122</v>
      </c>
      <c r="L10" s="19"/>
    </row>
    <row r="11" spans="1:31" s="2" customFormat="1" ht="16.5" customHeight="1">
      <c r="A11" s="35"/>
      <c r="B11" s="36"/>
      <c r="C11" s="35"/>
      <c r="D11" s="35"/>
      <c r="E11" s="122" t="s">
        <v>123</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124</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691</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ROUND(J93,2)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ROUND((SUM(BE93:BE97)),2)</f>
        <v>0</v>
      </c>
      <c r="G37" s="35"/>
      <c r="H37" s="35"/>
      <c r="I37" s="129">
        <v>0.21</v>
      </c>
      <c r="J37" s="128">
        <f>ROUND(((SUM(BE93:BE97))*I37),2)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ROUND((SUM(BF93:BF97)),2)</f>
        <v>0</v>
      </c>
      <c r="G38" s="35"/>
      <c r="H38" s="35"/>
      <c r="I38" s="129">
        <v>0.15</v>
      </c>
      <c r="J38" s="128">
        <f>ROUND(((SUM(BF93:BF97))*I38),2)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ROUND((SUM(BG93:BG97)),2)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ROUND((SUM(BH93:BH97)),2)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ROUND((SUM(BI93:BI97)),2)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126</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120</v>
      </c>
      <c r="L53" s="19"/>
    </row>
    <row r="54" spans="2:12" s="1" customFormat="1" ht="16.5" customHeight="1">
      <c r="B54" s="19"/>
      <c r="E54" s="121" t="s">
        <v>121</v>
      </c>
      <c r="F54" s="1"/>
      <c r="G54" s="1"/>
      <c r="H54" s="1"/>
      <c r="L54" s="19"/>
    </row>
    <row r="55" spans="2:12" s="1" customFormat="1" ht="12" customHeight="1">
      <c r="B55" s="19"/>
      <c r="C55" s="29" t="s">
        <v>122</v>
      </c>
      <c r="L55" s="19"/>
    </row>
    <row r="56" spans="1:31" s="2" customFormat="1" ht="16.5" customHeight="1">
      <c r="A56" s="35"/>
      <c r="B56" s="36"/>
      <c r="C56" s="35"/>
      <c r="D56" s="35"/>
      <c r="E56" s="122" t="s">
        <v>123</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124</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6 - Vyčištění budov</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127</v>
      </c>
      <c r="D65" s="130"/>
      <c r="E65" s="130"/>
      <c r="F65" s="130"/>
      <c r="G65" s="130"/>
      <c r="H65" s="130"/>
      <c r="I65" s="130"/>
      <c r="J65" s="137" t="s">
        <v>128</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J93</f>
        <v>0</v>
      </c>
      <c r="K67" s="35"/>
      <c r="L67" s="123"/>
      <c r="S67" s="35"/>
      <c r="T67" s="35"/>
      <c r="U67" s="35"/>
      <c r="V67" s="35"/>
      <c r="W67" s="35"/>
      <c r="X67" s="35"/>
      <c r="Y67" s="35"/>
      <c r="Z67" s="35"/>
      <c r="AA67" s="35"/>
      <c r="AB67" s="35"/>
      <c r="AC67" s="35"/>
      <c r="AD67" s="35"/>
      <c r="AE67" s="35"/>
      <c r="AU67" s="16" t="s">
        <v>129</v>
      </c>
    </row>
    <row r="68" spans="1:31" s="9" customFormat="1" ht="24.95" customHeight="1">
      <c r="A68" s="9"/>
      <c r="B68" s="139"/>
      <c r="C68" s="9"/>
      <c r="D68" s="140" t="s">
        <v>130</v>
      </c>
      <c r="E68" s="141"/>
      <c r="F68" s="141"/>
      <c r="G68" s="141"/>
      <c r="H68" s="141"/>
      <c r="I68" s="141"/>
      <c r="J68" s="142">
        <f>J94</f>
        <v>0</v>
      </c>
      <c r="K68" s="9"/>
      <c r="L68" s="139"/>
      <c r="S68" s="9"/>
      <c r="T68" s="9"/>
      <c r="U68" s="9"/>
      <c r="V68" s="9"/>
      <c r="W68" s="9"/>
      <c r="X68" s="9"/>
      <c r="Y68" s="9"/>
      <c r="Z68" s="9"/>
      <c r="AA68" s="9"/>
      <c r="AB68" s="9"/>
      <c r="AC68" s="9"/>
      <c r="AD68" s="9"/>
      <c r="AE68" s="9"/>
    </row>
    <row r="69" spans="1:31" s="10" customFormat="1" ht="19.9" customHeight="1">
      <c r="A69" s="10"/>
      <c r="B69" s="143"/>
      <c r="C69" s="10"/>
      <c r="D69" s="144" t="s">
        <v>323</v>
      </c>
      <c r="E69" s="145"/>
      <c r="F69" s="145"/>
      <c r="G69" s="145"/>
      <c r="H69" s="145"/>
      <c r="I69" s="145"/>
      <c r="J69" s="146">
        <f>J95</f>
        <v>0</v>
      </c>
      <c r="K69" s="10"/>
      <c r="L69" s="143"/>
      <c r="S69" s="10"/>
      <c r="T69" s="10"/>
      <c r="U69" s="10"/>
      <c r="V69" s="10"/>
      <c r="W69" s="10"/>
      <c r="X69" s="10"/>
      <c r="Y69" s="10"/>
      <c r="Z69" s="10"/>
      <c r="AA69" s="10"/>
      <c r="AB69" s="10"/>
      <c r="AC69" s="10"/>
      <c r="AD69" s="10"/>
      <c r="AE69" s="10"/>
    </row>
    <row r="70" spans="1:31" s="2" customFormat="1" ht="21.8" customHeight="1">
      <c r="A70" s="35"/>
      <c r="B70" s="36"/>
      <c r="C70" s="35"/>
      <c r="D70" s="35"/>
      <c r="E70" s="35"/>
      <c r="F70" s="35"/>
      <c r="G70" s="35"/>
      <c r="H70" s="35"/>
      <c r="I70" s="35"/>
      <c r="J70" s="35"/>
      <c r="K70" s="35"/>
      <c r="L70" s="123"/>
      <c r="S70" s="35"/>
      <c r="T70" s="35"/>
      <c r="U70" s="35"/>
      <c r="V70" s="35"/>
      <c r="W70" s="35"/>
      <c r="X70" s="35"/>
      <c r="Y70" s="35"/>
      <c r="Z70" s="35"/>
      <c r="AA70" s="35"/>
      <c r="AB70" s="35"/>
      <c r="AC70" s="35"/>
      <c r="AD70" s="35"/>
      <c r="AE70" s="35"/>
    </row>
    <row r="71" spans="1:31" s="2" customFormat="1" ht="6.95" customHeight="1">
      <c r="A71" s="35"/>
      <c r="B71" s="52"/>
      <c r="C71" s="53"/>
      <c r="D71" s="53"/>
      <c r="E71" s="53"/>
      <c r="F71" s="53"/>
      <c r="G71" s="53"/>
      <c r="H71" s="53"/>
      <c r="I71" s="53"/>
      <c r="J71" s="53"/>
      <c r="K71" s="53"/>
      <c r="L71" s="123"/>
      <c r="S71" s="35"/>
      <c r="T71" s="35"/>
      <c r="U71" s="35"/>
      <c r="V71" s="35"/>
      <c r="W71" s="35"/>
      <c r="X71" s="35"/>
      <c r="Y71" s="35"/>
      <c r="Z71" s="35"/>
      <c r="AA71" s="35"/>
      <c r="AB71" s="35"/>
      <c r="AC71" s="35"/>
      <c r="AD71" s="35"/>
      <c r="AE71" s="35"/>
    </row>
    <row r="75" spans="1:31" s="2" customFormat="1" ht="6.95" customHeight="1">
      <c r="A75" s="35"/>
      <c r="B75" s="54"/>
      <c r="C75" s="55"/>
      <c r="D75" s="55"/>
      <c r="E75" s="55"/>
      <c r="F75" s="55"/>
      <c r="G75" s="55"/>
      <c r="H75" s="55"/>
      <c r="I75" s="55"/>
      <c r="J75" s="55"/>
      <c r="K75" s="55"/>
      <c r="L75" s="123"/>
      <c r="S75" s="35"/>
      <c r="T75" s="35"/>
      <c r="U75" s="35"/>
      <c r="V75" s="35"/>
      <c r="W75" s="35"/>
      <c r="X75" s="35"/>
      <c r="Y75" s="35"/>
      <c r="Z75" s="35"/>
      <c r="AA75" s="35"/>
      <c r="AB75" s="35"/>
      <c r="AC75" s="35"/>
      <c r="AD75" s="35"/>
      <c r="AE75" s="35"/>
    </row>
    <row r="76" spans="1:31" s="2" customFormat="1" ht="24.95" customHeight="1">
      <c r="A76" s="35"/>
      <c r="B76" s="36"/>
      <c r="C76" s="20" t="s">
        <v>135</v>
      </c>
      <c r="D76" s="35"/>
      <c r="E76" s="35"/>
      <c r="F76" s="35"/>
      <c r="G76" s="35"/>
      <c r="H76" s="35"/>
      <c r="I76" s="35"/>
      <c r="J76" s="35"/>
      <c r="K76" s="35"/>
      <c r="L76" s="123"/>
      <c r="S76" s="35"/>
      <c r="T76" s="35"/>
      <c r="U76" s="35"/>
      <c r="V76" s="35"/>
      <c r="W76" s="35"/>
      <c r="X76" s="35"/>
      <c r="Y76" s="35"/>
      <c r="Z76" s="35"/>
      <c r="AA76" s="35"/>
      <c r="AB76" s="35"/>
      <c r="AC76" s="35"/>
      <c r="AD76" s="35"/>
      <c r="AE76" s="35"/>
    </row>
    <row r="77" spans="1:31" s="2" customFormat="1" ht="6.95" customHeight="1">
      <c r="A77" s="35"/>
      <c r="B77" s="36"/>
      <c r="C77" s="35"/>
      <c r="D77" s="35"/>
      <c r="E77" s="35"/>
      <c r="F77" s="35"/>
      <c r="G77" s="35"/>
      <c r="H77" s="35"/>
      <c r="I77" s="35"/>
      <c r="J77" s="35"/>
      <c r="K77" s="35"/>
      <c r="L77" s="123"/>
      <c r="S77" s="35"/>
      <c r="T77" s="35"/>
      <c r="U77" s="35"/>
      <c r="V77" s="35"/>
      <c r="W77" s="35"/>
      <c r="X77" s="35"/>
      <c r="Y77" s="35"/>
      <c r="Z77" s="35"/>
      <c r="AA77" s="35"/>
      <c r="AB77" s="35"/>
      <c r="AC77" s="35"/>
      <c r="AD77" s="35"/>
      <c r="AE77" s="35"/>
    </row>
    <row r="78" spans="1:31" s="2" customFormat="1" ht="12" customHeight="1">
      <c r="A78" s="35"/>
      <c r="B78" s="36"/>
      <c r="C78" s="29" t="s">
        <v>17</v>
      </c>
      <c r="D78" s="35"/>
      <c r="E78" s="35"/>
      <c r="F78" s="35"/>
      <c r="G78" s="35"/>
      <c r="H78" s="35"/>
      <c r="I78" s="35"/>
      <c r="J78" s="35"/>
      <c r="K78" s="35"/>
      <c r="L78" s="123"/>
      <c r="S78" s="35"/>
      <c r="T78" s="35"/>
      <c r="U78" s="35"/>
      <c r="V78" s="35"/>
      <c r="W78" s="35"/>
      <c r="X78" s="35"/>
      <c r="Y78" s="35"/>
      <c r="Z78" s="35"/>
      <c r="AA78" s="35"/>
      <c r="AB78" s="35"/>
      <c r="AC78" s="35"/>
      <c r="AD78" s="35"/>
      <c r="AE78" s="35"/>
    </row>
    <row r="79" spans="1:31" s="2" customFormat="1" ht="16.5" customHeight="1">
      <c r="A79" s="35"/>
      <c r="B79" s="36"/>
      <c r="C79" s="35"/>
      <c r="D79" s="35"/>
      <c r="E79" s="121" t="str">
        <f>E7</f>
        <v>Pozemní (stavební) objekt Koleje Jarov</v>
      </c>
      <c r="F79" s="29"/>
      <c r="G79" s="29"/>
      <c r="H79" s="29"/>
      <c r="I79" s="35"/>
      <c r="J79" s="35"/>
      <c r="K79" s="35"/>
      <c r="L79" s="123"/>
      <c r="S79" s="35"/>
      <c r="T79" s="35"/>
      <c r="U79" s="35"/>
      <c r="V79" s="35"/>
      <c r="W79" s="35"/>
      <c r="X79" s="35"/>
      <c r="Y79" s="35"/>
      <c r="Z79" s="35"/>
      <c r="AA79" s="35"/>
      <c r="AB79" s="35"/>
      <c r="AC79" s="35"/>
      <c r="AD79" s="35"/>
      <c r="AE79" s="35"/>
    </row>
    <row r="80" spans="2:12" s="1" customFormat="1" ht="12" customHeight="1">
      <c r="B80" s="19"/>
      <c r="C80" s="29" t="s">
        <v>120</v>
      </c>
      <c r="L80" s="19"/>
    </row>
    <row r="81" spans="2:12" s="1" customFormat="1" ht="16.5" customHeight="1">
      <c r="B81" s="19"/>
      <c r="E81" s="121" t="s">
        <v>121</v>
      </c>
      <c r="F81" s="1"/>
      <c r="G81" s="1"/>
      <c r="H81" s="1"/>
      <c r="L81" s="19"/>
    </row>
    <row r="82" spans="2:12" s="1" customFormat="1" ht="12" customHeight="1">
      <c r="B82" s="19"/>
      <c r="C82" s="29" t="s">
        <v>122</v>
      </c>
      <c r="L82" s="19"/>
    </row>
    <row r="83" spans="1:31" s="2" customFormat="1" ht="16.5" customHeight="1">
      <c r="A83" s="35"/>
      <c r="B83" s="36"/>
      <c r="C83" s="35"/>
      <c r="D83" s="35"/>
      <c r="E83" s="122" t="s">
        <v>123</v>
      </c>
      <c r="F83" s="35"/>
      <c r="G83" s="35"/>
      <c r="H83" s="35"/>
      <c r="I83" s="35"/>
      <c r="J83" s="35"/>
      <c r="K83" s="35"/>
      <c r="L83" s="123"/>
      <c r="S83" s="35"/>
      <c r="T83" s="35"/>
      <c r="U83" s="35"/>
      <c r="V83" s="35"/>
      <c r="W83" s="35"/>
      <c r="X83" s="35"/>
      <c r="Y83" s="35"/>
      <c r="Z83" s="35"/>
      <c r="AA83" s="35"/>
      <c r="AB83" s="35"/>
      <c r="AC83" s="35"/>
      <c r="AD83" s="35"/>
      <c r="AE83" s="35"/>
    </row>
    <row r="84" spans="1:31" s="2" customFormat="1" ht="12" customHeight="1">
      <c r="A84" s="35"/>
      <c r="B84" s="36"/>
      <c r="C84" s="29" t="s">
        <v>124</v>
      </c>
      <c r="D84" s="35"/>
      <c r="E84" s="35"/>
      <c r="F84" s="35"/>
      <c r="G84" s="35"/>
      <c r="H84" s="35"/>
      <c r="I84" s="35"/>
      <c r="J84" s="35"/>
      <c r="K84" s="35"/>
      <c r="L84" s="123"/>
      <c r="S84" s="35"/>
      <c r="T84" s="35"/>
      <c r="U84" s="35"/>
      <c r="V84" s="35"/>
      <c r="W84" s="35"/>
      <c r="X84" s="35"/>
      <c r="Y84" s="35"/>
      <c r="Z84" s="35"/>
      <c r="AA84" s="35"/>
      <c r="AB84" s="35"/>
      <c r="AC84" s="35"/>
      <c r="AD84" s="35"/>
      <c r="AE84" s="35"/>
    </row>
    <row r="85" spans="1:31" s="2" customFormat="1" ht="16.5" customHeight="1">
      <c r="A85" s="35"/>
      <c r="B85" s="36"/>
      <c r="C85" s="35"/>
      <c r="D85" s="35"/>
      <c r="E85" s="59" t="str">
        <f>E13</f>
        <v>6 - Vyčištění budov</v>
      </c>
      <c r="F85" s="35"/>
      <c r="G85" s="35"/>
      <c r="H85" s="35"/>
      <c r="I85" s="35"/>
      <c r="J85" s="35"/>
      <c r="K85" s="35"/>
      <c r="L85" s="123"/>
      <c r="S85" s="35"/>
      <c r="T85" s="35"/>
      <c r="U85" s="35"/>
      <c r="V85" s="35"/>
      <c r="W85" s="35"/>
      <c r="X85" s="35"/>
      <c r="Y85" s="35"/>
      <c r="Z85" s="35"/>
      <c r="AA85" s="35"/>
      <c r="AB85" s="35"/>
      <c r="AC85" s="35"/>
      <c r="AD85" s="35"/>
      <c r="AE85" s="35"/>
    </row>
    <row r="86" spans="1:31" s="2" customFormat="1" ht="6.95" customHeight="1">
      <c r="A86" s="35"/>
      <c r="B86" s="36"/>
      <c r="C86" s="35"/>
      <c r="D86" s="35"/>
      <c r="E86" s="35"/>
      <c r="F86" s="35"/>
      <c r="G86" s="35"/>
      <c r="H86" s="35"/>
      <c r="I86" s="35"/>
      <c r="J86" s="35"/>
      <c r="K86" s="35"/>
      <c r="L86" s="123"/>
      <c r="S86" s="35"/>
      <c r="T86" s="35"/>
      <c r="U86" s="35"/>
      <c r="V86" s="35"/>
      <c r="W86" s="35"/>
      <c r="X86" s="35"/>
      <c r="Y86" s="35"/>
      <c r="Z86" s="35"/>
      <c r="AA86" s="35"/>
      <c r="AB86" s="35"/>
      <c r="AC86" s="35"/>
      <c r="AD86" s="35"/>
      <c r="AE86" s="35"/>
    </row>
    <row r="87" spans="1:31" s="2" customFormat="1" ht="12" customHeight="1">
      <c r="A87" s="35"/>
      <c r="B87" s="36"/>
      <c r="C87" s="29" t="s">
        <v>21</v>
      </c>
      <c r="D87" s="35"/>
      <c r="E87" s="35"/>
      <c r="F87" s="24" t="str">
        <f>F16</f>
        <v xml:space="preserve"> </v>
      </c>
      <c r="G87" s="35"/>
      <c r="H87" s="35"/>
      <c r="I87" s="29" t="s">
        <v>23</v>
      </c>
      <c r="J87" s="61" t="str">
        <f>IF(J16="","",J16)</f>
        <v>9. 11. 2022</v>
      </c>
      <c r="K87" s="35"/>
      <c r="L87" s="123"/>
      <c r="S87" s="35"/>
      <c r="T87" s="35"/>
      <c r="U87" s="35"/>
      <c r="V87" s="35"/>
      <c r="W87" s="35"/>
      <c r="X87" s="35"/>
      <c r="Y87" s="35"/>
      <c r="Z87" s="35"/>
      <c r="AA87" s="35"/>
      <c r="AB87" s="35"/>
      <c r="AC87" s="35"/>
      <c r="AD87" s="35"/>
      <c r="AE87" s="35"/>
    </row>
    <row r="88" spans="1:31" s="2" customFormat="1" ht="6.95" customHeight="1">
      <c r="A88" s="35"/>
      <c r="B88" s="36"/>
      <c r="C88" s="35"/>
      <c r="D88" s="35"/>
      <c r="E88" s="35"/>
      <c r="F88" s="35"/>
      <c r="G88" s="35"/>
      <c r="H88" s="35"/>
      <c r="I88" s="35"/>
      <c r="J88" s="35"/>
      <c r="K88" s="35"/>
      <c r="L88" s="123"/>
      <c r="S88" s="35"/>
      <c r="T88" s="35"/>
      <c r="U88" s="35"/>
      <c r="V88" s="35"/>
      <c r="W88" s="35"/>
      <c r="X88" s="35"/>
      <c r="Y88" s="35"/>
      <c r="Z88" s="35"/>
      <c r="AA88" s="35"/>
      <c r="AB88" s="35"/>
      <c r="AC88" s="35"/>
      <c r="AD88" s="35"/>
      <c r="AE88" s="35"/>
    </row>
    <row r="89" spans="1:31" s="2" customFormat="1" ht="15.15" customHeight="1">
      <c r="A89" s="35"/>
      <c r="B89" s="36"/>
      <c r="C89" s="29" t="s">
        <v>25</v>
      </c>
      <c r="D89" s="35"/>
      <c r="E89" s="35"/>
      <c r="F89" s="24" t="str">
        <f>E19</f>
        <v xml:space="preserve"> </v>
      </c>
      <c r="G89" s="35"/>
      <c r="H89" s="35"/>
      <c r="I89" s="29" t="s">
        <v>30</v>
      </c>
      <c r="J89" s="33" t="str">
        <f>E25</f>
        <v xml:space="preserve"> </v>
      </c>
      <c r="K89" s="35"/>
      <c r="L89" s="123"/>
      <c r="S89" s="35"/>
      <c r="T89" s="35"/>
      <c r="U89" s="35"/>
      <c r="V89" s="35"/>
      <c r="W89" s="35"/>
      <c r="X89" s="35"/>
      <c r="Y89" s="35"/>
      <c r="Z89" s="35"/>
      <c r="AA89" s="35"/>
      <c r="AB89" s="35"/>
      <c r="AC89" s="35"/>
      <c r="AD89" s="35"/>
      <c r="AE89" s="35"/>
    </row>
    <row r="90" spans="1:31" s="2" customFormat="1" ht="15.15" customHeight="1">
      <c r="A90" s="35"/>
      <c r="B90" s="36"/>
      <c r="C90" s="29" t="s">
        <v>28</v>
      </c>
      <c r="D90" s="35"/>
      <c r="E90" s="35"/>
      <c r="F90" s="24" t="str">
        <f>IF(E22="","",E22)</f>
        <v>Vyplň údaj</v>
      </c>
      <c r="G90" s="35"/>
      <c r="H90" s="35"/>
      <c r="I90" s="29" t="s">
        <v>32</v>
      </c>
      <c r="J90" s="33" t="str">
        <f>E28</f>
        <v xml:space="preserve"> </v>
      </c>
      <c r="K90" s="35"/>
      <c r="L90" s="123"/>
      <c r="S90" s="35"/>
      <c r="T90" s="35"/>
      <c r="U90" s="35"/>
      <c r="V90" s="35"/>
      <c r="W90" s="35"/>
      <c r="X90" s="35"/>
      <c r="Y90" s="35"/>
      <c r="Z90" s="35"/>
      <c r="AA90" s="35"/>
      <c r="AB90" s="35"/>
      <c r="AC90" s="35"/>
      <c r="AD90" s="35"/>
      <c r="AE90" s="35"/>
    </row>
    <row r="91" spans="1:31" s="2" customFormat="1" ht="10.3"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11" customFormat="1" ht="29.25" customHeight="1">
      <c r="A92" s="147"/>
      <c r="B92" s="148"/>
      <c r="C92" s="149" t="s">
        <v>136</v>
      </c>
      <c r="D92" s="150" t="s">
        <v>54</v>
      </c>
      <c r="E92" s="150" t="s">
        <v>50</v>
      </c>
      <c r="F92" s="150" t="s">
        <v>51</v>
      </c>
      <c r="G92" s="150" t="s">
        <v>137</v>
      </c>
      <c r="H92" s="150" t="s">
        <v>138</v>
      </c>
      <c r="I92" s="150" t="s">
        <v>139</v>
      </c>
      <c r="J92" s="150" t="s">
        <v>128</v>
      </c>
      <c r="K92" s="151" t="s">
        <v>140</v>
      </c>
      <c r="L92" s="152"/>
      <c r="M92" s="77" t="s">
        <v>3</v>
      </c>
      <c r="N92" s="78" t="s">
        <v>39</v>
      </c>
      <c r="O92" s="78" t="s">
        <v>141</v>
      </c>
      <c r="P92" s="78" t="s">
        <v>142</v>
      </c>
      <c r="Q92" s="78" t="s">
        <v>143</v>
      </c>
      <c r="R92" s="78" t="s">
        <v>144</v>
      </c>
      <c r="S92" s="78" t="s">
        <v>145</v>
      </c>
      <c r="T92" s="79" t="s">
        <v>146</v>
      </c>
      <c r="U92" s="147"/>
      <c r="V92" s="147"/>
      <c r="W92" s="147"/>
      <c r="X92" s="147"/>
      <c r="Y92" s="147"/>
      <c r="Z92" s="147"/>
      <c r="AA92" s="147"/>
      <c r="AB92" s="147"/>
      <c r="AC92" s="147"/>
      <c r="AD92" s="147"/>
      <c r="AE92" s="147"/>
    </row>
    <row r="93" spans="1:63" s="2" customFormat="1" ht="22.8" customHeight="1">
      <c r="A93" s="35"/>
      <c r="B93" s="36"/>
      <c r="C93" s="84" t="s">
        <v>147</v>
      </c>
      <c r="D93" s="35"/>
      <c r="E93" s="35"/>
      <c r="F93" s="35"/>
      <c r="G93" s="35"/>
      <c r="H93" s="35"/>
      <c r="I93" s="35"/>
      <c r="J93" s="153">
        <f>BK93</f>
        <v>0</v>
      </c>
      <c r="K93" s="35"/>
      <c r="L93" s="36"/>
      <c r="M93" s="80"/>
      <c r="N93" s="65"/>
      <c r="O93" s="81"/>
      <c r="P93" s="154">
        <f>P94</f>
        <v>0</v>
      </c>
      <c r="Q93" s="81"/>
      <c r="R93" s="154">
        <f>R94</f>
        <v>0</v>
      </c>
      <c r="S93" s="81"/>
      <c r="T93" s="155">
        <f>T94</f>
        <v>0</v>
      </c>
      <c r="U93" s="35"/>
      <c r="V93" s="35"/>
      <c r="W93" s="35"/>
      <c r="X93" s="35"/>
      <c r="Y93" s="35"/>
      <c r="Z93" s="35"/>
      <c r="AA93" s="35"/>
      <c r="AB93" s="35"/>
      <c r="AC93" s="35"/>
      <c r="AD93" s="35"/>
      <c r="AE93" s="35"/>
      <c r="AT93" s="16" t="s">
        <v>68</v>
      </c>
      <c r="AU93" s="16" t="s">
        <v>129</v>
      </c>
      <c r="BK93" s="156">
        <f>BK94</f>
        <v>0</v>
      </c>
    </row>
    <row r="94" spans="1:63" s="12" customFormat="1" ht="25.9" customHeight="1">
      <c r="A94" s="12"/>
      <c r="B94" s="157"/>
      <c r="C94" s="12"/>
      <c r="D94" s="158" t="s">
        <v>68</v>
      </c>
      <c r="E94" s="159" t="s">
        <v>148</v>
      </c>
      <c r="F94" s="159" t="s">
        <v>149</v>
      </c>
      <c r="G94" s="12"/>
      <c r="H94" s="12"/>
      <c r="I94" s="160"/>
      <c r="J94" s="161">
        <f>BK94</f>
        <v>0</v>
      </c>
      <c r="K94" s="12"/>
      <c r="L94" s="157"/>
      <c r="M94" s="162"/>
      <c r="N94" s="163"/>
      <c r="O94" s="163"/>
      <c r="P94" s="164">
        <f>P95</f>
        <v>0</v>
      </c>
      <c r="Q94" s="163"/>
      <c r="R94" s="164">
        <f>R95</f>
        <v>0</v>
      </c>
      <c r="S94" s="163"/>
      <c r="T94" s="165">
        <f>T95</f>
        <v>0</v>
      </c>
      <c r="U94" s="12"/>
      <c r="V94" s="12"/>
      <c r="W94" s="12"/>
      <c r="X94" s="12"/>
      <c r="Y94" s="12"/>
      <c r="Z94" s="12"/>
      <c r="AA94" s="12"/>
      <c r="AB94" s="12"/>
      <c r="AC94" s="12"/>
      <c r="AD94" s="12"/>
      <c r="AE94" s="12"/>
      <c r="AR94" s="158" t="s">
        <v>15</v>
      </c>
      <c r="AT94" s="166" t="s">
        <v>68</v>
      </c>
      <c r="AU94" s="166" t="s">
        <v>69</v>
      </c>
      <c r="AY94" s="158" t="s">
        <v>150</v>
      </c>
      <c r="BK94" s="167">
        <f>BK95</f>
        <v>0</v>
      </c>
    </row>
    <row r="95" spans="1:63" s="12" customFormat="1" ht="22.8" customHeight="1">
      <c r="A95" s="12"/>
      <c r="B95" s="157"/>
      <c r="C95" s="12"/>
      <c r="D95" s="158" t="s">
        <v>68</v>
      </c>
      <c r="E95" s="168" t="s">
        <v>188</v>
      </c>
      <c r="F95" s="168" t="s">
        <v>427</v>
      </c>
      <c r="G95" s="12"/>
      <c r="H95" s="12"/>
      <c r="I95" s="160"/>
      <c r="J95" s="169">
        <f>BK95</f>
        <v>0</v>
      </c>
      <c r="K95" s="12"/>
      <c r="L95" s="157"/>
      <c r="M95" s="162"/>
      <c r="N95" s="163"/>
      <c r="O95" s="163"/>
      <c r="P95" s="164">
        <f>SUM(P96:P97)</f>
        <v>0</v>
      </c>
      <c r="Q95" s="163"/>
      <c r="R95" s="164">
        <f>SUM(R96:R97)</f>
        <v>0</v>
      </c>
      <c r="S95" s="163"/>
      <c r="T95" s="165">
        <f>SUM(T96:T97)</f>
        <v>0</v>
      </c>
      <c r="U95" s="12"/>
      <c r="V95" s="12"/>
      <c r="W95" s="12"/>
      <c r="X95" s="12"/>
      <c r="Y95" s="12"/>
      <c r="Z95" s="12"/>
      <c r="AA95" s="12"/>
      <c r="AB95" s="12"/>
      <c r="AC95" s="12"/>
      <c r="AD95" s="12"/>
      <c r="AE95" s="12"/>
      <c r="AR95" s="158" t="s">
        <v>15</v>
      </c>
      <c r="AT95" s="166" t="s">
        <v>68</v>
      </c>
      <c r="AU95" s="166" t="s">
        <v>15</v>
      </c>
      <c r="AY95" s="158" t="s">
        <v>150</v>
      </c>
      <c r="BK95" s="167">
        <f>SUM(BK96:BK97)</f>
        <v>0</v>
      </c>
    </row>
    <row r="96" spans="1:65" s="2" customFormat="1" ht="37.8" customHeight="1">
      <c r="A96" s="35"/>
      <c r="B96" s="170"/>
      <c r="C96" s="171" t="s">
        <v>15</v>
      </c>
      <c r="D96" s="171" t="s">
        <v>152</v>
      </c>
      <c r="E96" s="172" t="s">
        <v>464</v>
      </c>
      <c r="F96" s="173" t="s">
        <v>465</v>
      </c>
      <c r="G96" s="174" t="s">
        <v>155</v>
      </c>
      <c r="H96" s="175">
        <v>516.9</v>
      </c>
      <c r="I96" s="176"/>
      <c r="J96" s="177">
        <f>ROUND(I96*H96,2)</f>
        <v>0</v>
      </c>
      <c r="K96" s="173" t="s">
        <v>156</v>
      </c>
      <c r="L96" s="36"/>
      <c r="M96" s="178" t="s">
        <v>3</v>
      </c>
      <c r="N96" s="179" t="s">
        <v>40</v>
      </c>
      <c r="O96" s="69"/>
      <c r="P96" s="180">
        <f>O96*H96</f>
        <v>0</v>
      </c>
      <c r="Q96" s="180">
        <v>0</v>
      </c>
      <c r="R96" s="180">
        <f>Q96*H96</f>
        <v>0</v>
      </c>
      <c r="S96" s="180">
        <v>0</v>
      </c>
      <c r="T96" s="181">
        <f>S96*H96</f>
        <v>0</v>
      </c>
      <c r="U96" s="35"/>
      <c r="V96" s="35"/>
      <c r="W96" s="35"/>
      <c r="X96" s="35"/>
      <c r="Y96" s="35"/>
      <c r="Z96" s="35"/>
      <c r="AA96" s="35"/>
      <c r="AB96" s="35"/>
      <c r="AC96" s="35"/>
      <c r="AD96" s="35"/>
      <c r="AE96" s="35"/>
      <c r="AR96" s="182" t="s">
        <v>87</v>
      </c>
      <c r="AT96" s="182" t="s">
        <v>152</v>
      </c>
      <c r="AU96" s="182" t="s">
        <v>77</v>
      </c>
      <c r="AY96" s="16" t="s">
        <v>150</v>
      </c>
      <c r="BE96" s="183">
        <f>IF(N96="základní",J96,0)</f>
        <v>0</v>
      </c>
      <c r="BF96" s="183">
        <f>IF(N96="snížená",J96,0)</f>
        <v>0</v>
      </c>
      <c r="BG96" s="183">
        <f>IF(N96="zákl. přenesená",J96,0)</f>
        <v>0</v>
      </c>
      <c r="BH96" s="183">
        <f>IF(N96="sníž. přenesená",J96,0)</f>
        <v>0</v>
      </c>
      <c r="BI96" s="183">
        <f>IF(N96="nulová",J96,0)</f>
        <v>0</v>
      </c>
      <c r="BJ96" s="16" t="s">
        <v>15</v>
      </c>
      <c r="BK96" s="183">
        <f>ROUND(I96*H96,2)</f>
        <v>0</v>
      </c>
      <c r="BL96" s="16" t="s">
        <v>87</v>
      </c>
      <c r="BM96" s="182" t="s">
        <v>77</v>
      </c>
    </row>
    <row r="97" spans="1:47" s="2" customFormat="1" ht="12">
      <c r="A97" s="35"/>
      <c r="B97" s="36"/>
      <c r="C97" s="35"/>
      <c r="D97" s="184" t="s">
        <v>157</v>
      </c>
      <c r="E97" s="35"/>
      <c r="F97" s="185" t="s">
        <v>467</v>
      </c>
      <c r="G97" s="35"/>
      <c r="H97" s="35"/>
      <c r="I97" s="186"/>
      <c r="J97" s="35"/>
      <c r="K97" s="35"/>
      <c r="L97" s="36"/>
      <c r="M97" s="189"/>
      <c r="N97" s="190"/>
      <c r="O97" s="191"/>
      <c r="P97" s="191"/>
      <c r="Q97" s="191"/>
      <c r="R97" s="191"/>
      <c r="S97" s="191"/>
      <c r="T97" s="192"/>
      <c r="U97" s="35"/>
      <c r="V97" s="35"/>
      <c r="W97" s="35"/>
      <c r="X97" s="35"/>
      <c r="Y97" s="35"/>
      <c r="Z97" s="35"/>
      <c r="AA97" s="35"/>
      <c r="AB97" s="35"/>
      <c r="AC97" s="35"/>
      <c r="AD97" s="35"/>
      <c r="AE97" s="35"/>
      <c r="AT97" s="16" t="s">
        <v>157</v>
      </c>
      <c r="AU97" s="16" t="s">
        <v>77</v>
      </c>
    </row>
    <row r="98" spans="1:31" s="2" customFormat="1" ht="6.95" customHeight="1">
      <c r="A98" s="35"/>
      <c r="B98" s="52"/>
      <c r="C98" s="53"/>
      <c r="D98" s="53"/>
      <c r="E98" s="53"/>
      <c r="F98" s="53"/>
      <c r="G98" s="53"/>
      <c r="H98" s="53"/>
      <c r="I98" s="53"/>
      <c r="J98" s="53"/>
      <c r="K98" s="53"/>
      <c r="L98" s="36"/>
      <c r="M98" s="35"/>
      <c r="O98" s="35"/>
      <c r="P98" s="35"/>
      <c r="Q98" s="35"/>
      <c r="R98" s="35"/>
      <c r="S98" s="35"/>
      <c r="T98" s="35"/>
      <c r="U98" s="35"/>
      <c r="V98" s="35"/>
      <c r="W98" s="35"/>
      <c r="X98" s="35"/>
      <c r="Y98" s="35"/>
      <c r="Z98" s="35"/>
      <c r="AA98" s="35"/>
      <c r="AB98" s="35"/>
      <c r="AC98" s="35"/>
      <c r="AD98" s="35"/>
      <c r="AE98" s="35"/>
    </row>
  </sheetData>
  <autoFilter ref="C92:K97"/>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hyperlinks>
    <hyperlink ref="F97" r:id="rId1" display="https://podminky.urs.cz/item/CS_URS_2022_02/952901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2:BM1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98</v>
      </c>
    </row>
    <row r="3" spans="2:46" s="1" customFormat="1" ht="6.95" customHeight="1">
      <c r="B3" s="17"/>
      <c r="C3" s="18"/>
      <c r="D3" s="18"/>
      <c r="E3" s="18"/>
      <c r="F3" s="18"/>
      <c r="G3" s="18"/>
      <c r="H3" s="18"/>
      <c r="I3" s="18"/>
      <c r="J3" s="18"/>
      <c r="K3" s="18"/>
      <c r="L3" s="19"/>
      <c r="AT3" s="16" t="s">
        <v>77</v>
      </c>
    </row>
    <row r="4" spans="2:46" s="1" customFormat="1" ht="24.95" customHeight="1">
      <c r="B4" s="19"/>
      <c r="D4" s="20" t="s">
        <v>119</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120</v>
      </c>
      <c r="L8" s="19"/>
    </row>
    <row r="9" spans="2:12" s="1" customFormat="1" ht="16.5" customHeight="1">
      <c r="B9" s="19"/>
      <c r="E9" s="121" t="s">
        <v>121</v>
      </c>
      <c r="F9" s="1"/>
      <c r="G9" s="1"/>
      <c r="H9" s="1"/>
      <c r="L9" s="19"/>
    </row>
    <row r="10" spans="2:12" s="1" customFormat="1" ht="12" customHeight="1">
      <c r="B10" s="19"/>
      <c r="D10" s="29" t="s">
        <v>122</v>
      </c>
      <c r="L10" s="19"/>
    </row>
    <row r="11" spans="1:31" s="2" customFormat="1" ht="16.5" customHeight="1">
      <c r="A11" s="35"/>
      <c r="B11" s="36"/>
      <c r="C11" s="35"/>
      <c r="D11" s="35"/>
      <c r="E11" s="122" t="s">
        <v>692</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124</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125</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ROUND(J96,2)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ROUND((SUM(BE96:BE121)),2)</f>
        <v>0</v>
      </c>
      <c r="G37" s="35"/>
      <c r="H37" s="35"/>
      <c r="I37" s="129">
        <v>0.21</v>
      </c>
      <c r="J37" s="128">
        <f>ROUND(((SUM(BE96:BE121))*I37),2)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ROUND((SUM(BF96:BF121)),2)</f>
        <v>0</v>
      </c>
      <c r="G38" s="35"/>
      <c r="H38" s="35"/>
      <c r="I38" s="129">
        <v>0.15</v>
      </c>
      <c r="J38" s="128">
        <f>ROUND(((SUM(BF96:BF121))*I38),2)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ROUND((SUM(BG96:BG121)),2)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ROUND((SUM(BH96:BH121)),2)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ROUND((SUM(BI96:BI121)),2)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126</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120</v>
      </c>
      <c r="L53" s="19"/>
    </row>
    <row r="54" spans="2:12" s="1" customFormat="1" ht="16.5" customHeight="1">
      <c r="B54" s="19"/>
      <c r="E54" s="121" t="s">
        <v>121</v>
      </c>
      <c r="F54" s="1"/>
      <c r="G54" s="1"/>
      <c r="H54" s="1"/>
      <c r="L54" s="19"/>
    </row>
    <row r="55" spans="2:12" s="1" customFormat="1" ht="12" customHeight="1">
      <c r="B55" s="19"/>
      <c r="C55" s="29" t="s">
        <v>122</v>
      </c>
      <c r="L55" s="19"/>
    </row>
    <row r="56" spans="1:31" s="2" customFormat="1" ht="16.5" customHeight="1">
      <c r="A56" s="35"/>
      <c r="B56" s="36"/>
      <c r="C56" s="35"/>
      <c r="D56" s="35"/>
      <c r="E56" s="122" t="s">
        <v>692</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124</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2 - Malby</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127</v>
      </c>
      <c r="D65" s="130"/>
      <c r="E65" s="130"/>
      <c r="F65" s="130"/>
      <c r="G65" s="130"/>
      <c r="H65" s="130"/>
      <c r="I65" s="130"/>
      <c r="J65" s="137" t="s">
        <v>128</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J96</f>
        <v>0</v>
      </c>
      <c r="K67" s="35"/>
      <c r="L67" s="123"/>
      <c r="S67" s="35"/>
      <c r="T67" s="35"/>
      <c r="U67" s="35"/>
      <c r="V67" s="35"/>
      <c r="W67" s="35"/>
      <c r="X67" s="35"/>
      <c r="Y67" s="35"/>
      <c r="Z67" s="35"/>
      <c r="AA67" s="35"/>
      <c r="AB67" s="35"/>
      <c r="AC67" s="35"/>
      <c r="AD67" s="35"/>
      <c r="AE67" s="35"/>
      <c r="AU67" s="16" t="s">
        <v>129</v>
      </c>
    </row>
    <row r="68" spans="1:31" s="9" customFormat="1" ht="24.95" customHeight="1">
      <c r="A68" s="9"/>
      <c r="B68" s="139"/>
      <c r="C68" s="9"/>
      <c r="D68" s="140" t="s">
        <v>130</v>
      </c>
      <c r="E68" s="141"/>
      <c r="F68" s="141"/>
      <c r="G68" s="141"/>
      <c r="H68" s="141"/>
      <c r="I68" s="141"/>
      <c r="J68" s="142">
        <f>J97</f>
        <v>0</v>
      </c>
      <c r="K68" s="9"/>
      <c r="L68" s="139"/>
      <c r="S68" s="9"/>
      <c r="T68" s="9"/>
      <c r="U68" s="9"/>
      <c r="V68" s="9"/>
      <c r="W68" s="9"/>
      <c r="X68" s="9"/>
      <c r="Y68" s="9"/>
      <c r="Z68" s="9"/>
      <c r="AA68" s="9"/>
      <c r="AB68" s="9"/>
      <c r="AC68" s="9"/>
      <c r="AD68" s="9"/>
      <c r="AE68" s="9"/>
    </row>
    <row r="69" spans="1:31" s="10" customFormat="1" ht="19.9" customHeight="1">
      <c r="A69" s="10"/>
      <c r="B69" s="143"/>
      <c r="C69" s="10"/>
      <c r="D69" s="144" t="s">
        <v>131</v>
      </c>
      <c r="E69" s="145"/>
      <c r="F69" s="145"/>
      <c r="G69" s="145"/>
      <c r="H69" s="145"/>
      <c r="I69" s="145"/>
      <c r="J69" s="146">
        <f>J98</f>
        <v>0</v>
      </c>
      <c r="K69" s="10"/>
      <c r="L69" s="143"/>
      <c r="S69" s="10"/>
      <c r="T69" s="10"/>
      <c r="U69" s="10"/>
      <c r="V69" s="10"/>
      <c r="W69" s="10"/>
      <c r="X69" s="10"/>
      <c r="Y69" s="10"/>
      <c r="Z69" s="10"/>
      <c r="AA69" s="10"/>
      <c r="AB69" s="10"/>
      <c r="AC69" s="10"/>
      <c r="AD69" s="10"/>
      <c r="AE69" s="10"/>
    </row>
    <row r="70" spans="1:31" s="10" customFormat="1" ht="19.9" customHeight="1">
      <c r="A70" s="10"/>
      <c r="B70" s="143"/>
      <c r="C70" s="10"/>
      <c r="D70" s="144" t="s">
        <v>132</v>
      </c>
      <c r="E70" s="145"/>
      <c r="F70" s="145"/>
      <c r="G70" s="145"/>
      <c r="H70" s="145"/>
      <c r="I70" s="145"/>
      <c r="J70" s="146">
        <f>J105</f>
        <v>0</v>
      </c>
      <c r="K70" s="10"/>
      <c r="L70" s="143"/>
      <c r="S70" s="10"/>
      <c r="T70" s="10"/>
      <c r="U70" s="10"/>
      <c r="V70" s="10"/>
      <c r="W70" s="10"/>
      <c r="X70" s="10"/>
      <c r="Y70" s="10"/>
      <c r="Z70" s="10"/>
      <c r="AA70" s="10"/>
      <c r="AB70" s="10"/>
      <c r="AC70" s="10"/>
      <c r="AD70" s="10"/>
      <c r="AE70" s="10"/>
    </row>
    <row r="71" spans="1:31" s="9" customFormat="1" ht="24.95" customHeight="1">
      <c r="A71" s="9"/>
      <c r="B71" s="139"/>
      <c r="C71" s="9"/>
      <c r="D71" s="140" t="s">
        <v>133</v>
      </c>
      <c r="E71" s="141"/>
      <c r="F71" s="141"/>
      <c r="G71" s="141"/>
      <c r="H71" s="141"/>
      <c r="I71" s="141"/>
      <c r="J71" s="142">
        <f>J114</f>
        <v>0</v>
      </c>
      <c r="K71" s="9"/>
      <c r="L71" s="139"/>
      <c r="S71" s="9"/>
      <c r="T71" s="9"/>
      <c r="U71" s="9"/>
      <c r="V71" s="9"/>
      <c r="W71" s="9"/>
      <c r="X71" s="9"/>
      <c r="Y71" s="9"/>
      <c r="Z71" s="9"/>
      <c r="AA71" s="9"/>
      <c r="AB71" s="9"/>
      <c r="AC71" s="9"/>
      <c r="AD71" s="9"/>
      <c r="AE71" s="9"/>
    </row>
    <row r="72" spans="1:31" s="10" customFormat="1" ht="19.9" customHeight="1">
      <c r="A72" s="10"/>
      <c r="B72" s="143"/>
      <c r="C72" s="10"/>
      <c r="D72" s="144" t="s">
        <v>134</v>
      </c>
      <c r="E72" s="145"/>
      <c r="F72" s="145"/>
      <c r="G72" s="145"/>
      <c r="H72" s="145"/>
      <c r="I72" s="145"/>
      <c r="J72" s="146">
        <f>J115</f>
        <v>0</v>
      </c>
      <c r="K72" s="10"/>
      <c r="L72" s="143"/>
      <c r="S72" s="10"/>
      <c r="T72" s="10"/>
      <c r="U72" s="10"/>
      <c r="V72" s="10"/>
      <c r="W72" s="10"/>
      <c r="X72" s="10"/>
      <c r="Y72" s="10"/>
      <c r="Z72" s="10"/>
      <c r="AA72" s="10"/>
      <c r="AB72" s="10"/>
      <c r="AC72" s="10"/>
      <c r="AD72" s="10"/>
      <c r="AE72" s="10"/>
    </row>
    <row r="73" spans="1:31" s="2" customFormat="1" ht="21.8" customHeight="1">
      <c r="A73" s="35"/>
      <c r="B73" s="36"/>
      <c r="C73" s="35"/>
      <c r="D73" s="35"/>
      <c r="E73" s="35"/>
      <c r="F73" s="35"/>
      <c r="G73" s="35"/>
      <c r="H73" s="35"/>
      <c r="I73" s="35"/>
      <c r="J73" s="35"/>
      <c r="K73" s="35"/>
      <c r="L73" s="123"/>
      <c r="S73" s="35"/>
      <c r="T73" s="35"/>
      <c r="U73" s="35"/>
      <c r="V73" s="35"/>
      <c r="W73" s="35"/>
      <c r="X73" s="35"/>
      <c r="Y73" s="35"/>
      <c r="Z73" s="35"/>
      <c r="AA73" s="35"/>
      <c r="AB73" s="35"/>
      <c r="AC73" s="35"/>
      <c r="AD73" s="35"/>
      <c r="AE73" s="35"/>
    </row>
    <row r="74" spans="1:31" s="2" customFormat="1" ht="6.95" customHeight="1">
      <c r="A74" s="35"/>
      <c r="B74" s="52"/>
      <c r="C74" s="53"/>
      <c r="D74" s="53"/>
      <c r="E74" s="53"/>
      <c r="F74" s="53"/>
      <c r="G74" s="53"/>
      <c r="H74" s="53"/>
      <c r="I74" s="53"/>
      <c r="J74" s="53"/>
      <c r="K74" s="53"/>
      <c r="L74" s="123"/>
      <c r="S74" s="35"/>
      <c r="T74" s="35"/>
      <c r="U74" s="35"/>
      <c r="V74" s="35"/>
      <c r="W74" s="35"/>
      <c r="X74" s="35"/>
      <c r="Y74" s="35"/>
      <c r="Z74" s="35"/>
      <c r="AA74" s="35"/>
      <c r="AB74" s="35"/>
      <c r="AC74" s="35"/>
      <c r="AD74" s="35"/>
      <c r="AE74" s="35"/>
    </row>
    <row r="78" spans="1:31" s="2" customFormat="1" ht="6.95" customHeight="1">
      <c r="A78" s="35"/>
      <c r="B78" s="54"/>
      <c r="C78" s="55"/>
      <c r="D78" s="55"/>
      <c r="E78" s="55"/>
      <c r="F78" s="55"/>
      <c r="G78" s="55"/>
      <c r="H78" s="55"/>
      <c r="I78" s="55"/>
      <c r="J78" s="55"/>
      <c r="K78" s="55"/>
      <c r="L78" s="123"/>
      <c r="S78" s="35"/>
      <c r="T78" s="35"/>
      <c r="U78" s="35"/>
      <c r="V78" s="35"/>
      <c r="W78" s="35"/>
      <c r="X78" s="35"/>
      <c r="Y78" s="35"/>
      <c r="Z78" s="35"/>
      <c r="AA78" s="35"/>
      <c r="AB78" s="35"/>
      <c r="AC78" s="35"/>
      <c r="AD78" s="35"/>
      <c r="AE78" s="35"/>
    </row>
    <row r="79" spans="1:31" s="2" customFormat="1" ht="24.95" customHeight="1">
      <c r="A79" s="35"/>
      <c r="B79" s="36"/>
      <c r="C79" s="20" t="s">
        <v>135</v>
      </c>
      <c r="D79" s="35"/>
      <c r="E79" s="35"/>
      <c r="F79" s="35"/>
      <c r="G79" s="35"/>
      <c r="H79" s="35"/>
      <c r="I79" s="35"/>
      <c r="J79" s="35"/>
      <c r="K79" s="35"/>
      <c r="L79" s="123"/>
      <c r="S79" s="35"/>
      <c r="T79" s="35"/>
      <c r="U79" s="35"/>
      <c r="V79" s="35"/>
      <c r="W79" s="35"/>
      <c r="X79" s="35"/>
      <c r="Y79" s="35"/>
      <c r="Z79" s="35"/>
      <c r="AA79" s="35"/>
      <c r="AB79" s="35"/>
      <c r="AC79" s="35"/>
      <c r="AD79" s="35"/>
      <c r="AE79" s="35"/>
    </row>
    <row r="80" spans="1:31" s="2" customFormat="1" ht="6.95" customHeight="1">
      <c r="A80" s="35"/>
      <c r="B80" s="36"/>
      <c r="C80" s="35"/>
      <c r="D80" s="35"/>
      <c r="E80" s="35"/>
      <c r="F80" s="35"/>
      <c r="G80" s="35"/>
      <c r="H80" s="35"/>
      <c r="I80" s="35"/>
      <c r="J80" s="35"/>
      <c r="K80" s="35"/>
      <c r="L80" s="123"/>
      <c r="S80" s="35"/>
      <c r="T80" s="35"/>
      <c r="U80" s="35"/>
      <c r="V80" s="35"/>
      <c r="W80" s="35"/>
      <c r="X80" s="35"/>
      <c r="Y80" s="35"/>
      <c r="Z80" s="35"/>
      <c r="AA80" s="35"/>
      <c r="AB80" s="35"/>
      <c r="AC80" s="35"/>
      <c r="AD80" s="35"/>
      <c r="AE80" s="35"/>
    </row>
    <row r="81" spans="1:31" s="2" customFormat="1" ht="12" customHeight="1">
      <c r="A81" s="35"/>
      <c r="B81" s="36"/>
      <c r="C81" s="29" t="s">
        <v>17</v>
      </c>
      <c r="D81" s="35"/>
      <c r="E81" s="35"/>
      <c r="F81" s="35"/>
      <c r="G81" s="35"/>
      <c r="H81" s="35"/>
      <c r="I81" s="35"/>
      <c r="J81" s="35"/>
      <c r="K81" s="35"/>
      <c r="L81" s="123"/>
      <c r="S81" s="35"/>
      <c r="T81" s="35"/>
      <c r="U81" s="35"/>
      <c r="V81" s="35"/>
      <c r="W81" s="35"/>
      <c r="X81" s="35"/>
      <c r="Y81" s="35"/>
      <c r="Z81" s="35"/>
      <c r="AA81" s="35"/>
      <c r="AB81" s="35"/>
      <c r="AC81" s="35"/>
      <c r="AD81" s="35"/>
      <c r="AE81" s="35"/>
    </row>
    <row r="82" spans="1:31" s="2" customFormat="1" ht="16.5" customHeight="1">
      <c r="A82" s="35"/>
      <c r="B82" s="36"/>
      <c r="C82" s="35"/>
      <c r="D82" s="35"/>
      <c r="E82" s="121" t="str">
        <f>E7</f>
        <v>Pozemní (stavební) objekt Koleje Jarov</v>
      </c>
      <c r="F82" s="29"/>
      <c r="G82" s="29"/>
      <c r="H82" s="29"/>
      <c r="I82" s="35"/>
      <c r="J82" s="35"/>
      <c r="K82" s="35"/>
      <c r="L82" s="123"/>
      <c r="S82" s="35"/>
      <c r="T82" s="35"/>
      <c r="U82" s="35"/>
      <c r="V82" s="35"/>
      <c r="W82" s="35"/>
      <c r="X82" s="35"/>
      <c r="Y82" s="35"/>
      <c r="Z82" s="35"/>
      <c r="AA82" s="35"/>
      <c r="AB82" s="35"/>
      <c r="AC82" s="35"/>
      <c r="AD82" s="35"/>
      <c r="AE82" s="35"/>
    </row>
    <row r="83" spans="2:12" s="1" customFormat="1" ht="12" customHeight="1">
      <c r="B83" s="19"/>
      <c r="C83" s="29" t="s">
        <v>120</v>
      </c>
      <c r="L83" s="19"/>
    </row>
    <row r="84" spans="2:12" s="1" customFormat="1" ht="16.5" customHeight="1">
      <c r="B84" s="19"/>
      <c r="E84" s="121" t="s">
        <v>121</v>
      </c>
      <c r="F84" s="1"/>
      <c r="G84" s="1"/>
      <c r="H84" s="1"/>
      <c r="L84" s="19"/>
    </row>
    <row r="85" spans="2:12" s="1" customFormat="1" ht="12" customHeight="1">
      <c r="B85" s="19"/>
      <c r="C85" s="29" t="s">
        <v>122</v>
      </c>
      <c r="L85" s="19"/>
    </row>
    <row r="86" spans="1:31" s="2" customFormat="1" ht="16.5" customHeight="1">
      <c r="A86" s="35"/>
      <c r="B86" s="36"/>
      <c r="C86" s="35"/>
      <c r="D86" s="35"/>
      <c r="E86" s="122" t="s">
        <v>692</v>
      </c>
      <c r="F86" s="35"/>
      <c r="G86" s="35"/>
      <c r="H86" s="35"/>
      <c r="I86" s="35"/>
      <c r="J86" s="35"/>
      <c r="K86" s="35"/>
      <c r="L86" s="123"/>
      <c r="S86" s="35"/>
      <c r="T86" s="35"/>
      <c r="U86" s="35"/>
      <c r="V86" s="35"/>
      <c r="W86" s="35"/>
      <c r="X86" s="35"/>
      <c r="Y86" s="35"/>
      <c r="Z86" s="35"/>
      <c r="AA86" s="35"/>
      <c r="AB86" s="35"/>
      <c r="AC86" s="35"/>
      <c r="AD86" s="35"/>
      <c r="AE86" s="35"/>
    </row>
    <row r="87" spans="1:31" s="2" customFormat="1" ht="12" customHeight="1">
      <c r="A87" s="35"/>
      <c r="B87" s="36"/>
      <c r="C87" s="29" t="s">
        <v>124</v>
      </c>
      <c r="D87" s="35"/>
      <c r="E87" s="35"/>
      <c r="F87" s="35"/>
      <c r="G87" s="35"/>
      <c r="H87" s="35"/>
      <c r="I87" s="35"/>
      <c r="J87" s="35"/>
      <c r="K87" s="35"/>
      <c r="L87" s="123"/>
      <c r="S87" s="35"/>
      <c r="T87" s="35"/>
      <c r="U87" s="35"/>
      <c r="V87" s="35"/>
      <c r="W87" s="35"/>
      <c r="X87" s="35"/>
      <c r="Y87" s="35"/>
      <c r="Z87" s="35"/>
      <c r="AA87" s="35"/>
      <c r="AB87" s="35"/>
      <c r="AC87" s="35"/>
      <c r="AD87" s="35"/>
      <c r="AE87" s="35"/>
    </row>
    <row r="88" spans="1:31" s="2" customFormat="1" ht="16.5" customHeight="1">
      <c r="A88" s="35"/>
      <c r="B88" s="36"/>
      <c r="C88" s="35"/>
      <c r="D88" s="35"/>
      <c r="E88" s="59" t="str">
        <f>E13</f>
        <v>2 - Malby</v>
      </c>
      <c r="F88" s="35"/>
      <c r="G88" s="35"/>
      <c r="H88" s="35"/>
      <c r="I88" s="35"/>
      <c r="J88" s="35"/>
      <c r="K88" s="35"/>
      <c r="L88" s="123"/>
      <c r="S88" s="35"/>
      <c r="T88" s="35"/>
      <c r="U88" s="35"/>
      <c r="V88" s="35"/>
      <c r="W88" s="35"/>
      <c r="X88" s="35"/>
      <c r="Y88" s="35"/>
      <c r="Z88" s="35"/>
      <c r="AA88" s="35"/>
      <c r="AB88" s="35"/>
      <c r="AC88" s="35"/>
      <c r="AD88" s="35"/>
      <c r="AE88" s="35"/>
    </row>
    <row r="89" spans="1:31" s="2" customFormat="1" ht="6.95" customHeight="1">
      <c r="A89" s="35"/>
      <c r="B89" s="36"/>
      <c r="C89" s="35"/>
      <c r="D89" s="35"/>
      <c r="E89" s="35"/>
      <c r="F89" s="35"/>
      <c r="G89" s="35"/>
      <c r="H89" s="35"/>
      <c r="I89" s="35"/>
      <c r="J89" s="35"/>
      <c r="K89" s="35"/>
      <c r="L89" s="123"/>
      <c r="S89" s="35"/>
      <c r="T89" s="35"/>
      <c r="U89" s="35"/>
      <c r="V89" s="35"/>
      <c r="W89" s="35"/>
      <c r="X89" s="35"/>
      <c r="Y89" s="35"/>
      <c r="Z89" s="35"/>
      <c r="AA89" s="35"/>
      <c r="AB89" s="35"/>
      <c r="AC89" s="35"/>
      <c r="AD89" s="35"/>
      <c r="AE89" s="35"/>
    </row>
    <row r="90" spans="1:31" s="2" customFormat="1" ht="12" customHeight="1">
      <c r="A90" s="35"/>
      <c r="B90" s="36"/>
      <c r="C90" s="29" t="s">
        <v>21</v>
      </c>
      <c r="D90" s="35"/>
      <c r="E90" s="35"/>
      <c r="F90" s="24" t="str">
        <f>F16</f>
        <v xml:space="preserve"> </v>
      </c>
      <c r="G90" s="35"/>
      <c r="H90" s="35"/>
      <c r="I90" s="29" t="s">
        <v>23</v>
      </c>
      <c r="J90" s="61" t="str">
        <f>IF(J16="","",J16)</f>
        <v>9. 11. 2022</v>
      </c>
      <c r="K90" s="35"/>
      <c r="L90" s="123"/>
      <c r="S90" s="35"/>
      <c r="T90" s="35"/>
      <c r="U90" s="35"/>
      <c r="V90" s="35"/>
      <c r="W90" s="35"/>
      <c r="X90" s="35"/>
      <c r="Y90" s="35"/>
      <c r="Z90" s="35"/>
      <c r="AA90" s="35"/>
      <c r="AB90" s="35"/>
      <c r="AC90" s="35"/>
      <c r="AD90" s="35"/>
      <c r="AE90" s="35"/>
    </row>
    <row r="91" spans="1:31" s="2" customFormat="1" ht="6.95"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2" customFormat="1" ht="15.15" customHeight="1">
      <c r="A92" s="35"/>
      <c r="B92" s="36"/>
      <c r="C92" s="29" t="s">
        <v>25</v>
      </c>
      <c r="D92" s="35"/>
      <c r="E92" s="35"/>
      <c r="F92" s="24" t="str">
        <f>E19</f>
        <v xml:space="preserve"> </v>
      </c>
      <c r="G92" s="35"/>
      <c r="H92" s="35"/>
      <c r="I92" s="29" t="s">
        <v>30</v>
      </c>
      <c r="J92" s="33" t="str">
        <f>E25</f>
        <v xml:space="preserve"> </v>
      </c>
      <c r="K92" s="35"/>
      <c r="L92" s="123"/>
      <c r="S92" s="35"/>
      <c r="T92" s="35"/>
      <c r="U92" s="35"/>
      <c r="V92" s="35"/>
      <c r="W92" s="35"/>
      <c r="X92" s="35"/>
      <c r="Y92" s="35"/>
      <c r="Z92" s="35"/>
      <c r="AA92" s="35"/>
      <c r="AB92" s="35"/>
      <c r="AC92" s="35"/>
      <c r="AD92" s="35"/>
      <c r="AE92" s="35"/>
    </row>
    <row r="93" spans="1:31" s="2" customFormat="1" ht="15.15" customHeight="1">
      <c r="A93" s="35"/>
      <c r="B93" s="36"/>
      <c r="C93" s="29" t="s">
        <v>28</v>
      </c>
      <c r="D93" s="35"/>
      <c r="E93" s="35"/>
      <c r="F93" s="24" t="str">
        <f>IF(E22="","",E22)</f>
        <v>Vyplň údaj</v>
      </c>
      <c r="G93" s="35"/>
      <c r="H93" s="35"/>
      <c r="I93" s="29" t="s">
        <v>32</v>
      </c>
      <c r="J93" s="33" t="str">
        <f>E28</f>
        <v xml:space="preserve"> </v>
      </c>
      <c r="K93" s="35"/>
      <c r="L93" s="123"/>
      <c r="S93" s="35"/>
      <c r="T93" s="35"/>
      <c r="U93" s="35"/>
      <c r="V93" s="35"/>
      <c r="W93" s="35"/>
      <c r="X93" s="35"/>
      <c r="Y93" s="35"/>
      <c r="Z93" s="35"/>
      <c r="AA93" s="35"/>
      <c r="AB93" s="35"/>
      <c r="AC93" s="35"/>
      <c r="AD93" s="35"/>
      <c r="AE93" s="35"/>
    </row>
    <row r="94" spans="1:31" s="2" customFormat="1" ht="10.3" customHeight="1">
      <c r="A94" s="35"/>
      <c r="B94" s="36"/>
      <c r="C94" s="35"/>
      <c r="D94" s="35"/>
      <c r="E94" s="35"/>
      <c r="F94" s="35"/>
      <c r="G94" s="35"/>
      <c r="H94" s="35"/>
      <c r="I94" s="35"/>
      <c r="J94" s="35"/>
      <c r="K94" s="35"/>
      <c r="L94" s="123"/>
      <c r="S94" s="35"/>
      <c r="T94" s="35"/>
      <c r="U94" s="35"/>
      <c r="V94" s="35"/>
      <c r="W94" s="35"/>
      <c r="X94" s="35"/>
      <c r="Y94" s="35"/>
      <c r="Z94" s="35"/>
      <c r="AA94" s="35"/>
      <c r="AB94" s="35"/>
      <c r="AC94" s="35"/>
      <c r="AD94" s="35"/>
      <c r="AE94" s="35"/>
    </row>
    <row r="95" spans="1:31" s="11" customFormat="1" ht="29.25" customHeight="1">
      <c r="A95" s="147"/>
      <c r="B95" s="148"/>
      <c r="C95" s="149" t="s">
        <v>136</v>
      </c>
      <c r="D95" s="150" t="s">
        <v>54</v>
      </c>
      <c r="E95" s="150" t="s">
        <v>50</v>
      </c>
      <c r="F95" s="150" t="s">
        <v>51</v>
      </c>
      <c r="G95" s="150" t="s">
        <v>137</v>
      </c>
      <c r="H95" s="150" t="s">
        <v>138</v>
      </c>
      <c r="I95" s="150" t="s">
        <v>139</v>
      </c>
      <c r="J95" s="150" t="s">
        <v>128</v>
      </c>
      <c r="K95" s="151" t="s">
        <v>140</v>
      </c>
      <c r="L95" s="152"/>
      <c r="M95" s="77" t="s">
        <v>3</v>
      </c>
      <c r="N95" s="78" t="s">
        <v>39</v>
      </c>
      <c r="O95" s="78" t="s">
        <v>141</v>
      </c>
      <c r="P95" s="78" t="s">
        <v>142</v>
      </c>
      <c r="Q95" s="78" t="s">
        <v>143</v>
      </c>
      <c r="R95" s="78" t="s">
        <v>144</v>
      </c>
      <c r="S95" s="78" t="s">
        <v>145</v>
      </c>
      <c r="T95" s="79" t="s">
        <v>146</v>
      </c>
      <c r="U95" s="147"/>
      <c r="V95" s="147"/>
      <c r="W95" s="147"/>
      <c r="X95" s="147"/>
      <c r="Y95" s="147"/>
      <c r="Z95" s="147"/>
      <c r="AA95" s="147"/>
      <c r="AB95" s="147"/>
      <c r="AC95" s="147"/>
      <c r="AD95" s="147"/>
      <c r="AE95" s="147"/>
    </row>
    <row r="96" spans="1:63" s="2" customFormat="1" ht="22.8" customHeight="1">
      <c r="A96" s="35"/>
      <c r="B96" s="36"/>
      <c r="C96" s="84" t="s">
        <v>147</v>
      </c>
      <c r="D96" s="35"/>
      <c r="E96" s="35"/>
      <c r="F96" s="35"/>
      <c r="G96" s="35"/>
      <c r="H96" s="35"/>
      <c r="I96" s="35"/>
      <c r="J96" s="153">
        <f>BK96</f>
        <v>0</v>
      </c>
      <c r="K96" s="35"/>
      <c r="L96" s="36"/>
      <c r="M96" s="80"/>
      <c r="N96" s="65"/>
      <c r="O96" s="81"/>
      <c r="P96" s="154">
        <f>P97+P114</f>
        <v>0</v>
      </c>
      <c r="Q96" s="81"/>
      <c r="R96" s="154">
        <f>R97+R114</f>
        <v>0</v>
      </c>
      <c r="S96" s="81"/>
      <c r="T96" s="155">
        <f>T97+T114</f>
        <v>0</v>
      </c>
      <c r="U96" s="35"/>
      <c r="V96" s="35"/>
      <c r="W96" s="35"/>
      <c r="X96" s="35"/>
      <c r="Y96" s="35"/>
      <c r="Z96" s="35"/>
      <c r="AA96" s="35"/>
      <c r="AB96" s="35"/>
      <c r="AC96" s="35"/>
      <c r="AD96" s="35"/>
      <c r="AE96" s="35"/>
      <c r="AT96" s="16" t="s">
        <v>68</v>
      </c>
      <c r="AU96" s="16" t="s">
        <v>129</v>
      </c>
      <c r="BK96" s="156">
        <f>BK97+BK114</f>
        <v>0</v>
      </c>
    </row>
    <row r="97" spans="1:63" s="12" customFormat="1" ht="25.9" customHeight="1">
      <c r="A97" s="12"/>
      <c r="B97" s="157"/>
      <c r="C97" s="12"/>
      <c r="D97" s="158" t="s">
        <v>68</v>
      </c>
      <c r="E97" s="159" t="s">
        <v>148</v>
      </c>
      <c r="F97" s="159" t="s">
        <v>149</v>
      </c>
      <c r="G97" s="12"/>
      <c r="H97" s="12"/>
      <c r="I97" s="160"/>
      <c r="J97" s="161">
        <f>BK97</f>
        <v>0</v>
      </c>
      <c r="K97" s="12"/>
      <c r="L97" s="157"/>
      <c r="M97" s="162"/>
      <c r="N97" s="163"/>
      <c r="O97" s="163"/>
      <c r="P97" s="164">
        <f>P98+P105</f>
        <v>0</v>
      </c>
      <c r="Q97" s="163"/>
      <c r="R97" s="164">
        <f>R98+R105</f>
        <v>0</v>
      </c>
      <c r="S97" s="163"/>
      <c r="T97" s="165">
        <f>T98+T105</f>
        <v>0</v>
      </c>
      <c r="U97" s="12"/>
      <c r="V97" s="12"/>
      <c r="W97" s="12"/>
      <c r="X97" s="12"/>
      <c r="Y97" s="12"/>
      <c r="Z97" s="12"/>
      <c r="AA97" s="12"/>
      <c r="AB97" s="12"/>
      <c r="AC97" s="12"/>
      <c r="AD97" s="12"/>
      <c r="AE97" s="12"/>
      <c r="AR97" s="158" t="s">
        <v>15</v>
      </c>
      <c r="AT97" s="166" t="s">
        <v>68</v>
      </c>
      <c r="AU97" s="166" t="s">
        <v>69</v>
      </c>
      <c r="AY97" s="158" t="s">
        <v>150</v>
      </c>
      <c r="BK97" s="167">
        <f>BK98+BK105</f>
        <v>0</v>
      </c>
    </row>
    <row r="98" spans="1:63" s="12" customFormat="1" ht="22.8" customHeight="1">
      <c r="A98" s="12"/>
      <c r="B98" s="157"/>
      <c r="C98" s="12"/>
      <c r="D98" s="158" t="s">
        <v>68</v>
      </c>
      <c r="E98" s="168" t="s">
        <v>93</v>
      </c>
      <c r="F98" s="168" t="s">
        <v>151</v>
      </c>
      <c r="G98" s="12"/>
      <c r="H98" s="12"/>
      <c r="I98" s="160"/>
      <c r="J98" s="169">
        <f>BK98</f>
        <v>0</v>
      </c>
      <c r="K98" s="12"/>
      <c r="L98" s="157"/>
      <c r="M98" s="162"/>
      <c r="N98" s="163"/>
      <c r="O98" s="163"/>
      <c r="P98" s="164">
        <f>SUM(P99:P104)</f>
        <v>0</v>
      </c>
      <c r="Q98" s="163"/>
      <c r="R98" s="164">
        <f>SUM(R99:R104)</f>
        <v>0</v>
      </c>
      <c r="S98" s="163"/>
      <c r="T98" s="165">
        <f>SUM(T99:T104)</f>
        <v>0</v>
      </c>
      <c r="U98" s="12"/>
      <c r="V98" s="12"/>
      <c r="W98" s="12"/>
      <c r="X98" s="12"/>
      <c r="Y98" s="12"/>
      <c r="Z98" s="12"/>
      <c r="AA98" s="12"/>
      <c r="AB98" s="12"/>
      <c r="AC98" s="12"/>
      <c r="AD98" s="12"/>
      <c r="AE98" s="12"/>
      <c r="AR98" s="158" t="s">
        <v>15</v>
      </c>
      <c r="AT98" s="166" t="s">
        <v>68</v>
      </c>
      <c r="AU98" s="166" t="s">
        <v>15</v>
      </c>
      <c r="AY98" s="158" t="s">
        <v>150</v>
      </c>
      <c r="BK98" s="167">
        <f>SUM(BK99:BK104)</f>
        <v>0</v>
      </c>
    </row>
    <row r="99" spans="1:65" s="2" customFormat="1" ht="33" customHeight="1">
      <c r="A99" s="35"/>
      <c r="B99" s="170"/>
      <c r="C99" s="171" t="s">
        <v>15</v>
      </c>
      <c r="D99" s="171" t="s">
        <v>152</v>
      </c>
      <c r="E99" s="172" t="s">
        <v>153</v>
      </c>
      <c r="F99" s="173" t="s">
        <v>154</v>
      </c>
      <c r="G99" s="174" t="s">
        <v>155</v>
      </c>
      <c r="H99" s="175">
        <v>901.7</v>
      </c>
      <c r="I99" s="176"/>
      <c r="J99" s="177">
        <f>ROUND(I99*H99,2)</f>
        <v>0</v>
      </c>
      <c r="K99" s="173" t="s">
        <v>156</v>
      </c>
      <c r="L99" s="36"/>
      <c r="M99" s="178" t="s">
        <v>3</v>
      </c>
      <c r="N99" s="179" t="s">
        <v>40</v>
      </c>
      <c r="O99" s="69"/>
      <c r="P99" s="180">
        <f>O99*H99</f>
        <v>0</v>
      </c>
      <c r="Q99" s="180">
        <v>0</v>
      </c>
      <c r="R99" s="180">
        <f>Q99*H99</f>
        <v>0</v>
      </c>
      <c r="S99" s="180">
        <v>0</v>
      </c>
      <c r="T99" s="181">
        <f>S99*H99</f>
        <v>0</v>
      </c>
      <c r="U99" s="35"/>
      <c r="V99" s="35"/>
      <c r="W99" s="35"/>
      <c r="X99" s="35"/>
      <c r="Y99" s="35"/>
      <c r="Z99" s="35"/>
      <c r="AA99" s="35"/>
      <c r="AB99" s="35"/>
      <c r="AC99" s="35"/>
      <c r="AD99" s="35"/>
      <c r="AE99" s="35"/>
      <c r="AR99" s="182" t="s">
        <v>87</v>
      </c>
      <c r="AT99" s="182" t="s">
        <v>152</v>
      </c>
      <c r="AU99" s="182" t="s">
        <v>77</v>
      </c>
      <c r="AY99" s="16" t="s">
        <v>150</v>
      </c>
      <c r="BE99" s="183">
        <f>IF(N99="základní",J99,0)</f>
        <v>0</v>
      </c>
      <c r="BF99" s="183">
        <f>IF(N99="snížená",J99,0)</f>
        <v>0</v>
      </c>
      <c r="BG99" s="183">
        <f>IF(N99="zákl. přenesená",J99,0)</f>
        <v>0</v>
      </c>
      <c r="BH99" s="183">
        <f>IF(N99="sníž. přenesená",J99,0)</f>
        <v>0</v>
      </c>
      <c r="BI99" s="183">
        <f>IF(N99="nulová",J99,0)</f>
        <v>0</v>
      </c>
      <c r="BJ99" s="16" t="s">
        <v>15</v>
      </c>
      <c r="BK99" s="183">
        <f>ROUND(I99*H99,2)</f>
        <v>0</v>
      </c>
      <c r="BL99" s="16" t="s">
        <v>87</v>
      </c>
      <c r="BM99" s="182" t="s">
        <v>77</v>
      </c>
    </row>
    <row r="100" spans="1:47" s="2" customFormat="1" ht="12">
      <c r="A100" s="35"/>
      <c r="B100" s="36"/>
      <c r="C100" s="35"/>
      <c r="D100" s="184" t="s">
        <v>157</v>
      </c>
      <c r="E100" s="35"/>
      <c r="F100" s="185" t="s">
        <v>158</v>
      </c>
      <c r="G100" s="35"/>
      <c r="H100" s="35"/>
      <c r="I100" s="186"/>
      <c r="J100" s="35"/>
      <c r="K100" s="35"/>
      <c r="L100" s="36"/>
      <c r="M100" s="187"/>
      <c r="N100" s="188"/>
      <c r="O100" s="69"/>
      <c r="P100" s="69"/>
      <c r="Q100" s="69"/>
      <c r="R100" s="69"/>
      <c r="S100" s="69"/>
      <c r="T100" s="70"/>
      <c r="U100" s="35"/>
      <c r="V100" s="35"/>
      <c r="W100" s="35"/>
      <c r="X100" s="35"/>
      <c r="Y100" s="35"/>
      <c r="Z100" s="35"/>
      <c r="AA100" s="35"/>
      <c r="AB100" s="35"/>
      <c r="AC100" s="35"/>
      <c r="AD100" s="35"/>
      <c r="AE100" s="35"/>
      <c r="AT100" s="16" t="s">
        <v>157</v>
      </c>
      <c r="AU100" s="16" t="s">
        <v>77</v>
      </c>
    </row>
    <row r="101" spans="1:65" s="2" customFormat="1" ht="37.8" customHeight="1">
      <c r="A101" s="35"/>
      <c r="B101" s="170"/>
      <c r="C101" s="171" t="s">
        <v>77</v>
      </c>
      <c r="D101" s="171" t="s">
        <v>152</v>
      </c>
      <c r="E101" s="172" t="s">
        <v>693</v>
      </c>
      <c r="F101" s="173" t="s">
        <v>694</v>
      </c>
      <c r="G101" s="174" t="s">
        <v>155</v>
      </c>
      <c r="H101" s="175">
        <v>59.64</v>
      </c>
      <c r="I101" s="176"/>
      <c r="J101" s="177">
        <f>ROUND(I101*H101,2)</f>
        <v>0</v>
      </c>
      <c r="K101" s="173" t="s">
        <v>156</v>
      </c>
      <c r="L101" s="36"/>
      <c r="M101" s="178" t="s">
        <v>3</v>
      </c>
      <c r="N101" s="179" t="s">
        <v>40</v>
      </c>
      <c r="O101" s="69"/>
      <c r="P101" s="180">
        <f>O101*H101</f>
        <v>0</v>
      </c>
      <c r="Q101" s="180">
        <v>0</v>
      </c>
      <c r="R101" s="180">
        <f>Q101*H101</f>
        <v>0</v>
      </c>
      <c r="S101" s="180">
        <v>0</v>
      </c>
      <c r="T101" s="181">
        <f>S101*H101</f>
        <v>0</v>
      </c>
      <c r="U101" s="35"/>
      <c r="V101" s="35"/>
      <c r="W101" s="35"/>
      <c r="X101" s="35"/>
      <c r="Y101" s="35"/>
      <c r="Z101" s="35"/>
      <c r="AA101" s="35"/>
      <c r="AB101" s="35"/>
      <c r="AC101" s="35"/>
      <c r="AD101" s="35"/>
      <c r="AE101" s="35"/>
      <c r="AR101" s="182" t="s">
        <v>87</v>
      </c>
      <c r="AT101" s="182" t="s">
        <v>152</v>
      </c>
      <c r="AU101" s="182" t="s">
        <v>77</v>
      </c>
      <c r="AY101" s="16" t="s">
        <v>150</v>
      </c>
      <c r="BE101" s="183">
        <f>IF(N101="základní",J101,0)</f>
        <v>0</v>
      </c>
      <c r="BF101" s="183">
        <f>IF(N101="snížená",J101,0)</f>
        <v>0</v>
      </c>
      <c r="BG101" s="183">
        <f>IF(N101="zákl. přenesená",J101,0)</f>
        <v>0</v>
      </c>
      <c r="BH101" s="183">
        <f>IF(N101="sníž. přenesená",J101,0)</f>
        <v>0</v>
      </c>
      <c r="BI101" s="183">
        <f>IF(N101="nulová",J101,0)</f>
        <v>0</v>
      </c>
      <c r="BJ101" s="16" t="s">
        <v>15</v>
      </c>
      <c r="BK101" s="183">
        <f>ROUND(I101*H101,2)</f>
        <v>0</v>
      </c>
      <c r="BL101" s="16" t="s">
        <v>87</v>
      </c>
      <c r="BM101" s="182" t="s">
        <v>87</v>
      </c>
    </row>
    <row r="102" spans="1:47" s="2" customFormat="1" ht="12">
      <c r="A102" s="35"/>
      <c r="B102" s="36"/>
      <c r="C102" s="35"/>
      <c r="D102" s="184" t="s">
        <v>157</v>
      </c>
      <c r="E102" s="35"/>
      <c r="F102" s="185" t="s">
        <v>695</v>
      </c>
      <c r="G102" s="35"/>
      <c r="H102" s="35"/>
      <c r="I102" s="186"/>
      <c r="J102" s="35"/>
      <c r="K102" s="35"/>
      <c r="L102" s="36"/>
      <c r="M102" s="187"/>
      <c r="N102" s="188"/>
      <c r="O102" s="69"/>
      <c r="P102" s="69"/>
      <c r="Q102" s="69"/>
      <c r="R102" s="69"/>
      <c r="S102" s="69"/>
      <c r="T102" s="70"/>
      <c r="U102" s="35"/>
      <c r="V102" s="35"/>
      <c r="W102" s="35"/>
      <c r="X102" s="35"/>
      <c r="Y102" s="35"/>
      <c r="Z102" s="35"/>
      <c r="AA102" s="35"/>
      <c r="AB102" s="35"/>
      <c r="AC102" s="35"/>
      <c r="AD102" s="35"/>
      <c r="AE102" s="35"/>
      <c r="AT102" s="16" t="s">
        <v>157</v>
      </c>
      <c r="AU102" s="16" t="s">
        <v>77</v>
      </c>
    </row>
    <row r="103" spans="1:65" s="2" customFormat="1" ht="37.8" customHeight="1">
      <c r="A103" s="35"/>
      <c r="B103" s="170"/>
      <c r="C103" s="171" t="s">
        <v>83</v>
      </c>
      <c r="D103" s="171" t="s">
        <v>152</v>
      </c>
      <c r="E103" s="172" t="s">
        <v>159</v>
      </c>
      <c r="F103" s="173" t="s">
        <v>160</v>
      </c>
      <c r="G103" s="174" t="s">
        <v>155</v>
      </c>
      <c r="H103" s="175">
        <v>539.6</v>
      </c>
      <c r="I103" s="176"/>
      <c r="J103" s="177">
        <f>ROUND(I103*H103,2)</f>
        <v>0</v>
      </c>
      <c r="K103" s="173" t="s">
        <v>156</v>
      </c>
      <c r="L103" s="36"/>
      <c r="M103" s="178" t="s">
        <v>3</v>
      </c>
      <c r="N103" s="179" t="s">
        <v>40</v>
      </c>
      <c r="O103" s="69"/>
      <c r="P103" s="180">
        <f>O103*H103</f>
        <v>0</v>
      </c>
      <c r="Q103" s="180">
        <v>0</v>
      </c>
      <c r="R103" s="180">
        <f>Q103*H103</f>
        <v>0</v>
      </c>
      <c r="S103" s="180">
        <v>0</v>
      </c>
      <c r="T103" s="181">
        <f>S103*H103</f>
        <v>0</v>
      </c>
      <c r="U103" s="35"/>
      <c r="V103" s="35"/>
      <c r="W103" s="35"/>
      <c r="X103" s="35"/>
      <c r="Y103" s="35"/>
      <c r="Z103" s="35"/>
      <c r="AA103" s="35"/>
      <c r="AB103" s="35"/>
      <c r="AC103" s="35"/>
      <c r="AD103" s="35"/>
      <c r="AE103" s="35"/>
      <c r="AR103" s="182" t="s">
        <v>87</v>
      </c>
      <c r="AT103" s="182" t="s">
        <v>152</v>
      </c>
      <c r="AU103" s="182" t="s">
        <v>77</v>
      </c>
      <c r="AY103" s="16" t="s">
        <v>150</v>
      </c>
      <c r="BE103" s="183">
        <f>IF(N103="základní",J103,0)</f>
        <v>0</v>
      </c>
      <c r="BF103" s="183">
        <f>IF(N103="snížená",J103,0)</f>
        <v>0</v>
      </c>
      <c r="BG103" s="183">
        <f>IF(N103="zákl. přenesená",J103,0)</f>
        <v>0</v>
      </c>
      <c r="BH103" s="183">
        <f>IF(N103="sníž. přenesená",J103,0)</f>
        <v>0</v>
      </c>
      <c r="BI103" s="183">
        <f>IF(N103="nulová",J103,0)</f>
        <v>0</v>
      </c>
      <c r="BJ103" s="16" t="s">
        <v>15</v>
      </c>
      <c r="BK103" s="183">
        <f>ROUND(I103*H103,2)</f>
        <v>0</v>
      </c>
      <c r="BL103" s="16" t="s">
        <v>87</v>
      </c>
      <c r="BM103" s="182" t="s">
        <v>93</v>
      </c>
    </row>
    <row r="104" spans="1:47" s="2" customFormat="1" ht="12">
      <c r="A104" s="35"/>
      <c r="B104" s="36"/>
      <c r="C104" s="35"/>
      <c r="D104" s="184" t="s">
        <v>157</v>
      </c>
      <c r="E104" s="35"/>
      <c r="F104" s="185" t="s">
        <v>161</v>
      </c>
      <c r="G104" s="35"/>
      <c r="H104" s="35"/>
      <c r="I104" s="186"/>
      <c r="J104" s="35"/>
      <c r="K104" s="35"/>
      <c r="L104" s="36"/>
      <c r="M104" s="187"/>
      <c r="N104" s="188"/>
      <c r="O104" s="69"/>
      <c r="P104" s="69"/>
      <c r="Q104" s="69"/>
      <c r="R104" s="69"/>
      <c r="S104" s="69"/>
      <c r="T104" s="70"/>
      <c r="U104" s="35"/>
      <c r="V104" s="35"/>
      <c r="W104" s="35"/>
      <c r="X104" s="35"/>
      <c r="Y104" s="35"/>
      <c r="Z104" s="35"/>
      <c r="AA104" s="35"/>
      <c r="AB104" s="35"/>
      <c r="AC104" s="35"/>
      <c r="AD104" s="35"/>
      <c r="AE104" s="35"/>
      <c r="AT104" s="16" t="s">
        <v>157</v>
      </c>
      <c r="AU104" s="16" t="s">
        <v>77</v>
      </c>
    </row>
    <row r="105" spans="1:63" s="12" customFormat="1" ht="22.8" customHeight="1">
      <c r="A105" s="12"/>
      <c r="B105" s="157"/>
      <c r="C105" s="12"/>
      <c r="D105" s="158" t="s">
        <v>68</v>
      </c>
      <c r="E105" s="168" t="s">
        <v>162</v>
      </c>
      <c r="F105" s="168" t="s">
        <v>163</v>
      </c>
      <c r="G105" s="12"/>
      <c r="H105" s="12"/>
      <c r="I105" s="160"/>
      <c r="J105" s="169">
        <f>BK105</f>
        <v>0</v>
      </c>
      <c r="K105" s="12"/>
      <c r="L105" s="157"/>
      <c r="M105" s="162"/>
      <c r="N105" s="163"/>
      <c r="O105" s="163"/>
      <c r="P105" s="164">
        <f>SUM(P106:P113)</f>
        <v>0</v>
      </c>
      <c r="Q105" s="163"/>
      <c r="R105" s="164">
        <f>SUM(R106:R113)</f>
        <v>0</v>
      </c>
      <c r="S105" s="163"/>
      <c r="T105" s="165">
        <f>SUM(T106:T113)</f>
        <v>0</v>
      </c>
      <c r="U105" s="12"/>
      <c r="V105" s="12"/>
      <c r="W105" s="12"/>
      <c r="X105" s="12"/>
      <c r="Y105" s="12"/>
      <c r="Z105" s="12"/>
      <c r="AA105" s="12"/>
      <c r="AB105" s="12"/>
      <c r="AC105" s="12"/>
      <c r="AD105" s="12"/>
      <c r="AE105" s="12"/>
      <c r="AR105" s="158" t="s">
        <v>15</v>
      </c>
      <c r="AT105" s="166" t="s">
        <v>68</v>
      </c>
      <c r="AU105" s="166" t="s">
        <v>15</v>
      </c>
      <c r="AY105" s="158" t="s">
        <v>150</v>
      </c>
      <c r="BK105" s="167">
        <f>SUM(BK106:BK113)</f>
        <v>0</v>
      </c>
    </row>
    <row r="106" spans="1:65" s="2" customFormat="1" ht="37.8" customHeight="1">
      <c r="A106" s="35"/>
      <c r="B106" s="170"/>
      <c r="C106" s="171" t="s">
        <v>87</v>
      </c>
      <c r="D106" s="171" t="s">
        <v>152</v>
      </c>
      <c r="E106" s="172" t="s">
        <v>164</v>
      </c>
      <c r="F106" s="173" t="s">
        <v>165</v>
      </c>
      <c r="G106" s="174" t="s">
        <v>166</v>
      </c>
      <c r="H106" s="175">
        <v>1.043</v>
      </c>
      <c r="I106" s="176"/>
      <c r="J106" s="177">
        <f>ROUND(I106*H106,2)</f>
        <v>0</v>
      </c>
      <c r="K106" s="173" t="s">
        <v>156</v>
      </c>
      <c r="L106" s="36"/>
      <c r="M106" s="178" t="s">
        <v>3</v>
      </c>
      <c r="N106" s="179" t="s">
        <v>40</v>
      </c>
      <c r="O106" s="69"/>
      <c r="P106" s="180">
        <f>O106*H106</f>
        <v>0</v>
      </c>
      <c r="Q106" s="180">
        <v>0</v>
      </c>
      <c r="R106" s="180">
        <f>Q106*H106</f>
        <v>0</v>
      </c>
      <c r="S106" s="180">
        <v>0</v>
      </c>
      <c r="T106" s="181">
        <f>S106*H106</f>
        <v>0</v>
      </c>
      <c r="U106" s="35"/>
      <c r="V106" s="35"/>
      <c r="W106" s="35"/>
      <c r="X106" s="35"/>
      <c r="Y106" s="35"/>
      <c r="Z106" s="35"/>
      <c r="AA106" s="35"/>
      <c r="AB106" s="35"/>
      <c r="AC106" s="35"/>
      <c r="AD106" s="35"/>
      <c r="AE106" s="35"/>
      <c r="AR106" s="182" t="s">
        <v>87</v>
      </c>
      <c r="AT106" s="182" t="s">
        <v>152</v>
      </c>
      <c r="AU106" s="182" t="s">
        <v>77</v>
      </c>
      <c r="AY106" s="16" t="s">
        <v>150</v>
      </c>
      <c r="BE106" s="183">
        <f>IF(N106="základní",J106,0)</f>
        <v>0</v>
      </c>
      <c r="BF106" s="183">
        <f>IF(N106="snížená",J106,0)</f>
        <v>0</v>
      </c>
      <c r="BG106" s="183">
        <f>IF(N106="zákl. přenesená",J106,0)</f>
        <v>0</v>
      </c>
      <c r="BH106" s="183">
        <f>IF(N106="sníž. přenesená",J106,0)</f>
        <v>0</v>
      </c>
      <c r="BI106" s="183">
        <f>IF(N106="nulová",J106,0)</f>
        <v>0</v>
      </c>
      <c r="BJ106" s="16" t="s">
        <v>15</v>
      </c>
      <c r="BK106" s="183">
        <f>ROUND(I106*H106,2)</f>
        <v>0</v>
      </c>
      <c r="BL106" s="16" t="s">
        <v>87</v>
      </c>
      <c r="BM106" s="182" t="s">
        <v>170</v>
      </c>
    </row>
    <row r="107" spans="1:47" s="2" customFormat="1" ht="12">
      <c r="A107" s="35"/>
      <c r="B107" s="36"/>
      <c r="C107" s="35"/>
      <c r="D107" s="184" t="s">
        <v>157</v>
      </c>
      <c r="E107" s="35"/>
      <c r="F107" s="185" t="s">
        <v>167</v>
      </c>
      <c r="G107" s="35"/>
      <c r="H107" s="35"/>
      <c r="I107" s="186"/>
      <c r="J107" s="35"/>
      <c r="K107" s="35"/>
      <c r="L107" s="36"/>
      <c r="M107" s="187"/>
      <c r="N107" s="188"/>
      <c r="O107" s="69"/>
      <c r="P107" s="69"/>
      <c r="Q107" s="69"/>
      <c r="R107" s="69"/>
      <c r="S107" s="69"/>
      <c r="T107" s="70"/>
      <c r="U107" s="35"/>
      <c r="V107" s="35"/>
      <c r="W107" s="35"/>
      <c r="X107" s="35"/>
      <c r="Y107" s="35"/>
      <c r="Z107" s="35"/>
      <c r="AA107" s="35"/>
      <c r="AB107" s="35"/>
      <c r="AC107" s="35"/>
      <c r="AD107" s="35"/>
      <c r="AE107" s="35"/>
      <c r="AT107" s="16" t="s">
        <v>157</v>
      </c>
      <c r="AU107" s="16" t="s">
        <v>77</v>
      </c>
    </row>
    <row r="108" spans="1:65" s="2" customFormat="1" ht="33" customHeight="1">
      <c r="A108" s="35"/>
      <c r="B108" s="170"/>
      <c r="C108" s="171" t="s">
        <v>90</v>
      </c>
      <c r="D108" s="171" t="s">
        <v>152</v>
      </c>
      <c r="E108" s="172" t="s">
        <v>168</v>
      </c>
      <c r="F108" s="173" t="s">
        <v>169</v>
      </c>
      <c r="G108" s="174" t="s">
        <v>166</v>
      </c>
      <c r="H108" s="175">
        <v>1.043</v>
      </c>
      <c r="I108" s="176"/>
      <c r="J108" s="177">
        <f>ROUND(I108*H108,2)</f>
        <v>0</v>
      </c>
      <c r="K108" s="173" t="s">
        <v>156</v>
      </c>
      <c r="L108" s="36"/>
      <c r="M108" s="178" t="s">
        <v>3</v>
      </c>
      <c r="N108" s="179" t="s">
        <v>40</v>
      </c>
      <c r="O108" s="69"/>
      <c r="P108" s="180">
        <f>O108*H108</f>
        <v>0</v>
      </c>
      <c r="Q108" s="180">
        <v>0</v>
      </c>
      <c r="R108" s="180">
        <f>Q108*H108</f>
        <v>0</v>
      </c>
      <c r="S108" s="180">
        <v>0</v>
      </c>
      <c r="T108" s="181">
        <f>S108*H108</f>
        <v>0</v>
      </c>
      <c r="U108" s="35"/>
      <c r="V108" s="35"/>
      <c r="W108" s="35"/>
      <c r="X108" s="35"/>
      <c r="Y108" s="35"/>
      <c r="Z108" s="35"/>
      <c r="AA108" s="35"/>
      <c r="AB108" s="35"/>
      <c r="AC108" s="35"/>
      <c r="AD108" s="35"/>
      <c r="AE108" s="35"/>
      <c r="AR108" s="182" t="s">
        <v>87</v>
      </c>
      <c r="AT108" s="182" t="s">
        <v>152</v>
      </c>
      <c r="AU108" s="182" t="s">
        <v>77</v>
      </c>
      <c r="AY108" s="16" t="s">
        <v>150</v>
      </c>
      <c r="BE108" s="183">
        <f>IF(N108="základní",J108,0)</f>
        <v>0</v>
      </c>
      <c r="BF108" s="183">
        <f>IF(N108="snížená",J108,0)</f>
        <v>0</v>
      </c>
      <c r="BG108" s="183">
        <f>IF(N108="zákl. přenesená",J108,0)</f>
        <v>0</v>
      </c>
      <c r="BH108" s="183">
        <f>IF(N108="sníž. přenesená",J108,0)</f>
        <v>0</v>
      </c>
      <c r="BI108" s="183">
        <f>IF(N108="nulová",J108,0)</f>
        <v>0</v>
      </c>
      <c r="BJ108" s="16" t="s">
        <v>15</v>
      </c>
      <c r="BK108" s="183">
        <f>ROUND(I108*H108,2)</f>
        <v>0</v>
      </c>
      <c r="BL108" s="16" t="s">
        <v>87</v>
      </c>
      <c r="BM108" s="182" t="s">
        <v>174</v>
      </c>
    </row>
    <row r="109" spans="1:47" s="2" customFormat="1" ht="12">
      <c r="A109" s="35"/>
      <c r="B109" s="36"/>
      <c r="C109" s="35"/>
      <c r="D109" s="184" t="s">
        <v>157</v>
      </c>
      <c r="E109" s="35"/>
      <c r="F109" s="185" t="s">
        <v>171</v>
      </c>
      <c r="G109" s="35"/>
      <c r="H109" s="35"/>
      <c r="I109" s="186"/>
      <c r="J109" s="35"/>
      <c r="K109" s="35"/>
      <c r="L109" s="36"/>
      <c r="M109" s="187"/>
      <c r="N109" s="188"/>
      <c r="O109" s="69"/>
      <c r="P109" s="69"/>
      <c r="Q109" s="69"/>
      <c r="R109" s="69"/>
      <c r="S109" s="69"/>
      <c r="T109" s="70"/>
      <c r="U109" s="35"/>
      <c r="V109" s="35"/>
      <c r="W109" s="35"/>
      <c r="X109" s="35"/>
      <c r="Y109" s="35"/>
      <c r="Z109" s="35"/>
      <c r="AA109" s="35"/>
      <c r="AB109" s="35"/>
      <c r="AC109" s="35"/>
      <c r="AD109" s="35"/>
      <c r="AE109" s="35"/>
      <c r="AT109" s="16" t="s">
        <v>157</v>
      </c>
      <c r="AU109" s="16" t="s">
        <v>77</v>
      </c>
    </row>
    <row r="110" spans="1:65" s="2" customFormat="1" ht="44.25" customHeight="1">
      <c r="A110" s="35"/>
      <c r="B110" s="170"/>
      <c r="C110" s="171" t="s">
        <v>93</v>
      </c>
      <c r="D110" s="171" t="s">
        <v>152</v>
      </c>
      <c r="E110" s="172" t="s">
        <v>172</v>
      </c>
      <c r="F110" s="173" t="s">
        <v>173</v>
      </c>
      <c r="G110" s="174" t="s">
        <v>166</v>
      </c>
      <c r="H110" s="175">
        <v>15.645</v>
      </c>
      <c r="I110" s="176"/>
      <c r="J110" s="177">
        <f>ROUND(I110*H110,2)</f>
        <v>0</v>
      </c>
      <c r="K110" s="173" t="s">
        <v>156</v>
      </c>
      <c r="L110" s="36"/>
      <c r="M110" s="178" t="s">
        <v>3</v>
      </c>
      <c r="N110" s="179" t="s">
        <v>40</v>
      </c>
      <c r="O110" s="69"/>
      <c r="P110" s="180">
        <f>O110*H110</f>
        <v>0</v>
      </c>
      <c r="Q110" s="180">
        <v>0</v>
      </c>
      <c r="R110" s="180">
        <f>Q110*H110</f>
        <v>0</v>
      </c>
      <c r="S110" s="180">
        <v>0</v>
      </c>
      <c r="T110" s="181">
        <f>S110*H110</f>
        <v>0</v>
      </c>
      <c r="U110" s="35"/>
      <c r="V110" s="35"/>
      <c r="W110" s="35"/>
      <c r="X110" s="35"/>
      <c r="Y110" s="35"/>
      <c r="Z110" s="35"/>
      <c r="AA110" s="35"/>
      <c r="AB110" s="35"/>
      <c r="AC110" s="35"/>
      <c r="AD110" s="35"/>
      <c r="AE110" s="35"/>
      <c r="AR110" s="182" t="s">
        <v>87</v>
      </c>
      <c r="AT110" s="182" t="s">
        <v>152</v>
      </c>
      <c r="AU110" s="182" t="s">
        <v>77</v>
      </c>
      <c r="AY110" s="16" t="s">
        <v>150</v>
      </c>
      <c r="BE110" s="183">
        <f>IF(N110="základní",J110,0)</f>
        <v>0</v>
      </c>
      <c r="BF110" s="183">
        <f>IF(N110="snížená",J110,0)</f>
        <v>0</v>
      </c>
      <c r="BG110" s="183">
        <f>IF(N110="zákl. přenesená",J110,0)</f>
        <v>0</v>
      </c>
      <c r="BH110" s="183">
        <f>IF(N110="sníž. přenesená",J110,0)</f>
        <v>0</v>
      </c>
      <c r="BI110" s="183">
        <f>IF(N110="nulová",J110,0)</f>
        <v>0</v>
      </c>
      <c r="BJ110" s="16" t="s">
        <v>15</v>
      </c>
      <c r="BK110" s="183">
        <f>ROUND(I110*H110,2)</f>
        <v>0</v>
      </c>
      <c r="BL110" s="16" t="s">
        <v>87</v>
      </c>
      <c r="BM110" s="182" t="s">
        <v>73</v>
      </c>
    </row>
    <row r="111" spans="1:47" s="2" customFormat="1" ht="12">
      <c r="A111" s="35"/>
      <c r="B111" s="36"/>
      <c r="C111" s="35"/>
      <c r="D111" s="184" t="s">
        <v>157</v>
      </c>
      <c r="E111" s="35"/>
      <c r="F111" s="185" t="s">
        <v>175</v>
      </c>
      <c r="G111" s="35"/>
      <c r="H111" s="35"/>
      <c r="I111" s="186"/>
      <c r="J111" s="35"/>
      <c r="K111" s="35"/>
      <c r="L111" s="36"/>
      <c r="M111" s="187"/>
      <c r="N111" s="188"/>
      <c r="O111" s="69"/>
      <c r="P111" s="69"/>
      <c r="Q111" s="69"/>
      <c r="R111" s="69"/>
      <c r="S111" s="69"/>
      <c r="T111" s="70"/>
      <c r="U111" s="35"/>
      <c r="V111" s="35"/>
      <c r="W111" s="35"/>
      <c r="X111" s="35"/>
      <c r="Y111" s="35"/>
      <c r="Z111" s="35"/>
      <c r="AA111" s="35"/>
      <c r="AB111" s="35"/>
      <c r="AC111" s="35"/>
      <c r="AD111" s="35"/>
      <c r="AE111" s="35"/>
      <c r="AT111" s="16" t="s">
        <v>157</v>
      </c>
      <c r="AU111" s="16" t="s">
        <v>77</v>
      </c>
    </row>
    <row r="112" spans="1:65" s="2" customFormat="1" ht="44.25" customHeight="1">
      <c r="A112" s="35"/>
      <c r="B112" s="170"/>
      <c r="C112" s="171" t="s">
        <v>107</v>
      </c>
      <c r="D112" s="171" t="s">
        <v>152</v>
      </c>
      <c r="E112" s="172" t="s">
        <v>176</v>
      </c>
      <c r="F112" s="173" t="s">
        <v>177</v>
      </c>
      <c r="G112" s="174" t="s">
        <v>166</v>
      </c>
      <c r="H112" s="175">
        <v>1.043</v>
      </c>
      <c r="I112" s="176"/>
      <c r="J112" s="177">
        <f>ROUND(I112*H112,2)</f>
        <v>0</v>
      </c>
      <c r="K112" s="173" t="s">
        <v>156</v>
      </c>
      <c r="L112" s="36"/>
      <c r="M112" s="178" t="s">
        <v>3</v>
      </c>
      <c r="N112" s="179" t="s">
        <v>40</v>
      </c>
      <c r="O112" s="69"/>
      <c r="P112" s="180">
        <f>O112*H112</f>
        <v>0</v>
      </c>
      <c r="Q112" s="180">
        <v>0</v>
      </c>
      <c r="R112" s="180">
        <f>Q112*H112</f>
        <v>0</v>
      </c>
      <c r="S112" s="180">
        <v>0</v>
      </c>
      <c r="T112" s="181">
        <f>S112*H112</f>
        <v>0</v>
      </c>
      <c r="U112" s="35"/>
      <c r="V112" s="35"/>
      <c r="W112" s="35"/>
      <c r="X112" s="35"/>
      <c r="Y112" s="35"/>
      <c r="Z112" s="35"/>
      <c r="AA112" s="35"/>
      <c r="AB112" s="35"/>
      <c r="AC112" s="35"/>
      <c r="AD112" s="35"/>
      <c r="AE112" s="35"/>
      <c r="AR112" s="182" t="s">
        <v>87</v>
      </c>
      <c r="AT112" s="182" t="s">
        <v>152</v>
      </c>
      <c r="AU112" s="182" t="s">
        <v>77</v>
      </c>
      <c r="AY112" s="16" t="s">
        <v>150</v>
      </c>
      <c r="BE112" s="183">
        <f>IF(N112="základní",J112,0)</f>
        <v>0</v>
      </c>
      <c r="BF112" s="183">
        <f>IF(N112="snížená",J112,0)</f>
        <v>0</v>
      </c>
      <c r="BG112" s="183">
        <f>IF(N112="zákl. přenesená",J112,0)</f>
        <v>0</v>
      </c>
      <c r="BH112" s="183">
        <f>IF(N112="sníž. přenesená",J112,0)</f>
        <v>0</v>
      </c>
      <c r="BI112" s="183">
        <f>IF(N112="nulová",J112,0)</f>
        <v>0</v>
      </c>
      <c r="BJ112" s="16" t="s">
        <v>15</v>
      </c>
      <c r="BK112" s="183">
        <f>ROUND(I112*H112,2)</f>
        <v>0</v>
      </c>
      <c r="BL112" s="16" t="s">
        <v>87</v>
      </c>
      <c r="BM112" s="182" t="s">
        <v>186</v>
      </c>
    </row>
    <row r="113" spans="1:47" s="2" customFormat="1" ht="12">
      <c r="A113" s="35"/>
      <c r="B113" s="36"/>
      <c r="C113" s="35"/>
      <c r="D113" s="184" t="s">
        <v>157</v>
      </c>
      <c r="E113" s="35"/>
      <c r="F113" s="185" t="s">
        <v>178</v>
      </c>
      <c r="G113" s="35"/>
      <c r="H113" s="35"/>
      <c r="I113" s="186"/>
      <c r="J113" s="35"/>
      <c r="K113" s="35"/>
      <c r="L113" s="36"/>
      <c r="M113" s="187"/>
      <c r="N113" s="188"/>
      <c r="O113" s="69"/>
      <c r="P113" s="69"/>
      <c r="Q113" s="69"/>
      <c r="R113" s="69"/>
      <c r="S113" s="69"/>
      <c r="T113" s="70"/>
      <c r="U113" s="35"/>
      <c r="V113" s="35"/>
      <c r="W113" s="35"/>
      <c r="X113" s="35"/>
      <c r="Y113" s="35"/>
      <c r="Z113" s="35"/>
      <c r="AA113" s="35"/>
      <c r="AB113" s="35"/>
      <c r="AC113" s="35"/>
      <c r="AD113" s="35"/>
      <c r="AE113" s="35"/>
      <c r="AT113" s="16" t="s">
        <v>157</v>
      </c>
      <c r="AU113" s="16" t="s">
        <v>77</v>
      </c>
    </row>
    <row r="114" spans="1:63" s="12" customFormat="1" ht="25.9" customHeight="1">
      <c r="A114" s="12"/>
      <c r="B114" s="157"/>
      <c r="C114" s="12"/>
      <c r="D114" s="158" t="s">
        <v>68</v>
      </c>
      <c r="E114" s="159" t="s">
        <v>179</v>
      </c>
      <c r="F114" s="159" t="s">
        <v>180</v>
      </c>
      <c r="G114" s="12"/>
      <c r="H114" s="12"/>
      <c r="I114" s="160"/>
      <c r="J114" s="161">
        <f>BK114</f>
        <v>0</v>
      </c>
      <c r="K114" s="12"/>
      <c r="L114" s="157"/>
      <c r="M114" s="162"/>
      <c r="N114" s="163"/>
      <c r="O114" s="163"/>
      <c r="P114" s="164">
        <f>P115</f>
        <v>0</v>
      </c>
      <c r="Q114" s="163"/>
      <c r="R114" s="164">
        <f>R115</f>
        <v>0</v>
      </c>
      <c r="S114" s="163"/>
      <c r="T114" s="165">
        <f>T115</f>
        <v>0</v>
      </c>
      <c r="U114" s="12"/>
      <c r="V114" s="12"/>
      <c r="W114" s="12"/>
      <c r="X114" s="12"/>
      <c r="Y114" s="12"/>
      <c r="Z114" s="12"/>
      <c r="AA114" s="12"/>
      <c r="AB114" s="12"/>
      <c r="AC114" s="12"/>
      <c r="AD114" s="12"/>
      <c r="AE114" s="12"/>
      <c r="AR114" s="158" t="s">
        <v>77</v>
      </c>
      <c r="AT114" s="166" t="s">
        <v>68</v>
      </c>
      <c r="AU114" s="166" t="s">
        <v>69</v>
      </c>
      <c r="AY114" s="158" t="s">
        <v>150</v>
      </c>
      <c r="BK114" s="167">
        <f>BK115</f>
        <v>0</v>
      </c>
    </row>
    <row r="115" spans="1:63" s="12" customFormat="1" ht="22.8" customHeight="1">
      <c r="A115" s="12"/>
      <c r="B115" s="157"/>
      <c r="C115" s="12"/>
      <c r="D115" s="158" t="s">
        <v>68</v>
      </c>
      <c r="E115" s="168" t="s">
        <v>181</v>
      </c>
      <c r="F115" s="168" t="s">
        <v>182</v>
      </c>
      <c r="G115" s="12"/>
      <c r="H115" s="12"/>
      <c r="I115" s="160"/>
      <c r="J115" s="169">
        <f>BK115</f>
        <v>0</v>
      </c>
      <c r="K115" s="12"/>
      <c r="L115" s="157"/>
      <c r="M115" s="162"/>
      <c r="N115" s="163"/>
      <c r="O115" s="163"/>
      <c r="P115" s="164">
        <f>SUM(P116:P121)</f>
        <v>0</v>
      </c>
      <c r="Q115" s="163"/>
      <c r="R115" s="164">
        <f>SUM(R116:R121)</f>
        <v>0</v>
      </c>
      <c r="S115" s="163"/>
      <c r="T115" s="165">
        <f>SUM(T116:T121)</f>
        <v>0</v>
      </c>
      <c r="U115" s="12"/>
      <c r="V115" s="12"/>
      <c r="W115" s="12"/>
      <c r="X115" s="12"/>
      <c r="Y115" s="12"/>
      <c r="Z115" s="12"/>
      <c r="AA115" s="12"/>
      <c r="AB115" s="12"/>
      <c r="AC115" s="12"/>
      <c r="AD115" s="12"/>
      <c r="AE115" s="12"/>
      <c r="AR115" s="158" t="s">
        <v>77</v>
      </c>
      <c r="AT115" s="166" t="s">
        <v>68</v>
      </c>
      <c r="AU115" s="166" t="s">
        <v>15</v>
      </c>
      <c r="AY115" s="158" t="s">
        <v>150</v>
      </c>
      <c r="BK115" s="167">
        <f>SUM(BK116:BK121)</f>
        <v>0</v>
      </c>
    </row>
    <row r="116" spans="1:65" s="2" customFormat="1" ht="16.5" customHeight="1">
      <c r="A116" s="35"/>
      <c r="B116" s="170"/>
      <c r="C116" s="171" t="s">
        <v>170</v>
      </c>
      <c r="D116" s="171" t="s">
        <v>152</v>
      </c>
      <c r="E116" s="172" t="s">
        <v>183</v>
      </c>
      <c r="F116" s="173" t="s">
        <v>184</v>
      </c>
      <c r="G116" s="174" t="s">
        <v>155</v>
      </c>
      <c r="H116" s="175">
        <v>3363.98</v>
      </c>
      <c r="I116" s="176"/>
      <c r="J116" s="177">
        <f>ROUND(I116*H116,2)</f>
        <v>0</v>
      </c>
      <c r="K116" s="173" t="s">
        <v>156</v>
      </c>
      <c r="L116" s="36"/>
      <c r="M116" s="178" t="s">
        <v>3</v>
      </c>
      <c r="N116" s="179"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185</v>
      </c>
      <c r="AT116" s="182" t="s">
        <v>152</v>
      </c>
      <c r="AU116" s="182" t="s">
        <v>77</v>
      </c>
      <c r="AY116" s="16" t="s">
        <v>150</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185</v>
      </c>
      <c r="BM116" s="182" t="s">
        <v>185</v>
      </c>
    </row>
    <row r="117" spans="1:47" s="2" customFormat="1" ht="12">
      <c r="A117" s="35"/>
      <c r="B117" s="36"/>
      <c r="C117" s="35"/>
      <c r="D117" s="184" t="s">
        <v>157</v>
      </c>
      <c r="E117" s="35"/>
      <c r="F117" s="185" t="s">
        <v>187</v>
      </c>
      <c r="G117" s="35"/>
      <c r="H117" s="35"/>
      <c r="I117" s="186"/>
      <c r="J117" s="35"/>
      <c r="K117" s="35"/>
      <c r="L117" s="36"/>
      <c r="M117" s="187"/>
      <c r="N117" s="188"/>
      <c r="O117" s="69"/>
      <c r="P117" s="69"/>
      <c r="Q117" s="69"/>
      <c r="R117" s="69"/>
      <c r="S117" s="69"/>
      <c r="T117" s="70"/>
      <c r="U117" s="35"/>
      <c r="V117" s="35"/>
      <c r="W117" s="35"/>
      <c r="X117" s="35"/>
      <c r="Y117" s="35"/>
      <c r="Z117" s="35"/>
      <c r="AA117" s="35"/>
      <c r="AB117" s="35"/>
      <c r="AC117" s="35"/>
      <c r="AD117" s="35"/>
      <c r="AE117" s="35"/>
      <c r="AT117" s="16" t="s">
        <v>157</v>
      </c>
      <c r="AU117" s="16" t="s">
        <v>77</v>
      </c>
    </row>
    <row r="118" spans="1:65" s="2" customFormat="1" ht="33" customHeight="1">
      <c r="A118" s="35"/>
      <c r="B118" s="170"/>
      <c r="C118" s="171" t="s">
        <v>188</v>
      </c>
      <c r="D118" s="171" t="s">
        <v>152</v>
      </c>
      <c r="E118" s="172" t="s">
        <v>189</v>
      </c>
      <c r="F118" s="173" t="s">
        <v>190</v>
      </c>
      <c r="G118" s="174" t="s">
        <v>155</v>
      </c>
      <c r="H118" s="175">
        <v>3363.98</v>
      </c>
      <c r="I118" s="176"/>
      <c r="J118" s="177">
        <f>ROUND(I118*H118,2)</f>
        <v>0</v>
      </c>
      <c r="K118" s="173" t="s">
        <v>156</v>
      </c>
      <c r="L118" s="36"/>
      <c r="M118" s="178" t="s">
        <v>3</v>
      </c>
      <c r="N118" s="179" t="s">
        <v>40</v>
      </c>
      <c r="O118" s="69"/>
      <c r="P118" s="180">
        <f>O118*H118</f>
        <v>0</v>
      </c>
      <c r="Q118" s="180">
        <v>0</v>
      </c>
      <c r="R118" s="180">
        <f>Q118*H118</f>
        <v>0</v>
      </c>
      <c r="S118" s="180">
        <v>0</v>
      </c>
      <c r="T118" s="181">
        <f>S118*H118</f>
        <v>0</v>
      </c>
      <c r="U118" s="35"/>
      <c r="V118" s="35"/>
      <c r="W118" s="35"/>
      <c r="X118" s="35"/>
      <c r="Y118" s="35"/>
      <c r="Z118" s="35"/>
      <c r="AA118" s="35"/>
      <c r="AB118" s="35"/>
      <c r="AC118" s="35"/>
      <c r="AD118" s="35"/>
      <c r="AE118" s="35"/>
      <c r="AR118" s="182" t="s">
        <v>185</v>
      </c>
      <c r="AT118" s="182" t="s">
        <v>152</v>
      </c>
      <c r="AU118" s="182" t="s">
        <v>77</v>
      </c>
      <c r="AY118" s="16" t="s">
        <v>150</v>
      </c>
      <c r="BE118" s="183">
        <f>IF(N118="základní",J118,0)</f>
        <v>0</v>
      </c>
      <c r="BF118" s="183">
        <f>IF(N118="snížená",J118,0)</f>
        <v>0</v>
      </c>
      <c r="BG118" s="183">
        <f>IF(N118="zákl. přenesená",J118,0)</f>
        <v>0</v>
      </c>
      <c r="BH118" s="183">
        <f>IF(N118="sníž. přenesená",J118,0)</f>
        <v>0</v>
      </c>
      <c r="BI118" s="183">
        <f>IF(N118="nulová",J118,0)</f>
        <v>0</v>
      </c>
      <c r="BJ118" s="16" t="s">
        <v>15</v>
      </c>
      <c r="BK118" s="183">
        <f>ROUND(I118*H118,2)</f>
        <v>0</v>
      </c>
      <c r="BL118" s="16" t="s">
        <v>185</v>
      </c>
      <c r="BM118" s="182" t="s">
        <v>194</v>
      </c>
    </row>
    <row r="119" spans="1:47" s="2" customFormat="1" ht="12">
      <c r="A119" s="35"/>
      <c r="B119" s="36"/>
      <c r="C119" s="35"/>
      <c r="D119" s="184" t="s">
        <v>157</v>
      </c>
      <c r="E119" s="35"/>
      <c r="F119" s="185" t="s">
        <v>191</v>
      </c>
      <c r="G119" s="35"/>
      <c r="H119" s="35"/>
      <c r="I119" s="186"/>
      <c r="J119" s="35"/>
      <c r="K119" s="35"/>
      <c r="L119" s="36"/>
      <c r="M119" s="187"/>
      <c r="N119" s="188"/>
      <c r="O119" s="69"/>
      <c r="P119" s="69"/>
      <c r="Q119" s="69"/>
      <c r="R119" s="69"/>
      <c r="S119" s="69"/>
      <c r="T119" s="70"/>
      <c r="U119" s="35"/>
      <c r="V119" s="35"/>
      <c r="W119" s="35"/>
      <c r="X119" s="35"/>
      <c r="Y119" s="35"/>
      <c r="Z119" s="35"/>
      <c r="AA119" s="35"/>
      <c r="AB119" s="35"/>
      <c r="AC119" s="35"/>
      <c r="AD119" s="35"/>
      <c r="AE119" s="35"/>
      <c r="AT119" s="16" t="s">
        <v>157</v>
      </c>
      <c r="AU119" s="16" t="s">
        <v>77</v>
      </c>
    </row>
    <row r="120" spans="1:65" s="2" customFormat="1" ht="37.8" customHeight="1">
      <c r="A120" s="35"/>
      <c r="B120" s="170"/>
      <c r="C120" s="171" t="s">
        <v>174</v>
      </c>
      <c r="D120" s="171" t="s">
        <v>152</v>
      </c>
      <c r="E120" s="172" t="s">
        <v>192</v>
      </c>
      <c r="F120" s="173" t="s">
        <v>193</v>
      </c>
      <c r="G120" s="174" t="s">
        <v>155</v>
      </c>
      <c r="H120" s="175">
        <v>3363.98</v>
      </c>
      <c r="I120" s="176"/>
      <c r="J120" s="177">
        <f>ROUND(I120*H120,2)</f>
        <v>0</v>
      </c>
      <c r="K120" s="173" t="s">
        <v>156</v>
      </c>
      <c r="L120" s="36"/>
      <c r="M120" s="178" t="s">
        <v>3</v>
      </c>
      <c r="N120" s="179" t="s">
        <v>40</v>
      </c>
      <c r="O120" s="69"/>
      <c r="P120" s="180">
        <f>O120*H120</f>
        <v>0</v>
      </c>
      <c r="Q120" s="180">
        <v>0</v>
      </c>
      <c r="R120" s="180">
        <f>Q120*H120</f>
        <v>0</v>
      </c>
      <c r="S120" s="180">
        <v>0</v>
      </c>
      <c r="T120" s="181">
        <f>S120*H120</f>
        <v>0</v>
      </c>
      <c r="U120" s="35"/>
      <c r="V120" s="35"/>
      <c r="W120" s="35"/>
      <c r="X120" s="35"/>
      <c r="Y120" s="35"/>
      <c r="Z120" s="35"/>
      <c r="AA120" s="35"/>
      <c r="AB120" s="35"/>
      <c r="AC120" s="35"/>
      <c r="AD120" s="35"/>
      <c r="AE120" s="35"/>
      <c r="AR120" s="182" t="s">
        <v>185</v>
      </c>
      <c r="AT120" s="182" t="s">
        <v>152</v>
      </c>
      <c r="AU120" s="182" t="s">
        <v>77</v>
      </c>
      <c r="AY120" s="16" t="s">
        <v>150</v>
      </c>
      <c r="BE120" s="183">
        <f>IF(N120="základní",J120,0)</f>
        <v>0</v>
      </c>
      <c r="BF120" s="183">
        <f>IF(N120="snížená",J120,0)</f>
        <v>0</v>
      </c>
      <c r="BG120" s="183">
        <f>IF(N120="zákl. přenesená",J120,0)</f>
        <v>0</v>
      </c>
      <c r="BH120" s="183">
        <f>IF(N120="sníž. přenesená",J120,0)</f>
        <v>0</v>
      </c>
      <c r="BI120" s="183">
        <f>IF(N120="nulová",J120,0)</f>
        <v>0</v>
      </c>
      <c r="BJ120" s="16" t="s">
        <v>15</v>
      </c>
      <c r="BK120" s="183">
        <f>ROUND(I120*H120,2)</f>
        <v>0</v>
      </c>
      <c r="BL120" s="16" t="s">
        <v>185</v>
      </c>
      <c r="BM120" s="182" t="s">
        <v>223</v>
      </c>
    </row>
    <row r="121" spans="1:47" s="2" customFormat="1" ht="12">
      <c r="A121" s="35"/>
      <c r="B121" s="36"/>
      <c r="C121" s="35"/>
      <c r="D121" s="184" t="s">
        <v>157</v>
      </c>
      <c r="E121" s="35"/>
      <c r="F121" s="185" t="s">
        <v>195</v>
      </c>
      <c r="G121" s="35"/>
      <c r="H121" s="35"/>
      <c r="I121" s="186"/>
      <c r="J121" s="35"/>
      <c r="K121" s="35"/>
      <c r="L121" s="36"/>
      <c r="M121" s="189"/>
      <c r="N121" s="190"/>
      <c r="O121" s="191"/>
      <c r="P121" s="191"/>
      <c r="Q121" s="191"/>
      <c r="R121" s="191"/>
      <c r="S121" s="191"/>
      <c r="T121" s="192"/>
      <c r="U121" s="35"/>
      <c r="V121" s="35"/>
      <c r="W121" s="35"/>
      <c r="X121" s="35"/>
      <c r="Y121" s="35"/>
      <c r="Z121" s="35"/>
      <c r="AA121" s="35"/>
      <c r="AB121" s="35"/>
      <c r="AC121" s="35"/>
      <c r="AD121" s="35"/>
      <c r="AE121" s="35"/>
      <c r="AT121" s="16" t="s">
        <v>157</v>
      </c>
      <c r="AU121" s="16" t="s">
        <v>77</v>
      </c>
    </row>
    <row r="122" spans="1:31" s="2" customFormat="1" ht="6.95" customHeight="1">
      <c r="A122" s="35"/>
      <c r="B122" s="52"/>
      <c r="C122" s="53"/>
      <c r="D122" s="53"/>
      <c r="E122" s="53"/>
      <c r="F122" s="53"/>
      <c r="G122" s="53"/>
      <c r="H122" s="53"/>
      <c r="I122" s="53"/>
      <c r="J122" s="53"/>
      <c r="K122" s="53"/>
      <c r="L122" s="36"/>
      <c r="M122" s="35"/>
      <c r="O122" s="35"/>
      <c r="P122" s="35"/>
      <c r="Q122" s="35"/>
      <c r="R122" s="35"/>
      <c r="S122" s="35"/>
      <c r="T122" s="35"/>
      <c r="U122" s="35"/>
      <c r="V122" s="35"/>
      <c r="W122" s="35"/>
      <c r="X122" s="35"/>
      <c r="Y122" s="35"/>
      <c r="Z122" s="35"/>
      <c r="AA122" s="35"/>
      <c r="AB122" s="35"/>
      <c r="AC122" s="35"/>
      <c r="AD122" s="35"/>
      <c r="AE122" s="35"/>
    </row>
  </sheetData>
  <autoFilter ref="C95:K121"/>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hyperlinks>
    <hyperlink ref="F100" r:id="rId1" display="https://podminky.urs.cz/item/CS_URS_2022_02/619991001"/>
    <hyperlink ref="F102" r:id="rId2" display="https://podminky.urs.cz/item/CS_URS_2022_02/619991011"/>
    <hyperlink ref="F104" r:id="rId3" display="https://podminky.urs.cz/item/CS_URS_2022_02/629991011"/>
    <hyperlink ref="F107" r:id="rId4" display="https://podminky.urs.cz/item/CS_URS_2022_02/997013213"/>
    <hyperlink ref="F109" r:id="rId5" display="https://podminky.urs.cz/item/CS_URS_2022_02/997013501"/>
    <hyperlink ref="F111" r:id="rId6" display="https://podminky.urs.cz/item/CS_URS_2022_02/997013509"/>
    <hyperlink ref="F113" r:id="rId7" display="https://podminky.urs.cz/item/CS_URS_2022_02/997013631"/>
    <hyperlink ref="F117" r:id="rId8" display="https://podminky.urs.cz/item/CS_URS_2022_02/784121001"/>
    <hyperlink ref="F119" r:id="rId9" display="https://podminky.urs.cz/item/CS_URS_2022_02/784181101"/>
    <hyperlink ref="F121" r:id="rId10" display="https://podminky.urs.cz/item/CS_URS_2022_02/7842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1"/>
</worksheet>
</file>

<file path=xl/worksheets/sheet8.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100</v>
      </c>
    </row>
    <row r="3" spans="2:46" s="1" customFormat="1" ht="6.95" customHeight="1">
      <c r="B3" s="17"/>
      <c r="C3" s="18"/>
      <c r="D3" s="18"/>
      <c r="E3" s="18"/>
      <c r="F3" s="18"/>
      <c r="G3" s="18"/>
      <c r="H3" s="18"/>
      <c r="I3" s="18"/>
      <c r="J3" s="18"/>
      <c r="K3" s="18"/>
      <c r="L3" s="19"/>
      <c r="AT3" s="16" t="s">
        <v>77</v>
      </c>
    </row>
    <row r="4" spans="2:46" s="1" customFormat="1" ht="24.95" customHeight="1">
      <c r="B4" s="19"/>
      <c r="D4" s="20" t="s">
        <v>119</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120</v>
      </c>
      <c r="L8" s="19"/>
    </row>
    <row r="9" spans="2:12" s="1" customFormat="1" ht="16.5" customHeight="1">
      <c r="B9" s="19"/>
      <c r="E9" s="121" t="s">
        <v>121</v>
      </c>
      <c r="F9" s="1"/>
      <c r="G9" s="1"/>
      <c r="H9" s="1"/>
      <c r="L9" s="19"/>
    </row>
    <row r="10" spans="2:12" s="1" customFormat="1" ht="12" customHeight="1">
      <c r="B10" s="19"/>
      <c r="D10" s="29" t="s">
        <v>122</v>
      </c>
      <c r="L10" s="19"/>
    </row>
    <row r="11" spans="1:31" s="2" customFormat="1" ht="16.5" customHeight="1">
      <c r="A11" s="35"/>
      <c r="B11" s="36"/>
      <c r="C11" s="35"/>
      <c r="D11" s="35"/>
      <c r="E11" s="122" t="s">
        <v>692</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124</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696</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ROUND(J93,2)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ROUND((SUM(BE93:BE111)),2)</f>
        <v>0</v>
      </c>
      <c r="G37" s="35"/>
      <c r="H37" s="35"/>
      <c r="I37" s="129">
        <v>0.21</v>
      </c>
      <c r="J37" s="128">
        <f>ROUND(((SUM(BE93:BE111))*I37),2)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ROUND((SUM(BF93:BF111)),2)</f>
        <v>0</v>
      </c>
      <c r="G38" s="35"/>
      <c r="H38" s="35"/>
      <c r="I38" s="129">
        <v>0.15</v>
      </c>
      <c r="J38" s="128">
        <f>ROUND(((SUM(BF93:BF111))*I38),2)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ROUND((SUM(BG93:BG111)),2)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ROUND((SUM(BH93:BH111)),2)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ROUND((SUM(BI93:BI111)),2)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126</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120</v>
      </c>
      <c r="L53" s="19"/>
    </row>
    <row r="54" spans="2:12" s="1" customFormat="1" ht="16.5" customHeight="1">
      <c r="B54" s="19"/>
      <c r="E54" s="121" t="s">
        <v>121</v>
      </c>
      <c r="F54" s="1"/>
      <c r="G54" s="1"/>
      <c r="H54" s="1"/>
      <c r="L54" s="19"/>
    </row>
    <row r="55" spans="2:12" s="1" customFormat="1" ht="12" customHeight="1">
      <c r="B55" s="19"/>
      <c r="C55" s="29" t="s">
        <v>122</v>
      </c>
      <c r="L55" s="19"/>
    </row>
    <row r="56" spans="1:31" s="2" customFormat="1" ht="16.5" customHeight="1">
      <c r="A56" s="35"/>
      <c r="B56" s="36"/>
      <c r="C56" s="35"/>
      <c r="D56" s="35"/>
      <c r="E56" s="122" t="s">
        <v>692</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124</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3 - Nátěry radiátorů</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127</v>
      </c>
      <c r="D65" s="130"/>
      <c r="E65" s="130"/>
      <c r="F65" s="130"/>
      <c r="G65" s="130"/>
      <c r="H65" s="130"/>
      <c r="I65" s="130"/>
      <c r="J65" s="137" t="s">
        <v>128</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J93</f>
        <v>0</v>
      </c>
      <c r="K67" s="35"/>
      <c r="L67" s="123"/>
      <c r="S67" s="35"/>
      <c r="T67" s="35"/>
      <c r="U67" s="35"/>
      <c r="V67" s="35"/>
      <c r="W67" s="35"/>
      <c r="X67" s="35"/>
      <c r="Y67" s="35"/>
      <c r="Z67" s="35"/>
      <c r="AA67" s="35"/>
      <c r="AB67" s="35"/>
      <c r="AC67" s="35"/>
      <c r="AD67" s="35"/>
      <c r="AE67" s="35"/>
      <c r="AU67" s="16" t="s">
        <v>129</v>
      </c>
    </row>
    <row r="68" spans="1:31" s="9" customFormat="1" ht="24.95" customHeight="1">
      <c r="A68" s="9"/>
      <c r="B68" s="139"/>
      <c r="C68" s="9"/>
      <c r="D68" s="140" t="s">
        <v>133</v>
      </c>
      <c r="E68" s="141"/>
      <c r="F68" s="141"/>
      <c r="G68" s="141"/>
      <c r="H68" s="141"/>
      <c r="I68" s="141"/>
      <c r="J68" s="142">
        <f>J94</f>
        <v>0</v>
      </c>
      <c r="K68" s="9"/>
      <c r="L68" s="139"/>
      <c r="S68" s="9"/>
      <c r="T68" s="9"/>
      <c r="U68" s="9"/>
      <c r="V68" s="9"/>
      <c r="W68" s="9"/>
      <c r="X68" s="9"/>
      <c r="Y68" s="9"/>
      <c r="Z68" s="9"/>
      <c r="AA68" s="9"/>
      <c r="AB68" s="9"/>
      <c r="AC68" s="9"/>
      <c r="AD68" s="9"/>
      <c r="AE68" s="9"/>
    </row>
    <row r="69" spans="1:31" s="10" customFormat="1" ht="19.9" customHeight="1">
      <c r="A69" s="10"/>
      <c r="B69" s="143"/>
      <c r="C69" s="10"/>
      <c r="D69" s="144" t="s">
        <v>298</v>
      </c>
      <c r="E69" s="145"/>
      <c r="F69" s="145"/>
      <c r="G69" s="145"/>
      <c r="H69" s="145"/>
      <c r="I69" s="145"/>
      <c r="J69" s="146">
        <f>J95</f>
        <v>0</v>
      </c>
      <c r="K69" s="10"/>
      <c r="L69" s="143"/>
      <c r="S69" s="10"/>
      <c r="T69" s="10"/>
      <c r="U69" s="10"/>
      <c r="V69" s="10"/>
      <c r="W69" s="10"/>
      <c r="X69" s="10"/>
      <c r="Y69" s="10"/>
      <c r="Z69" s="10"/>
      <c r="AA69" s="10"/>
      <c r="AB69" s="10"/>
      <c r="AC69" s="10"/>
      <c r="AD69" s="10"/>
      <c r="AE69" s="10"/>
    </row>
    <row r="70" spans="1:31" s="2" customFormat="1" ht="21.8" customHeight="1">
      <c r="A70" s="35"/>
      <c r="B70" s="36"/>
      <c r="C70" s="35"/>
      <c r="D70" s="35"/>
      <c r="E70" s="35"/>
      <c r="F70" s="35"/>
      <c r="G70" s="35"/>
      <c r="H70" s="35"/>
      <c r="I70" s="35"/>
      <c r="J70" s="35"/>
      <c r="K70" s="35"/>
      <c r="L70" s="123"/>
      <c r="S70" s="35"/>
      <c r="T70" s="35"/>
      <c r="U70" s="35"/>
      <c r="V70" s="35"/>
      <c r="W70" s="35"/>
      <c r="X70" s="35"/>
      <c r="Y70" s="35"/>
      <c r="Z70" s="35"/>
      <c r="AA70" s="35"/>
      <c r="AB70" s="35"/>
      <c r="AC70" s="35"/>
      <c r="AD70" s="35"/>
      <c r="AE70" s="35"/>
    </row>
    <row r="71" spans="1:31" s="2" customFormat="1" ht="6.95" customHeight="1">
      <c r="A71" s="35"/>
      <c r="B71" s="52"/>
      <c r="C71" s="53"/>
      <c r="D71" s="53"/>
      <c r="E71" s="53"/>
      <c r="F71" s="53"/>
      <c r="G71" s="53"/>
      <c r="H71" s="53"/>
      <c r="I71" s="53"/>
      <c r="J71" s="53"/>
      <c r="K71" s="53"/>
      <c r="L71" s="123"/>
      <c r="S71" s="35"/>
      <c r="T71" s="35"/>
      <c r="U71" s="35"/>
      <c r="V71" s="35"/>
      <c r="W71" s="35"/>
      <c r="X71" s="35"/>
      <c r="Y71" s="35"/>
      <c r="Z71" s="35"/>
      <c r="AA71" s="35"/>
      <c r="AB71" s="35"/>
      <c r="AC71" s="35"/>
      <c r="AD71" s="35"/>
      <c r="AE71" s="35"/>
    </row>
    <row r="75" spans="1:31" s="2" customFormat="1" ht="6.95" customHeight="1">
      <c r="A75" s="35"/>
      <c r="B75" s="54"/>
      <c r="C75" s="55"/>
      <c r="D75" s="55"/>
      <c r="E75" s="55"/>
      <c r="F75" s="55"/>
      <c r="G75" s="55"/>
      <c r="H75" s="55"/>
      <c r="I75" s="55"/>
      <c r="J75" s="55"/>
      <c r="K75" s="55"/>
      <c r="L75" s="123"/>
      <c r="S75" s="35"/>
      <c r="T75" s="35"/>
      <c r="U75" s="35"/>
      <c r="V75" s="35"/>
      <c r="W75" s="35"/>
      <c r="X75" s="35"/>
      <c r="Y75" s="35"/>
      <c r="Z75" s="35"/>
      <c r="AA75" s="35"/>
      <c r="AB75" s="35"/>
      <c r="AC75" s="35"/>
      <c r="AD75" s="35"/>
      <c r="AE75" s="35"/>
    </row>
    <row r="76" spans="1:31" s="2" customFormat="1" ht="24.95" customHeight="1">
      <c r="A76" s="35"/>
      <c r="B76" s="36"/>
      <c r="C76" s="20" t="s">
        <v>135</v>
      </c>
      <c r="D76" s="35"/>
      <c r="E76" s="35"/>
      <c r="F76" s="35"/>
      <c r="G76" s="35"/>
      <c r="H76" s="35"/>
      <c r="I76" s="35"/>
      <c r="J76" s="35"/>
      <c r="K76" s="35"/>
      <c r="L76" s="123"/>
      <c r="S76" s="35"/>
      <c r="T76" s="35"/>
      <c r="U76" s="35"/>
      <c r="V76" s="35"/>
      <c r="W76" s="35"/>
      <c r="X76" s="35"/>
      <c r="Y76" s="35"/>
      <c r="Z76" s="35"/>
      <c r="AA76" s="35"/>
      <c r="AB76" s="35"/>
      <c r="AC76" s="35"/>
      <c r="AD76" s="35"/>
      <c r="AE76" s="35"/>
    </row>
    <row r="77" spans="1:31" s="2" customFormat="1" ht="6.95" customHeight="1">
      <c r="A77" s="35"/>
      <c r="B77" s="36"/>
      <c r="C77" s="35"/>
      <c r="D77" s="35"/>
      <c r="E77" s="35"/>
      <c r="F77" s="35"/>
      <c r="G77" s="35"/>
      <c r="H77" s="35"/>
      <c r="I77" s="35"/>
      <c r="J77" s="35"/>
      <c r="K77" s="35"/>
      <c r="L77" s="123"/>
      <c r="S77" s="35"/>
      <c r="T77" s="35"/>
      <c r="U77" s="35"/>
      <c r="V77" s="35"/>
      <c r="W77" s="35"/>
      <c r="X77" s="35"/>
      <c r="Y77" s="35"/>
      <c r="Z77" s="35"/>
      <c r="AA77" s="35"/>
      <c r="AB77" s="35"/>
      <c r="AC77" s="35"/>
      <c r="AD77" s="35"/>
      <c r="AE77" s="35"/>
    </row>
    <row r="78" spans="1:31" s="2" customFormat="1" ht="12" customHeight="1">
      <c r="A78" s="35"/>
      <c r="B78" s="36"/>
      <c r="C78" s="29" t="s">
        <v>17</v>
      </c>
      <c r="D78" s="35"/>
      <c r="E78" s="35"/>
      <c r="F78" s="35"/>
      <c r="G78" s="35"/>
      <c r="H78" s="35"/>
      <c r="I78" s="35"/>
      <c r="J78" s="35"/>
      <c r="K78" s="35"/>
      <c r="L78" s="123"/>
      <c r="S78" s="35"/>
      <c r="T78" s="35"/>
      <c r="U78" s="35"/>
      <c r="V78" s="35"/>
      <c r="W78" s="35"/>
      <c r="X78" s="35"/>
      <c r="Y78" s="35"/>
      <c r="Z78" s="35"/>
      <c r="AA78" s="35"/>
      <c r="AB78" s="35"/>
      <c r="AC78" s="35"/>
      <c r="AD78" s="35"/>
      <c r="AE78" s="35"/>
    </row>
    <row r="79" spans="1:31" s="2" customFormat="1" ht="16.5" customHeight="1">
      <c r="A79" s="35"/>
      <c r="B79" s="36"/>
      <c r="C79" s="35"/>
      <c r="D79" s="35"/>
      <c r="E79" s="121" t="str">
        <f>E7</f>
        <v>Pozemní (stavební) objekt Koleje Jarov</v>
      </c>
      <c r="F79" s="29"/>
      <c r="G79" s="29"/>
      <c r="H79" s="29"/>
      <c r="I79" s="35"/>
      <c r="J79" s="35"/>
      <c r="K79" s="35"/>
      <c r="L79" s="123"/>
      <c r="S79" s="35"/>
      <c r="T79" s="35"/>
      <c r="U79" s="35"/>
      <c r="V79" s="35"/>
      <c r="W79" s="35"/>
      <c r="X79" s="35"/>
      <c r="Y79" s="35"/>
      <c r="Z79" s="35"/>
      <c r="AA79" s="35"/>
      <c r="AB79" s="35"/>
      <c r="AC79" s="35"/>
      <c r="AD79" s="35"/>
      <c r="AE79" s="35"/>
    </row>
    <row r="80" spans="2:12" s="1" customFormat="1" ht="12" customHeight="1">
      <c r="B80" s="19"/>
      <c r="C80" s="29" t="s">
        <v>120</v>
      </c>
      <c r="L80" s="19"/>
    </row>
    <row r="81" spans="2:12" s="1" customFormat="1" ht="16.5" customHeight="1">
      <c r="B81" s="19"/>
      <c r="E81" s="121" t="s">
        <v>121</v>
      </c>
      <c r="F81" s="1"/>
      <c r="G81" s="1"/>
      <c r="H81" s="1"/>
      <c r="L81" s="19"/>
    </row>
    <row r="82" spans="2:12" s="1" customFormat="1" ht="12" customHeight="1">
      <c r="B82" s="19"/>
      <c r="C82" s="29" t="s">
        <v>122</v>
      </c>
      <c r="L82" s="19"/>
    </row>
    <row r="83" spans="1:31" s="2" customFormat="1" ht="16.5" customHeight="1">
      <c r="A83" s="35"/>
      <c r="B83" s="36"/>
      <c r="C83" s="35"/>
      <c r="D83" s="35"/>
      <c r="E83" s="122" t="s">
        <v>692</v>
      </c>
      <c r="F83" s="35"/>
      <c r="G83" s="35"/>
      <c r="H83" s="35"/>
      <c r="I83" s="35"/>
      <c r="J83" s="35"/>
      <c r="K83" s="35"/>
      <c r="L83" s="123"/>
      <c r="S83" s="35"/>
      <c r="T83" s="35"/>
      <c r="U83" s="35"/>
      <c r="V83" s="35"/>
      <c r="W83" s="35"/>
      <c r="X83" s="35"/>
      <c r="Y83" s="35"/>
      <c r="Z83" s="35"/>
      <c r="AA83" s="35"/>
      <c r="AB83" s="35"/>
      <c r="AC83" s="35"/>
      <c r="AD83" s="35"/>
      <c r="AE83" s="35"/>
    </row>
    <row r="84" spans="1:31" s="2" customFormat="1" ht="12" customHeight="1">
      <c r="A84" s="35"/>
      <c r="B84" s="36"/>
      <c r="C84" s="29" t="s">
        <v>124</v>
      </c>
      <c r="D84" s="35"/>
      <c r="E84" s="35"/>
      <c r="F84" s="35"/>
      <c r="G84" s="35"/>
      <c r="H84" s="35"/>
      <c r="I84" s="35"/>
      <c r="J84" s="35"/>
      <c r="K84" s="35"/>
      <c r="L84" s="123"/>
      <c r="S84" s="35"/>
      <c r="T84" s="35"/>
      <c r="U84" s="35"/>
      <c r="V84" s="35"/>
      <c r="W84" s="35"/>
      <c r="X84" s="35"/>
      <c r="Y84" s="35"/>
      <c r="Z84" s="35"/>
      <c r="AA84" s="35"/>
      <c r="AB84" s="35"/>
      <c r="AC84" s="35"/>
      <c r="AD84" s="35"/>
      <c r="AE84" s="35"/>
    </row>
    <row r="85" spans="1:31" s="2" customFormat="1" ht="16.5" customHeight="1">
      <c r="A85" s="35"/>
      <c r="B85" s="36"/>
      <c r="C85" s="35"/>
      <c r="D85" s="35"/>
      <c r="E85" s="59" t="str">
        <f>E13</f>
        <v>3 - Nátěry radiátorů</v>
      </c>
      <c r="F85" s="35"/>
      <c r="G85" s="35"/>
      <c r="H85" s="35"/>
      <c r="I85" s="35"/>
      <c r="J85" s="35"/>
      <c r="K85" s="35"/>
      <c r="L85" s="123"/>
      <c r="S85" s="35"/>
      <c r="T85" s="35"/>
      <c r="U85" s="35"/>
      <c r="V85" s="35"/>
      <c r="W85" s="35"/>
      <c r="X85" s="35"/>
      <c r="Y85" s="35"/>
      <c r="Z85" s="35"/>
      <c r="AA85" s="35"/>
      <c r="AB85" s="35"/>
      <c r="AC85" s="35"/>
      <c r="AD85" s="35"/>
      <c r="AE85" s="35"/>
    </row>
    <row r="86" spans="1:31" s="2" customFormat="1" ht="6.95" customHeight="1">
      <c r="A86" s="35"/>
      <c r="B86" s="36"/>
      <c r="C86" s="35"/>
      <c r="D86" s="35"/>
      <c r="E86" s="35"/>
      <c r="F86" s="35"/>
      <c r="G86" s="35"/>
      <c r="H86" s="35"/>
      <c r="I86" s="35"/>
      <c r="J86" s="35"/>
      <c r="K86" s="35"/>
      <c r="L86" s="123"/>
      <c r="S86" s="35"/>
      <c r="T86" s="35"/>
      <c r="U86" s="35"/>
      <c r="V86" s="35"/>
      <c r="W86" s="35"/>
      <c r="X86" s="35"/>
      <c r="Y86" s="35"/>
      <c r="Z86" s="35"/>
      <c r="AA86" s="35"/>
      <c r="AB86" s="35"/>
      <c r="AC86" s="35"/>
      <c r="AD86" s="35"/>
      <c r="AE86" s="35"/>
    </row>
    <row r="87" spans="1:31" s="2" customFormat="1" ht="12" customHeight="1">
      <c r="A87" s="35"/>
      <c r="B87" s="36"/>
      <c r="C87" s="29" t="s">
        <v>21</v>
      </c>
      <c r="D87" s="35"/>
      <c r="E87" s="35"/>
      <c r="F87" s="24" t="str">
        <f>F16</f>
        <v xml:space="preserve"> </v>
      </c>
      <c r="G87" s="35"/>
      <c r="H87" s="35"/>
      <c r="I87" s="29" t="s">
        <v>23</v>
      </c>
      <c r="J87" s="61" t="str">
        <f>IF(J16="","",J16)</f>
        <v>9. 11. 2022</v>
      </c>
      <c r="K87" s="35"/>
      <c r="L87" s="123"/>
      <c r="S87" s="35"/>
      <c r="T87" s="35"/>
      <c r="U87" s="35"/>
      <c r="V87" s="35"/>
      <c r="W87" s="35"/>
      <c r="X87" s="35"/>
      <c r="Y87" s="35"/>
      <c r="Z87" s="35"/>
      <c r="AA87" s="35"/>
      <c r="AB87" s="35"/>
      <c r="AC87" s="35"/>
      <c r="AD87" s="35"/>
      <c r="AE87" s="35"/>
    </row>
    <row r="88" spans="1:31" s="2" customFormat="1" ht="6.95" customHeight="1">
      <c r="A88" s="35"/>
      <c r="B88" s="36"/>
      <c r="C88" s="35"/>
      <c r="D88" s="35"/>
      <c r="E88" s="35"/>
      <c r="F88" s="35"/>
      <c r="G88" s="35"/>
      <c r="H88" s="35"/>
      <c r="I88" s="35"/>
      <c r="J88" s="35"/>
      <c r="K88" s="35"/>
      <c r="L88" s="123"/>
      <c r="S88" s="35"/>
      <c r="T88" s="35"/>
      <c r="U88" s="35"/>
      <c r="V88" s="35"/>
      <c r="W88" s="35"/>
      <c r="X88" s="35"/>
      <c r="Y88" s="35"/>
      <c r="Z88" s="35"/>
      <c r="AA88" s="35"/>
      <c r="AB88" s="35"/>
      <c r="AC88" s="35"/>
      <c r="AD88" s="35"/>
      <c r="AE88" s="35"/>
    </row>
    <row r="89" spans="1:31" s="2" customFormat="1" ht="15.15" customHeight="1">
      <c r="A89" s="35"/>
      <c r="B89" s="36"/>
      <c r="C89" s="29" t="s">
        <v>25</v>
      </c>
      <c r="D89" s="35"/>
      <c r="E89" s="35"/>
      <c r="F89" s="24" t="str">
        <f>E19</f>
        <v xml:space="preserve"> </v>
      </c>
      <c r="G89" s="35"/>
      <c r="H89" s="35"/>
      <c r="I89" s="29" t="s">
        <v>30</v>
      </c>
      <c r="J89" s="33" t="str">
        <f>E25</f>
        <v xml:space="preserve"> </v>
      </c>
      <c r="K89" s="35"/>
      <c r="L89" s="123"/>
      <c r="S89" s="35"/>
      <c r="T89" s="35"/>
      <c r="U89" s="35"/>
      <c r="V89" s="35"/>
      <c r="W89" s="35"/>
      <c r="X89" s="35"/>
      <c r="Y89" s="35"/>
      <c r="Z89" s="35"/>
      <c r="AA89" s="35"/>
      <c r="AB89" s="35"/>
      <c r="AC89" s="35"/>
      <c r="AD89" s="35"/>
      <c r="AE89" s="35"/>
    </row>
    <row r="90" spans="1:31" s="2" customFormat="1" ht="15.15" customHeight="1">
      <c r="A90" s="35"/>
      <c r="B90" s="36"/>
      <c r="C90" s="29" t="s">
        <v>28</v>
      </c>
      <c r="D90" s="35"/>
      <c r="E90" s="35"/>
      <c r="F90" s="24" t="str">
        <f>IF(E22="","",E22)</f>
        <v>Vyplň údaj</v>
      </c>
      <c r="G90" s="35"/>
      <c r="H90" s="35"/>
      <c r="I90" s="29" t="s">
        <v>32</v>
      </c>
      <c r="J90" s="33" t="str">
        <f>E28</f>
        <v xml:space="preserve"> </v>
      </c>
      <c r="K90" s="35"/>
      <c r="L90" s="123"/>
      <c r="S90" s="35"/>
      <c r="T90" s="35"/>
      <c r="U90" s="35"/>
      <c r="V90" s="35"/>
      <c r="W90" s="35"/>
      <c r="X90" s="35"/>
      <c r="Y90" s="35"/>
      <c r="Z90" s="35"/>
      <c r="AA90" s="35"/>
      <c r="AB90" s="35"/>
      <c r="AC90" s="35"/>
      <c r="AD90" s="35"/>
      <c r="AE90" s="35"/>
    </row>
    <row r="91" spans="1:31" s="2" customFormat="1" ht="10.3"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11" customFormat="1" ht="29.25" customHeight="1">
      <c r="A92" s="147"/>
      <c r="B92" s="148"/>
      <c r="C92" s="149" t="s">
        <v>136</v>
      </c>
      <c r="D92" s="150" t="s">
        <v>54</v>
      </c>
      <c r="E92" s="150" t="s">
        <v>50</v>
      </c>
      <c r="F92" s="150" t="s">
        <v>51</v>
      </c>
      <c r="G92" s="150" t="s">
        <v>137</v>
      </c>
      <c r="H92" s="150" t="s">
        <v>138</v>
      </c>
      <c r="I92" s="150" t="s">
        <v>139</v>
      </c>
      <c r="J92" s="150" t="s">
        <v>128</v>
      </c>
      <c r="K92" s="151" t="s">
        <v>140</v>
      </c>
      <c r="L92" s="152"/>
      <c r="M92" s="77" t="s">
        <v>3</v>
      </c>
      <c r="N92" s="78" t="s">
        <v>39</v>
      </c>
      <c r="O92" s="78" t="s">
        <v>141</v>
      </c>
      <c r="P92" s="78" t="s">
        <v>142</v>
      </c>
      <c r="Q92" s="78" t="s">
        <v>143</v>
      </c>
      <c r="R92" s="78" t="s">
        <v>144</v>
      </c>
      <c r="S92" s="78" t="s">
        <v>145</v>
      </c>
      <c r="T92" s="79" t="s">
        <v>146</v>
      </c>
      <c r="U92" s="147"/>
      <c r="V92" s="147"/>
      <c r="W92" s="147"/>
      <c r="X92" s="147"/>
      <c r="Y92" s="147"/>
      <c r="Z92" s="147"/>
      <c r="AA92" s="147"/>
      <c r="AB92" s="147"/>
      <c r="AC92" s="147"/>
      <c r="AD92" s="147"/>
      <c r="AE92" s="147"/>
    </row>
    <row r="93" spans="1:63" s="2" customFormat="1" ht="22.8" customHeight="1">
      <c r="A93" s="35"/>
      <c r="B93" s="36"/>
      <c r="C93" s="84" t="s">
        <v>147</v>
      </c>
      <c r="D93" s="35"/>
      <c r="E93" s="35"/>
      <c r="F93" s="35"/>
      <c r="G93" s="35"/>
      <c r="H93" s="35"/>
      <c r="I93" s="35"/>
      <c r="J93" s="153">
        <f>BK93</f>
        <v>0</v>
      </c>
      <c r="K93" s="35"/>
      <c r="L93" s="36"/>
      <c r="M93" s="80"/>
      <c r="N93" s="65"/>
      <c r="O93" s="81"/>
      <c r="P93" s="154">
        <f>P94</f>
        <v>0</v>
      </c>
      <c r="Q93" s="81"/>
      <c r="R93" s="154">
        <f>R94</f>
        <v>0</v>
      </c>
      <c r="S93" s="81"/>
      <c r="T93" s="155">
        <f>T94</f>
        <v>0</v>
      </c>
      <c r="U93" s="35"/>
      <c r="V93" s="35"/>
      <c r="W93" s="35"/>
      <c r="X93" s="35"/>
      <c r="Y93" s="35"/>
      <c r="Z93" s="35"/>
      <c r="AA93" s="35"/>
      <c r="AB93" s="35"/>
      <c r="AC93" s="35"/>
      <c r="AD93" s="35"/>
      <c r="AE93" s="35"/>
      <c r="AT93" s="16" t="s">
        <v>68</v>
      </c>
      <c r="AU93" s="16" t="s">
        <v>129</v>
      </c>
      <c r="BK93" s="156">
        <f>BK94</f>
        <v>0</v>
      </c>
    </row>
    <row r="94" spans="1:63" s="12" customFormat="1" ht="25.9" customHeight="1">
      <c r="A94" s="12"/>
      <c r="B94" s="157"/>
      <c r="C94" s="12"/>
      <c r="D94" s="158" t="s">
        <v>68</v>
      </c>
      <c r="E94" s="159" t="s">
        <v>179</v>
      </c>
      <c r="F94" s="159" t="s">
        <v>180</v>
      </c>
      <c r="G94" s="12"/>
      <c r="H94" s="12"/>
      <c r="I94" s="160"/>
      <c r="J94" s="161">
        <f>BK94</f>
        <v>0</v>
      </c>
      <c r="K94" s="12"/>
      <c r="L94" s="157"/>
      <c r="M94" s="162"/>
      <c r="N94" s="163"/>
      <c r="O94" s="163"/>
      <c r="P94" s="164">
        <f>P95</f>
        <v>0</v>
      </c>
      <c r="Q94" s="163"/>
      <c r="R94" s="164">
        <f>R95</f>
        <v>0</v>
      </c>
      <c r="S94" s="163"/>
      <c r="T94" s="165">
        <f>T95</f>
        <v>0</v>
      </c>
      <c r="U94" s="12"/>
      <c r="V94" s="12"/>
      <c r="W94" s="12"/>
      <c r="X94" s="12"/>
      <c r="Y94" s="12"/>
      <c r="Z94" s="12"/>
      <c r="AA94" s="12"/>
      <c r="AB94" s="12"/>
      <c r="AC94" s="12"/>
      <c r="AD94" s="12"/>
      <c r="AE94" s="12"/>
      <c r="AR94" s="158" t="s">
        <v>77</v>
      </c>
      <c r="AT94" s="166" t="s">
        <v>68</v>
      </c>
      <c r="AU94" s="166" t="s">
        <v>69</v>
      </c>
      <c r="AY94" s="158" t="s">
        <v>150</v>
      </c>
      <c r="BK94" s="167">
        <f>BK95</f>
        <v>0</v>
      </c>
    </row>
    <row r="95" spans="1:63" s="12" customFormat="1" ht="22.8" customHeight="1">
      <c r="A95" s="12"/>
      <c r="B95" s="157"/>
      <c r="C95" s="12"/>
      <c r="D95" s="158" t="s">
        <v>68</v>
      </c>
      <c r="E95" s="168" t="s">
        <v>299</v>
      </c>
      <c r="F95" s="168" t="s">
        <v>300</v>
      </c>
      <c r="G95" s="12"/>
      <c r="H95" s="12"/>
      <c r="I95" s="160"/>
      <c r="J95" s="169">
        <f>BK95</f>
        <v>0</v>
      </c>
      <c r="K95" s="12"/>
      <c r="L95" s="157"/>
      <c r="M95" s="162"/>
      <c r="N95" s="163"/>
      <c r="O95" s="163"/>
      <c r="P95" s="164">
        <f>SUM(P96:P111)</f>
        <v>0</v>
      </c>
      <c r="Q95" s="163"/>
      <c r="R95" s="164">
        <f>SUM(R96:R111)</f>
        <v>0</v>
      </c>
      <c r="S95" s="163"/>
      <c r="T95" s="165">
        <f>SUM(T96:T111)</f>
        <v>0</v>
      </c>
      <c r="U95" s="12"/>
      <c r="V95" s="12"/>
      <c r="W95" s="12"/>
      <c r="X95" s="12"/>
      <c r="Y95" s="12"/>
      <c r="Z95" s="12"/>
      <c r="AA95" s="12"/>
      <c r="AB95" s="12"/>
      <c r="AC95" s="12"/>
      <c r="AD95" s="12"/>
      <c r="AE95" s="12"/>
      <c r="AR95" s="158" t="s">
        <v>77</v>
      </c>
      <c r="AT95" s="166" t="s">
        <v>68</v>
      </c>
      <c r="AU95" s="166" t="s">
        <v>15</v>
      </c>
      <c r="AY95" s="158" t="s">
        <v>150</v>
      </c>
      <c r="BK95" s="167">
        <f>SUM(BK96:BK111)</f>
        <v>0</v>
      </c>
    </row>
    <row r="96" spans="1:65" s="2" customFormat="1" ht="24.15" customHeight="1">
      <c r="A96" s="35"/>
      <c r="B96" s="170"/>
      <c r="C96" s="171" t="s">
        <v>15</v>
      </c>
      <c r="D96" s="171" t="s">
        <v>152</v>
      </c>
      <c r="E96" s="172" t="s">
        <v>697</v>
      </c>
      <c r="F96" s="173" t="s">
        <v>698</v>
      </c>
      <c r="G96" s="174" t="s">
        <v>155</v>
      </c>
      <c r="H96" s="175">
        <v>59.64</v>
      </c>
      <c r="I96" s="176"/>
      <c r="J96" s="177">
        <f>ROUND(I96*H96,2)</f>
        <v>0</v>
      </c>
      <c r="K96" s="173" t="s">
        <v>156</v>
      </c>
      <c r="L96" s="36"/>
      <c r="M96" s="178" t="s">
        <v>3</v>
      </c>
      <c r="N96" s="179" t="s">
        <v>40</v>
      </c>
      <c r="O96" s="69"/>
      <c r="P96" s="180">
        <f>O96*H96</f>
        <v>0</v>
      </c>
      <c r="Q96" s="180">
        <v>0</v>
      </c>
      <c r="R96" s="180">
        <f>Q96*H96</f>
        <v>0</v>
      </c>
      <c r="S96" s="180">
        <v>0</v>
      </c>
      <c r="T96" s="181">
        <f>S96*H96</f>
        <v>0</v>
      </c>
      <c r="U96" s="35"/>
      <c r="V96" s="35"/>
      <c r="W96" s="35"/>
      <c r="X96" s="35"/>
      <c r="Y96" s="35"/>
      <c r="Z96" s="35"/>
      <c r="AA96" s="35"/>
      <c r="AB96" s="35"/>
      <c r="AC96" s="35"/>
      <c r="AD96" s="35"/>
      <c r="AE96" s="35"/>
      <c r="AR96" s="182" t="s">
        <v>185</v>
      </c>
      <c r="AT96" s="182" t="s">
        <v>152</v>
      </c>
      <c r="AU96" s="182" t="s">
        <v>77</v>
      </c>
      <c r="AY96" s="16" t="s">
        <v>150</v>
      </c>
      <c r="BE96" s="183">
        <f>IF(N96="základní",J96,0)</f>
        <v>0</v>
      </c>
      <c r="BF96" s="183">
        <f>IF(N96="snížená",J96,0)</f>
        <v>0</v>
      </c>
      <c r="BG96" s="183">
        <f>IF(N96="zákl. přenesená",J96,0)</f>
        <v>0</v>
      </c>
      <c r="BH96" s="183">
        <f>IF(N96="sníž. přenesená",J96,0)</f>
        <v>0</v>
      </c>
      <c r="BI96" s="183">
        <f>IF(N96="nulová",J96,0)</f>
        <v>0</v>
      </c>
      <c r="BJ96" s="16" t="s">
        <v>15</v>
      </c>
      <c r="BK96" s="183">
        <f>ROUND(I96*H96,2)</f>
        <v>0</v>
      </c>
      <c r="BL96" s="16" t="s">
        <v>185</v>
      </c>
      <c r="BM96" s="182" t="s">
        <v>77</v>
      </c>
    </row>
    <row r="97" spans="1:47" s="2" customFormat="1" ht="12">
      <c r="A97" s="35"/>
      <c r="B97" s="36"/>
      <c r="C97" s="35"/>
      <c r="D97" s="184" t="s">
        <v>157</v>
      </c>
      <c r="E97" s="35"/>
      <c r="F97" s="185" t="s">
        <v>699</v>
      </c>
      <c r="G97" s="35"/>
      <c r="H97" s="35"/>
      <c r="I97" s="186"/>
      <c r="J97" s="35"/>
      <c r="K97" s="35"/>
      <c r="L97" s="36"/>
      <c r="M97" s="187"/>
      <c r="N97" s="188"/>
      <c r="O97" s="69"/>
      <c r="P97" s="69"/>
      <c r="Q97" s="69"/>
      <c r="R97" s="69"/>
      <c r="S97" s="69"/>
      <c r="T97" s="70"/>
      <c r="U97" s="35"/>
      <c r="V97" s="35"/>
      <c r="W97" s="35"/>
      <c r="X97" s="35"/>
      <c r="Y97" s="35"/>
      <c r="Z97" s="35"/>
      <c r="AA97" s="35"/>
      <c r="AB97" s="35"/>
      <c r="AC97" s="35"/>
      <c r="AD97" s="35"/>
      <c r="AE97" s="35"/>
      <c r="AT97" s="16" t="s">
        <v>157</v>
      </c>
      <c r="AU97" s="16" t="s">
        <v>77</v>
      </c>
    </row>
    <row r="98" spans="1:65" s="2" customFormat="1" ht="33" customHeight="1">
      <c r="A98" s="35"/>
      <c r="B98" s="170"/>
      <c r="C98" s="171" t="s">
        <v>77</v>
      </c>
      <c r="D98" s="171" t="s">
        <v>152</v>
      </c>
      <c r="E98" s="172" t="s">
        <v>700</v>
      </c>
      <c r="F98" s="173" t="s">
        <v>701</v>
      </c>
      <c r="G98" s="174" t="s">
        <v>155</v>
      </c>
      <c r="H98" s="175">
        <v>59.64</v>
      </c>
      <c r="I98" s="176"/>
      <c r="J98" s="177">
        <f>ROUND(I98*H98,2)</f>
        <v>0</v>
      </c>
      <c r="K98" s="173" t="s">
        <v>156</v>
      </c>
      <c r="L98" s="36"/>
      <c r="M98" s="178" t="s">
        <v>3</v>
      </c>
      <c r="N98" s="179" t="s">
        <v>40</v>
      </c>
      <c r="O98" s="69"/>
      <c r="P98" s="180">
        <f>O98*H98</f>
        <v>0</v>
      </c>
      <c r="Q98" s="180">
        <v>0</v>
      </c>
      <c r="R98" s="180">
        <f>Q98*H98</f>
        <v>0</v>
      </c>
      <c r="S98" s="180">
        <v>0</v>
      </c>
      <c r="T98" s="181">
        <f>S98*H98</f>
        <v>0</v>
      </c>
      <c r="U98" s="35"/>
      <c r="V98" s="35"/>
      <c r="W98" s="35"/>
      <c r="X98" s="35"/>
      <c r="Y98" s="35"/>
      <c r="Z98" s="35"/>
      <c r="AA98" s="35"/>
      <c r="AB98" s="35"/>
      <c r="AC98" s="35"/>
      <c r="AD98" s="35"/>
      <c r="AE98" s="35"/>
      <c r="AR98" s="182" t="s">
        <v>185</v>
      </c>
      <c r="AT98" s="182" t="s">
        <v>152</v>
      </c>
      <c r="AU98" s="182" t="s">
        <v>77</v>
      </c>
      <c r="AY98" s="16" t="s">
        <v>150</v>
      </c>
      <c r="BE98" s="183">
        <f>IF(N98="základní",J98,0)</f>
        <v>0</v>
      </c>
      <c r="BF98" s="183">
        <f>IF(N98="snížená",J98,0)</f>
        <v>0</v>
      </c>
      <c r="BG98" s="183">
        <f>IF(N98="zákl. přenesená",J98,0)</f>
        <v>0</v>
      </c>
      <c r="BH98" s="183">
        <f>IF(N98="sníž. přenesená",J98,0)</f>
        <v>0</v>
      </c>
      <c r="BI98" s="183">
        <f>IF(N98="nulová",J98,0)</f>
        <v>0</v>
      </c>
      <c r="BJ98" s="16" t="s">
        <v>15</v>
      </c>
      <c r="BK98" s="183">
        <f>ROUND(I98*H98,2)</f>
        <v>0</v>
      </c>
      <c r="BL98" s="16" t="s">
        <v>185</v>
      </c>
      <c r="BM98" s="182" t="s">
        <v>87</v>
      </c>
    </row>
    <row r="99" spans="1:47" s="2" customFormat="1" ht="12">
      <c r="A99" s="35"/>
      <c r="B99" s="36"/>
      <c r="C99" s="35"/>
      <c r="D99" s="184" t="s">
        <v>157</v>
      </c>
      <c r="E99" s="35"/>
      <c r="F99" s="185" t="s">
        <v>702</v>
      </c>
      <c r="G99" s="35"/>
      <c r="H99" s="35"/>
      <c r="I99" s="186"/>
      <c r="J99" s="35"/>
      <c r="K99" s="35"/>
      <c r="L99" s="36"/>
      <c r="M99" s="187"/>
      <c r="N99" s="188"/>
      <c r="O99" s="69"/>
      <c r="P99" s="69"/>
      <c r="Q99" s="69"/>
      <c r="R99" s="69"/>
      <c r="S99" s="69"/>
      <c r="T99" s="70"/>
      <c r="U99" s="35"/>
      <c r="V99" s="35"/>
      <c r="W99" s="35"/>
      <c r="X99" s="35"/>
      <c r="Y99" s="35"/>
      <c r="Z99" s="35"/>
      <c r="AA99" s="35"/>
      <c r="AB99" s="35"/>
      <c r="AC99" s="35"/>
      <c r="AD99" s="35"/>
      <c r="AE99" s="35"/>
      <c r="AT99" s="16" t="s">
        <v>157</v>
      </c>
      <c r="AU99" s="16" t="s">
        <v>77</v>
      </c>
    </row>
    <row r="100" spans="1:65" s="2" customFormat="1" ht="24.15" customHeight="1">
      <c r="A100" s="35"/>
      <c r="B100" s="170"/>
      <c r="C100" s="171" t="s">
        <v>90</v>
      </c>
      <c r="D100" s="171" t="s">
        <v>152</v>
      </c>
      <c r="E100" s="172" t="s">
        <v>703</v>
      </c>
      <c r="F100" s="173" t="s">
        <v>704</v>
      </c>
      <c r="G100" s="174" t="s">
        <v>155</v>
      </c>
      <c r="H100" s="175">
        <v>59.64</v>
      </c>
      <c r="I100" s="176"/>
      <c r="J100" s="177">
        <f>ROUND(I100*H100,2)</f>
        <v>0</v>
      </c>
      <c r="K100" s="173" t="s">
        <v>156</v>
      </c>
      <c r="L100" s="36"/>
      <c r="M100" s="178" t="s">
        <v>3</v>
      </c>
      <c r="N100" s="179" t="s">
        <v>40</v>
      </c>
      <c r="O100" s="69"/>
      <c r="P100" s="180">
        <f>O100*H100</f>
        <v>0</v>
      </c>
      <c r="Q100" s="180">
        <v>0</v>
      </c>
      <c r="R100" s="180">
        <f>Q100*H100</f>
        <v>0</v>
      </c>
      <c r="S100" s="180">
        <v>0</v>
      </c>
      <c r="T100" s="181">
        <f>S100*H100</f>
        <v>0</v>
      </c>
      <c r="U100" s="35"/>
      <c r="V100" s="35"/>
      <c r="W100" s="35"/>
      <c r="X100" s="35"/>
      <c r="Y100" s="35"/>
      <c r="Z100" s="35"/>
      <c r="AA100" s="35"/>
      <c r="AB100" s="35"/>
      <c r="AC100" s="35"/>
      <c r="AD100" s="35"/>
      <c r="AE100" s="35"/>
      <c r="AR100" s="182" t="s">
        <v>185</v>
      </c>
      <c r="AT100" s="182" t="s">
        <v>152</v>
      </c>
      <c r="AU100" s="182" t="s">
        <v>77</v>
      </c>
      <c r="AY100" s="16" t="s">
        <v>150</v>
      </c>
      <c r="BE100" s="183">
        <f>IF(N100="základní",J100,0)</f>
        <v>0</v>
      </c>
      <c r="BF100" s="183">
        <f>IF(N100="snížená",J100,0)</f>
        <v>0</v>
      </c>
      <c r="BG100" s="183">
        <f>IF(N100="zákl. přenesená",J100,0)</f>
        <v>0</v>
      </c>
      <c r="BH100" s="183">
        <f>IF(N100="sníž. přenesená",J100,0)</f>
        <v>0</v>
      </c>
      <c r="BI100" s="183">
        <f>IF(N100="nulová",J100,0)</f>
        <v>0</v>
      </c>
      <c r="BJ100" s="16" t="s">
        <v>15</v>
      </c>
      <c r="BK100" s="183">
        <f>ROUND(I100*H100,2)</f>
        <v>0</v>
      </c>
      <c r="BL100" s="16" t="s">
        <v>185</v>
      </c>
      <c r="BM100" s="182" t="s">
        <v>93</v>
      </c>
    </row>
    <row r="101" spans="1:47" s="2" customFormat="1" ht="12">
      <c r="A101" s="35"/>
      <c r="B101" s="36"/>
      <c r="C101" s="35"/>
      <c r="D101" s="184" t="s">
        <v>157</v>
      </c>
      <c r="E101" s="35"/>
      <c r="F101" s="185" t="s">
        <v>705</v>
      </c>
      <c r="G101" s="35"/>
      <c r="H101" s="35"/>
      <c r="I101" s="186"/>
      <c r="J101" s="35"/>
      <c r="K101" s="35"/>
      <c r="L101" s="36"/>
      <c r="M101" s="187"/>
      <c r="N101" s="188"/>
      <c r="O101" s="69"/>
      <c r="P101" s="69"/>
      <c r="Q101" s="69"/>
      <c r="R101" s="69"/>
      <c r="S101" s="69"/>
      <c r="T101" s="70"/>
      <c r="U101" s="35"/>
      <c r="V101" s="35"/>
      <c r="W101" s="35"/>
      <c r="X101" s="35"/>
      <c r="Y101" s="35"/>
      <c r="Z101" s="35"/>
      <c r="AA101" s="35"/>
      <c r="AB101" s="35"/>
      <c r="AC101" s="35"/>
      <c r="AD101" s="35"/>
      <c r="AE101" s="35"/>
      <c r="AT101" s="16" t="s">
        <v>157</v>
      </c>
      <c r="AU101" s="16" t="s">
        <v>77</v>
      </c>
    </row>
    <row r="102" spans="1:65" s="2" customFormat="1" ht="24.15" customHeight="1">
      <c r="A102" s="35"/>
      <c r="B102" s="170"/>
      <c r="C102" s="171" t="s">
        <v>87</v>
      </c>
      <c r="D102" s="171" t="s">
        <v>152</v>
      </c>
      <c r="E102" s="172" t="s">
        <v>706</v>
      </c>
      <c r="F102" s="173" t="s">
        <v>707</v>
      </c>
      <c r="G102" s="174" t="s">
        <v>155</v>
      </c>
      <c r="H102" s="175">
        <v>59.64</v>
      </c>
      <c r="I102" s="176"/>
      <c r="J102" s="177">
        <f>ROUND(I102*H102,2)</f>
        <v>0</v>
      </c>
      <c r="K102" s="173" t="s">
        <v>156</v>
      </c>
      <c r="L102" s="36"/>
      <c r="M102" s="178" t="s">
        <v>3</v>
      </c>
      <c r="N102" s="179" t="s">
        <v>40</v>
      </c>
      <c r="O102" s="69"/>
      <c r="P102" s="180">
        <f>O102*H102</f>
        <v>0</v>
      </c>
      <c r="Q102" s="180">
        <v>0</v>
      </c>
      <c r="R102" s="180">
        <f>Q102*H102</f>
        <v>0</v>
      </c>
      <c r="S102" s="180">
        <v>0</v>
      </c>
      <c r="T102" s="181">
        <f>S102*H102</f>
        <v>0</v>
      </c>
      <c r="U102" s="35"/>
      <c r="V102" s="35"/>
      <c r="W102" s="35"/>
      <c r="X102" s="35"/>
      <c r="Y102" s="35"/>
      <c r="Z102" s="35"/>
      <c r="AA102" s="35"/>
      <c r="AB102" s="35"/>
      <c r="AC102" s="35"/>
      <c r="AD102" s="35"/>
      <c r="AE102" s="35"/>
      <c r="AR102" s="182" t="s">
        <v>185</v>
      </c>
      <c r="AT102" s="182" t="s">
        <v>152</v>
      </c>
      <c r="AU102" s="182" t="s">
        <v>77</v>
      </c>
      <c r="AY102" s="16" t="s">
        <v>150</v>
      </c>
      <c r="BE102" s="183">
        <f>IF(N102="základní",J102,0)</f>
        <v>0</v>
      </c>
      <c r="BF102" s="183">
        <f>IF(N102="snížená",J102,0)</f>
        <v>0</v>
      </c>
      <c r="BG102" s="183">
        <f>IF(N102="zákl. přenesená",J102,0)</f>
        <v>0</v>
      </c>
      <c r="BH102" s="183">
        <f>IF(N102="sníž. přenesená",J102,0)</f>
        <v>0</v>
      </c>
      <c r="BI102" s="183">
        <f>IF(N102="nulová",J102,0)</f>
        <v>0</v>
      </c>
      <c r="BJ102" s="16" t="s">
        <v>15</v>
      </c>
      <c r="BK102" s="183">
        <f>ROUND(I102*H102,2)</f>
        <v>0</v>
      </c>
      <c r="BL102" s="16" t="s">
        <v>185</v>
      </c>
      <c r="BM102" s="182" t="s">
        <v>170</v>
      </c>
    </row>
    <row r="103" spans="1:47" s="2" customFormat="1" ht="12">
      <c r="A103" s="35"/>
      <c r="B103" s="36"/>
      <c r="C103" s="35"/>
      <c r="D103" s="184" t="s">
        <v>157</v>
      </c>
      <c r="E103" s="35"/>
      <c r="F103" s="185" t="s">
        <v>708</v>
      </c>
      <c r="G103" s="35"/>
      <c r="H103" s="35"/>
      <c r="I103" s="186"/>
      <c r="J103" s="35"/>
      <c r="K103" s="35"/>
      <c r="L103" s="36"/>
      <c r="M103" s="187"/>
      <c r="N103" s="188"/>
      <c r="O103" s="69"/>
      <c r="P103" s="69"/>
      <c r="Q103" s="69"/>
      <c r="R103" s="69"/>
      <c r="S103" s="69"/>
      <c r="T103" s="70"/>
      <c r="U103" s="35"/>
      <c r="V103" s="35"/>
      <c r="W103" s="35"/>
      <c r="X103" s="35"/>
      <c r="Y103" s="35"/>
      <c r="Z103" s="35"/>
      <c r="AA103" s="35"/>
      <c r="AB103" s="35"/>
      <c r="AC103" s="35"/>
      <c r="AD103" s="35"/>
      <c r="AE103" s="35"/>
      <c r="AT103" s="16" t="s">
        <v>157</v>
      </c>
      <c r="AU103" s="16" t="s">
        <v>77</v>
      </c>
    </row>
    <row r="104" spans="1:65" s="2" customFormat="1" ht="21.75" customHeight="1">
      <c r="A104" s="35"/>
      <c r="B104" s="170"/>
      <c r="C104" s="171" t="s">
        <v>93</v>
      </c>
      <c r="D104" s="171" t="s">
        <v>152</v>
      </c>
      <c r="E104" s="172" t="s">
        <v>709</v>
      </c>
      <c r="F104" s="173" t="s">
        <v>710</v>
      </c>
      <c r="G104" s="174" t="s">
        <v>711</v>
      </c>
      <c r="H104" s="175">
        <v>80</v>
      </c>
      <c r="I104" s="176"/>
      <c r="J104" s="177">
        <f>ROUND(I104*H104,2)</f>
        <v>0</v>
      </c>
      <c r="K104" s="173" t="s">
        <v>156</v>
      </c>
      <c r="L104" s="36"/>
      <c r="M104" s="178" t="s">
        <v>3</v>
      </c>
      <c r="N104" s="179" t="s">
        <v>40</v>
      </c>
      <c r="O104" s="69"/>
      <c r="P104" s="180">
        <f>O104*H104</f>
        <v>0</v>
      </c>
      <c r="Q104" s="180">
        <v>0</v>
      </c>
      <c r="R104" s="180">
        <f>Q104*H104</f>
        <v>0</v>
      </c>
      <c r="S104" s="180">
        <v>0</v>
      </c>
      <c r="T104" s="181">
        <f>S104*H104</f>
        <v>0</v>
      </c>
      <c r="U104" s="35"/>
      <c r="V104" s="35"/>
      <c r="W104" s="35"/>
      <c r="X104" s="35"/>
      <c r="Y104" s="35"/>
      <c r="Z104" s="35"/>
      <c r="AA104" s="35"/>
      <c r="AB104" s="35"/>
      <c r="AC104" s="35"/>
      <c r="AD104" s="35"/>
      <c r="AE104" s="35"/>
      <c r="AR104" s="182" t="s">
        <v>185</v>
      </c>
      <c r="AT104" s="182" t="s">
        <v>152</v>
      </c>
      <c r="AU104" s="182" t="s">
        <v>77</v>
      </c>
      <c r="AY104" s="16" t="s">
        <v>150</v>
      </c>
      <c r="BE104" s="183">
        <f>IF(N104="základní",J104,0)</f>
        <v>0</v>
      </c>
      <c r="BF104" s="183">
        <f>IF(N104="snížená",J104,0)</f>
        <v>0</v>
      </c>
      <c r="BG104" s="183">
        <f>IF(N104="zákl. přenesená",J104,0)</f>
        <v>0</v>
      </c>
      <c r="BH104" s="183">
        <f>IF(N104="sníž. přenesená",J104,0)</f>
        <v>0</v>
      </c>
      <c r="BI104" s="183">
        <f>IF(N104="nulová",J104,0)</f>
        <v>0</v>
      </c>
      <c r="BJ104" s="16" t="s">
        <v>15</v>
      </c>
      <c r="BK104" s="183">
        <f>ROUND(I104*H104,2)</f>
        <v>0</v>
      </c>
      <c r="BL104" s="16" t="s">
        <v>185</v>
      </c>
      <c r="BM104" s="182" t="s">
        <v>174</v>
      </c>
    </row>
    <row r="105" spans="1:47" s="2" customFormat="1" ht="12">
      <c r="A105" s="35"/>
      <c r="B105" s="36"/>
      <c r="C105" s="35"/>
      <c r="D105" s="184" t="s">
        <v>157</v>
      </c>
      <c r="E105" s="35"/>
      <c r="F105" s="185" t="s">
        <v>712</v>
      </c>
      <c r="G105" s="35"/>
      <c r="H105" s="35"/>
      <c r="I105" s="186"/>
      <c r="J105" s="35"/>
      <c r="K105" s="35"/>
      <c r="L105" s="36"/>
      <c r="M105" s="187"/>
      <c r="N105" s="188"/>
      <c r="O105" s="69"/>
      <c r="P105" s="69"/>
      <c r="Q105" s="69"/>
      <c r="R105" s="69"/>
      <c r="S105" s="69"/>
      <c r="T105" s="70"/>
      <c r="U105" s="35"/>
      <c r="V105" s="35"/>
      <c r="W105" s="35"/>
      <c r="X105" s="35"/>
      <c r="Y105" s="35"/>
      <c r="Z105" s="35"/>
      <c r="AA105" s="35"/>
      <c r="AB105" s="35"/>
      <c r="AC105" s="35"/>
      <c r="AD105" s="35"/>
      <c r="AE105" s="35"/>
      <c r="AT105" s="16" t="s">
        <v>157</v>
      </c>
      <c r="AU105" s="16" t="s">
        <v>77</v>
      </c>
    </row>
    <row r="106" spans="1:65" s="2" customFormat="1" ht="37.8" customHeight="1">
      <c r="A106" s="35"/>
      <c r="B106" s="170"/>
      <c r="C106" s="171" t="s">
        <v>170</v>
      </c>
      <c r="D106" s="171" t="s">
        <v>152</v>
      </c>
      <c r="E106" s="172" t="s">
        <v>713</v>
      </c>
      <c r="F106" s="173" t="s">
        <v>714</v>
      </c>
      <c r="G106" s="174" t="s">
        <v>201</v>
      </c>
      <c r="H106" s="175">
        <v>213</v>
      </c>
      <c r="I106" s="176"/>
      <c r="J106" s="177">
        <f>ROUND(I106*H106,2)</f>
        <v>0</v>
      </c>
      <c r="K106" s="173" t="s">
        <v>156</v>
      </c>
      <c r="L106" s="36"/>
      <c r="M106" s="178" t="s">
        <v>3</v>
      </c>
      <c r="N106" s="179" t="s">
        <v>40</v>
      </c>
      <c r="O106" s="69"/>
      <c r="P106" s="180">
        <f>O106*H106</f>
        <v>0</v>
      </c>
      <c r="Q106" s="180">
        <v>0</v>
      </c>
      <c r="R106" s="180">
        <f>Q106*H106</f>
        <v>0</v>
      </c>
      <c r="S106" s="180">
        <v>0</v>
      </c>
      <c r="T106" s="181">
        <f>S106*H106</f>
        <v>0</v>
      </c>
      <c r="U106" s="35"/>
      <c r="V106" s="35"/>
      <c r="W106" s="35"/>
      <c r="X106" s="35"/>
      <c r="Y106" s="35"/>
      <c r="Z106" s="35"/>
      <c r="AA106" s="35"/>
      <c r="AB106" s="35"/>
      <c r="AC106" s="35"/>
      <c r="AD106" s="35"/>
      <c r="AE106" s="35"/>
      <c r="AR106" s="182" t="s">
        <v>185</v>
      </c>
      <c r="AT106" s="182" t="s">
        <v>152</v>
      </c>
      <c r="AU106" s="182" t="s">
        <v>77</v>
      </c>
      <c r="AY106" s="16" t="s">
        <v>150</v>
      </c>
      <c r="BE106" s="183">
        <f>IF(N106="základní",J106,0)</f>
        <v>0</v>
      </c>
      <c r="BF106" s="183">
        <f>IF(N106="snížená",J106,0)</f>
        <v>0</v>
      </c>
      <c r="BG106" s="183">
        <f>IF(N106="zákl. přenesená",J106,0)</f>
        <v>0</v>
      </c>
      <c r="BH106" s="183">
        <f>IF(N106="sníž. přenesená",J106,0)</f>
        <v>0</v>
      </c>
      <c r="BI106" s="183">
        <f>IF(N106="nulová",J106,0)</f>
        <v>0</v>
      </c>
      <c r="BJ106" s="16" t="s">
        <v>15</v>
      </c>
      <c r="BK106" s="183">
        <f>ROUND(I106*H106,2)</f>
        <v>0</v>
      </c>
      <c r="BL106" s="16" t="s">
        <v>185</v>
      </c>
      <c r="BM106" s="182" t="s">
        <v>73</v>
      </c>
    </row>
    <row r="107" spans="1:47" s="2" customFormat="1" ht="12">
      <c r="A107" s="35"/>
      <c r="B107" s="36"/>
      <c r="C107" s="35"/>
      <c r="D107" s="184" t="s">
        <v>157</v>
      </c>
      <c r="E107" s="35"/>
      <c r="F107" s="185" t="s">
        <v>715</v>
      </c>
      <c r="G107" s="35"/>
      <c r="H107" s="35"/>
      <c r="I107" s="186"/>
      <c r="J107" s="35"/>
      <c r="K107" s="35"/>
      <c r="L107" s="36"/>
      <c r="M107" s="187"/>
      <c r="N107" s="188"/>
      <c r="O107" s="69"/>
      <c r="P107" s="69"/>
      <c r="Q107" s="69"/>
      <c r="R107" s="69"/>
      <c r="S107" s="69"/>
      <c r="T107" s="70"/>
      <c r="U107" s="35"/>
      <c r="V107" s="35"/>
      <c r="W107" s="35"/>
      <c r="X107" s="35"/>
      <c r="Y107" s="35"/>
      <c r="Z107" s="35"/>
      <c r="AA107" s="35"/>
      <c r="AB107" s="35"/>
      <c r="AC107" s="35"/>
      <c r="AD107" s="35"/>
      <c r="AE107" s="35"/>
      <c r="AT107" s="16" t="s">
        <v>157</v>
      </c>
      <c r="AU107" s="16" t="s">
        <v>77</v>
      </c>
    </row>
    <row r="108" spans="1:65" s="2" customFormat="1" ht="24.15" customHeight="1">
      <c r="A108" s="35"/>
      <c r="B108" s="170"/>
      <c r="C108" s="171" t="s">
        <v>188</v>
      </c>
      <c r="D108" s="171" t="s">
        <v>152</v>
      </c>
      <c r="E108" s="172" t="s">
        <v>716</v>
      </c>
      <c r="F108" s="173" t="s">
        <v>717</v>
      </c>
      <c r="G108" s="174" t="s">
        <v>201</v>
      </c>
      <c r="H108" s="175">
        <v>213</v>
      </c>
      <c r="I108" s="176"/>
      <c r="J108" s="177">
        <f>ROUND(I108*H108,2)</f>
        <v>0</v>
      </c>
      <c r="K108" s="173" t="s">
        <v>156</v>
      </c>
      <c r="L108" s="36"/>
      <c r="M108" s="178" t="s">
        <v>3</v>
      </c>
      <c r="N108" s="179" t="s">
        <v>40</v>
      </c>
      <c r="O108" s="69"/>
      <c r="P108" s="180">
        <f>O108*H108</f>
        <v>0</v>
      </c>
      <c r="Q108" s="180">
        <v>0</v>
      </c>
      <c r="R108" s="180">
        <f>Q108*H108</f>
        <v>0</v>
      </c>
      <c r="S108" s="180">
        <v>0</v>
      </c>
      <c r="T108" s="181">
        <f>S108*H108</f>
        <v>0</v>
      </c>
      <c r="U108" s="35"/>
      <c r="V108" s="35"/>
      <c r="W108" s="35"/>
      <c r="X108" s="35"/>
      <c r="Y108" s="35"/>
      <c r="Z108" s="35"/>
      <c r="AA108" s="35"/>
      <c r="AB108" s="35"/>
      <c r="AC108" s="35"/>
      <c r="AD108" s="35"/>
      <c r="AE108" s="35"/>
      <c r="AR108" s="182" t="s">
        <v>185</v>
      </c>
      <c r="AT108" s="182" t="s">
        <v>152</v>
      </c>
      <c r="AU108" s="182" t="s">
        <v>77</v>
      </c>
      <c r="AY108" s="16" t="s">
        <v>150</v>
      </c>
      <c r="BE108" s="183">
        <f>IF(N108="základní",J108,0)</f>
        <v>0</v>
      </c>
      <c r="BF108" s="183">
        <f>IF(N108="snížená",J108,0)</f>
        <v>0</v>
      </c>
      <c r="BG108" s="183">
        <f>IF(N108="zákl. přenesená",J108,0)</f>
        <v>0</v>
      </c>
      <c r="BH108" s="183">
        <f>IF(N108="sníž. přenesená",J108,0)</f>
        <v>0</v>
      </c>
      <c r="BI108" s="183">
        <f>IF(N108="nulová",J108,0)</f>
        <v>0</v>
      </c>
      <c r="BJ108" s="16" t="s">
        <v>15</v>
      </c>
      <c r="BK108" s="183">
        <f>ROUND(I108*H108,2)</f>
        <v>0</v>
      </c>
      <c r="BL108" s="16" t="s">
        <v>185</v>
      </c>
      <c r="BM108" s="182" t="s">
        <v>186</v>
      </c>
    </row>
    <row r="109" spans="1:47" s="2" customFormat="1" ht="12">
      <c r="A109" s="35"/>
      <c r="B109" s="36"/>
      <c r="C109" s="35"/>
      <c r="D109" s="184" t="s">
        <v>157</v>
      </c>
      <c r="E109" s="35"/>
      <c r="F109" s="185" t="s">
        <v>718</v>
      </c>
      <c r="G109" s="35"/>
      <c r="H109" s="35"/>
      <c r="I109" s="186"/>
      <c r="J109" s="35"/>
      <c r="K109" s="35"/>
      <c r="L109" s="36"/>
      <c r="M109" s="187"/>
      <c r="N109" s="188"/>
      <c r="O109" s="69"/>
      <c r="P109" s="69"/>
      <c r="Q109" s="69"/>
      <c r="R109" s="69"/>
      <c r="S109" s="69"/>
      <c r="T109" s="70"/>
      <c r="U109" s="35"/>
      <c r="V109" s="35"/>
      <c r="W109" s="35"/>
      <c r="X109" s="35"/>
      <c r="Y109" s="35"/>
      <c r="Z109" s="35"/>
      <c r="AA109" s="35"/>
      <c r="AB109" s="35"/>
      <c r="AC109" s="35"/>
      <c r="AD109" s="35"/>
      <c r="AE109" s="35"/>
      <c r="AT109" s="16" t="s">
        <v>157</v>
      </c>
      <c r="AU109" s="16" t="s">
        <v>77</v>
      </c>
    </row>
    <row r="110" spans="1:65" s="2" customFormat="1" ht="33" customHeight="1">
      <c r="A110" s="35"/>
      <c r="B110" s="170"/>
      <c r="C110" s="171" t="s">
        <v>174</v>
      </c>
      <c r="D110" s="171" t="s">
        <v>152</v>
      </c>
      <c r="E110" s="172" t="s">
        <v>719</v>
      </c>
      <c r="F110" s="173" t="s">
        <v>720</v>
      </c>
      <c r="G110" s="174" t="s">
        <v>201</v>
      </c>
      <c r="H110" s="175">
        <v>213</v>
      </c>
      <c r="I110" s="176"/>
      <c r="J110" s="177">
        <f>ROUND(I110*H110,2)</f>
        <v>0</v>
      </c>
      <c r="K110" s="173" t="s">
        <v>156</v>
      </c>
      <c r="L110" s="36"/>
      <c r="M110" s="178" t="s">
        <v>3</v>
      </c>
      <c r="N110" s="179" t="s">
        <v>40</v>
      </c>
      <c r="O110" s="69"/>
      <c r="P110" s="180">
        <f>O110*H110</f>
        <v>0</v>
      </c>
      <c r="Q110" s="180">
        <v>0</v>
      </c>
      <c r="R110" s="180">
        <f>Q110*H110</f>
        <v>0</v>
      </c>
      <c r="S110" s="180">
        <v>0</v>
      </c>
      <c r="T110" s="181">
        <f>S110*H110</f>
        <v>0</v>
      </c>
      <c r="U110" s="35"/>
      <c r="V110" s="35"/>
      <c r="W110" s="35"/>
      <c r="X110" s="35"/>
      <c r="Y110" s="35"/>
      <c r="Z110" s="35"/>
      <c r="AA110" s="35"/>
      <c r="AB110" s="35"/>
      <c r="AC110" s="35"/>
      <c r="AD110" s="35"/>
      <c r="AE110" s="35"/>
      <c r="AR110" s="182" t="s">
        <v>185</v>
      </c>
      <c r="AT110" s="182" t="s">
        <v>152</v>
      </c>
      <c r="AU110" s="182" t="s">
        <v>77</v>
      </c>
      <c r="AY110" s="16" t="s">
        <v>150</v>
      </c>
      <c r="BE110" s="183">
        <f>IF(N110="základní",J110,0)</f>
        <v>0</v>
      </c>
      <c r="BF110" s="183">
        <f>IF(N110="snížená",J110,0)</f>
        <v>0</v>
      </c>
      <c r="BG110" s="183">
        <f>IF(N110="zákl. přenesená",J110,0)</f>
        <v>0</v>
      </c>
      <c r="BH110" s="183">
        <f>IF(N110="sníž. přenesená",J110,0)</f>
        <v>0</v>
      </c>
      <c r="BI110" s="183">
        <f>IF(N110="nulová",J110,0)</f>
        <v>0</v>
      </c>
      <c r="BJ110" s="16" t="s">
        <v>15</v>
      </c>
      <c r="BK110" s="183">
        <f>ROUND(I110*H110,2)</f>
        <v>0</v>
      </c>
      <c r="BL110" s="16" t="s">
        <v>185</v>
      </c>
      <c r="BM110" s="182" t="s">
        <v>185</v>
      </c>
    </row>
    <row r="111" spans="1:47" s="2" customFormat="1" ht="12">
      <c r="A111" s="35"/>
      <c r="B111" s="36"/>
      <c r="C111" s="35"/>
      <c r="D111" s="184" t="s">
        <v>157</v>
      </c>
      <c r="E111" s="35"/>
      <c r="F111" s="185" t="s">
        <v>721</v>
      </c>
      <c r="G111" s="35"/>
      <c r="H111" s="35"/>
      <c r="I111" s="186"/>
      <c r="J111" s="35"/>
      <c r="K111" s="35"/>
      <c r="L111" s="36"/>
      <c r="M111" s="189"/>
      <c r="N111" s="190"/>
      <c r="O111" s="191"/>
      <c r="P111" s="191"/>
      <c r="Q111" s="191"/>
      <c r="R111" s="191"/>
      <c r="S111" s="191"/>
      <c r="T111" s="192"/>
      <c r="U111" s="35"/>
      <c r="V111" s="35"/>
      <c r="W111" s="35"/>
      <c r="X111" s="35"/>
      <c r="Y111" s="35"/>
      <c r="Z111" s="35"/>
      <c r="AA111" s="35"/>
      <c r="AB111" s="35"/>
      <c r="AC111" s="35"/>
      <c r="AD111" s="35"/>
      <c r="AE111" s="35"/>
      <c r="AT111" s="16" t="s">
        <v>157</v>
      </c>
      <c r="AU111" s="16" t="s">
        <v>77</v>
      </c>
    </row>
    <row r="112" spans="1:31" s="2" customFormat="1" ht="6.95" customHeight="1">
      <c r="A112" s="35"/>
      <c r="B112" s="52"/>
      <c r="C112" s="53"/>
      <c r="D112" s="53"/>
      <c r="E112" s="53"/>
      <c r="F112" s="53"/>
      <c r="G112" s="53"/>
      <c r="H112" s="53"/>
      <c r="I112" s="53"/>
      <c r="J112" s="53"/>
      <c r="K112" s="53"/>
      <c r="L112" s="36"/>
      <c r="M112" s="35"/>
      <c r="O112" s="35"/>
      <c r="P112" s="35"/>
      <c r="Q112" s="35"/>
      <c r="R112" s="35"/>
      <c r="S112" s="35"/>
      <c r="T112" s="35"/>
      <c r="U112" s="35"/>
      <c r="V112" s="35"/>
      <c r="W112" s="35"/>
      <c r="X112" s="35"/>
      <c r="Y112" s="35"/>
      <c r="Z112" s="35"/>
      <c r="AA112" s="35"/>
      <c r="AB112" s="35"/>
      <c r="AC112" s="35"/>
      <c r="AD112" s="35"/>
      <c r="AE112" s="35"/>
    </row>
  </sheetData>
  <autoFilter ref="C92:K111"/>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hyperlinks>
    <hyperlink ref="F97" r:id="rId1" display="https://podminky.urs.cz/item/CS_URS_2022_02/783606811"/>
    <hyperlink ref="F99" r:id="rId2" display="https://podminky.urs.cz/item/CS_URS_2022_02/783601325"/>
    <hyperlink ref="F101" r:id="rId3" display="https://podminky.urs.cz/item/CS_URS_2022_02/783614111"/>
    <hyperlink ref="F103" r:id="rId4" display="https://podminky.urs.cz/item/CS_URS_2022_02/783617117"/>
    <hyperlink ref="F105" r:id="rId5" display="https://podminky.urs.cz/item/CS_URS_2022_02/Pol1"/>
    <hyperlink ref="F107" r:id="rId6" display="https://podminky.urs.cz/item/CS_URS_2022_02/783601713"/>
    <hyperlink ref="F109" r:id="rId7" display="https://podminky.urs.cz/item/CS_URS_2022_02/783614551"/>
    <hyperlink ref="F111" r:id="rId8" display="https://podminky.urs.cz/item/CS_URS_2022_02/7836176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9.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102</v>
      </c>
    </row>
    <row r="3" spans="2:46" s="1" customFormat="1" ht="6.95" customHeight="1">
      <c r="B3" s="17"/>
      <c r="C3" s="18"/>
      <c r="D3" s="18"/>
      <c r="E3" s="18"/>
      <c r="F3" s="18"/>
      <c r="G3" s="18"/>
      <c r="H3" s="18"/>
      <c r="I3" s="18"/>
      <c r="J3" s="18"/>
      <c r="K3" s="18"/>
      <c r="L3" s="19"/>
      <c r="AT3" s="16" t="s">
        <v>77</v>
      </c>
    </row>
    <row r="4" spans="2:46" s="1" customFormat="1" ht="24.95" customHeight="1">
      <c r="B4" s="19"/>
      <c r="D4" s="20" t="s">
        <v>119</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120</v>
      </c>
      <c r="L8" s="19"/>
    </row>
    <row r="9" spans="2:12" s="1" customFormat="1" ht="16.5" customHeight="1">
      <c r="B9" s="19"/>
      <c r="E9" s="121" t="s">
        <v>121</v>
      </c>
      <c r="F9" s="1"/>
      <c r="G9" s="1"/>
      <c r="H9" s="1"/>
      <c r="L9" s="19"/>
    </row>
    <row r="10" spans="2:12" s="1" customFormat="1" ht="12" customHeight="1">
      <c r="B10" s="19"/>
      <c r="D10" s="29" t="s">
        <v>122</v>
      </c>
      <c r="L10" s="19"/>
    </row>
    <row r="11" spans="1:31" s="2" customFormat="1" ht="16.5" customHeight="1">
      <c r="A11" s="35"/>
      <c r="B11" s="36"/>
      <c r="C11" s="35"/>
      <c r="D11" s="35"/>
      <c r="E11" s="122" t="s">
        <v>692</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124</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722</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ROUND(J95,2)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ROUND((SUM(BE95:BE131)),2)</f>
        <v>0</v>
      </c>
      <c r="G37" s="35"/>
      <c r="H37" s="35"/>
      <c r="I37" s="129">
        <v>0.21</v>
      </c>
      <c r="J37" s="128">
        <f>ROUND(((SUM(BE95:BE131))*I37),2)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ROUND((SUM(BF95:BF131)),2)</f>
        <v>0</v>
      </c>
      <c r="G38" s="35"/>
      <c r="H38" s="35"/>
      <c r="I38" s="129">
        <v>0.15</v>
      </c>
      <c r="J38" s="128">
        <f>ROUND(((SUM(BF95:BF131))*I38),2)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ROUND((SUM(BG95:BG131)),2)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ROUND((SUM(BH95:BH131)),2)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ROUND((SUM(BI95:BI131)),2)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126</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120</v>
      </c>
      <c r="L53" s="19"/>
    </row>
    <row r="54" spans="2:12" s="1" customFormat="1" ht="16.5" customHeight="1">
      <c r="B54" s="19"/>
      <c r="E54" s="121" t="s">
        <v>121</v>
      </c>
      <c r="F54" s="1"/>
      <c r="G54" s="1"/>
      <c r="H54" s="1"/>
      <c r="L54" s="19"/>
    </row>
    <row r="55" spans="2:12" s="1" customFormat="1" ht="12" customHeight="1">
      <c r="B55" s="19"/>
      <c r="C55" s="29" t="s">
        <v>122</v>
      </c>
      <c r="L55" s="19"/>
    </row>
    <row r="56" spans="1:31" s="2" customFormat="1" ht="16.5" customHeight="1">
      <c r="A56" s="35"/>
      <c r="B56" s="36"/>
      <c r="C56" s="35"/>
      <c r="D56" s="35"/>
      <c r="E56" s="122" t="s">
        <v>692</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124</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4 - Podlahové krytiny</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127</v>
      </c>
      <c r="D65" s="130"/>
      <c r="E65" s="130"/>
      <c r="F65" s="130"/>
      <c r="G65" s="130"/>
      <c r="H65" s="130"/>
      <c r="I65" s="130"/>
      <c r="J65" s="137" t="s">
        <v>128</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J95</f>
        <v>0</v>
      </c>
      <c r="K67" s="35"/>
      <c r="L67" s="123"/>
      <c r="S67" s="35"/>
      <c r="T67" s="35"/>
      <c r="U67" s="35"/>
      <c r="V67" s="35"/>
      <c r="W67" s="35"/>
      <c r="X67" s="35"/>
      <c r="Y67" s="35"/>
      <c r="Z67" s="35"/>
      <c r="AA67" s="35"/>
      <c r="AB67" s="35"/>
      <c r="AC67" s="35"/>
      <c r="AD67" s="35"/>
      <c r="AE67" s="35"/>
      <c r="AU67" s="16" t="s">
        <v>129</v>
      </c>
    </row>
    <row r="68" spans="1:31" s="9" customFormat="1" ht="24.95" customHeight="1">
      <c r="A68" s="9"/>
      <c r="B68" s="139"/>
      <c r="C68" s="9"/>
      <c r="D68" s="140" t="s">
        <v>130</v>
      </c>
      <c r="E68" s="141"/>
      <c r="F68" s="141"/>
      <c r="G68" s="141"/>
      <c r="H68" s="141"/>
      <c r="I68" s="141"/>
      <c r="J68" s="142">
        <f>J96</f>
        <v>0</v>
      </c>
      <c r="K68" s="9"/>
      <c r="L68" s="139"/>
      <c r="S68" s="9"/>
      <c r="T68" s="9"/>
      <c r="U68" s="9"/>
      <c r="V68" s="9"/>
      <c r="W68" s="9"/>
      <c r="X68" s="9"/>
      <c r="Y68" s="9"/>
      <c r="Z68" s="9"/>
      <c r="AA68" s="9"/>
      <c r="AB68" s="9"/>
      <c r="AC68" s="9"/>
      <c r="AD68" s="9"/>
      <c r="AE68" s="9"/>
    </row>
    <row r="69" spans="1:31" s="10" customFormat="1" ht="19.9" customHeight="1">
      <c r="A69" s="10"/>
      <c r="B69" s="143"/>
      <c r="C69" s="10"/>
      <c r="D69" s="144" t="s">
        <v>132</v>
      </c>
      <c r="E69" s="145"/>
      <c r="F69" s="145"/>
      <c r="G69" s="145"/>
      <c r="H69" s="145"/>
      <c r="I69" s="145"/>
      <c r="J69" s="146">
        <f>J97</f>
        <v>0</v>
      </c>
      <c r="K69" s="10"/>
      <c r="L69" s="143"/>
      <c r="S69" s="10"/>
      <c r="T69" s="10"/>
      <c r="U69" s="10"/>
      <c r="V69" s="10"/>
      <c r="W69" s="10"/>
      <c r="X69" s="10"/>
      <c r="Y69" s="10"/>
      <c r="Z69" s="10"/>
      <c r="AA69" s="10"/>
      <c r="AB69" s="10"/>
      <c r="AC69" s="10"/>
      <c r="AD69" s="10"/>
      <c r="AE69" s="10"/>
    </row>
    <row r="70" spans="1:31" s="9" customFormat="1" ht="24.95" customHeight="1">
      <c r="A70" s="9"/>
      <c r="B70" s="139"/>
      <c r="C70" s="9"/>
      <c r="D70" s="140" t="s">
        <v>133</v>
      </c>
      <c r="E70" s="141"/>
      <c r="F70" s="141"/>
      <c r="G70" s="141"/>
      <c r="H70" s="141"/>
      <c r="I70" s="141"/>
      <c r="J70" s="142">
        <f>J106</f>
        <v>0</v>
      </c>
      <c r="K70" s="9"/>
      <c r="L70" s="139"/>
      <c r="S70" s="9"/>
      <c r="T70" s="9"/>
      <c r="U70" s="9"/>
      <c r="V70" s="9"/>
      <c r="W70" s="9"/>
      <c r="X70" s="9"/>
      <c r="Y70" s="9"/>
      <c r="Z70" s="9"/>
      <c r="AA70" s="9"/>
      <c r="AB70" s="9"/>
      <c r="AC70" s="9"/>
      <c r="AD70" s="9"/>
      <c r="AE70" s="9"/>
    </row>
    <row r="71" spans="1:31" s="10" customFormat="1" ht="19.9" customHeight="1">
      <c r="A71" s="10"/>
      <c r="B71" s="143"/>
      <c r="C71" s="10"/>
      <c r="D71" s="144" t="s">
        <v>332</v>
      </c>
      <c r="E71" s="145"/>
      <c r="F71" s="145"/>
      <c r="G71" s="145"/>
      <c r="H71" s="145"/>
      <c r="I71" s="145"/>
      <c r="J71" s="146">
        <f>J107</f>
        <v>0</v>
      </c>
      <c r="K71" s="10"/>
      <c r="L71" s="143"/>
      <c r="S71" s="10"/>
      <c r="T71" s="10"/>
      <c r="U71" s="10"/>
      <c r="V71" s="10"/>
      <c r="W71" s="10"/>
      <c r="X71" s="10"/>
      <c r="Y71" s="10"/>
      <c r="Z71" s="10"/>
      <c r="AA71" s="10"/>
      <c r="AB71" s="10"/>
      <c r="AC71" s="10"/>
      <c r="AD71" s="10"/>
      <c r="AE71" s="10"/>
    </row>
    <row r="72" spans="1:31" s="2" customFormat="1" ht="21.8" customHeight="1">
      <c r="A72" s="35"/>
      <c r="B72" s="36"/>
      <c r="C72" s="35"/>
      <c r="D72" s="35"/>
      <c r="E72" s="35"/>
      <c r="F72" s="35"/>
      <c r="G72" s="35"/>
      <c r="H72" s="35"/>
      <c r="I72" s="35"/>
      <c r="J72" s="35"/>
      <c r="K72" s="35"/>
      <c r="L72" s="123"/>
      <c r="S72" s="35"/>
      <c r="T72" s="35"/>
      <c r="U72" s="35"/>
      <c r="V72" s="35"/>
      <c r="W72" s="35"/>
      <c r="X72" s="35"/>
      <c r="Y72" s="35"/>
      <c r="Z72" s="35"/>
      <c r="AA72" s="35"/>
      <c r="AB72" s="35"/>
      <c r="AC72" s="35"/>
      <c r="AD72" s="35"/>
      <c r="AE72" s="35"/>
    </row>
    <row r="73" spans="1:31" s="2" customFormat="1" ht="6.95" customHeight="1">
      <c r="A73" s="35"/>
      <c r="B73" s="52"/>
      <c r="C73" s="53"/>
      <c r="D73" s="53"/>
      <c r="E73" s="53"/>
      <c r="F73" s="53"/>
      <c r="G73" s="53"/>
      <c r="H73" s="53"/>
      <c r="I73" s="53"/>
      <c r="J73" s="53"/>
      <c r="K73" s="53"/>
      <c r="L73" s="123"/>
      <c r="S73" s="35"/>
      <c r="T73" s="35"/>
      <c r="U73" s="35"/>
      <c r="V73" s="35"/>
      <c r="W73" s="35"/>
      <c r="X73" s="35"/>
      <c r="Y73" s="35"/>
      <c r="Z73" s="35"/>
      <c r="AA73" s="35"/>
      <c r="AB73" s="35"/>
      <c r="AC73" s="35"/>
      <c r="AD73" s="35"/>
      <c r="AE73" s="35"/>
    </row>
    <row r="77" spans="1:31" s="2" customFormat="1" ht="6.95" customHeight="1">
      <c r="A77" s="35"/>
      <c r="B77" s="54"/>
      <c r="C77" s="55"/>
      <c r="D77" s="55"/>
      <c r="E77" s="55"/>
      <c r="F77" s="55"/>
      <c r="G77" s="55"/>
      <c r="H77" s="55"/>
      <c r="I77" s="55"/>
      <c r="J77" s="55"/>
      <c r="K77" s="55"/>
      <c r="L77" s="123"/>
      <c r="S77" s="35"/>
      <c r="T77" s="35"/>
      <c r="U77" s="35"/>
      <c r="V77" s="35"/>
      <c r="W77" s="35"/>
      <c r="X77" s="35"/>
      <c r="Y77" s="35"/>
      <c r="Z77" s="35"/>
      <c r="AA77" s="35"/>
      <c r="AB77" s="35"/>
      <c r="AC77" s="35"/>
      <c r="AD77" s="35"/>
      <c r="AE77" s="35"/>
    </row>
    <row r="78" spans="1:31" s="2" customFormat="1" ht="24.95" customHeight="1">
      <c r="A78" s="35"/>
      <c r="B78" s="36"/>
      <c r="C78" s="20" t="s">
        <v>135</v>
      </c>
      <c r="D78" s="35"/>
      <c r="E78" s="35"/>
      <c r="F78" s="35"/>
      <c r="G78" s="35"/>
      <c r="H78" s="35"/>
      <c r="I78" s="35"/>
      <c r="J78" s="35"/>
      <c r="K78" s="35"/>
      <c r="L78" s="123"/>
      <c r="S78" s="35"/>
      <c r="T78" s="35"/>
      <c r="U78" s="35"/>
      <c r="V78" s="35"/>
      <c r="W78" s="35"/>
      <c r="X78" s="35"/>
      <c r="Y78" s="35"/>
      <c r="Z78" s="35"/>
      <c r="AA78" s="35"/>
      <c r="AB78" s="35"/>
      <c r="AC78" s="35"/>
      <c r="AD78" s="35"/>
      <c r="AE78" s="35"/>
    </row>
    <row r="79" spans="1:31" s="2" customFormat="1" ht="6.95" customHeight="1">
      <c r="A79" s="35"/>
      <c r="B79" s="36"/>
      <c r="C79" s="35"/>
      <c r="D79" s="35"/>
      <c r="E79" s="35"/>
      <c r="F79" s="35"/>
      <c r="G79" s="35"/>
      <c r="H79" s="35"/>
      <c r="I79" s="35"/>
      <c r="J79" s="35"/>
      <c r="K79" s="35"/>
      <c r="L79" s="123"/>
      <c r="S79" s="35"/>
      <c r="T79" s="35"/>
      <c r="U79" s="35"/>
      <c r="V79" s="35"/>
      <c r="W79" s="35"/>
      <c r="X79" s="35"/>
      <c r="Y79" s="35"/>
      <c r="Z79" s="35"/>
      <c r="AA79" s="35"/>
      <c r="AB79" s="35"/>
      <c r="AC79" s="35"/>
      <c r="AD79" s="35"/>
      <c r="AE79" s="35"/>
    </row>
    <row r="80" spans="1:31" s="2" customFormat="1" ht="12" customHeight="1">
      <c r="A80" s="35"/>
      <c r="B80" s="36"/>
      <c r="C80" s="29" t="s">
        <v>17</v>
      </c>
      <c r="D80" s="35"/>
      <c r="E80" s="35"/>
      <c r="F80" s="35"/>
      <c r="G80" s="35"/>
      <c r="H80" s="35"/>
      <c r="I80" s="35"/>
      <c r="J80" s="35"/>
      <c r="K80" s="35"/>
      <c r="L80" s="123"/>
      <c r="S80" s="35"/>
      <c r="T80" s="35"/>
      <c r="U80" s="35"/>
      <c r="V80" s="35"/>
      <c r="W80" s="35"/>
      <c r="X80" s="35"/>
      <c r="Y80" s="35"/>
      <c r="Z80" s="35"/>
      <c r="AA80" s="35"/>
      <c r="AB80" s="35"/>
      <c r="AC80" s="35"/>
      <c r="AD80" s="35"/>
      <c r="AE80" s="35"/>
    </row>
    <row r="81" spans="1:31" s="2" customFormat="1" ht="16.5" customHeight="1">
      <c r="A81" s="35"/>
      <c r="B81" s="36"/>
      <c r="C81" s="35"/>
      <c r="D81" s="35"/>
      <c r="E81" s="121" t="str">
        <f>E7</f>
        <v>Pozemní (stavební) objekt Koleje Jarov</v>
      </c>
      <c r="F81" s="29"/>
      <c r="G81" s="29"/>
      <c r="H81" s="29"/>
      <c r="I81" s="35"/>
      <c r="J81" s="35"/>
      <c r="K81" s="35"/>
      <c r="L81" s="123"/>
      <c r="S81" s="35"/>
      <c r="T81" s="35"/>
      <c r="U81" s="35"/>
      <c r="V81" s="35"/>
      <c r="W81" s="35"/>
      <c r="X81" s="35"/>
      <c r="Y81" s="35"/>
      <c r="Z81" s="35"/>
      <c r="AA81" s="35"/>
      <c r="AB81" s="35"/>
      <c r="AC81" s="35"/>
      <c r="AD81" s="35"/>
      <c r="AE81" s="35"/>
    </row>
    <row r="82" spans="2:12" s="1" customFormat="1" ht="12" customHeight="1">
      <c r="B82" s="19"/>
      <c r="C82" s="29" t="s">
        <v>120</v>
      </c>
      <c r="L82" s="19"/>
    </row>
    <row r="83" spans="2:12" s="1" customFormat="1" ht="16.5" customHeight="1">
      <c r="B83" s="19"/>
      <c r="E83" s="121" t="s">
        <v>121</v>
      </c>
      <c r="F83" s="1"/>
      <c r="G83" s="1"/>
      <c r="H83" s="1"/>
      <c r="L83" s="19"/>
    </row>
    <row r="84" spans="2:12" s="1" customFormat="1" ht="12" customHeight="1">
      <c r="B84" s="19"/>
      <c r="C84" s="29" t="s">
        <v>122</v>
      </c>
      <c r="L84" s="19"/>
    </row>
    <row r="85" spans="1:31" s="2" customFormat="1" ht="16.5" customHeight="1">
      <c r="A85" s="35"/>
      <c r="B85" s="36"/>
      <c r="C85" s="35"/>
      <c r="D85" s="35"/>
      <c r="E85" s="122" t="s">
        <v>692</v>
      </c>
      <c r="F85" s="35"/>
      <c r="G85" s="35"/>
      <c r="H85" s="35"/>
      <c r="I85" s="35"/>
      <c r="J85" s="35"/>
      <c r="K85" s="35"/>
      <c r="L85" s="123"/>
      <c r="S85" s="35"/>
      <c r="T85" s="35"/>
      <c r="U85" s="35"/>
      <c r="V85" s="35"/>
      <c r="W85" s="35"/>
      <c r="X85" s="35"/>
      <c r="Y85" s="35"/>
      <c r="Z85" s="35"/>
      <c r="AA85" s="35"/>
      <c r="AB85" s="35"/>
      <c r="AC85" s="35"/>
      <c r="AD85" s="35"/>
      <c r="AE85" s="35"/>
    </row>
    <row r="86" spans="1:31" s="2" customFormat="1" ht="12" customHeight="1">
      <c r="A86" s="35"/>
      <c r="B86" s="36"/>
      <c r="C86" s="29" t="s">
        <v>124</v>
      </c>
      <c r="D86" s="35"/>
      <c r="E86" s="35"/>
      <c r="F86" s="35"/>
      <c r="G86" s="35"/>
      <c r="H86" s="35"/>
      <c r="I86" s="35"/>
      <c r="J86" s="35"/>
      <c r="K86" s="35"/>
      <c r="L86" s="123"/>
      <c r="S86" s="35"/>
      <c r="T86" s="35"/>
      <c r="U86" s="35"/>
      <c r="V86" s="35"/>
      <c r="W86" s="35"/>
      <c r="X86" s="35"/>
      <c r="Y86" s="35"/>
      <c r="Z86" s="35"/>
      <c r="AA86" s="35"/>
      <c r="AB86" s="35"/>
      <c r="AC86" s="35"/>
      <c r="AD86" s="35"/>
      <c r="AE86" s="35"/>
    </row>
    <row r="87" spans="1:31" s="2" customFormat="1" ht="16.5" customHeight="1">
      <c r="A87" s="35"/>
      <c r="B87" s="36"/>
      <c r="C87" s="35"/>
      <c r="D87" s="35"/>
      <c r="E87" s="59" t="str">
        <f>E13</f>
        <v>4 - Podlahové krytiny</v>
      </c>
      <c r="F87" s="35"/>
      <c r="G87" s="35"/>
      <c r="H87" s="35"/>
      <c r="I87" s="35"/>
      <c r="J87" s="35"/>
      <c r="K87" s="35"/>
      <c r="L87" s="123"/>
      <c r="S87" s="35"/>
      <c r="T87" s="35"/>
      <c r="U87" s="35"/>
      <c r="V87" s="35"/>
      <c r="W87" s="35"/>
      <c r="X87" s="35"/>
      <c r="Y87" s="35"/>
      <c r="Z87" s="35"/>
      <c r="AA87" s="35"/>
      <c r="AB87" s="35"/>
      <c r="AC87" s="35"/>
      <c r="AD87" s="35"/>
      <c r="AE87" s="35"/>
    </row>
    <row r="88" spans="1:31" s="2" customFormat="1" ht="6.95" customHeight="1">
      <c r="A88" s="35"/>
      <c r="B88" s="36"/>
      <c r="C88" s="35"/>
      <c r="D88" s="35"/>
      <c r="E88" s="35"/>
      <c r="F88" s="35"/>
      <c r="G88" s="35"/>
      <c r="H88" s="35"/>
      <c r="I88" s="35"/>
      <c r="J88" s="35"/>
      <c r="K88" s="35"/>
      <c r="L88" s="123"/>
      <c r="S88" s="35"/>
      <c r="T88" s="35"/>
      <c r="U88" s="35"/>
      <c r="V88" s="35"/>
      <c r="W88" s="35"/>
      <c r="X88" s="35"/>
      <c r="Y88" s="35"/>
      <c r="Z88" s="35"/>
      <c r="AA88" s="35"/>
      <c r="AB88" s="35"/>
      <c r="AC88" s="35"/>
      <c r="AD88" s="35"/>
      <c r="AE88" s="35"/>
    </row>
    <row r="89" spans="1:31" s="2" customFormat="1" ht="12" customHeight="1">
      <c r="A89" s="35"/>
      <c r="B89" s="36"/>
      <c r="C89" s="29" t="s">
        <v>21</v>
      </c>
      <c r="D89" s="35"/>
      <c r="E89" s="35"/>
      <c r="F89" s="24" t="str">
        <f>F16</f>
        <v xml:space="preserve"> </v>
      </c>
      <c r="G89" s="35"/>
      <c r="H89" s="35"/>
      <c r="I89" s="29" t="s">
        <v>23</v>
      </c>
      <c r="J89" s="61" t="str">
        <f>IF(J16="","",J16)</f>
        <v>9. 11. 2022</v>
      </c>
      <c r="K89" s="35"/>
      <c r="L89" s="123"/>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123"/>
      <c r="S90" s="35"/>
      <c r="T90" s="35"/>
      <c r="U90" s="35"/>
      <c r="V90" s="35"/>
      <c r="W90" s="35"/>
      <c r="X90" s="35"/>
      <c r="Y90" s="35"/>
      <c r="Z90" s="35"/>
      <c r="AA90" s="35"/>
      <c r="AB90" s="35"/>
      <c r="AC90" s="35"/>
      <c r="AD90" s="35"/>
      <c r="AE90" s="35"/>
    </row>
    <row r="91" spans="1:31" s="2" customFormat="1" ht="15.15" customHeight="1">
      <c r="A91" s="35"/>
      <c r="B91" s="36"/>
      <c r="C91" s="29" t="s">
        <v>25</v>
      </c>
      <c r="D91" s="35"/>
      <c r="E91" s="35"/>
      <c r="F91" s="24" t="str">
        <f>E19</f>
        <v xml:space="preserve"> </v>
      </c>
      <c r="G91" s="35"/>
      <c r="H91" s="35"/>
      <c r="I91" s="29" t="s">
        <v>30</v>
      </c>
      <c r="J91" s="33" t="str">
        <f>E25</f>
        <v xml:space="preserve"> </v>
      </c>
      <c r="K91" s="35"/>
      <c r="L91" s="123"/>
      <c r="S91" s="35"/>
      <c r="T91" s="35"/>
      <c r="U91" s="35"/>
      <c r="V91" s="35"/>
      <c r="W91" s="35"/>
      <c r="X91" s="35"/>
      <c r="Y91" s="35"/>
      <c r="Z91" s="35"/>
      <c r="AA91" s="35"/>
      <c r="AB91" s="35"/>
      <c r="AC91" s="35"/>
      <c r="AD91" s="35"/>
      <c r="AE91" s="35"/>
    </row>
    <row r="92" spans="1:31" s="2" customFormat="1" ht="15.15" customHeight="1">
      <c r="A92" s="35"/>
      <c r="B92" s="36"/>
      <c r="C92" s="29" t="s">
        <v>28</v>
      </c>
      <c r="D92" s="35"/>
      <c r="E92" s="35"/>
      <c r="F92" s="24" t="str">
        <f>IF(E22="","",E22)</f>
        <v>Vyplň údaj</v>
      </c>
      <c r="G92" s="35"/>
      <c r="H92" s="35"/>
      <c r="I92" s="29" t="s">
        <v>32</v>
      </c>
      <c r="J92" s="33" t="str">
        <f>E28</f>
        <v xml:space="preserve"> </v>
      </c>
      <c r="K92" s="35"/>
      <c r="L92" s="123"/>
      <c r="S92" s="35"/>
      <c r="T92" s="35"/>
      <c r="U92" s="35"/>
      <c r="V92" s="35"/>
      <c r="W92" s="35"/>
      <c r="X92" s="35"/>
      <c r="Y92" s="35"/>
      <c r="Z92" s="35"/>
      <c r="AA92" s="35"/>
      <c r="AB92" s="35"/>
      <c r="AC92" s="35"/>
      <c r="AD92" s="35"/>
      <c r="AE92" s="35"/>
    </row>
    <row r="93" spans="1:31" s="2" customFormat="1" ht="10.3" customHeight="1">
      <c r="A93" s="35"/>
      <c r="B93" s="36"/>
      <c r="C93" s="35"/>
      <c r="D93" s="35"/>
      <c r="E93" s="35"/>
      <c r="F93" s="35"/>
      <c r="G93" s="35"/>
      <c r="H93" s="35"/>
      <c r="I93" s="35"/>
      <c r="J93" s="35"/>
      <c r="K93" s="35"/>
      <c r="L93" s="123"/>
      <c r="S93" s="35"/>
      <c r="T93" s="35"/>
      <c r="U93" s="35"/>
      <c r="V93" s="35"/>
      <c r="W93" s="35"/>
      <c r="X93" s="35"/>
      <c r="Y93" s="35"/>
      <c r="Z93" s="35"/>
      <c r="AA93" s="35"/>
      <c r="AB93" s="35"/>
      <c r="AC93" s="35"/>
      <c r="AD93" s="35"/>
      <c r="AE93" s="35"/>
    </row>
    <row r="94" spans="1:31" s="11" customFormat="1" ht="29.25" customHeight="1">
      <c r="A94" s="147"/>
      <c r="B94" s="148"/>
      <c r="C94" s="149" t="s">
        <v>136</v>
      </c>
      <c r="D94" s="150" t="s">
        <v>54</v>
      </c>
      <c r="E94" s="150" t="s">
        <v>50</v>
      </c>
      <c r="F94" s="150" t="s">
        <v>51</v>
      </c>
      <c r="G94" s="150" t="s">
        <v>137</v>
      </c>
      <c r="H94" s="150" t="s">
        <v>138</v>
      </c>
      <c r="I94" s="150" t="s">
        <v>139</v>
      </c>
      <c r="J94" s="150" t="s">
        <v>128</v>
      </c>
      <c r="K94" s="151" t="s">
        <v>140</v>
      </c>
      <c r="L94" s="152"/>
      <c r="M94" s="77" t="s">
        <v>3</v>
      </c>
      <c r="N94" s="78" t="s">
        <v>39</v>
      </c>
      <c r="O94" s="78" t="s">
        <v>141</v>
      </c>
      <c r="P94" s="78" t="s">
        <v>142</v>
      </c>
      <c r="Q94" s="78" t="s">
        <v>143</v>
      </c>
      <c r="R94" s="78" t="s">
        <v>144</v>
      </c>
      <c r="S94" s="78" t="s">
        <v>145</v>
      </c>
      <c r="T94" s="79" t="s">
        <v>146</v>
      </c>
      <c r="U94" s="147"/>
      <c r="V94" s="147"/>
      <c r="W94" s="147"/>
      <c r="X94" s="147"/>
      <c r="Y94" s="147"/>
      <c r="Z94" s="147"/>
      <c r="AA94" s="147"/>
      <c r="AB94" s="147"/>
      <c r="AC94" s="147"/>
      <c r="AD94" s="147"/>
      <c r="AE94" s="147"/>
    </row>
    <row r="95" spans="1:63" s="2" customFormat="1" ht="22.8" customHeight="1">
      <c r="A95" s="35"/>
      <c r="B95" s="36"/>
      <c r="C95" s="84" t="s">
        <v>147</v>
      </c>
      <c r="D95" s="35"/>
      <c r="E95" s="35"/>
      <c r="F95" s="35"/>
      <c r="G95" s="35"/>
      <c r="H95" s="35"/>
      <c r="I95" s="35"/>
      <c r="J95" s="153">
        <f>BK95</f>
        <v>0</v>
      </c>
      <c r="K95" s="35"/>
      <c r="L95" s="36"/>
      <c r="M95" s="80"/>
      <c r="N95" s="65"/>
      <c r="O95" s="81"/>
      <c r="P95" s="154">
        <f>P96+P106</f>
        <v>0</v>
      </c>
      <c r="Q95" s="81"/>
      <c r="R95" s="154">
        <f>R96+R106</f>
        <v>0</v>
      </c>
      <c r="S95" s="81"/>
      <c r="T95" s="155">
        <f>T96+T106</f>
        <v>0</v>
      </c>
      <c r="U95" s="35"/>
      <c r="V95" s="35"/>
      <c r="W95" s="35"/>
      <c r="X95" s="35"/>
      <c r="Y95" s="35"/>
      <c r="Z95" s="35"/>
      <c r="AA95" s="35"/>
      <c r="AB95" s="35"/>
      <c r="AC95" s="35"/>
      <c r="AD95" s="35"/>
      <c r="AE95" s="35"/>
      <c r="AT95" s="16" t="s">
        <v>68</v>
      </c>
      <c r="AU95" s="16" t="s">
        <v>129</v>
      </c>
      <c r="BK95" s="156">
        <f>BK96+BK106</f>
        <v>0</v>
      </c>
    </row>
    <row r="96" spans="1:63" s="12" customFormat="1" ht="25.9" customHeight="1">
      <c r="A96" s="12"/>
      <c r="B96" s="157"/>
      <c r="C96" s="12"/>
      <c r="D96" s="158" t="s">
        <v>68</v>
      </c>
      <c r="E96" s="159" t="s">
        <v>148</v>
      </c>
      <c r="F96" s="159" t="s">
        <v>149</v>
      </c>
      <c r="G96" s="12"/>
      <c r="H96" s="12"/>
      <c r="I96" s="160"/>
      <c r="J96" s="161">
        <f>BK96</f>
        <v>0</v>
      </c>
      <c r="K96" s="12"/>
      <c r="L96" s="157"/>
      <c r="M96" s="162"/>
      <c r="N96" s="163"/>
      <c r="O96" s="163"/>
      <c r="P96" s="164">
        <f>P97</f>
        <v>0</v>
      </c>
      <c r="Q96" s="163"/>
      <c r="R96" s="164">
        <f>R97</f>
        <v>0</v>
      </c>
      <c r="S96" s="163"/>
      <c r="T96" s="165">
        <f>T97</f>
        <v>0</v>
      </c>
      <c r="U96" s="12"/>
      <c r="V96" s="12"/>
      <c r="W96" s="12"/>
      <c r="X96" s="12"/>
      <c r="Y96" s="12"/>
      <c r="Z96" s="12"/>
      <c r="AA96" s="12"/>
      <c r="AB96" s="12"/>
      <c r="AC96" s="12"/>
      <c r="AD96" s="12"/>
      <c r="AE96" s="12"/>
      <c r="AR96" s="158" t="s">
        <v>15</v>
      </c>
      <c r="AT96" s="166" t="s">
        <v>68</v>
      </c>
      <c r="AU96" s="166" t="s">
        <v>69</v>
      </c>
      <c r="AY96" s="158" t="s">
        <v>150</v>
      </c>
      <c r="BK96" s="167">
        <f>BK97</f>
        <v>0</v>
      </c>
    </row>
    <row r="97" spans="1:63" s="12" customFormat="1" ht="22.8" customHeight="1">
      <c r="A97" s="12"/>
      <c r="B97" s="157"/>
      <c r="C97" s="12"/>
      <c r="D97" s="158" t="s">
        <v>68</v>
      </c>
      <c r="E97" s="168" t="s">
        <v>162</v>
      </c>
      <c r="F97" s="168" t="s">
        <v>163</v>
      </c>
      <c r="G97" s="12"/>
      <c r="H97" s="12"/>
      <c r="I97" s="160"/>
      <c r="J97" s="169">
        <f>BK97</f>
        <v>0</v>
      </c>
      <c r="K97" s="12"/>
      <c r="L97" s="157"/>
      <c r="M97" s="162"/>
      <c r="N97" s="163"/>
      <c r="O97" s="163"/>
      <c r="P97" s="164">
        <f>SUM(P98:P105)</f>
        <v>0</v>
      </c>
      <c r="Q97" s="163"/>
      <c r="R97" s="164">
        <f>SUM(R98:R105)</f>
        <v>0</v>
      </c>
      <c r="S97" s="163"/>
      <c r="T97" s="165">
        <f>SUM(T98:T105)</f>
        <v>0</v>
      </c>
      <c r="U97" s="12"/>
      <c r="V97" s="12"/>
      <c r="W97" s="12"/>
      <c r="X97" s="12"/>
      <c r="Y97" s="12"/>
      <c r="Z97" s="12"/>
      <c r="AA97" s="12"/>
      <c r="AB97" s="12"/>
      <c r="AC97" s="12"/>
      <c r="AD97" s="12"/>
      <c r="AE97" s="12"/>
      <c r="AR97" s="158" t="s">
        <v>15</v>
      </c>
      <c r="AT97" s="166" t="s">
        <v>68</v>
      </c>
      <c r="AU97" s="166" t="s">
        <v>15</v>
      </c>
      <c r="AY97" s="158" t="s">
        <v>150</v>
      </c>
      <c r="BK97" s="167">
        <f>SUM(BK98:BK105)</f>
        <v>0</v>
      </c>
    </row>
    <row r="98" spans="1:65" s="2" customFormat="1" ht="37.8" customHeight="1">
      <c r="A98" s="35"/>
      <c r="B98" s="170"/>
      <c r="C98" s="171" t="s">
        <v>15</v>
      </c>
      <c r="D98" s="171" t="s">
        <v>152</v>
      </c>
      <c r="E98" s="172" t="s">
        <v>164</v>
      </c>
      <c r="F98" s="173" t="s">
        <v>165</v>
      </c>
      <c r="G98" s="174" t="s">
        <v>166</v>
      </c>
      <c r="H98" s="175">
        <v>3.01</v>
      </c>
      <c r="I98" s="176"/>
      <c r="J98" s="177">
        <f>ROUND(I98*H98,2)</f>
        <v>0</v>
      </c>
      <c r="K98" s="173" t="s">
        <v>156</v>
      </c>
      <c r="L98" s="36"/>
      <c r="M98" s="178" t="s">
        <v>3</v>
      </c>
      <c r="N98" s="179" t="s">
        <v>40</v>
      </c>
      <c r="O98" s="69"/>
      <c r="P98" s="180">
        <f>O98*H98</f>
        <v>0</v>
      </c>
      <c r="Q98" s="180">
        <v>0</v>
      </c>
      <c r="R98" s="180">
        <f>Q98*H98</f>
        <v>0</v>
      </c>
      <c r="S98" s="180">
        <v>0</v>
      </c>
      <c r="T98" s="181">
        <f>S98*H98</f>
        <v>0</v>
      </c>
      <c r="U98" s="35"/>
      <c r="V98" s="35"/>
      <c r="W98" s="35"/>
      <c r="X98" s="35"/>
      <c r="Y98" s="35"/>
      <c r="Z98" s="35"/>
      <c r="AA98" s="35"/>
      <c r="AB98" s="35"/>
      <c r="AC98" s="35"/>
      <c r="AD98" s="35"/>
      <c r="AE98" s="35"/>
      <c r="AR98" s="182" t="s">
        <v>87</v>
      </c>
      <c r="AT98" s="182" t="s">
        <v>152</v>
      </c>
      <c r="AU98" s="182" t="s">
        <v>77</v>
      </c>
      <c r="AY98" s="16" t="s">
        <v>150</v>
      </c>
      <c r="BE98" s="183">
        <f>IF(N98="základní",J98,0)</f>
        <v>0</v>
      </c>
      <c r="BF98" s="183">
        <f>IF(N98="snížená",J98,0)</f>
        <v>0</v>
      </c>
      <c r="BG98" s="183">
        <f>IF(N98="zákl. přenesená",J98,0)</f>
        <v>0</v>
      </c>
      <c r="BH98" s="183">
        <f>IF(N98="sníž. přenesená",J98,0)</f>
        <v>0</v>
      </c>
      <c r="BI98" s="183">
        <f>IF(N98="nulová",J98,0)</f>
        <v>0</v>
      </c>
      <c r="BJ98" s="16" t="s">
        <v>15</v>
      </c>
      <c r="BK98" s="183">
        <f>ROUND(I98*H98,2)</f>
        <v>0</v>
      </c>
      <c r="BL98" s="16" t="s">
        <v>87</v>
      </c>
      <c r="BM98" s="182" t="s">
        <v>77</v>
      </c>
    </row>
    <row r="99" spans="1:47" s="2" customFormat="1" ht="12">
      <c r="A99" s="35"/>
      <c r="B99" s="36"/>
      <c r="C99" s="35"/>
      <c r="D99" s="184" t="s">
        <v>157</v>
      </c>
      <c r="E99" s="35"/>
      <c r="F99" s="185" t="s">
        <v>167</v>
      </c>
      <c r="G99" s="35"/>
      <c r="H99" s="35"/>
      <c r="I99" s="186"/>
      <c r="J99" s="35"/>
      <c r="K99" s="35"/>
      <c r="L99" s="36"/>
      <c r="M99" s="187"/>
      <c r="N99" s="188"/>
      <c r="O99" s="69"/>
      <c r="P99" s="69"/>
      <c r="Q99" s="69"/>
      <c r="R99" s="69"/>
      <c r="S99" s="69"/>
      <c r="T99" s="70"/>
      <c r="U99" s="35"/>
      <c r="V99" s="35"/>
      <c r="W99" s="35"/>
      <c r="X99" s="35"/>
      <c r="Y99" s="35"/>
      <c r="Z99" s="35"/>
      <c r="AA99" s="35"/>
      <c r="AB99" s="35"/>
      <c r="AC99" s="35"/>
      <c r="AD99" s="35"/>
      <c r="AE99" s="35"/>
      <c r="AT99" s="16" t="s">
        <v>157</v>
      </c>
      <c r="AU99" s="16" t="s">
        <v>77</v>
      </c>
    </row>
    <row r="100" spans="1:65" s="2" customFormat="1" ht="33" customHeight="1">
      <c r="A100" s="35"/>
      <c r="B100" s="170"/>
      <c r="C100" s="171" t="s">
        <v>77</v>
      </c>
      <c r="D100" s="171" t="s">
        <v>152</v>
      </c>
      <c r="E100" s="172" t="s">
        <v>168</v>
      </c>
      <c r="F100" s="173" t="s">
        <v>169</v>
      </c>
      <c r="G100" s="174" t="s">
        <v>166</v>
      </c>
      <c r="H100" s="175">
        <v>3.01</v>
      </c>
      <c r="I100" s="176"/>
      <c r="J100" s="177">
        <f>ROUND(I100*H100,2)</f>
        <v>0</v>
      </c>
      <c r="K100" s="173" t="s">
        <v>156</v>
      </c>
      <c r="L100" s="36"/>
      <c r="M100" s="178" t="s">
        <v>3</v>
      </c>
      <c r="N100" s="179" t="s">
        <v>40</v>
      </c>
      <c r="O100" s="69"/>
      <c r="P100" s="180">
        <f>O100*H100</f>
        <v>0</v>
      </c>
      <c r="Q100" s="180">
        <v>0</v>
      </c>
      <c r="R100" s="180">
        <f>Q100*H100</f>
        <v>0</v>
      </c>
      <c r="S100" s="180">
        <v>0</v>
      </c>
      <c r="T100" s="181">
        <f>S100*H100</f>
        <v>0</v>
      </c>
      <c r="U100" s="35"/>
      <c r="V100" s="35"/>
      <c r="W100" s="35"/>
      <c r="X100" s="35"/>
      <c r="Y100" s="35"/>
      <c r="Z100" s="35"/>
      <c r="AA100" s="35"/>
      <c r="AB100" s="35"/>
      <c r="AC100" s="35"/>
      <c r="AD100" s="35"/>
      <c r="AE100" s="35"/>
      <c r="AR100" s="182" t="s">
        <v>87</v>
      </c>
      <c r="AT100" s="182" t="s">
        <v>152</v>
      </c>
      <c r="AU100" s="182" t="s">
        <v>77</v>
      </c>
      <c r="AY100" s="16" t="s">
        <v>150</v>
      </c>
      <c r="BE100" s="183">
        <f>IF(N100="základní",J100,0)</f>
        <v>0</v>
      </c>
      <c r="BF100" s="183">
        <f>IF(N100="snížená",J100,0)</f>
        <v>0</v>
      </c>
      <c r="BG100" s="183">
        <f>IF(N100="zákl. přenesená",J100,0)</f>
        <v>0</v>
      </c>
      <c r="BH100" s="183">
        <f>IF(N100="sníž. přenesená",J100,0)</f>
        <v>0</v>
      </c>
      <c r="BI100" s="183">
        <f>IF(N100="nulová",J100,0)</f>
        <v>0</v>
      </c>
      <c r="BJ100" s="16" t="s">
        <v>15</v>
      </c>
      <c r="BK100" s="183">
        <f>ROUND(I100*H100,2)</f>
        <v>0</v>
      </c>
      <c r="BL100" s="16" t="s">
        <v>87</v>
      </c>
      <c r="BM100" s="182" t="s">
        <v>87</v>
      </c>
    </row>
    <row r="101" spans="1:47" s="2" customFormat="1" ht="12">
      <c r="A101" s="35"/>
      <c r="B101" s="36"/>
      <c r="C101" s="35"/>
      <c r="D101" s="184" t="s">
        <v>157</v>
      </c>
      <c r="E101" s="35"/>
      <c r="F101" s="185" t="s">
        <v>171</v>
      </c>
      <c r="G101" s="35"/>
      <c r="H101" s="35"/>
      <c r="I101" s="186"/>
      <c r="J101" s="35"/>
      <c r="K101" s="35"/>
      <c r="L101" s="36"/>
      <c r="M101" s="187"/>
      <c r="N101" s="188"/>
      <c r="O101" s="69"/>
      <c r="P101" s="69"/>
      <c r="Q101" s="69"/>
      <c r="R101" s="69"/>
      <c r="S101" s="69"/>
      <c r="T101" s="70"/>
      <c r="U101" s="35"/>
      <c r="V101" s="35"/>
      <c r="W101" s="35"/>
      <c r="X101" s="35"/>
      <c r="Y101" s="35"/>
      <c r="Z101" s="35"/>
      <c r="AA101" s="35"/>
      <c r="AB101" s="35"/>
      <c r="AC101" s="35"/>
      <c r="AD101" s="35"/>
      <c r="AE101" s="35"/>
      <c r="AT101" s="16" t="s">
        <v>157</v>
      </c>
      <c r="AU101" s="16" t="s">
        <v>77</v>
      </c>
    </row>
    <row r="102" spans="1:65" s="2" customFormat="1" ht="44.25" customHeight="1">
      <c r="A102" s="35"/>
      <c r="B102" s="170"/>
      <c r="C102" s="171" t="s">
        <v>83</v>
      </c>
      <c r="D102" s="171" t="s">
        <v>152</v>
      </c>
      <c r="E102" s="172" t="s">
        <v>172</v>
      </c>
      <c r="F102" s="173" t="s">
        <v>173</v>
      </c>
      <c r="G102" s="174" t="s">
        <v>166</v>
      </c>
      <c r="H102" s="175">
        <v>45.15</v>
      </c>
      <c r="I102" s="176"/>
      <c r="J102" s="177">
        <f>ROUND(I102*H102,2)</f>
        <v>0</v>
      </c>
      <c r="K102" s="173" t="s">
        <v>156</v>
      </c>
      <c r="L102" s="36"/>
      <c r="M102" s="178" t="s">
        <v>3</v>
      </c>
      <c r="N102" s="179" t="s">
        <v>40</v>
      </c>
      <c r="O102" s="69"/>
      <c r="P102" s="180">
        <f>O102*H102</f>
        <v>0</v>
      </c>
      <c r="Q102" s="180">
        <v>0</v>
      </c>
      <c r="R102" s="180">
        <f>Q102*H102</f>
        <v>0</v>
      </c>
      <c r="S102" s="180">
        <v>0</v>
      </c>
      <c r="T102" s="181">
        <f>S102*H102</f>
        <v>0</v>
      </c>
      <c r="U102" s="35"/>
      <c r="V102" s="35"/>
      <c r="W102" s="35"/>
      <c r="X102" s="35"/>
      <c r="Y102" s="35"/>
      <c r="Z102" s="35"/>
      <c r="AA102" s="35"/>
      <c r="AB102" s="35"/>
      <c r="AC102" s="35"/>
      <c r="AD102" s="35"/>
      <c r="AE102" s="35"/>
      <c r="AR102" s="182" t="s">
        <v>87</v>
      </c>
      <c r="AT102" s="182" t="s">
        <v>152</v>
      </c>
      <c r="AU102" s="182" t="s">
        <v>77</v>
      </c>
      <c r="AY102" s="16" t="s">
        <v>150</v>
      </c>
      <c r="BE102" s="183">
        <f>IF(N102="základní",J102,0)</f>
        <v>0</v>
      </c>
      <c r="BF102" s="183">
        <f>IF(N102="snížená",J102,0)</f>
        <v>0</v>
      </c>
      <c r="BG102" s="183">
        <f>IF(N102="zákl. přenesená",J102,0)</f>
        <v>0</v>
      </c>
      <c r="BH102" s="183">
        <f>IF(N102="sníž. přenesená",J102,0)</f>
        <v>0</v>
      </c>
      <c r="BI102" s="183">
        <f>IF(N102="nulová",J102,0)</f>
        <v>0</v>
      </c>
      <c r="BJ102" s="16" t="s">
        <v>15</v>
      </c>
      <c r="BK102" s="183">
        <f>ROUND(I102*H102,2)</f>
        <v>0</v>
      </c>
      <c r="BL102" s="16" t="s">
        <v>87</v>
      </c>
      <c r="BM102" s="182" t="s">
        <v>93</v>
      </c>
    </row>
    <row r="103" spans="1:47" s="2" customFormat="1" ht="12">
      <c r="A103" s="35"/>
      <c r="B103" s="36"/>
      <c r="C103" s="35"/>
      <c r="D103" s="184" t="s">
        <v>157</v>
      </c>
      <c r="E103" s="35"/>
      <c r="F103" s="185" t="s">
        <v>175</v>
      </c>
      <c r="G103" s="35"/>
      <c r="H103" s="35"/>
      <c r="I103" s="186"/>
      <c r="J103" s="35"/>
      <c r="K103" s="35"/>
      <c r="L103" s="36"/>
      <c r="M103" s="187"/>
      <c r="N103" s="188"/>
      <c r="O103" s="69"/>
      <c r="P103" s="69"/>
      <c r="Q103" s="69"/>
      <c r="R103" s="69"/>
      <c r="S103" s="69"/>
      <c r="T103" s="70"/>
      <c r="U103" s="35"/>
      <c r="V103" s="35"/>
      <c r="W103" s="35"/>
      <c r="X103" s="35"/>
      <c r="Y103" s="35"/>
      <c r="Z103" s="35"/>
      <c r="AA103" s="35"/>
      <c r="AB103" s="35"/>
      <c r="AC103" s="35"/>
      <c r="AD103" s="35"/>
      <c r="AE103" s="35"/>
      <c r="AT103" s="16" t="s">
        <v>157</v>
      </c>
      <c r="AU103" s="16" t="s">
        <v>77</v>
      </c>
    </row>
    <row r="104" spans="1:65" s="2" customFormat="1" ht="44.25" customHeight="1">
      <c r="A104" s="35"/>
      <c r="B104" s="170"/>
      <c r="C104" s="171" t="s">
        <v>87</v>
      </c>
      <c r="D104" s="171" t="s">
        <v>152</v>
      </c>
      <c r="E104" s="172" t="s">
        <v>723</v>
      </c>
      <c r="F104" s="173" t="s">
        <v>724</v>
      </c>
      <c r="G104" s="174" t="s">
        <v>166</v>
      </c>
      <c r="H104" s="175">
        <v>3.01</v>
      </c>
      <c r="I104" s="176"/>
      <c r="J104" s="177">
        <f>ROUND(I104*H104,2)</f>
        <v>0</v>
      </c>
      <c r="K104" s="173" t="s">
        <v>156</v>
      </c>
      <c r="L104" s="36"/>
      <c r="M104" s="178" t="s">
        <v>3</v>
      </c>
      <c r="N104" s="179" t="s">
        <v>40</v>
      </c>
      <c r="O104" s="69"/>
      <c r="P104" s="180">
        <f>O104*H104</f>
        <v>0</v>
      </c>
      <c r="Q104" s="180">
        <v>0</v>
      </c>
      <c r="R104" s="180">
        <f>Q104*H104</f>
        <v>0</v>
      </c>
      <c r="S104" s="180">
        <v>0</v>
      </c>
      <c r="T104" s="181">
        <f>S104*H104</f>
        <v>0</v>
      </c>
      <c r="U104" s="35"/>
      <c r="V104" s="35"/>
      <c r="W104" s="35"/>
      <c r="X104" s="35"/>
      <c r="Y104" s="35"/>
      <c r="Z104" s="35"/>
      <c r="AA104" s="35"/>
      <c r="AB104" s="35"/>
      <c r="AC104" s="35"/>
      <c r="AD104" s="35"/>
      <c r="AE104" s="35"/>
      <c r="AR104" s="182" t="s">
        <v>87</v>
      </c>
      <c r="AT104" s="182" t="s">
        <v>152</v>
      </c>
      <c r="AU104" s="182" t="s">
        <v>77</v>
      </c>
      <c r="AY104" s="16" t="s">
        <v>150</v>
      </c>
      <c r="BE104" s="183">
        <f>IF(N104="základní",J104,0)</f>
        <v>0</v>
      </c>
      <c r="BF104" s="183">
        <f>IF(N104="snížená",J104,0)</f>
        <v>0</v>
      </c>
      <c r="BG104" s="183">
        <f>IF(N104="zákl. přenesená",J104,0)</f>
        <v>0</v>
      </c>
      <c r="BH104" s="183">
        <f>IF(N104="sníž. přenesená",J104,0)</f>
        <v>0</v>
      </c>
      <c r="BI104" s="183">
        <f>IF(N104="nulová",J104,0)</f>
        <v>0</v>
      </c>
      <c r="BJ104" s="16" t="s">
        <v>15</v>
      </c>
      <c r="BK104" s="183">
        <f>ROUND(I104*H104,2)</f>
        <v>0</v>
      </c>
      <c r="BL104" s="16" t="s">
        <v>87</v>
      </c>
      <c r="BM104" s="182" t="s">
        <v>170</v>
      </c>
    </row>
    <row r="105" spans="1:47" s="2" customFormat="1" ht="12">
      <c r="A105" s="35"/>
      <c r="B105" s="36"/>
      <c r="C105" s="35"/>
      <c r="D105" s="184" t="s">
        <v>157</v>
      </c>
      <c r="E105" s="35"/>
      <c r="F105" s="185" t="s">
        <v>725</v>
      </c>
      <c r="G105" s="35"/>
      <c r="H105" s="35"/>
      <c r="I105" s="186"/>
      <c r="J105" s="35"/>
      <c r="K105" s="35"/>
      <c r="L105" s="36"/>
      <c r="M105" s="187"/>
      <c r="N105" s="188"/>
      <c r="O105" s="69"/>
      <c r="P105" s="69"/>
      <c r="Q105" s="69"/>
      <c r="R105" s="69"/>
      <c r="S105" s="69"/>
      <c r="T105" s="70"/>
      <c r="U105" s="35"/>
      <c r="V105" s="35"/>
      <c r="W105" s="35"/>
      <c r="X105" s="35"/>
      <c r="Y105" s="35"/>
      <c r="Z105" s="35"/>
      <c r="AA105" s="35"/>
      <c r="AB105" s="35"/>
      <c r="AC105" s="35"/>
      <c r="AD105" s="35"/>
      <c r="AE105" s="35"/>
      <c r="AT105" s="16" t="s">
        <v>157</v>
      </c>
      <c r="AU105" s="16" t="s">
        <v>77</v>
      </c>
    </row>
    <row r="106" spans="1:63" s="12" customFormat="1" ht="25.9" customHeight="1">
      <c r="A106" s="12"/>
      <c r="B106" s="157"/>
      <c r="C106" s="12"/>
      <c r="D106" s="158" t="s">
        <v>68</v>
      </c>
      <c r="E106" s="159" t="s">
        <v>179</v>
      </c>
      <c r="F106" s="159" t="s">
        <v>180</v>
      </c>
      <c r="G106" s="12"/>
      <c r="H106" s="12"/>
      <c r="I106" s="160"/>
      <c r="J106" s="161">
        <f>BK106</f>
        <v>0</v>
      </c>
      <c r="K106" s="12"/>
      <c r="L106" s="157"/>
      <c r="M106" s="162"/>
      <c r="N106" s="163"/>
      <c r="O106" s="163"/>
      <c r="P106" s="164">
        <f>P107</f>
        <v>0</v>
      </c>
      <c r="Q106" s="163"/>
      <c r="R106" s="164">
        <f>R107</f>
        <v>0</v>
      </c>
      <c r="S106" s="163"/>
      <c r="T106" s="165">
        <f>T107</f>
        <v>0</v>
      </c>
      <c r="U106" s="12"/>
      <c r="V106" s="12"/>
      <c r="W106" s="12"/>
      <c r="X106" s="12"/>
      <c r="Y106" s="12"/>
      <c r="Z106" s="12"/>
      <c r="AA106" s="12"/>
      <c r="AB106" s="12"/>
      <c r="AC106" s="12"/>
      <c r="AD106" s="12"/>
      <c r="AE106" s="12"/>
      <c r="AR106" s="158" t="s">
        <v>77</v>
      </c>
      <c r="AT106" s="166" t="s">
        <v>68</v>
      </c>
      <c r="AU106" s="166" t="s">
        <v>69</v>
      </c>
      <c r="AY106" s="158" t="s">
        <v>150</v>
      </c>
      <c r="BK106" s="167">
        <f>BK107</f>
        <v>0</v>
      </c>
    </row>
    <row r="107" spans="1:63" s="12" customFormat="1" ht="22.8" customHeight="1">
      <c r="A107" s="12"/>
      <c r="B107" s="157"/>
      <c r="C107" s="12"/>
      <c r="D107" s="158" t="s">
        <v>68</v>
      </c>
      <c r="E107" s="168" t="s">
        <v>633</v>
      </c>
      <c r="F107" s="168" t="s">
        <v>634</v>
      </c>
      <c r="G107" s="12"/>
      <c r="H107" s="12"/>
      <c r="I107" s="160"/>
      <c r="J107" s="169">
        <f>BK107</f>
        <v>0</v>
      </c>
      <c r="K107" s="12"/>
      <c r="L107" s="157"/>
      <c r="M107" s="162"/>
      <c r="N107" s="163"/>
      <c r="O107" s="163"/>
      <c r="P107" s="164">
        <f>SUM(P108:P131)</f>
        <v>0</v>
      </c>
      <c r="Q107" s="163"/>
      <c r="R107" s="164">
        <f>SUM(R108:R131)</f>
        <v>0</v>
      </c>
      <c r="S107" s="163"/>
      <c r="T107" s="165">
        <f>SUM(T108:T131)</f>
        <v>0</v>
      </c>
      <c r="U107" s="12"/>
      <c r="V107" s="12"/>
      <c r="W107" s="12"/>
      <c r="X107" s="12"/>
      <c r="Y107" s="12"/>
      <c r="Z107" s="12"/>
      <c r="AA107" s="12"/>
      <c r="AB107" s="12"/>
      <c r="AC107" s="12"/>
      <c r="AD107" s="12"/>
      <c r="AE107" s="12"/>
      <c r="AR107" s="158" t="s">
        <v>77</v>
      </c>
      <c r="AT107" s="166" t="s">
        <v>68</v>
      </c>
      <c r="AU107" s="166" t="s">
        <v>15</v>
      </c>
      <c r="AY107" s="158" t="s">
        <v>150</v>
      </c>
      <c r="BK107" s="167">
        <f>SUM(BK108:BK131)</f>
        <v>0</v>
      </c>
    </row>
    <row r="108" spans="1:65" s="2" customFormat="1" ht="21.75" customHeight="1">
      <c r="A108" s="35"/>
      <c r="B108" s="170"/>
      <c r="C108" s="171" t="s">
        <v>90</v>
      </c>
      <c r="D108" s="171" t="s">
        <v>152</v>
      </c>
      <c r="E108" s="172" t="s">
        <v>640</v>
      </c>
      <c r="F108" s="173" t="s">
        <v>641</v>
      </c>
      <c r="G108" s="174" t="s">
        <v>201</v>
      </c>
      <c r="H108" s="175">
        <v>1015.3</v>
      </c>
      <c r="I108" s="176"/>
      <c r="J108" s="177">
        <f>ROUND(I108*H108,2)</f>
        <v>0</v>
      </c>
      <c r="K108" s="173" t="s">
        <v>156</v>
      </c>
      <c r="L108" s="36"/>
      <c r="M108" s="178" t="s">
        <v>3</v>
      </c>
      <c r="N108" s="179" t="s">
        <v>40</v>
      </c>
      <c r="O108" s="69"/>
      <c r="P108" s="180">
        <f>O108*H108</f>
        <v>0</v>
      </c>
      <c r="Q108" s="180">
        <v>0</v>
      </c>
      <c r="R108" s="180">
        <f>Q108*H108</f>
        <v>0</v>
      </c>
      <c r="S108" s="180">
        <v>0</v>
      </c>
      <c r="T108" s="181">
        <f>S108*H108</f>
        <v>0</v>
      </c>
      <c r="U108" s="35"/>
      <c r="V108" s="35"/>
      <c r="W108" s="35"/>
      <c r="X108" s="35"/>
      <c r="Y108" s="35"/>
      <c r="Z108" s="35"/>
      <c r="AA108" s="35"/>
      <c r="AB108" s="35"/>
      <c r="AC108" s="35"/>
      <c r="AD108" s="35"/>
      <c r="AE108" s="35"/>
      <c r="AR108" s="182" t="s">
        <v>185</v>
      </c>
      <c r="AT108" s="182" t="s">
        <v>152</v>
      </c>
      <c r="AU108" s="182" t="s">
        <v>77</v>
      </c>
      <c r="AY108" s="16" t="s">
        <v>150</v>
      </c>
      <c r="BE108" s="183">
        <f>IF(N108="základní",J108,0)</f>
        <v>0</v>
      </c>
      <c r="BF108" s="183">
        <f>IF(N108="snížená",J108,0)</f>
        <v>0</v>
      </c>
      <c r="BG108" s="183">
        <f>IF(N108="zákl. přenesená",J108,0)</f>
        <v>0</v>
      </c>
      <c r="BH108" s="183">
        <f>IF(N108="sníž. přenesená",J108,0)</f>
        <v>0</v>
      </c>
      <c r="BI108" s="183">
        <f>IF(N108="nulová",J108,0)</f>
        <v>0</v>
      </c>
      <c r="BJ108" s="16" t="s">
        <v>15</v>
      </c>
      <c r="BK108" s="183">
        <f>ROUND(I108*H108,2)</f>
        <v>0</v>
      </c>
      <c r="BL108" s="16" t="s">
        <v>185</v>
      </c>
      <c r="BM108" s="182" t="s">
        <v>174</v>
      </c>
    </row>
    <row r="109" spans="1:47" s="2" customFormat="1" ht="12">
      <c r="A109" s="35"/>
      <c r="B109" s="36"/>
      <c r="C109" s="35"/>
      <c r="D109" s="184" t="s">
        <v>157</v>
      </c>
      <c r="E109" s="35"/>
      <c r="F109" s="185" t="s">
        <v>643</v>
      </c>
      <c r="G109" s="35"/>
      <c r="H109" s="35"/>
      <c r="I109" s="186"/>
      <c r="J109" s="35"/>
      <c r="K109" s="35"/>
      <c r="L109" s="36"/>
      <c r="M109" s="187"/>
      <c r="N109" s="188"/>
      <c r="O109" s="69"/>
      <c r="P109" s="69"/>
      <c r="Q109" s="69"/>
      <c r="R109" s="69"/>
      <c r="S109" s="69"/>
      <c r="T109" s="70"/>
      <c r="U109" s="35"/>
      <c r="V109" s="35"/>
      <c r="W109" s="35"/>
      <c r="X109" s="35"/>
      <c r="Y109" s="35"/>
      <c r="Z109" s="35"/>
      <c r="AA109" s="35"/>
      <c r="AB109" s="35"/>
      <c r="AC109" s="35"/>
      <c r="AD109" s="35"/>
      <c r="AE109" s="35"/>
      <c r="AT109" s="16" t="s">
        <v>157</v>
      </c>
      <c r="AU109" s="16" t="s">
        <v>77</v>
      </c>
    </row>
    <row r="110" spans="1:65" s="2" customFormat="1" ht="24.15" customHeight="1">
      <c r="A110" s="35"/>
      <c r="B110" s="170"/>
      <c r="C110" s="171" t="s">
        <v>93</v>
      </c>
      <c r="D110" s="171" t="s">
        <v>152</v>
      </c>
      <c r="E110" s="172" t="s">
        <v>635</v>
      </c>
      <c r="F110" s="173" t="s">
        <v>636</v>
      </c>
      <c r="G110" s="174" t="s">
        <v>155</v>
      </c>
      <c r="H110" s="175">
        <v>901.7</v>
      </c>
      <c r="I110" s="176"/>
      <c r="J110" s="177">
        <f>ROUND(I110*H110,2)</f>
        <v>0</v>
      </c>
      <c r="K110" s="173" t="s">
        <v>156</v>
      </c>
      <c r="L110" s="36"/>
      <c r="M110" s="178" t="s">
        <v>3</v>
      </c>
      <c r="N110" s="179" t="s">
        <v>40</v>
      </c>
      <c r="O110" s="69"/>
      <c r="P110" s="180">
        <f>O110*H110</f>
        <v>0</v>
      </c>
      <c r="Q110" s="180">
        <v>0</v>
      </c>
      <c r="R110" s="180">
        <f>Q110*H110</f>
        <v>0</v>
      </c>
      <c r="S110" s="180">
        <v>0</v>
      </c>
      <c r="T110" s="181">
        <f>S110*H110</f>
        <v>0</v>
      </c>
      <c r="U110" s="35"/>
      <c r="V110" s="35"/>
      <c r="W110" s="35"/>
      <c r="X110" s="35"/>
      <c r="Y110" s="35"/>
      <c r="Z110" s="35"/>
      <c r="AA110" s="35"/>
      <c r="AB110" s="35"/>
      <c r="AC110" s="35"/>
      <c r="AD110" s="35"/>
      <c r="AE110" s="35"/>
      <c r="AR110" s="182" t="s">
        <v>185</v>
      </c>
      <c r="AT110" s="182" t="s">
        <v>152</v>
      </c>
      <c r="AU110" s="182" t="s">
        <v>77</v>
      </c>
      <c r="AY110" s="16" t="s">
        <v>150</v>
      </c>
      <c r="BE110" s="183">
        <f>IF(N110="základní",J110,0)</f>
        <v>0</v>
      </c>
      <c r="BF110" s="183">
        <f>IF(N110="snížená",J110,0)</f>
        <v>0</v>
      </c>
      <c r="BG110" s="183">
        <f>IF(N110="zákl. přenesená",J110,0)</f>
        <v>0</v>
      </c>
      <c r="BH110" s="183">
        <f>IF(N110="sníž. přenesená",J110,0)</f>
        <v>0</v>
      </c>
      <c r="BI110" s="183">
        <f>IF(N110="nulová",J110,0)</f>
        <v>0</v>
      </c>
      <c r="BJ110" s="16" t="s">
        <v>15</v>
      </c>
      <c r="BK110" s="183">
        <f>ROUND(I110*H110,2)</f>
        <v>0</v>
      </c>
      <c r="BL110" s="16" t="s">
        <v>185</v>
      </c>
      <c r="BM110" s="182" t="s">
        <v>73</v>
      </c>
    </row>
    <row r="111" spans="1:47" s="2" customFormat="1" ht="12">
      <c r="A111" s="35"/>
      <c r="B111" s="36"/>
      <c r="C111" s="35"/>
      <c r="D111" s="184" t="s">
        <v>157</v>
      </c>
      <c r="E111" s="35"/>
      <c r="F111" s="185" t="s">
        <v>638</v>
      </c>
      <c r="G111" s="35"/>
      <c r="H111" s="35"/>
      <c r="I111" s="186"/>
      <c r="J111" s="35"/>
      <c r="K111" s="35"/>
      <c r="L111" s="36"/>
      <c r="M111" s="187"/>
      <c r="N111" s="188"/>
      <c r="O111" s="69"/>
      <c r="P111" s="69"/>
      <c r="Q111" s="69"/>
      <c r="R111" s="69"/>
      <c r="S111" s="69"/>
      <c r="T111" s="70"/>
      <c r="U111" s="35"/>
      <c r="V111" s="35"/>
      <c r="W111" s="35"/>
      <c r="X111" s="35"/>
      <c r="Y111" s="35"/>
      <c r="Z111" s="35"/>
      <c r="AA111" s="35"/>
      <c r="AB111" s="35"/>
      <c r="AC111" s="35"/>
      <c r="AD111" s="35"/>
      <c r="AE111" s="35"/>
      <c r="AT111" s="16" t="s">
        <v>157</v>
      </c>
      <c r="AU111" s="16" t="s">
        <v>77</v>
      </c>
    </row>
    <row r="112" spans="1:65" s="2" customFormat="1" ht="24.15" customHeight="1">
      <c r="A112" s="35"/>
      <c r="B112" s="170"/>
      <c r="C112" s="171" t="s">
        <v>107</v>
      </c>
      <c r="D112" s="171" t="s">
        <v>152</v>
      </c>
      <c r="E112" s="172" t="s">
        <v>726</v>
      </c>
      <c r="F112" s="173" t="s">
        <v>727</v>
      </c>
      <c r="G112" s="174" t="s">
        <v>155</v>
      </c>
      <c r="H112" s="175">
        <v>901.7</v>
      </c>
      <c r="I112" s="176"/>
      <c r="J112" s="177">
        <f>ROUND(I112*H112,2)</f>
        <v>0</v>
      </c>
      <c r="K112" s="173" t="s">
        <v>156</v>
      </c>
      <c r="L112" s="36"/>
      <c r="M112" s="178" t="s">
        <v>3</v>
      </c>
      <c r="N112" s="179" t="s">
        <v>40</v>
      </c>
      <c r="O112" s="69"/>
      <c r="P112" s="180">
        <f>O112*H112</f>
        <v>0</v>
      </c>
      <c r="Q112" s="180">
        <v>0</v>
      </c>
      <c r="R112" s="180">
        <f>Q112*H112</f>
        <v>0</v>
      </c>
      <c r="S112" s="180">
        <v>0</v>
      </c>
      <c r="T112" s="181">
        <f>S112*H112</f>
        <v>0</v>
      </c>
      <c r="U112" s="35"/>
      <c r="V112" s="35"/>
      <c r="W112" s="35"/>
      <c r="X112" s="35"/>
      <c r="Y112" s="35"/>
      <c r="Z112" s="35"/>
      <c r="AA112" s="35"/>
      <c r="AB112" s="35"/>
      <c r="AC112" s="35"/>
      <c r="AD112" s="35"/>
      <c r="AE112" s="35"/>
      <c r="AR112" s="182" t="s">
        <v>185</v>
      </c>
      <c r="AT112" s="182" t="s">
        <v>152</v>
      </c>
      <c r="AU112" s="182" t="s">
        <v>77</v>
      </c>
      <c r="AY112" s="16" t="s">
        <v>150</v>
      </c>
      <c r="BE112" s="183">
        <f>IF(N112="základní",J112,0)</f>
        <v>0</v>
      </c>
      <c r="BF112" s="183">
        <f>IF(N112="snížená",J112,0)</f>
        <v>0</v>
      </c>
      <c r="BG112" s="183">
        <f>IF(N112="zákl. přenesená",J112,0)</f>
        <v>0</v>
      </c>
      <c r="BH112" s="183">
        <f>IF(N112="sníž. přenesená",J112,0)</f>
        <v>0</v>
      </c>
      <c r="BI112" s="183">
        <f>IF(N112="nulová",J112,0)</f>
        <v>0</v>
      </c>
      <c r="BJ112" s="16" t="s">
        <v>15</v>
      </c>
      <c r="BK112" s="183">
        <f>ROUND(I112*H112,2)</f>
        <v>0</v>
      </c>
      <c r="BL112" s="16" t="s">
        <v>185</v>
      </c>
      <c r="BM112" s="182" t="s">
        <v>186</v>
      </c>
    </row>
    <row r="113" spans="1:47" s="2" customFormat="1" ht="12">
      <c r="A113" s="35"/>
      <c r="B113" s="36"/>
      <c r="C113" s="35"/>
      <c r="D113" s="184" t="s">
        <v>157</v>
      </c>
      <c r="E113" s="35"/>
      <c r="F113" s="185" t="s">
        <v>728</v>
      </c>
      <c r="G113" s="35"/>
      <c r="H113" s="35"/>
      <c r="I113" s="186"/>
      <c r="J113" s="35"/>
      <c r="K113" s="35"/>
      <c r="L113" s="36"/>
      <c r="M113" s="187"/>
      <c r="N113" s="188"/>
      <c r="O113" s="69"/>
      <c r="P113" s="69"/>
      <c r="Q113" s="69"/>
      <c r="R113" s="69"/>
      <c r="S113" s="69"/>
      <c r="T113" s="70"/>
      <c r="U113" s="35"/>
      <c r="V113" s="35"/>
      <c r="W113" s="35"/>
      <c r="X113" s="35"/>
      <c r="Y113" s="35"/>
      <c r="Z113" s="35"/>
      <c r="AA113" s="35"/>
      <c r="AB113" s="35"/>
      <c r="AC113" s="35"/>
      <c r="AD113" s="35"/>
      <c r="AE113" s="35"/>
      <c r="AT113" s="16" t="s">
        <v>157</v>
      </c>
      <c r="AU113" s="16" t="s">
        <v>77</v>
      </c>
    </row>
    <row r="114" spans="1:65" s="2" customFormat="1" ht="33" customHeight="1">
      <c r="A114" s="35"/>
      <c r="B114" s="170"/>
      <c r="C114" s="171" t="s">
        <v>170</v>
      </c>
      <c r="D114" s="171" t="s">
        <v>152</v>
      </c>
      <c r="E114" s="172" t="s">
        <v>729</v>
      </c>
      <c r="F114" s="173" t="s">
        <v>730</v>
      </c>
      <c r="G114" s="174" t="s">
        <v>155</v>
      </c>
      <c r="H114" s="175">
        <v>901.7</v>
      </c>
      <c r="I114" s="176"/>
      <c r="J114" s="177">
        <f>ROUND(I114*H114,2)</f>
        <v>0</v>
      </c>
      <c r="K114" s="173" t="s">
        <v>156</v>
      </c>
      <c r="L114" s="36"/>
      <c r="M114" s="178" t="s">
        <v>3</v>
      </c>
      <c r="N114" s="179" t="s">
        <v>40</v>
      </c>
      <c r="O114" s="69"/>
      <c r="P114" s="180">
        <f>O114*H114</f>
        <v>0</v>
      </c>
      <c r="Q114" s="180">
        <v>0</v>
      </c>
      <c r="R114" s="180">
        <f>Q114*H114</f>
        <v>0</v>
      </c>
      <c r="S114" s="180">
        <v>0</v>
      </c>
      <c r="T114" s="181">
        <f>S114*H114</f>
        <v>0</v>
      </c>
      <c r="U114" s="35"/>
      <c r="V114" s="35"/>
      <c r="W114" s="35"/>
      <c r="X114" s="35"/>
      <c r="Y114" s="35"/>
      <c r="Z114" s="35"/>
      <c r="AA114" s="35"/>
      <c r="AB114" s="35"/>
      <c r="AC114" s="35"/>
      <c r="AD114" s="35"/>
      <c r="AE114" s="35"/>
      <c r="AR114" s="182" t="s">
        <v>185</v>
      </c>
      <c r="AT114" s="182" t="s">
        <v>152</v>
      </c>
      <c r="AU114" s="182" t="s">
        <v>77</v>
      </c>
      <c r="AY114" s="16" t="s">
        <v>150</v>
      </c>
      <c r="BE114" s="183">
        <f>IF(N114="základní",J114,0)</f>
        <v>0</v>
      </c>
      <c r="BF114" s="183">
        <f>IF(N114="snížená",J114,0)</f>
        <v>0</v>
      </c>
      <c r="BG114" s="183">
        <f>IF(N114="zákl. přenesená",J114,0)</f>
        <v>0</v>
      </c>
      <c r="BH114" s="183">
        <f>IF(N114="sníž. přenesená",J114,0)</f>
        <v>0</v>
      </c>
      <c r="BI114" s="183">
        <f>IF(N114="nulová",J114,0)</f>
        <v>0</v>
      </c>
      <c r="BJ114" s="16" t="s">
        <v>15</v>
      </c>
      <c r="BK114" s="183">
        <f>ROUND(I114*H114,2)</f>
        <v>0</v>
      </c>
      <c r="BL114" s="16" t="s">
        <v>185</v>
      </c>
      <c r="BM114" s="182" t="s">
        <v>185</v>
      </c>
    </row>
    <row r="115" spans="1:47" s="2" customFormat="1" ht="12">
      <c r="A115" s="35"/>
      <c r="B115" s="36"/>
      <c r="C115" s="35"/>
      <c r="D115" s="184" t="s">
        <v>157</v>
      </c>
      <c r="E115" s="35"/>
      <c r="F115" s="185" t="s">
        <v>731</v>
      </c>
      <c r="G115" s="35"/>
      <c r="H115" s="35"/>
      <c r="I115" s="186"/>
      <c r="J115" s="35"/>
      <c r="K115" s="35"/>
      <c r="L115" s="36"/>
      <c r="M115" s="187"/>
      <c r="N115" s="188"/>
      <c r="O115" s="69"/>
      <c r="P115" s="69"/>
      <c r="Q115" s="69"/>
      <c r="R115" s="69"/>
      <c r="S115" s="69"/>
      <c r="T115" s="70"/>
      <c r="U115" s="35"/>
      <c r="V115" s="35"/>
      <c r="W115" s="35"/>
      <c r="X115" s="35"/>
      <c r="Y115" s="35"/>
      <c r="Z115" s="35"/>
      <c r="AA115" s="35"/>
      <c r="AB115" s="35"/>
      <c r="AC115" s="35"/>
      <c r="AD115" s="35"/>
      <c r="AE115" s="35"/>
      <c r="AT115" s="16" t="s">
        <v>157</v>
      </c>
      <c r="AU115" s="16" t="s">
        <v>77</v>
      </c>
    </row>
    <row r="116" spans="1:65" s="2" customFormat="1" ht="33" customHeight="1">
      <c r="A116" s="35"/>
      <c r="B116" s="170"/>
      <c r="C116" s="171" t="s">
        <v>225</v>
      </c>
      <c r="D116" s="171" t="s">
        <v>152</v>
      </c>
      <c r="E116" s="172" t="s">
        <v>658</v>
      </c>
      <c r="F116" s="173" t="s">
        <v>659</v>
      </c>
      <c r="G116" s="174" t="s">
        <v>155</v>
      </c>
      <c r="H116" s="175">
        <v>901.7</v>
      </c>
      <c r="I116" s="176"/>
      <c r="J116" s="177">
        <f>ROUND(I116*H116,2)</f>
        <v>0</v>
      </c>
      <c r="K116" s="173" t="s">
        <v>156</v>
      </c>
      <c r="L116" s="36"/>
      <c r="M116" s="178" t="s">
        <v>3</v>
      </c>
      <c r="N116" s="179"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185</v>
      </c>
      <c r="AT116" s="182" t="s">
        <v>152</v>
      </c>
      <c r="AU116" s="182" t="s">
        <v>77</v>
      </c>
      <c r="AY116" s="16" t="s">
        <v>150</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185</v>
      </c>
      <c r="BM116" s="182" t="s">
        <v>194</v>
      </c>
    </row>
    <row r="117" spans="1:47" s="2" customFormat="1" ht="12">
      <c r="A117" s="35"/>
      <c r="B117" s="36"/>
      <c r="C117" s="35"/>
      <c r="D117" s="184" t="s">
        <v>157</v>
      </c>
      <c r="E117" s="35"/>
      <c r="F117" s="185" t="s">
        <v>661</v>
      </c>
      <c r="G117" s="35"/>
      <c r="H117" s="35"/>
      <c r="I117" s="186"/>
      <c r="J117" s="35"/>
      <c r="K117" s="35"/>
      <c r="L117" s="36"/>
      <c r="M117" s="187"/>
      <c r="N117" s="188"/>
      <c r="O117" s="69"/>
      <c r="P117" s="69"/>
      <c r="Q117" s="69"/>
      <c r="R117" s="69"/>
      <c r="S117" s="69"/>
      <c r="T117" s="70"/>
      <c r="U117" s="35"/>
      <c r="V117" s="35"/>
      <c r="W117" s="35"/>
      <c r="X117" s="35"/>
      <c r="Y117" s="35"/>
      <c r="Z117" s="35"/>
      <c r="AA117" s="35"/>
      <c r="AB117" s="35"/>
      <c r="AC117" s="35"/>
      <c r="AD117" s="35"/>
      <c r="AE117" s="35"/>
      <c r="AT117" s="16" t="s">
        <v>157</v>
      </c>
      <c r="AU117" s="16" t="s">
        <v>77</v>
      </c>
    </row>
    <row r="118" spans="1:65" s="2" customFormat="1" ht="24.15" customHeight="1">
      <c r="A118" s="35"/>
      <c r="B118" s="170"/>
      <c r="C118" s="171" t="s">
        <v>251</v>
      </c>
      <c r="D118" s="171" t="s">
        <v>152</v>
      </c>
      <c r="E118" s="172" t="s">
        <v>644</v>
      </c>
      <c r="F118" s="173" t="s">
        <v>645</v>
      </c>
      <c r="G118" s="174" t="s">
        <v>155</v>
      </c>
      <c r="H118" s="175">
        <v>901.7</v>
      </c>
      <c r="I118" s="176"/>
      <c r="J118" s="177">
        <f>ROUND(I118*H118,2)</f>
        <v>0</v>
      </c>
      <c r="K118" s="173" t="s">
        <v>156</v>
      </c>
      <c r="L118" s="36"/>
      <c r="M118" s="178" t="s">
        <v>3</v>
      </c>
      <c r="N118" s="179" t="s">
        <v>40</v>
      </c>
      <c r="O118" s="69"/>
      <c r="P118" s="180">
        <f>O118*H118</f>
        <v>0</v>
      </c>
      <c r="Q118" s="180">
        <v>0</v>
      </c>
      <c r="R118" s="180">
        <f>Q118*H118</f>
        <v>0</v>
      </c>
      <c r="S118" s="180">
        <v>0</v>
      </c>
      <c r="T118" s="181">
        <f>S118*H118</f>
        <v>0</v>
      </c>
      <c r="U118" s="35"/>
      <c r="V118" s="35"/>
      <c r="W118" s="35"/>
      <c r="X118" s="35"/>
      <c r="Y118" s="35"/>
      <c r="Z118" s="35"/>
      <c r="AA118" s="35"/>
      <c r="AB118" s="35"/>
      <c r="AC118" s="35"/>
      <c r="AD118" s="35"/>
      <c r="AE118" s="35"/>
      <c r="AR118" s="182" t="s">
        <v>185</v>
      </c>
      <c r="AT118" s="182" t="s">
        <v>152</v>
      </c>
      <c r="AU118" s="182" t="s">
        <v>77</v>
      </c>
      <c r="AY118" s="16" t="s">
        <v>150</v>
      </c>
      <c r="BE118" s="183">
        <f>IF(N118="základní",J118,0)</f>
        <v>0</v>
      </c>
      <c r="BF118" s="183">
        <f>IF(N118="snížená",J118,0)</f>
        <v>0</v>
      </c>
      <c r="BG118" s="183">
        <f>IF(N118="zákl. přenesená",J118,0)</f>
        <v>0</v>
      </c>
      <c r="BH118" s="183">
        <f>IF(N118="sníž. přenesená",J118,0)</f>
        <v>0</v>
      </c>
      <c r="BI118" s="183">
        <f>IF(N118="nulová",J118,0)</f>
        <v>0</v>
      </c>
      <c r="BJ118" s="16" t="s">
        <v>15</v>
      </c>
      <c r="BK118" s="183">
        <f>ROUND(I118*H118,2)</f>
        <v>0</v>
      </c>
      <c r="BL118" s="16" t="s">
        <v>185</v>
      </c>
      <c r="BM118" s="182" t="s">
        <v>223</v>
      </c>
    </row>
    <row r="119" spans="1:47" s="2" customFormat="1" ht="12">
      <c r="A119" s="35"/>
      <c r="B119" s="36"/>
      <c r="C119" s="35"/>
      <c r="D119" s="184" t="s">
        <v>157</v>
      </c>
      <c r="E119" s="35"/>
      <c r="F119" s="185" t="s">
        <v>647</v>
      </c>
      <c r="G119" s="35"/>
      <c r="H119" s="35"/>
      <c r="I119" s="186"/>
      <c r="J119" s="35"/>
      <c r="K119" s="35"/>
      <c r="L119" s="36"/>
      <c r="M119" s="187"/>
      <c r="N119" s="188"/>
      <c r="O119" s="69"/>
      <c r="P119" s="69"/>
      <c r="Q119" s="69"/>
      <c r="R119" s="69"/>
      <c r="S119" s="69"/>
      <c r="T119" s="70"/>
      <c r="U119" s="35"/>
      <c r="V119" s="35"/>
      <c r="W119" s="35"/>
      <c r="X119" s="35"/>
      <c r="Y119" s="35"/>
      <c r="Z119" s="35"/>
      <c r="AA119" s="35"/>
      <c r="AB119" s="35"/>
      <c r="AC119" s="35"/>
      <c r="AD119" s="35"/>
      <c r="AE119" s="35"/>
      <c r="AT119" s="16" t="s">
        <v>157</v>
      </c>
      <c r="AU119" s="16" t="s">
        <v>77</v>
      </c>
    </row>
    <row r="120" spans="1:65" s="2" customFormat="1" ht="16.5" customHeight="1">
      <c r="A120" s="35"/>
      <c r="B120" s="170"/>
      <c r="C120" s="171" t="s">
        <v>188</v>
      </c>
      <c r="D120" s="171" t="s">
        <v>152</v>
      </c>
      <c r="E120" s="172" t="s">
        <v>649</v>
      </c>
      <c r="F120" s="173" t="s">
        <v>650</v>
      </c>
      <c r="G120" s="174" t="s">
        <v>155</v>
      </c>
      <c r="H120" s="175">
        <v>901.7</v>
      </c>
      <c r="I120" s="176"/>
      <c r="J120" s="177">
        <f>ROUND(I120*H120,2)</f>
        <v>0</v>
      </c>
      <c r="K120" s="173" t="s">
        <v>156</v>
      </c>
      <c r="L120" s="36"/>
      <c r="M120" s="178" t="s">
        <v>3</v>
      </c>
      <c r="N120" s="179" t="s">
        <v>40</v>
      </c>
      <c r="O120" s="69"/>
      <c r="P120" s="180">
        <f>O120*H120</f>
        <v>0</v>
      </c>
      <c r="Q120" s="180">
        <v>0</v>
      </c>
      <c r="R120" s="180">
        <f>Q120*H120</f>
        <v>0</v>
      </c>
      <c r="S120" s="180">
        <v>0</v>
      </c>
      <c r="T120" s="181">
        <f>S120*H120</f>
        <v>0</v>
      </c>
      <c r="U120" s="35"/>
      <c r="V120" s="35"/>
      <c r="W120" s="35"/>
      <c r="X120" s="35"/>
      <c r="Y120" s="35"/>
      <c r="Z120" s="35"/>
      <c r="AA120" s="35"/>
      <c r="AB120" s="35"/>
      <c r="AC120" s="35"/>
      <c r="AD120" s="35"/>
      <c r="AE120" s="35"/>
      <c r="AR120" s="182" t="s">
        <v>185</v>
      </c>
      <c r="AT120" s="182" t="s">
        <v>152</v>
      </c>
      <c r="AU120" s="182" t="s">
        <v>77</v>
      </c>
      <c r="AY120" s="16" t="s">
        <v>150</v>
      </c>
      <c r="BE120" s="183">
        <f>IF(N120="základní",J120,0)</f>
        <v>0</v>
      </c>
      <c r="BF120" s="183">
        <f>IF(N120="snížená",J120,0)</f>
        <v>0</v>
      </c>
      <c r="BG120" s="183">
        <f>IF(N120="zákl. přenesená",J120,0)</f>
        <v>0</v>
      </c>
      <c r="BH120" s="183">
        <f>IF(N120="sníž. přenesená",J120,0)</f>
        <v>0</v>
      </c>
      <c r="BI120" s="183">
        <f>IF(N120="nulová",J120,0)</f>
        <v>0</v>
      </c>
      <c r="BJ120" s="16" t="s">
        <v>15</v>
      </c>
      <c r="BK120" s="183">
        <f>ROUND(I120*H120,2)</f>
        <v>0</v>
      </c>
      <c r="BL120" s="16" t="s">
        <v>185</v>
      </c>
      <c r="BM120" s="182" t="s">
        <v>228</v>
      </c>
    </row>
    <row r="121" spans="1:47" s="2" customFormat="1" ht="12">
      <c r="A121" s="35"/>
      <c r="B121" s="36"/>
      <c r="C121" s="35"/>
      <c r="D121" s="184" t="s">
        <v>157</v>
      </c>
      <c r="E121" s="35"/>
      <c r="F121" s="185" t="s">
        <v>652</v>
      </c>
      <c r="G121" s="35"/>
      <c r="H121" s="35"/>
      <c r="I121" s="186"/>
      <c r="J121" s="35"/>
      <c r="K121" s="35"/>
      <c r="L121" s="36"/>
      <c r="M121" s="187"/>
      <c r="N121" s="188"/>
      <c r="O121" s="69"/>
      <c r="P121" s="69"/>
      <c r="Q121" s="69"/>
      <c r="R121" s="69"/>
      <c r="S121" s="69"/>
      <c r="T121" s="70"/>
      <c r="U121" s="35"/>
      <c r="V121" s="35"/>
      <c r="W121" s="35"/>
      <c r="X121" s="35"/>
      <c r="Y121" s="35"/>
      <c r="Z121" s="35"/>
      <c r="AA121" s="35"/>
      <c r="AB121" s="35"/>
      <c r="AC121" s="35"/>
      <c r="AD121" s="35"/>
      <c r="AE121" s="35"/>
      <c r="AT121" s="16" t="s">
        <v>157</v>
      </c>
      <c r="AU121" s="16" t="s">
        <v>77</v>
      </c>
    </row>
    <row r="122" spans="1:65" s="2" customFormat="1" ht="21.75" customHeight="1">
      <c r="A122" s="35"/>
      <c r="B122" s="170"/>
      <c r="C122" s="171" t="s">
        <v>174</v>
      </c>
      <c r="D122" s="171" t="s">
        <v>152</v>
      </c>
      <c r="E122" s="172" t="s">
        <v>653</v>
      </c>
      <c r="F122" s="173" t="s">
        <v>654</v>
      </c>
      <c r="G122" s="174" t="s">
        <v>155</v>
      </c>
      <c r="H122" s="175">
        <v>901.7</v>
      </c>
      <c r="I122" s="176"/>
      <c r="J122" s="177">
        <f>ROUND(I122*H122,2)</f>
        <v>0</v>
      </c>
      <c r="K122" s="173" t="s">
        <v>156</v>
      </c>
      <c r="L122" s="36"/>
      <c r="M122" s="178" t="s">
        <v>3</v>
      </c>
      <c r="N122" s="179" t="s">
        <v>40</v>
      </c>
      <c r="O122" s="69"/>
      <c r="P122" s="180">
        <f>O122*H122</f>
        <v>0</v>
      </c>
      <c r="Q122" s="180">
        <v>0</v>
      </c>
      <c r="R122" s="180">
        <f>Q122*H122</f>
        <v>0</v>
      </c>
      <c r="S122" s="180">
        <v>0</v>
      </c>
      <c r="T122" s="181">
        <f>S122*H122</f>
        <v>0</v>
      </c>
      <c r="U122" s="35"/>
      <c r="V122" s="35"/>
      <c r="W122" s="35"/>
      <c r="X122" s="35"/>
      <c r="Y122" s="35"/>
      <c r="Z122" s="35"/>
      <c r="AA122" s="35"/>
      <c r="AB122" s="35"/>
      <c r="AC122" s="35"/>
      <c r="AD122" s="35"/>
      <c r="AE122" s="35"/>
      <c r="AR122" s="182" t="s">
        <v>185</v>
      </c>
      <c r="AT122" s="182" t="s">
        <v>152</v>
      </c>
      <c r="AU122" s="182" t="s">
        <v>77</v>
      </c>
      <c r="AY122" s="16" t="s">
        <v>150</v>
      </c>
      <c r="BE122" s="183">
        <f>IF(N122="základní",J122,0)</f>
        <v>0</v>
      </c>
      <c r="BF122" s="183">
        <f>IF(N122="snížená",J122,0)</f>
        <v>0</v>
      </c>
      <c r="BG122" s="183">
        <f>IF(N122="zákl. přenesená",J122,0)</f>
        <v>0</v>
      </c>
      <c r="BH122" s="183">
        <f>IF(N122="sníž. přenesená",J122,0)</f>
        <v>0</v>
      </c>
      <c r="BI122" s="183">
        <f>IF(N122="nulová",J122,0)</f>
        <v>0</v>
      </c>
      <c r="BJ122" s="16" t="s">
        <v>15</v>
      </c>
      <c r="BK122" s="183">
        <f>ROUND(I122*H122,2)</f>
        <v>0</v>
      </c>
      <c r="BL122" s="16" t="s">
        <v>185</v>
      </c>
      <c r="BM122" s="182" t="s">
        <v>232</v>
      </c>
    </row>
    <row r="123" spans="1:47" s="2" customFormat="1" ht="12">
      <c r="A123" s="35"/>
      <c r="B123" s="36"/>
      <c r="C123" s="35"/>
      <c r="D123" s="184" t="s">
        <v>157</v>
      </c>
      <c r="E123" s="35"/>
      <c r="F123" s="185" t="s">
        <v>656</v>
      </c>
      <c r="G123" s="35"/>
      <c r="H123" s="35"/>
      <c r="I123" s="186"/>
      <c r="J123" s="35"/>
      <c r="K123" s="35"/>
      <c r="L123" s="36"/>
      <c r="M123" s="187"/>
      <c r="N123" s="188"/>
      <c r="O123" s="69"/>
      <c r="P123" s="69"/>
      <c r="Q123" s="69"/>
      <c r="R123" s="69"/>
      <c r="S123" s="69"/>
      <c r="T123" s="70"/>
      <c r="U123" s="35"/>
      <c r="V123" s="35"/>
      <c r="W123" s="35"/>
      <c r="X123" s="35"/>
      <c r="Y123" s="35"/>
      <c r="Z123" s="35"/>
      <c r="AA123" s="35"/>
      <c r="AB123" s="35"/>
      <c r="AC123" s="35"/>
      <c r="AD123" s="35"/>
      <c r="AE123" s="35"/>
      <c r="AT123" s="16" t="s">
        <v>157</v>
      </c>
      <c r="AU123" s="16" t="s">
        <v>77</v>
      </c>
    </row>
    <row r="124" spans="1:65" s="2" customFormat="1" ht="24.15" customHeight="1">
      <c r="A124" s="35"/>
      <c r="B124" s="170"/>
      <c r="C124" s="171" t="s">
        <v>73</v>
      </c>
      <c r="D124" s="171" t="s">
        <v>152</v>
      </c>
      <c r="E124" s="172" t="s">
        <v>732</v>
      </c>
      <c r="F124" s="173" t="s">
        <v>733</v>
      </c>
      <c r="G124" s="174" t="s">
        <v>155</v>
      </c>
      <c r="H124" s="175">
        <v>901.7</v>
      </c>
      <c r="I124" s="176"/>
      <c r="J124" s="177">
        <f>ROUND(I124*H124,2)</f>
        <v>0</v>
      </c>
      <c r="K124" s="173" t="s">
        <v>156</v>
      </c>
      <c r="L124" s="36"/>
      <c r="M124" s="178" t="s">
        <v>3</v>
      </c>
      <c r="N124" s="179" t="s">
        <v>40</v>
      </c>
      <c r="O124" s="69"/>
      <c r="P124" s="180">
        <f>O124*H124</f>
        <v>0</v>
      </c>
      <c r="Q124" s="180">
        <v>0</v>
      </c>
      <c r="R124" s="180">
        <f>Q124*H124</f>
        <v>0</v>
      </c>
      <c r="S124" s="180">
        <v>0</v>
      </c>
      <c r="T124" s="181">
        <f>S124*H124</f>
        <v>0</v>
      </c>
      <c r="U124" s="35"/>
      <c r="V124" s="35"/>
      <c r="W124" s="35"/>
      <c r="X124" s="35"/>
      <c r="Y124" s="35"/>
      <c r="Z124" s="35"/>
      <c r="AA124" s="35"/>
      <c r="AB124" s="35"/>
      <c r="AC124" s="35"/>
      <c r="AD124" s="35"/>
      <c r="AE124" s="35"/>
      <c r="AR124" s="182" t="s">
        <v>185</v>
      </c>
      <c r="AT124" s="182" t="s">
        <v>152</v>
      </c>
      <c r="AU124" s="182" t="s">
        <v>77</v>
      </c>
      <c r="AY124" s="16" t="s">
        <v>150</v>
      </c>
      <c r="BE124" s="183">
        <f>IF(N124="základní",J124,0)</f>
        <v>0</v>
      </c>
      <c r="BF124" s="183">
        <f>IF(N124="snížená",J124,0)</f>
        <v>0</v>
      </c>
      <c r="BG124" s="183">
        <f>IF(N124="zákl. přenesená",J124,0)</f>
        <v>0</v>
      </c>
      <c r="BH124" s="183">
        <f>IF(N124="sníž. přenesená",J124,0)</f>
        <v>0</v>
      </c>
      <c r="BI124" s="183">
        <f>IF(N124="nulová",J124,0)</f>
        <v>0</v>
      </c>
      <c r="BJ124" s="16" t="s">
        <v>15</v>
      </c>
      <c r="BK124" s="183">
        <f>ROUND(I124*H124,2)</f>
        <v>0</v>
      </c>
      <c r="BL124" s="16" t="s">
        <v>185</v>
      </c>
      <c r="BM124" s="182" t="s">
        <v>237</v>
      </c>
    </row>
    <row r="125" spans="1:47" s="2" customFormat="1" ht="12">
      <c r="A125" s="35"/>
      <c r="B125" s="36"/>
      <c r="C125" s="35"/>
      <c r="D125" s="184" t="s">
        <v>157</v>
      </c>
      <c r="E125" s="35"/>
      <c r="F125" s="185" t="s">
        <v>734</v>
      </c>
      <c r="G125" s="35"/>
      <c r="H125" s="35"/>
      <c r="I125" s="186"/>
      <c r="J125" s="35"/>
      <c r="K125" s="35"/>
      <c r="L125" s="36"/>
      <c r="M125" s="187"/>
      <c r="N125" s="188"/>
      <c r="O125" s="69"/>
      <c r="P125" s="69"/>
      <c r="Q125" s="69"/>
      <c r="R125" s="69"/>
      <c r="S125" s="69"/>
      <c r="T125" s="70"/>
      <c r="U125" s="35"/>
      <c r="V125" s="35"/>
      <c r="W125" s="35"/>
      <c r="X125" s="35"/>
      <c r="Y125" s="35"/>
      <c r="Z125" s="35"/>
      <c r="AA125" s="35"/>
      <c r="AB125" s="35"/>
      <c r="AC125" s="35"/>
      <c r="AD125" s="35"/>
      <c r="AE125" s="35"/>
      <c r="AT125" s="16" t="s">
        <v>157</v>
      </c>
      <c r="AU125" s="16" t="s">
        <v>77</v>
      </c>
    </row>
    <row r="126" spans="1:65" s="2" customFormat="1" ht="16.5" customHeight="1">
      <c r="A126" s="35"/>
      <c r="B126" s="170"/>
      <c r="C126" s="193" t="s">
        <v>234</v>
      </c>
      <c r="D126" s="193" t="s">
        <v>247</v>
      </c>
      <c r="E126" s="194" t="s">
        <v>667</v>
      </c>
      <c r="F126" s="195" t="s">
        <v>735</v>
      </c>
      <c r="G126" s="196" t="s">
        <v>155</v>
      </c>
      <c r="H126" s="197">
        <v>991.87</v>
      </c>
      <c r="I126" s="198"/>
      <c r="J126" s="199">
        <f>ROUND(I126*H126,2)</f>
        <v>0</v>
      </c>
      <c r="K126" s="195" t="s">
        <v>3</v>
      </c>
      <c r="L126" s="200"/>
      <c r="M126" s="201" t="s">
        <v>3</v>
      </c>
      <c r="N126" s="202" t="s">
        <v>40</v>
      </c>
      <c r="O126" s="69"/>
      <c r="P126" s="180">
        <f>O126*H126</f>
        <v>0</v>
      </c>
      <c r="Q126" s="180">
        <v>0</v>
      </c>
      <c r="R126" s="180">
        <f>Q126*H126</f>
        <v>0</v>
      </c>
      <c r="S126" s="180">
        <v>0</v>
      </c>
      <c r="T126" s="181">
        <f>S126*H126</f>
        <v>0</v>
      </c>
      <c r="U126" s="35"/>
      <c r="V126" s="35"/>
      <c r="W126" s="35"/>
      <c r="X126" s="35"/>
      <c r="Y126" s="35"/>
      <c r="Z126" s="35"/>
      <c r="AA126" s="35"/>
      <c r="AB126" s="35"/>
      <c r="AC126" s="35"/>
      <c r="AD126" s="35"/>
      <c r="AE126" s="35"/>
      <c r="AR126" s="182" t="s">
        <v>250</v>
      </c>
      <c r="AT126" s="182" t="s">
        <v>247</v>
      </c>
      <c r="AU126" s="182" t="s">
        <v>77</v>
      </c>
      <c r="AY126" s="16" t="s">
        <v>150</v>
      </c>
      <c r="BE126" s="183">
        <f>IF(N126="základní",J126,0)</f>
        <v>0</v>
      </c>
      <c r="BF126" s="183">
        <f>IF(N126="snížená",J126,0)</f>
        <v>0</v>
      </c>
      <c r="BG126" s="183">
        <f>IF(N126="zákl. přenesená",J126,0)</f>
        <v>0</v>
      </c>
      <c r="BH126" s="183">
        <f>IF(N126="sníž. přenesená",J126,0)</f>
        <v>0</v>
      </c>
      <c r="BI126" s="183">
        <f>IF(N126="nulová",J126,0)</f>
        <v>0</v>
      </c>
      <c r="BJ126" s="16" t="s">
        <v>15</v>
      </c>
      <c r="BK126" s="183">
        <f>ROUND(I126*H126,2)</f>
        <v>0</v>
      </c>
      <c r="BL126" s="16" t="s">
        <v>185</v>
      </c>
      <c r="BM126" s="182" t="s">
        <v>241</v>
      </c>
    </row>
    <row r="127" spans="1:65" s="2" customFormat="1" ht="16.5" customHeight="1">
      <c r="A127" s="35"/>
      <c r="B127" s="170"/>
      <c r="C127" s="171" t="s">
        <v>186</v>
      </c>
      <c r="D127" s="171" t="s">
        <v>152</v>
      </c>
      <c r="E127" s="172" t="s">
        <v>675</v>
      </c>
      <c r="F127" s="173" t="s">
        <v>676</v>
      </c>
      <c r="G127" s="174" t="s">
        <v>201</v>
      </c>
      <c r="H127" s="175">
        <v>1015.3</v>
      </c>
      <c r="I127" s="176"/>
      <c r="J127" s="177">
        <f>ROUND(I127*H127,2)</f>
        <v>0</v>
      </c>
      <c r="K127" s="173" t="s">
        <v>156</v>
      </c>
      <c r="L127" s="36"/>
      <c r="M127" s="178" t="s">
        <v>3</v>
      </c>
      <c r="N127" s="179" t="s">
        <v>40</v>
      </c>
      <c r="O127" s="69"/>
      <c r="P127" s="180">
        <f>O127*H127</f>
        <v>0</v>
      </c>
      <c r="Q127" s="180">
        <v>0</v>
      </c>
      <c r="R127" s="180">
        <f>Q127*H127</f>
        <v>0</v>
      </c>
      <c r="S127" s="180">
        <v>0</v>
      </c>
      <c r="T127" s="181">
        <f>S127*H127</f>
        <v>0</v>
      </c>
      <c r="U127" s="35"/>
      <c r="V127" s="35"/>
      <c r="W127" s="35"/>
      <c r="X127" s="35"/>
      <c r="Y127" s="35"/>
      <c r="Z127" s="35"/>
      <c r="AA127" s="35"/>
      <c r="AB127" s="35"/>
      <c r="AC127" s="35"/>
      <c r="AD127" s="35"/>
      <c r="AE127" s="35"/>
      <c r="AR127" s="182" t="s">
        <v>185</v>
      </c>
      <c r="AT127" s="182" t="s">
        <v>152</v>
      </c>
      <c r="AU127" s="182" t="s">
        <v>77</v>
      </c>
      <c r="AY127" s="16" t="s">
        <v>150</v>
      </c>
      <c r="BE127" s="183">
        <f>IF(N127="základní",J127,0)</f>
        <v>0</v>
      </c>
      <c r="BF127" s="183">
        <f>IF(N127="snížená",J127,0)</f>
        <v>0</v>
      </c>
      <c r="BG127" s="183">
        <f>IF(N127="zákl. přenesená",J127,0)</f>
        <v>0</v>
      </c>
      <c r="BH127" s="183">
        <f>IF(N127="sníž. přenesená",J127,0)</f>
        <v>0</v>
      </c>
      <c r="BI127" s="183">
        <f>IF(N127="nulová",J127,0)</f>
        <v>0</v>
      </c>
      <c r="BJ127" s="16" t="s">
        <v>15</v>
      </c>
      <c r="BK127" s="183">
        <f>ROUND(I127*H127,2)</f>
        <v>0</v>
      </c>
      <c r="BL127" s="16" t="s">
        <v>185</v>
      </c>
      <c r="BM127" s="182" t="s">
        <v>245</v>
      </c>
    </row>
    <row r="128" spans="1:47" s="2" customFormat="1" ht="12">
      <c r="A128" s="35"/>
      <c r="B128" s="36"/>
      <c r="C128" s="35"/>
      <c r="D128" s="184" t="s">
        <v>157</v>
      </c>
      <c r="E128" s="35"/>
      <c r="F128" s="185" t="s">
        <v>678</v>
      </c>
      <c r="G128" s="35"/>
      <c r="H128" s="35"/>
      <c r="I128" s="186"/>
      <c r="J128" s="35"/>
      <c r="K128" s="35"/>
      <c r="L128" s="36"/>
      <c r="M128" s="187"/>
      <c r="N128" s="188"/>
      <c r="O128" s="69"/>
      <c r="P128" s="69"/>
      <c r="Q128" s="69"/>
      <c r="R128" s="69"/>
      <c r="S128" s="69"/>
      <c r="T128" s="70"/>
      <c r="U128" s="35"/>
      <c r="V128" s="35"/>
      <c r="W128" s="35"/>
      <c r="X128" s="35"/>
      <c r="Y128" s="35"/>
      <c r="Z128" s="35"/>
      <c r="AA128" s="35"/>
      <c r="AB128" s="35"/>
      <c r="AC128" s="35"/>
      <c r="AD128" s="35"/>
      <c r="AE128" s="35"/>
      <c r="AT128" s="16" t="s">
        <v>157</v>
      </c>
      <c r="AU128" s="16" t="s">
        <v>77</v>
      </c>
    </row>
    <row r="129" spans="1:65" s="2" customFormat="1" ht="16.5" customHeight="1">
      <c r="A129" s="35"/>
      <c r="B129" s="170"/>
      <c r="C129" s="193" t="s">
        <v>9</v>
      </c>
      <c r="D129" s="193" t="s">
        <v>247</v>
      </c>
      <c r="E129" s="194" t="s">
        <v>679</v>
      </c>
      <c r="F129" s="195" t="s">
        <v>680</v>
      </c>
      <c r="G129" s="196" t="s">
        <v>201</v>
      </c>
      <c r="H129" s="197">
        <v>1035.606</v>
      </c>
      <c r="I129" s="198"/>
      <c r="J129" s="199">
        <f>ROUND(I129*H129,2)</f>
        <v>0</v>
      </c>
      <c r="K129" s="195" t="s">
        <v>3</v>
      </c>
      <c r="L129" s="200"/>
      <c r="M129" s="201" t="s">
        <v>3</v>
      </c>
      <c r="N129" s="202" t="s">
        <v>40</v>
      </c>
      <c r="O129" s="69"/>
      <c r="P129" s="180">
        <f>O129*H129</f>
        <v>0</v>
      </c>
      <c r="Q129" s="180">
        <v>0</v>
      </c>
      <c r="R129" s="180">
        <f>Q129*H129</f>
        <v>0</v>
      </c>
      <c r="S129" s="180">
        <v>0</v>
      </c>
      <c r="T129" s="181">
        <f>S129*H129</f>
        <v>0</v>
      </c>
      <c r="U129" s="35"/>
      <c r="V129" s="35"/>
      <c r="W129" s="35"/>
      <c r="X129" s="35"/>
      <c r="Y129" s="35"/>
      <c r="Z129" s="35"/>
      <c r="AA129" s="35"/>
      <c r="AB129" s="35"/>
      <c r="AC129" s="35"/>
      <c r="AD129" s="35"/>
      <c r="AE129" s="35"/>
      <c r="AR129" s="182" t="s">
        <v>250</v>
      </c>
      <c r="AT129" s="182" t="s">
        <v>247</v>
      </c>
      <c r="AU129" s="182" t="s">
        <v>77</v>
      </c>
      <c r="AY129" s="16" t="s">
        <v>150</v>
      </c>
      <c r="BE129" s="183">
        <f>IF(N129="základní",J129,0)</f>
        <v>0</v>
      </c>
      <c r="BF129" s="183">
        <f>IF(N129="snížená",J129,0)</f>
        <v>0</v>
      </c>
      <c r="BG129" s="183">
        <f>IF(N129="zákl. přenesená",J129,0)</f>
        <v>0</v>
      </c>
      <c r="BH129" s="183">
        <f>IF(N129="sníž. přenesená",J129,0)</f>
        <v>0</v>
      </c>
      <c r="BI129" s="183">
        <f>IF(N129="nulová",J129,0)</f>
        <v>0</v>
      </c>
      <c r="BJ129" s="16" t="s">
        <v>15</v>
      </c>
      <c r="BK129" s="183">
        <f>ROUND(I129*H129,2)</f>
        <v>0</v>
      </c>
      <c r="BL129" s="16" t="s">
        <v>185</v>
      </c>
      <c r="BM129" s="182" t="s">
        <v>250</v>
      </c>
    </row>
    <row r="130" spans="1:65" s="2" customFormat="1" ht="49.05" customHeight="1">
      <c r="A130" s="35"/>
      <c r="B130" s="170"/>
      <c r="C130" s="171" t="s">
        <v>185</v>
      </c>
      <c r="D130" s="171" t="s">
        <v>152</v>
      </c>
      <c r="E130" s="172" t="s">
        <v>736</v>
      </c>
      <c r="F130" s="173" t="s">
        <v>737</v>
      </c>
      <c r="G130" s="174" t="s">
        <v>166</v>
      </c>
      <c r="H130" s="175">
        <v>9.885</v>
      </c>
      <c r="I130" s="176"/>
      <c r="J130" s="177">
        <f>ROUND(I130*H130,2)</f>
        <v>0</v>
      </c>
      <c r="K130" s="173" t="s">
        <v>156</v>
      </c>
      <c r="L130" s="36"/>
      <c r="M130" s="178" t="s">
        <v>3</v>
      </c>
      <c r="N130" s="179" t="s">
        <v>40</v>
      </c>
      <c r="O130" s="69"/>
      <c r="P130" s="180">
        <f>O130*H130</f>
        <v>0</v>
      </c>
      <c r="Q130" s="180">
        <v>0</v>
      </c>
      <c r="R130" s="180">
        <f>Q130*H130</f>
        <v>0</v>
      </c>
      <c r="S130" s="180">
        <v>0</v>
      </c>
      <c r="T130" s="181">
        <f>S130*H130</f>
        <v>0</v>
      </c>
      <c r="U130" s="35"/>
      <c r="V130" s="35"/>
      <c r="W130" s="35"/>
      <c r="X130" s="35"/>
      <c r="Y130" s="35"/>
      <c r="Z130" s="35"/>
      <c r="AA130" s="35"/>
      <c r="AB130" s="35"/>
      <c r="AC130" s="35"/>
      <c r="AD130" s="35"/>
      <c r="AE130" s="35"/>
      <c r="AR130" s="182" t="s">
        <v>185</v>
      </c>
      <c r="AT130" s="182" t="s">
        <v>152</v>
      </c>
      <c r="AU130" s="182" t="s">
        <v>77</v>
      </c>
      <c r="AY130" s="16" t="s">
        <v>150</v>
      </c>
      <c r="BE130" s="183">
        <f>IF(N130="základní",J130,0)</f>
        <v>0</v>
      </c>
      <c r="BF130" s="183">
        <f>IF(N130="snížená",J130,0)</f>
        <v>0</v>
      </c>
      <c r="BG130" s="183">
        <f>IF(N130="zákl. přenesená",J130,0)</f>
        <v>0</v>
      </c>
      <c r="BH130" s="183">
        <f>IF(N130="sníž. přenesená",J130,0)</f>
        <v>0</v>
      </c>
      <c r="BI130" s="183">
        <f>IF(N130="nulová",J130,0)</f>
        <v>0</v>
      </c>
      <c r="BJ130" s="16" t="s">
        <v>15</v>
      </c>
      <c r="BK130" s="183">
        <f>ROUND(I130*H130,2)</f>
        <v>0</v>
      </c>
      <c r="BL130" s="16" t="s">
        <v>185</v>
      </c>
      <c r="BM130" s="182" t="s">
        <v>254</v>
      </c>
    </row>
    <row r="131" spans="1:47" s="2" customFormat="1" ht="12">
      <c r="A131" s="35"/>
      <c r="B131" s="36"/>
      <c r="C131" s="35"/>
      <c r="D131" s="184" t="s">
        <v>157</v>
      </c>
      <c r="E131" s="35"/>
      <c r="F131" s="185" t="s">
        <v>738</v>
      </c>
      <c r="G131" s="35"/>
      <c r="H131" s="35"/>
      <c r="I131" s="186"/>
      <c r="J131" s="35"/>
      <c r="K131" s="35"/>
      <c r="L131" s="36"/>
      <c r="M131" s="189"/>
      <c r="N131" s="190"/>
      <c r="O131" s="191"/>
      <c r="P131" s="191"/>
      <c r="Q131" s="191"/>
      <c r="R131" s="191"/>
      <c r="S131" s="191"/>
      <c r="T131" s="192"/>
      <c r="U131" s="35"/>
      <c r="V131" s="35"/>
      <c r="W131" s="35"/>
      <c r="X131" s="35"/>
      <c r="Y131" s="35"/>
      <c r="Z131" s="35"/>
      <c r="AA131" s="35"/>
      <c r="AB131" s="35"/>
      <c r="AC131" s="35"/>
      <c r="AD131" s="35"/>
      <c r="AE131" s="35"/>
      <c r="AT131" s="16" t="s">
        <v>157</v>
      </c>
      <c r="AU131" s="16" t="s">
        <v>77</v>
      </c>
    </row>
    <row r="132" spans="1:31" s="2" customFormat="1" ht="6.95" customHeight="1">
      <c r="A132" s="35"/>
      <c r="B132" s="52"/>
      <c r="C132" s="53"/>
      <c r="D132" s="53"/>
      <c r="E132" s="53"/>
      <c r="F132" s="53"/>
      <c r="G132" s="53"/>
      <c r="H132" s="53"/>
      <c r="I132" s="53"/>
      <c r="J132" s="53"/>
      <c r="K132" s="53"/>
      <c r="L132" s="36"/>
      <c r="M132" s="35"/>
      <c r="O132" s="35"/>
      <c r="P132" s="35"/>
      <c r="Q132" s="35"/>
      <c r="R132" s="35"/>
      <c r="S132" s="35"/>
      <c r="T132" s="35"/>
      <c r="U132" s="35"/>
      <c r="V132" s="35"/>
      <c r="W132" s="35"/>
      <c r="X132" s="35"/>
      <c r="Y132" s="35"/>
      <c r="Z132" s="35"/>
      <c r="AA132" s="35"/>
      <c r="AB132" s="35"/>
      <c r="AC132" s="35"/>
      <c r="AD132" s="35"/>
      <c r="AE132" s="35"/>
    </row>
  </sheetData>
  <autoFilter ref="C94:K131"/>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hyperlinks>
    <hyperlink ref="F99" r:id="rId1" display="https://podminky.urs.cz/item/CS_URS_2022_02/997013213"/>
    <hyperlink ref="F101" r:id="rId2" display="https://podminky.urs.cz/item/CS_URS_2022_02/997013501"/>
    <hyperlink ref="F103" r:id="rId3" display="https://podminky.urs.cz/item/CS_URS_2022_02/997013509"/>
    <hyperlink ref="F105" r:id="rId4" display="https://podminky.urs.cz/item/CS_URS_2022_02/997013813"/>
    <hyperlink ref="F109" r:id="rId5" display="https://podminky.urs.cz/item/CS_URS_2022_02/776410811"/>
    <hyperlink ref="F111" r:id="rId6" display="https://podminky.urs.cz/item/CS_URS_2022_02/776201812"/>
    <hyperlink ref="F113" r:id="rId7" display="https://podminky.urs.cz/item/CS_URS_2022_02/776111115"/>
    <hyperlink ref="F115" r:id="rId8" display="https://podminky.urs.cz/item/CS_URS_2022_02/776111116"/>
    <hyperlink ref="F117" r:id="rId9" display="https://podminky.urs.cz/item/CS_URS_2022_02/776141112"/>
    <hyperlink ref="F119" r:id="rId10" display="https://podminky.urs.cz/item/CS_URS_2022_02/776111112"/>
    <hyperlink ref="F121" r:id="rId11" display="https://podminky.urs.cz/item/CS_URS_2022_02/776111311"/>
    <hyperlink ref="F123" r:id="rId12" display="https://podminky.urs.cz/item/CS_URS_2022_02/776121112"/>
    <hyperlink ref="F125" r:id="rId13" display="https://podminky.urs.cz/item/CS_URS_2022_02/776221111"/>
    <hyperlink ref="F128" r:id="rId14" display="https://podminky.urs.cz/item/CS_URS_2022_02/776421111"/>
    <hyperlink ref="F131" r:id="rId15" display="https://podminky.urs.cz/item/CS_URS_2022_02/9987761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Petra Turková</cp:lastModifiedBy>
  <dcterms:created xsi:type="dcterms:W3CDTF">2023-05-17T15:05:00Z</dcterms:created>
  <dcterms:modified xsi:type="dcterms:W3CDTF">2023-05-17T15:05:09Z</dcterms:modified>
  <cp:category/>
  <cp:version/>
  <cp:contentType/>
  <cp:contentStatus/>
</cp:coreProperties>
</file>