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4"/>
  <workbookPr/>
  <bookViews>
    <workbookView xWindow="0" yWindow="0" windowWidth="28800" windowHeight="12225" activeTab="0"/>
  </bookViews>
  <sheets>
    <sheet name="Rekapitulace stavby" sheetId="1" r:id="rId1"/>
    <sheet name="01 - Stavební úpravy" sheetId="2" r:id="rId2"/>
    <sheet name="02 - Vzduchotechnika" sheetId="3" r:id="rId3"/>
    <sheet name="001 - Pokoje A - D" sheetId="4" r:id="rId4"/>
    <sheet name="002 - Pokoje E - H" sheetId="5" r:id="rId5"/>
    <sheet name="003 - Pokoje I - J" sheetId="6" r:id="rId6"/>
    <sheet name="004 - Pokoj K" sheetId="7" r:id="rId7"/>
    <sheet name="005 - Pokoje L - M" sheetId="8" r:id="rId8"/>
    <sheet name="006 - Střecha" sheetId="9" r:id="rId9"/>
    <sheet name="VRN - Vedlejší rozpočtové..." sheetId="10" r:id="rId10"/>
    <sheet name="Pokyny pro vyplnění" sheetId="11" r:id="rId11"/>
  </sheets>
  <definedNames>
    <definedName name="_xlnm._FilterDatabase" localSheetId="3" hidden="1">'001 - Pokoje A - D'!$C$88:$K$115</definedName>
    <definedName name="_xlnm._FilterDatabase" localSheetId="4" hidden="1">'002 - Pokoje E - H'!$C$88:$K$115</definedName>
    <definedName name="_xlnm._FilterDatabase" localSheetId="5" hidden="1">'003 - Pokoje I - J'!$C$88:$K$109</definedName>
    <definedName name="_xlnm._FilterDatabase" localSheetId="6" hidden="1">'004 - Pokoj K'!$C$88:$K$115</definedName>
    <definedName name="_xlnm._FilterDatabase" localSheetId="7" hidden="1">'005 - Pokoje L - M'!$C$88:$K$115</definedName>
    <definedName name="_xlnm._FilterDatabase" localSheetId="8" hidden="1">'006 - Střecha'!$C$89:$K$129</definedName>
    <definedName name="_xlnm._FilterDatabase" localSheetId="1" hidden="1">'01 - Stavební úpravy'!$C$95:$K$617</definedName>
    <definedName name="_xlnm._FilterDatabase" localSheetId="2" hidden="1">'02 - Vzduchotechnika'!$C$83:$K$128</definedName>
    <definedName name="_xlnm._FilterDatabase" localSheetId="9" hidden="1">'VRN - Vedlejší rozpočtové...'!$C$85:$K$117</definedName>
    <definedName name="_xlnm.Print_Area" localSheetId="3">'001 - Pokoje A - D'!$C$4:$J$41,'001 - Pokoje A - D'!$C$47:$J$68,'001 - Pokoje A - D'!$C$74:$K$115</definedName>
    <definedName name="_xlnm.Print_Area" localSheetId="4">'002 - Pokoje E - H'!$C$4:$J$41,'002 - Pokoje E - H'!$C$47:$J$68,'002 - Pokoje E - H'!$C$74:$K$115</definedName>
    <definedName name="_xlnm.Print_Area" localSheetId="5">'003 - Pokoje I - J'!$C$4:$J$41,'003 - Pokoje I - J'!$C$47:$J$68,'003 - Pokoje I - J'!$C$74:$K$109</definedName>
    <definedName name="_xlnm.Print_Area" localSheetId="6">'004 - Pokoj K'!$C$4:$J$41,'004 - Pokoj K'!$C$47:$J$68,'004 - Pokoj K'!$C$74:$K$115</definedName>
    <definedName name="_xlnm.Print_Area" localSheetId="7">'005 - Pokoje L - M'!$C$4:$J$41,'005 - Pokoje L - M'!$C$47:$J$68,'005 - Pokoje L - M'!$C$74:$K$115</definedName>
    <definedName name="_xlnm.Print_Area" localSheetId="8">'006 - Střecha'!$C$4:$J$41,'006 - Střecha'!$C$47:$J$69,'006 - Střecha'!$C$75:$K$129</definedName>
    <definedName name="_xlnm.Print_Area" localSheetId="1">'01 - Stavební úpravy'!$C$4:$J$39,'01 - Stavební úpravy'!$C$45:$J$77,'01 - Stavební úpravy'!$C$83:$K$617</definedName>
    <definedName name="_xlnm.Print_Area" localSheetId="2">'02 - Vzduchotechnika'!$C$4:$J$39,'02 - Vzduchotechnika'!$C$45:$J$65,'02 - Vzduchotechnika'!$C$71:$K$128</definedName>
    <definedName name="_xlnm.Print_Area" localSheetId="10">'Pokyny pro vyplnění'!$B$2:$K$71,'Pokyny pro vyplnění'!$B$74:$K$118,'Pokyny pro vyplnění'!$B$121:$K$161,'Pokyny pro vyplnění'!$B$164:$K$218</definedName>
    <definedName name="_xlnm.Print_Area" localSheetId="0">'Rekapitulace stavby'!$D$4:$AO$36,'Rekapitulace stavby'!$C$42:$AQ$65</definedName>
    <definedName name="_xlnm.Print_Area" localSheetId="9">'VRN - Vedlejší rozpočtové...'!$C$4:$J$39,'VRN - Vedlejší rozpočtové...'!$C$45:$J$67,'VRN - Vedlejší rozpočtové...'!$C$73:$K$117</definedName>
    <definedName name="_xlnm.Print_Titles" localSheetId="0">'Rekapitulace stavby'!$52:$52</definedName>
    <definedName name="_xlnm.Print_Titles" localSheetId="1">'01 - Stavební úpravy'!$95:$95</definedName>
    <definedName name="_xlnm.Print_Titles" localSheetId="2">'02 - Vzduchotechnika'!$83:$83</definedName>
    <definedName name="_xlnm.Print_Titles" localSheetId="3">'001 - Pokoje A - D'!$88:$88</definedName>
    <definedName name="_xlnm.Print_Titles" localSheetId="4">'002 - Pokoje E - H'!$88:$88</definedName>
    <definedName name="_xlnm.Print_Titles" localSheetId="5">'003 - Pokoje I - J'!$88:$88</definedName>
    <definedName name="_xlnm.Print_Titles" localSheetId="6">'004 - Pokoj K'!$88:$88</definedName>
    <definedName name="_xlnm.Print_Titles" localSheetId="7">'005 - Pokoje L - M'!$88:$88</definedName>
    <definedName name="_xlnm.Print_Titles" localSheetId="8">'006 - Střecha'!$89:$89</definedName>
    <definedName name="_xlnm.Print_Titles" localSheetId="9">'VRN - Vedlejší rozpočtové...'!$85:$85</definedName>
  </definedNames>
  <calcPr calcId="191029"/>
</workbook>
</file>

<file path=xl/sharedStrings.xml><?xml version="1.0" encoding="utf-8"?>
<sst xmlns="http://schemas.openxmlformats.org/spreadsheetml/2006/main" count="9177" uniqueCount="1029">
  <si>
    <t>Export Komplet</t>
  </si>
  <si>
    <t>VZ</t>
  </si>
  <si>
    <t>2.0</t>
  </si>
  <si>
    <t>ZAMOK</t>
  </si>
  <si>
    <t>False</t>
  </si>
  <si>
    <t>{bad94240-d257-45c1-a56c-b27007b26362}</t>
  </si>
  <si>
    <t>0,01</t>
  </si>
  <si>
    <t>21</t>
  </si>
  <si>
    <t>15</t>
  </si>
  <si>
    <t>REKAPITULACE STAVBY</t>
  </si>
  <si>
    <t>v ---  níže se nacházejí doplnkové a pomocné údaje k sestavám  --- v</t>
  </si>
  <si>
    <t>Návod na vyplnění</t>
  </si>
  <si>
    <t>0,001</t>
  </si>
  <si>
    <t>Kód:</t>
  </si>
  <si>
    <t>JS23-203_R01</t>
  </si>
  <si>
    <t>Měnit lze pouze buňky se žlutým podbarvením!
1) v Rekapitulaci stavby vyplňte údaje o Uchazeči (přenesou se do ostatních sestav i v jiných listech)
2) na vybraných listech vyplňte v sestavě Soupis prací ceny u položek</t>
  </si>
  <si>
    <t>Stavba:</t>
  </si>
  <si>
    <t>Částečná rekonstrukce VZT koleje Blanice</t>
  </si>
  <si>
    <t>KSO:</t>
  </si>
  <si>
    <t/>
  </si>
  <si>
    <t>CC-CZ:</t>
  </si>
  <si>
    <t>Místo:</t>
  </si>
  <si>
    <t>Chemická 953, 148 00 Praha 4</t>
  </si>
  <si>
    <t>Datum:</t>
  </si>
  <si>
    <t>13. 12. 2023</t>
  </si>
  <si>
    <t>Zadavatel:</t>
  </si>
  <si>
    <t>IČ:</t>
  </si>
  <si>
    <t>Správa účelových zařízení VŠE v Praze</t>
  </si>
  <si>
    <t>DIČ:</t>
  </si>
  <si>
    <t>Uchazeč:</t>
  </si>
  <si>
    <t>Vyplň údaj</t>
  </si>
  <si>
    <t>Projektant:</t>
  </si>
  <si>
    <t>26499924</t>
  </si>
  <si>
    <t>Drobný Architects, s.r.o.</t>
  </si>
  <si>
    <t>CZ26499924</t>
  </si>
  <si>
    <t>True</t>
  </si>
  <si>
    <t>Zpracovatel:</t>
  </si>
  <si>
    <t>08660361</t>
  </si>
  <si>
    <t>Ing. Jaroslav Stolička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</si>
  <si>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</si>
  <si>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Nabídková cena obsahuje veškeré práce a dodávky obsažené v projektové dokumentaci, výkazu výměr, technické zprávě a ve výkresové části.</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</si>
  <si>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</si>
  <si>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</si>
  <si>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</si>
  <si>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</si>
  <si>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</si>
  <si>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</si>
  <si>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</si>
  <si>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</si>
  <si>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</si>
  <si>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</si>
  <si>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</si>
  <si>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</si>
  <si>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</si>
  <si>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</si>
  <si>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</si>
  <si>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</si>
  <si>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</si>
  <si>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</si>
  <si>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</si>
  <si>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</si>
  <si>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</si>
  <si>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</si>
  <si>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</si>
  <si>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</si>
  <si>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</si>
  <si>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</si>
  <si>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</si>
  <si>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</si>
  <si>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</si>
  <si>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</si>
  <si>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</si>
  <si>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</si>
  <si>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</si>
  <si>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</si>
  <si>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</si>
  <si>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</si>
  <si>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</si>
  <si>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</si>
  <si>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</si>
  <si>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</si>
  <si>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úpravy</t>
  </si>
  <si>
    <t>STA</t>
  </si>
  <si>
    <t>1</t>
  </si>
  <si>
    <t>{9fe25b85-2525-4805-9ba3-8b0e3eebe005}</t>
  </si>
  <si>
    <t>2</t>
  </si>
  <si>
    <t>02</t>
  </si>
  <si>
    <t>Vzduchotechnika</t>
  </si>
  <si>
    <t>{cacb59d4-a940-4597-b6cc-3fa74dc2dc19}</t>
  </si>
  <si>
    <t>03</t>
  </si>
  <si>
    <t>Silnoproudá zařízení vč. ochrany před bleskem</t>
  </si>
  <si>
    <t>{a586ffb1-6f30-4fb7-9587-92410449276e}</t>
  </si>
  <si>
    <t>001</t>
  </si>
  <si>
    <t>Pokoje A - D</t>
  </si>
  <si>
    <t>Soupis</t>
  </si>
  <si>
    <t>{b273efee-0581-4a99-a20d-f05bea4c8086}</t>
  </si>
  <si>
    <t>002</t>
  </si>
  <si>
    <t>Pokoje E - H</t>
  </si>
  <si>
    <t>{dd0f5bcf-82e1-4a9b-aeae-18b84f6323ae}</t>
  </si>
  <si>
    <t>003</t>
  </si>
  <si>
    <t>Pokoje I - J</t>
  </si>
  <si>
    <t>{a81ad4b9-e0c4-465c-8ac2-bcf6f966e373}</t>
  </si>
  <si>
    <t>004</t>
  </si>
  <si>
    <t>Pokoj K</t>
  </si>
  <si>
    <t>{3b73ffed-e46e-421b-b706-cc4c5e98c3fb}</t>
  </si>
  <si>
    <t>005</t>
  </si>
  <si>
    <t>Pokoje L - M</t>
  </si>
  <si>
    <t>{9a3815c2-dd54-4687-bf3b-224ec66c9e42}</t>
  </si>
  <si>
    <t>006</t>
  </si>
  <si>
    <t>Střecha</t>
  </si>
  <si>
    <t>{b05d7dfd-0a59-4adf-8e82-25911fab4164}</t>
  </si>
  <si>
    <t>VRN</t>
  </si>
  <si>
    <t>Vedlejší rozpočtové náklady</t>
  </si>
  <si>
    <t>{37a93420-026e-4fbc-9908-3c800c349e2d}</t>
  </si>
  <si>
    <t>KRYCÍ LIST SOUPISU PRACÍ</t>
  </si>
  <si>
    <t>Objekt:</t>
  </si>
  <si>
    <t>01 - Stavební úpravy</t>
  </si>
  <si>
    <t>REKAPITULACE ČLENĚNÍ SOUPISU PRACÍ</t>
  </si>
  <si>
    <t>Kód dílu - Popis</t>
  </si>
  <si>
    <t>Cena celkem [CZK]</t>
  </si>
  <si>
    <t>-1</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</si>
  <si>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</si>
  <si>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</si>
  <si>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</si>
  <si>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</si>
  <si>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</si>
  <si>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94 - Lešení a stavební výtahy</t>
  </si>
  <si>
    <t xml:space="preserve">      95 - Různé dokončovací konstrukce a práce pozemních staveb</t>
  </si>
  <si>
    <t xml:space="preserve">    997 - Přesun sutě</t>
  </si>
  <si>
    <t xml:space="preserve">    998 - Přesun hmot</t>
  </si>
  <si>
    <t>PSV - Práce a dodávky PSV</t>
  </si>
  <si>
    <t xml:space="preserve">    712 - Povlakové krytiny</t>
  </si>
  <si>
    <t xml:space="preserve">    713 - Izolace tepelné</t>
  </si>
  <si>
    <t xml:space="preserve">    721 - Zdravotechnika - vnitřní kanalizace</t>
  </si>
  <si>
    <t xml:space="preserve">    762 - Konstrukce tesařské</t>
  </si>
  <si>
    <t xml:space="preserve">    764 - Konstrukce klempířské</t>
  </si>
  <si>
    <t xml:space="preserve">    767 - Konstrukce zámečnické</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</si>
  <si>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</si>
  <si>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</si>
  <si>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</si>
  <si>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</si>
  <si>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</si>
  <si>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</si>
  <si>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</si>
  <si>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</si>
  <si>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</si>
  <si>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</si>
  <si>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</si>
  <si>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</si>
  <si>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</si>
  <si>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</si>
  <si>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</si>
  <si>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</si>
  <si>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</si>
  <si>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</si>
  <si>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</si>
  <si>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</si>
  <si>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342272235</t>
  </si>
  <si>
    <t>Příčky z pórobetonových tvárnic hladkých na tenké maltové lože objemová hmotnost do 500 kg/m3, tloušťka příčky 125 mm</t>
  </si>
  <si>
    <t>m2</t>
  </si>
  <si>
    <t>CS ÚRS 2023 02</t>
  </si>
  <si>
    <t>4</t>
  </si>
  <si>
    <t>-305336214</t>
  </si>
  <si>
    <t>Online PSC</t>
  </si>
  <si>
    <t>https://podminky.urs.cz/item/CS_URS_2023_02/342272235</t>
  </si>
  <si>
    <t>VV</t>
  </si>
  <si>
    <t>Instalační šachty:</t>
  </si>
  <si>
    <t>27*1,0*(1,025+1,03+1,025+1,03)</t>
  </si>
  <si>
    <t>5*1,0*(1,125+1,03+1,125)</t>
  </si>
  <si>
    <t>Mezisoučet</t>
  </si>
  <si>
    <t>Zdvojené instalační šachty:</t>
  </si>
  <si>
    <t>8*1,0*(2,05+1,03+2,05+1,03)</t>
  </si>
  <si>
    <t>1,0*(2,15+1,03+2,15+1,03)</t>
  </si>
  <si>
    <t>1,0*(2,45+1,03+2,45+1,03)</t>
  </si>
  <si>
    <t>Zdvojené instalační šachty v místě dilatační spáry:</t>
  </si>
  <si>
    <t>2*1,0*(2,5+1,03+2,5+1,03)</t>
  </si>
  <si>
    <t>Součet</t>
  </si>
  <si>
    <t>Vodorovné konstrukce</t>
  </si>
  <si>
    <t>411321414</t>
  </si>
  <si>
    <t>Stropy z betonu železového (bez výztuže) stropů deskových, plochých střech, desek balkonových, desek hřibových stropů včetně hlavic hřibových sloupů tř. C 25/30</t>
  </si>
  <si>
    <t>m3</t>
  </si>
  <si>
    <t>-302562007</t>
  </si>
  <si>
    <t>https://podminky.urs.cz/item/CS_URS_2023_02/411321414</t>
  </si>
  <si>
    <t>27*0,083*1,025*1,03</t>
  </si>
  <si>
    <t>5*0,083*1,125*1,03</t>
  </si>
  <si>
    <t>8*0,083*2,05*1,03</t>
  </si>
  <si>
    <t>0,083*2,15*1,03</t>
  </si>
  <si>
    <t>0,083*2,45*1,03</t>
  </si>
  <si>
    <t>2*0,083*2,5*1,03</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</si>
  <si>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</si>
  <si>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</si>
  <si>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t</t>
  </si>
  <si>
    <t>23137097</t>
  </si>
  <si>
    <t>https://podminky.urs.cz/item/CS_URS_2023_02/411362021</t>
  </si>
  <si>
    <t>27*1,025*1,03*18,48/6/1000*1,25</t>
  </si>
  <si>
    <t>5*1,125*1,03*18,48/6/1000*1,25</t>
  </si>
  <si>
    <t>8*2,05*1,03*18,48/6/1000*1,25</t>
  </si>
  <si>
    <t>2,15*1,03*18,48/6/1000*1,25</t>
  </si>
  <si>
    <t>2,45*1,03*18,48/6/1000*1,25</t>
  </si>
  <si>
    <t>2*2,5*1,03*18,48/6/1000*1,25</t>
  </si>
  <si>
    <t>411354247R</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</si>
  <si>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50 mm, tl. plechu 0,8 mm</t>
  </si>
  <si>
    <t>971934408</t>
  </si>
  <si>
    <t>27*1,025*1,03</t>
  </si>
  <si>
    <t>5*1,125*1,03</t>
  </si>
  <si>
    <t>8*2,05*1,03</t>
  </si>
  <si>
    <t>2,15*1,03</t>
  </si>
  <si>
    <t>2,45*1,03</t>
  </si>
  <si>
    <t>2*2,5*1,03</t>
  </si>
  <si>
    <t>5</t>
  </si>
  <si>
    <t>411354248R</t>
  </si>
  <si>
    <t>Vyříznutí kruhových otvorů do trapézového plechu</t>
  </si>
  <si>
    <t>m</t>
  </si>
  <si>
    <t>667839785</t>
  </si>
  <si>
    <t>27*pi*0,12</t>
  </si>
  <si>
    <t>5*pi*0,12</t>
  </si>
  <si>
    <t>13*pi*0,41</t>
  </si>
  <si>
    <t>8*2*pi*0,12</t>
  </si>
  <si>
    <t>2*pi*0,12</t>
  </si>
  <si>
    <t>5*pi*0,41</t>
  </si>
  <si>
    <t>2*2*pi*0,12</t>
  </si>
  <si>
    <t>2*pi*0,41</t>
  </si>
  <si>
    <t>6</t>
  </si>
  <si>
    <t>411351011</t>
  </si>
  <si>
    <t>Bednění stropních konstrukcí - bez podpěrné konstrukce desek tloušťky stropní desky přes 5 do 25 cm zřízení</t>
  </si>
  <si>
    <t>-1562285167</t>
  </si>
  <si>
    <t>https://podminky.urs.cz/item/CS_URS_2023_02/411351011</t>
  </si>
  <si>
    <t>27*0,1*(1,025+1,03+1,025+1,03)</t>
  </si>
  <si>
    <t>5*0,1*(1,125+1,03+1,125)</t>
  </si>
  <si>
    <t>8*0,1*(2,05+1,03+2,05+1,03)</t>
  </si>
  <si>
    <t>0,1*(2,15+1,03+2,15+1,03)</t>
  </si>
  <si>
    <t>0,1*(2,45+1,03+2,45+1,03)</t>
  </si>
  <si>
    <t>2*0,1*(2,5+1,03+2,5+1,03)</t>
  </si>
  <si>
    <t>7</t>
  </si>
  <si>
    <t>411351012</t>
  </si>
  <si>
    <t>Bednění stropních konstrukcí - bez podpěrné konstrukce desek tloušťky stropní desky přes 5 do 25 cm odstranění</t>
  </si>
  <si>
    <t>-501979346</t>
  </si>
  <si>
    <t>https://podminky.urs.cz/item/CS_URS_2023_02/411351012</t>
  </si>
  <si>
    <t>8</t>
  </si>
  <si>
    <t>411354311</t>
  </si>
  <si>
    <t>Podpěrná konstrukce stropů - desek, kleneb a skořepin výška podepření do 4 m tloušťka stropu přes 5 do 15 cm zřízení</t>
  </si>
  <si>
    <t>663731775</t>
  </si>
  <si>
    <t>https://podminky.urs.cz/item/CS_URS_2023_02/411354311</t>
  </si>
  <si>
    <t>27*0,775*0,78</t>
  </si>
  <si>
    <t>5*1,0*0,78</t>
  </si>
  <si>
    <t>8*1,8*0,78</t>
  </si>
  <si>
    <t>1,9*0,78</t>
  </si>
  <si>
    <t>2,2*0,78</t>
  </si>
  <si>
    <t>2*2,25*0,78</t>
  </si>
  <si>
    <t>9</t>
  </si>
  <si>
    <t>411354312</t>
  </si>
  <si>
    <t>Podpěrná konstrukce stropů - desek, kleneb a skořepin výška podepření do 4 m tloušťka stropu přes 5 do 15 cm odstranění</t>
  </si>
  <si>
    <t>-2032557396</t>
  </si>
  <si>
    <t>https://podminky.urs.cz/item/CS_URS_2023_02/411354312</t>
  </si>
  <si>
    <t>Úpravy povrchů, podlahy a osazování výplní</t>
  </si>
  <si>
    <t>10</t>
  </si>
  <si>
    <t>619996137</t>
  </si>
  <si>
    <t>Ochrana stavebních konstrukcí a samostatných prvků včetně pozdějšího odstranění obedněním z OSB desek samostatných konstrukcí a prvků</t>
  </si>
  <si>
    <t>1024</t>
  </si>
  <si>
    <t>-1829989609</t>
  </si>
  <si>
    <t>https://podminky.urs.cz/item/CS_URS_2023_02/619996137</t>
  </si>
  <si>
    <t>27*1,225*1,23</t>
  </si>
  <si>
    <t>5*1,325*1,23</t>
  </si>
  <si>
    <t>8*2,25*1,23</t>
  </si>
  <si>
    <t>2,35*1,23</t>
  </si>
  <si>
    <t>2,65*1,23</t>
  </si>
  <si>
    <t>2*2,7*1,23</t>
  </si>
  <si>
    <t>11</t>
  </si>
  <si>
    <t>765192001</t>
  </si>
  <si>
    <t>Nouzové zakrytí střechy plachtou</t>
  </si>
  <si>
    <t>965097036</t>
  </si>
  <si>
    <t>https://podminky.urs.cz/item/CS_URS_2023_02/765192001</t>
  </si>
  <si>
    <t>Ostatní konstrukce a práce, bourání</t>
  </si>
  <si>
    <t>94</t>
  </si>
  <si>
    <t>Lešení a stavební výtahy</t>
  </si>
  <si>
    <t>12</t>
  </si>
  <si>
    <t>945411111R</t>
  </si>
  <si>
    <t>Stavební výtah včetně dopravy, montáže, demontáže a pronájmu</t>
  </si>
  <si>
    <t>kus</t>
  </si>
  <si>
    <t>-919122752</t>
  </si>
  <si>
    <t>95</t>
  </si>
  <si>
    <t>Různé dokončovací konstrukce a práce pozemních staveb</t>
  </si>
  <si>
    <t>13</t>
  </si>
  <si>
    <t>953731114R</t>
  </si>
  <si>
    <t>Stropní prostup průměru přes 110 do 140 mm včetně kruhového bednění</t>
  </si>
  <si>
    <t>16</t>
  </si>
  <si>
    <t>-101623898</t>
  </si>
  <si>
    <t>27*0,1</t>
  </si>
  <si>
    <t>5*0,1</t>
  </si>
  <si>
    <t>8*2*0,1</t>
  </si>
  <si>
    <t>2*0,1</t>
  </si>
  <si>
    <t>2*2*0,1</t>
  </si>
  <si>
    <t>14</t>
  </si>
  <si>
    <t>953731115R</t>
  </si>
  <si>
    <t>Stropní prostup průměru přes 390 do 420 mm včetně kruhového bednění</t>
  </si>
  <si>
    <t>-704223556</t>
  </si>
  <si>
    <t>13*0,1</t>
  </si>
  <si>
    <t>997</t>
  </si>
  <si>
    <t>Přesun sutě</t>
  </si>
  <si>
    <t>997013159</t>
  </si>
  <si>
    <t>Vnitrostaveništní doprava suti a vybouraných hmot vodorovně do 50 m svisle s omezením mechanizace pro budovy a haly výšky přes 27 do 30 m</t>
  </si>
  <si>
    <t>-877024014</t>
  </si>
  <si>
    <t>https://podminky.urs.cz/item/CS_URS_2023_02/997013159</t>
  </si>
  <si>
    <t>997221121</t>
  </si>
  <si>
    <t>Vodorovná doprava suti nošením s naložením a se složením z kusových materiálů, na vzdálenost do 50 m</t>
  </si>
  <si>
    <t>-1444029375</t>
  </si>
  <si>
    <t>https://podminky.urs.cz/item/CS_URS_2023_02/997221121</t>
  </si>
  <si>
    <t>17</t>
  </si>
  <si>
    <t>997006012</t>
  </si>
  <si>
    <t>Úprava stavebního odpadu třídění ruční</t>
  </si>
  <si>
    <t>301622477</t>
  </si>
  <si>
    <t>https://podminky.urs.cz/item/CS_URS_2023_02/997006012</t>
  </si>
  <si>
    <t>18</t>
  </si>
  <si>
    <t>997006512</t>
  </si>
  <si>
    <t>Vodorovná doprava suti na skládku s naložením na dopravní prostředek a složením přes 100 m do 1 km</t>
  </si>
  <si>
    <t>-215358468</t>
  </si>
  <si>
    <t>https://podminky.urs.cz/item/CS_URS_2023_02/997006512</t>
  </si>
  <si>
    <t>19</t>
  </si>
  <si>
    <t>997006519</t>
  </si>
  <si>
    <t>Vodorovná doprava suti na skládku Příplatek k ceně -6512 za každý další i započatý 1 km</t>
  </si>
  <si>
    <t>-2055130875</t>
  </si>
  <si>
    <t>https://podminky.urs.cz/item/CS_URS_2023_02/997006519</t>
  </si>
  <si>
    <t>2,676*9 'Přepočtené koeficientem množství</t>
  </si>
  <si>
    <t>20</t>
  </si>
  <si>
    <t>997013871</t>
  </si>
  <si>
    <t>Poplatek za uložení stavebního odpadu na recyklační skládce (skládkovné) směsného stavebního a demoličního zatříděného do Katalogu odpadů pod kódem 17 09 04</t>
  </si>
  <si>
    <t>-1458752368</t>
  </si>
  <si>
    <t>https://podminky.urs.cz/item/CS_URS_2023_02/997013871</t>
  </si>
  <si>
    <t>998</t>
  </si>
  <si>
    <t>Přesun hmot</t>
  </si>
  <si>
    <t>998017004</t>
  </si>
  <si>
    <t>Přesun hmot pro budovy občanské výstavby, bydlení, výrobu a služby s omezením mechanizace vodorovná dopravní vzdálenost do 100 m pro budovy s jakoukoliv nosnou konstrukcí výšky přes 24 do 36 m</t>
  </si>
  <si>
    <t>-1934889059</t>
  </si>
  <si>
    <t>https://podminky.urs.cz/item/CS_URS_2023_02/998017004</t>
  </si>
  <si>
    <t>PSV</t>
  </si>
  <si>
    <t>Práce a dodávky PSV</t>
  </si>
  <si>
    <t>712</t>
  </si>
  <si>
    <t>Povlakové krytiny</t>
  </si>
  <si>
    <t>22</t>
  </si>
  <si>
    <t>712361803</t>
  </si>
  <si>
    <t>Odstranění povlakové krytiny střech plochých do 10° z fólií přilepenou v plné ploše</t>
  </si>
  <si>
    <t>-1602923589</t>
  </si>
  <si>
    <t>https://podminky.urs.cz/item/CS_URS_2023_02/712361803</t>
  </si>
  <si>
    <t>Odhalení stávajícího zdiva nadezdívky:</t>
  </si>
  <si>
    <t>56*0,225*(1,23+1,24+1,23+1,24)</t>
  </si>
  <si>
    <t>23</t>
  </si>
  <si>
    <t>712340831</t>
  </si>
  <si>
    <t>Odstranění povlakové krytiny střech plochých do 10° z přitavených pásů NAIP v plné ploše jednovrstvé</t>
  </si>
  <si>
    <t>397781867</t>
  </si>
  <si>
    <t>https://podminky.urs.cz/item/CS_URS_2023_02/712340831</t>
  </si>
  <si>
    <t>56*0,125*(1,025+1,03+1,025+1,03)</t>
  </si>
  <si>
    <t>24</t>
  </si>
  <si>
    <t>712311101</t>
  </si>
  <si>
    <t>Provedení povlakové krytiny střech plochých do 10° natěradly a tmely za studena nátěrem lakem penetračním nebo asfaltovým</t>
  </si>
  <si>
    <t>193067669</t>
  </si>
  <si>
    <t>https://podminky.urs.cz/item/CS_URS_2023_02/712311101</t>
  </si>
  <si>
    <t>27*(1,25*(1,025+1,03+1,025+1,03)+1,025*1,03)</t>
  </si>
  <si>
    <t>5*(1,25*(1,125+1,03+1,125)+1,125*1,03)</t>
  </si>
  <si>
    <t>8*(1,25*(2,05+1,03+2,05+1,03)+2,05*1,03)</t>
  </si>
  <si>
    <t>1,25*(2,15+1,03+2,15+1,03)+2,15*1,03</t>
  </si>
  <si>
    <t>1,25*(2,45+1,03+2,45+1,03)+2,45*1,03</t>
  </si>
  <si>
    <t>2*(1,25*(2,5+1,03+2,5+1,03)+2,5*1,03)</t>
  </si>
  <si>
    <t>25</t>
  </si>
  <si>
    <t>M</t>
  </si>
  <si>
    <t>11163153</t>
  </si>
  <si>
    <t>emulze asfaltová penetrační</t>
  </si>
  <si>
    <t>litr</t>
  </si>
  <si>
    <t>32</t>
  </si>
  <si>
    <t>1128831073</t>
  </si>
  <si>
    <t>316,193*0,4</t>
  </si>
  <si>
    <t>26</t>
  </si>
  <si>
    <t>712341559</t>
  </si>
  <si>
    <t>Provedení povlakové krytiny střech plochých do 10° pásy přitavením NAIP v plné ploše</t>
  </si>
  <si>
    <t>1257293851</t>
  </si>
  <si>
    <t>https://podminky.urs.cz/item/CS_URS_2023_02/712341559</t>
  </si>
  <si>
    <t>27</t>
  </si>
  <si>
    <t>712341715</t>
  </si>
  <si>
    <t>Provedení povlakové krytiny střech plochých do 10° pásy přitavením NAIP ostatní činnosti při pokládání pásů (materiál ve specifikaci) zaizolování prostupů střešní rovinou kruhový průřez, průměr do 300 mm</t>
  </si>
  <si>
    <t>337746900</t>
  </si>
  <si>
    <t>https://podminky.urs.cz/item/CS_URS_2023_02/712341715</t>
  </si>
  <si>
    <t>8*2</t>
  </si>
  <si>
    <t>2*2</t>
  </si>
  <si>
    <t>28</t>
  </si>
  <si>
    <t>712341716</t>
  </si>
  <si>
    <t>Provedení povlakové krytiny střech plochých do 10° pásy přitavením NAIP ostatní činnosti při pokládání pásů (materiál ve specifikaci) zaizolování prostupů střešní rovinou kruhový průřez, průměr přes 300 mm do 500 mm</t>
  </si>
  <si>
    <t>716333403</t>
  </si>
  <si>
    <t>https://podminky.urs.cz/item/CS_URS_2023_02/712341716</t>
  </si>
  <si>
    <t>29</t>
  </si>
  <si>
    <t>62856011</t>
  </si>
  <si>
    <t>pás asfaltový natavitelný modifikovaný SBS s vložkou z hliníkové fólie s textilií a spalitelnou PE fólií nebo jemnozrnným minerálním posypem na horním povrchu tl 4,0mm</t>
  </si>
  <si>
    <t>321942339</t>
  </si>
  <si>
    <t>316,193*1,15</t>
  </si>
  <si>
    <t>30</t>
  </si>
  <si>
    <t>712391171</t>
  </si>
  <si>
    <t>Provedení povlakové krytiny střech plochých do 10° -ostatní práce provedení vrstvy textilní podkladní</t>
  </si>
  <si>
    <t>-57266920</t>
  </si>
  <si>
    <t>https://podminky.urs.cz/item/CS_URS_2023_02/712391171</t>
  </si>
  <si>
    <t>27*(1,4*(1,225+1,23+1,225+1,23)+1,225*1,23)</t>
  </si>
  <si>
    <t>5*(1,4*(1,325+1,23+1,325)+1,325*1,23)</t>
  </si>
  <si>
    <t>8*(1,4*(2,25+1,23+2,25+1,23)+2,25*1,23)</t>
  </si>
  <si>
    <t>1,4*(2,35+1,23+2,35+1,23)+2,35*1,23</t>
  </si>
  <si>
    <t>1,4*(2,65+1,23+2,65+1,23)+2,65*1,23</t>
  </si>
  <si>
    <t>2*(1,4*(2,7+1,23+2,7+1,23)+2,7*1,23)</t>
  </si>
  <si>
    <t>31</t>
  </si>
  <si>
    <t>69311068</t>
  </si>
  <si>
    <t>geotextilie netkaná separační, ochranná, filtrační, drenážní PP 300g/m2</t>
  </si>
  <si>
    <t>395108435</t>
  </si>
  <si>
    <t>417,37*1,15</t>
  </si>
  <si>
    <t>712363429</t>
  </si>
  <si>
    <t>Provedení povlakové krytiny střech plochých do 10° s mechanicky kotvenou izolací včetně položení fólie a horkovzdušného svaření tl. tepelné izolace do 100 mm budovy výšky přes 18 m, kotvené do betonu lehčeného nebo zdiva rohové pole</t>
  </si>
  <si>
    <t>-1409820150</t>
  </si>
  <si>
    <t>https://podminky.urs.cz/item/CS_URS_2023_02/712363429</t>
  </si>
  <si>
    <t>27*1,4*(1,225+1,23+1,225+1,23)</t>
  </si>
  <si>
    <t>5*1,4*(1,325+1,23+1,325)</t>
  </si>
  <si>
    <t>8*1,4*(2,25+1,23+2,25+1,23)</t>
  </si>
  <si>
    <t>1,4*(2,35+1,23+2,35+1,23)</t>
  </si>
  <si>
    <t>1,4*(2,65+1,23+2,65+1,23)</t>
  </si>
  <si>
    <t>2*1,4*(2,7+1,23+2,7+1,23)</t>
  </si>
  <si>
    <t>33</t>
  </si>
  <si>
    <t>712363526</t>
  </si>
  <si>
    <t>Provedení povlakové krytiny střech plochých do 10° s mechanicky kotvenou izolací včetně položení fólie a horkovzdušného svaření tl. tepelné izolace přes 140 mm do 200 mm budovy výšky přes 18 m, kotvené do betonu rohové pole</t>
  </si>
  <si>
    <t>-1809313785</t>
  </si>
  <si>
    <t>https://podminky.urs.cz/item/CS_URS_2023_02/712363526</t>
  </si>
  <si>
    <t>34</t>
  </si>
  <si>
    <t>712363115</t>
  </si>
  <si>
    <t>Provedení povlakové krytiny střech plochých do 10° fólií ostatní činnosti při pokládání hydroizolačních fólií (materiál ve specifikaci) zaizolování prostupů střešní rovinou kruhový průřez, průměr do 300 mm</t>
  </si>
  <si>
    <t>307935950</t>
  </si>
  <si>
    <t>https://podminky.urs.cz/item/CS_URS_2023_02/712363115</t>
  </si>
  <si>
    <t>35</t>
  </si>
  <si>
    <t>712363116</t>
  </si>
  <si>
    <t>Provedení povlakové krytiny střech plochých do 10° fólií ostatní činnosti při pokládání hydroizolačních fólií (materiál ve specifikaci) zaizolování prostupů střešní rovinou kruhový průřez, průměr přes 300 mm do 500 mm</t>
  </si>
  <si>
    <t>-1593114778</t>
  </si>
  <si>
    <t>https://podminky.urs.cz/item/CS_URS_2023_02/712363116</t>
  </si>
  <si>
    <t>36</t>
  </si>
  <si>
    <t>28322012R</t>
  </si>
  <si>
    <t>fólie hydroizolační střešní PVC-P mechanicky kotvená šedá tl 1,5mm</t>
  </si>
  <si>
    <t>-621825707</t>
  </si>
  <si>
    <t>333,606*1,15</t>
  </si>
  <si>
    <t>83,764*1,15</t>
  </si>
  <si>
    <t>37</t>
  </si>
  <si>
    <t>712363367</t>
  </si>
  <si>
    <t>Povlakové krytiny střech plochých do 10° z tvarovaných poplastovaných lišt pro mPVC dilatační lišta rš 300 mm</t>
  </si>
  <si>
    <t>-725149816</t>
  </si>
  <si>
    <t>https://podminky.urs.cz/item/CS_URS_2023_02/712363367</t>
  </si>
  <si>
    <t>2*(1,4+1,24+1,4)</t>
  </si>
  <si>
    <t>38</t>
  </si>
  <si>
    <t>712363351</t>
  </si>
  <si>
    <t>Povlakové krytiny střech plochých do 10° z tvarovaných poplastovaných lišt pro mPVC pásek rš 50 mm</t>
  </si>
  <si>
    <t>-1930727321</t>
  </si>
  <si>
    <t>https://podminky.urs.cz/item/CS_URS_2023_02/712363351</t>
  </si>
  <si>
    <t>27*(1,225+1,23+1,225+1,23)</t>
  </si>
  <si>
    <t>5*(1,325+1,23+1,325)</t>
  </si>
  <si>
    <t>8*(2,25+1,23+2,25+1,23)</t>
  </si>
  <si>
    <t>2,35+1,23+2,35+1,23</t>
  </si>
  <si>
    <t>2,65+1,23+2,65+1,23</t>
  </si>
  <si>
    <t>2*(2,7+1,23+2,7+1,23)</t>
  </si>
  <si>
    <t>39</t>
  </si>
  <si>
    <t>712363353</t>
  </si>
  <si>
    <t>Povlakové krytiny střech plochých do 10° z tvarovaných poplastovaných lišt pro mPVC vnější koutová lišta rš 100 mm</t>
  </si>
  <si>
    <t>-1398829215</t>
  </si>
  <si>
    <t>https://podminky.urs.cz/item/CS_URS_2023_02/712363353</t>
  </si>
  <si>
    <t>40</t>
  </si>
  <si>
    <t>998712104</t>
  </si>
  <si>
    <t>Přesun hmot pro povlakové krytiny stanovený z hmotnosti přesunovaného materiálu vodorovná dopravní vzdálenost do 50 m v objektech výšky přes 24 do 36 m</t>
  </si>
  <si>
    <t>-718186434</t>
  </si>
  <si>
    <t>https://podminky.urs.cz/item/CS_URS_2023_02/998712104</t>
  </si>
  <si>
    <t>41</t>
  </si>
  <si>
    <t>998712181</t>
  </si>
  <si>
    <t>Přesun hmot pro povlakové krytiny stanovený z hmotnosti přesunovaného materiálu Příplatek k cenám za přesun prováděný bez použití mechanizace pro jakoukoliv výšku objektu</t>
  </si>
  <si>
    <t>-1685586087</t>
  </si>
  <si>
    <t>https://podminky.urs.cz/item/CS_URS_2023_02/998712181</t>
  </si>
  <si>
    <t>713</t>
  </si>
  <si>
    <t>Izolace tepelné</t>
  </si>
  <si>
    <t>42</t>
  </si>
  <si>
    <t>713131241</t>
  </si>
  <si>
    <t>Montáž tepelné izolace stěn rohožemi, pásy, deskami, dílci, bloky (izolační materiál ve specifikaci) lepením celoplošně s mechanickým kotvením, tloušťky izolace do 100 mm</t>
  </si>
  <si>
    <t>1009733240</t>
  </si>
  <si>
    <t>https://podminky.urs.cz/item/CS_URS_2023_02/713131241</t>
  </si>
  <si>
    <t>27*1,25*(1,225+1,23+1,225+1,23)</t>
  </si>
  <si>
    <t>5*1,25*(1,325+1,23+1,325)</t>
  </si>
  <si>
    <t>8*1,25*(2,25+1,23+2,25+1,23)</t>
  </si>
  <si>
    <t>1,25*(2,35+1,23+2,35+1,23)</t>
  </si>
  <si>
    <t>1,25*(2,65+1,23+2,65+1,23)</t>
  </si>
  <si>
    <t>2*1,25*(2,7+1,23+2,7+1,23)</t>
  </si>
  <si>
    <t>43</t>
  </si>
  <si>
    <t>28375914</t>
  </si>
  <si>
    <t>deska EPS 150 pro konstrukce s vysokým zatížením λ=0,035 tl 100mm</t>
  </si>
  <si>
    <t>237516204</t>
  </si>
  <si>
    <t>297,863*1,1</t>
  </si>
  <si>
    <t>44</t>
  </si>
  <si>
    <t>713141131</t>
  </si>
  <si>
    <t>Montáž tepelné izolace střech plochých rohožemi, pásy, deskami, dílci, bloky (izolační materiál ve specifikaci) přilepenými za studena zplna, jednovrstvá</t>
  </si>
  <si>
    <t>-1771775148</t>
  </si>
  <si>
    <t>https://podminky.urs.cz/item/CS_URS_2023_02/713141131</t>
  </si>
  <si>
    <t>45</t>
  </si>
  <si>
    <t>63151621R</t>
  </si>
  <si>
    <t>deska tepelně izolační minerální plochých střech vrchní vrstva 70kPa λ=0,039 tl 150mm</t>
  </si>
  <si>
    <t>-1969461448</t>
  </si>
  <si>
    <t>61,08*1,1</t>
  </si>
  <si>
    <t>46</t>
  </si>
  <si>
    <t>998713104</t>
  </si>
  <si>
    <t>Přesun hmot pro izolace tepelné stanovený z hmotnosti přesunovaného materiálu vodorovná dopravní vzdálenost do 50 m v objektech výšky přes 24 m do 36 m</t>
  </si>
  <si>
    <t>-1565681716</t>
  </si>
  <si>
    <t>https://podminky.urs.cz/item/CS_URS_2023_02/998713104</t>
  </si>
  <si>
    <t>47</t>
  </si>
  <si>
    <t>998713181</t>
  </si>
  <si>
    <t>Přesun hmot pro izolace tepelné stanovený z hmotnosti přesunovaného materiálu Příplatek k cenám za přesun prováděný bez použití mechanizace pro jakoukoliv výšku objektu</t>
  </si>
  <si>
    <t>-1925351706</t>
  </si>
  <si>
    <t>https://podminky.urs.cz/item/CS_URS_2023_02/998713181</t>
  </si>
  <si>
    <t>721</t>
  </si>
  <si>
    <t>Zdravotechnika - vnitřní kanalizace</t>
  </si>
  <si>
    <t>48</t>
  </si>
  <si>
    <t>721210823R</t>
  </si>
  <si>
    <t>Demontáž ventilačních hlavic DN 125</t>
  </si>
  <si>
    <t>-534486775</t>
  </si>
  <si>
    <t>56</t>
  </si>
  <si>
    <t>49</t>
  </si>
  <si>
    <t>721171809</t>
  </si>
  <si>
    <t>Demontáž potrubí z novodurových trub odpadních nebo připojovacích přes 114 do D 160</t>
  </si>
  <si>
    <t>585249983</t>
  </si>
  <si>
    <t>https://podminky.urs.cz/item/CS_URS_2023_02/721171809</t>
  </si>
  <si>
    <t>56*1,0</t>
  </si>
  <si>
    <t>50</t>
  </si>
  <si>
    <t>721279153</t>
  </si>
  <si>
    <t>Ventilační hlavice montáž ventilační hlavice z polypropylenu (PP) ostatních typů DN 110</t>
  </si>
  <si>
    <t>-585724549</t>
  </si>
  <si>
    <t>https://podminky.urs.cz/item/CS_URS_2023_02/721279153</t>
  </si>
  <si>
    <t>51</t>
  </si>
  <si>
    <t>28342054</t>
  </si>
  <si>
    <t>komínek střešní odvětrávací s integrovanou manžetou z PVC DN 125</t>
  </si>
  <si>
    <t>-1601227955</t>
  </si>
  <si>
    <t>52</t>
  </si>
  <si>
    <t>721174064</t>
  </si>
  <si>
    <t>Potrubí z trub polypropylenových větrací DN 125</t>
  </si>
  <si>
    <t>1685949907</t>
  </si>
  <si>
    <t>https://podminky.urs.cz/item/CS_URS_2023_02/721174064</t>
  </si>
  <si>
    <t>27*2,0</t>
  </si>
  <si>
    <t>5*2,0</t>
  </si>
  <si>
    <t>8*2*2,0</t>
  </si>
  <si>
    <t>2*2,0</t>
  </si>
  <si>
    <t>2*2*2,0</t>
  </si>
  <si>
    <t>53</t>
  </si>
  <si>
    <t>998721104</t>
  </si>
  <si>
    <t>Přesun hmot pro vnitřní kanalizace stanovený z hmotnosti přesunovaného materiálu vodorovná dopravní vzdálenost do 50 m v objektech výšky přes 24 do 36 m</t>
  </si>
  <si>
    <t>-1332028962</t>
  </si>
  <si>
    <t>https://podminky.urs.cz/item/CS_URS_2023_02/998721104</t>
  </si>
  <si>
    <t>54</t>
  </si>
  <si>
    <t>998721181</t>
  </si>
  <si>
    <t>Přesun hmot pro vnitřní kanalizace stanovený z hmotnosti přesunovaného materiálu Příplatek k ceně za přesun prováděný bez použití mechanizace pro jakoukoliv výšku objektu</t>
  </si>
  <si>
    <t>367940665</t>
  </si>
  <si>
    <t>https://podminky.urs.cz/item/CS_URS_2023_02/998721181</t>
  </si>
  <si>
    <t>762</t>
  </si>
  <si>
    <t>Konstrukce tesařské</t>
  </si>
  <si>
    <t>55</t>
  </si>
  <si>
    <t>762361312R</t>
  </si>
  <si>
    <t>Konstrukční vrstva pod klempířské prvky pro oplechování horních ploch zdí a nadezdívek (atik) z foliované překližky</t>
  </si>
  <si>
    <t>-497314440</t>
  </si>
  <si>
    <t>998762104</t>
  </si>
  <si>
    <t>Přesun hmot pro konstrukce tesařské stanovený z hmotnosti přesunovaného materiálu vodorovná dopravní vzdálenost do 50 m v objektech výšky přes 24 do 36 m</t>
  </si>
  <si>
    <t>994989217</t>
  </si>
  <si>
    <t>https://podminky.urs.cz/item/CS_URS_2023_02/998762104</t>
  </si>
  <si>
    <t>57</t>
  </si>
  <si>
    <t>998762181</t>
  </si>
  <si>
    <t>Přesun hmot pro konstrukce tesařské stanovený z hmotnosti přesunovaného materiálu Příplatek k cenám za přesun prováděný bez použití mechanizace pro jakoukoliv výšku objektu</t>
  </si>
  <si>
    <t>-1884630820</t>
  </si>
  <si>
    <t>https://podminky.urs.cz/item/CS_URS_2023_02/998762181</t>
  </si>
  <si>
    <t>764</t>
  </si>
  <si>
    <t>Konstrukce klempířské</t>
  </si>
  <si>
    <t>58</t>
  </si>
  <si>
    <t>764001821</t>
  </si>
  <si>
    <t>Demontáž klempířských konstrukcí krytiny ze svitků nebo tabulí do suti</t>
  </si>
  <si>
    <t>815441588</t>
  </si>
  <si>
    <t>https://podminky.urs.cz/item/CS_URS_2023_02/764001821</t>
  </si>
  <si>
    <t>56*(0,3*(0,88+0,88+0,88+0,88)+0,915*0,92)</t>
  </si>
  <si>
    <t>767</t>
  </si>
  <si>
    <t>Konstrukce zámečnické</t>
  </si>
  <si>
    <t>59</t>
  </si>
  <si>
    <t>767492803</t>
  </si>
  <si>
    <t>Demontáž nosného roštu fasád a stěn dvousměrného</t>
  </si>
  <si>
    <t>2085286239</t>
  </si>
  <si>
    <t>https://podminky.urs.cz/item/CS_URS_2023_02/767492803</t>
  </si>
  <si>
    <t>56*0,3*(0,88+0,88+0,88+0,88)</t>
  </si>
  <si>
    <t>OST</t>
  </si>
  <si>
    <t>Ostatní</t>
  </si>
  <si>
    <t>60</t>
  </si>
  <si>
    <t>094104000</t>
  </si>
  <si>
    <t>Náklady na opatření BOZP</t>
  </si>
  <si>
    <t>…</t>
  </si>
  <si>
    <t>-319931261</t>
  </si>
  <si>
    <t>https://podminky.urs.cz/item/CS_URS_2023_02/094104000</t>
  </si>
  <si>
    <t>- zajištění BOZP pro práci ve výškách (zábradlí, zajištění pracovníku) proti pádu do odkrytých šachet</t>
  </si>
  <si>
    <t>02 - Vzduchotechnika</t>
  </si>
  <si>
    <t xml:space="preserve">    D1 - Demontáž</t>
  </si>
  <si>
    <t xml:space="preserve">D2 - </t>
  </si>
  <si>
    <t xml:space="preserve">    751 - Zař. č.1 - podtlakové odvětrání sociálního zařízení a prostoru kuchyňky- MATERIÁL</t>
  </si>
  <si>
    <t>VRN - Ostatní+ montáž</t>
  </si>
  <si>
    <t>D1</t>
  </si>
  <si>
    <t>Demontáž</t>
  </si>
  <si>
    <t>K001</t>
  </si>
  <si>
    <t>Demontáž stávajících ventilů, VZT mřížek + ekologická likvidace</t>
  </si>
  <si>
    <t>bm</t>
  </si>
  <si>
    <t>K002</t>
  </si>
  <si>
    <t>Rozšíření prostupu střešní skladbou pro potrubí VZT</t>
  </si>
  <si>
    <t>kpl</t>
  </si>
  <si>
    <t>D2</t>
  </si>
  <si>
    <t>751</t>
  </si>
  <si>
    <t>Zař. č.1 - podtlakové odvětrání sociálního zařízení a prostoru kuchyňky- MATERIÁL</t>
  </si>
  <si>
    <t>K003</t>
  </si>
  <si>
    <t>Střešní ventilátor pro inteligentní systém centrálního větrání pro DCV systémy ref. :CRHB-315 N Ecowatt Plus IP44 Otáčky: 1700 min-1 Průtok: 2812 m3/h Výkon: 276 W Proud: 0,8 A Akustický tlak-výtlak: 49 dB(A) Hmotnost: 18 kg"</t>
  </si>
  <si>
    <t>ks</t>
  </si>
  <si>
    <t>K004</t>
  </si>
  <si>
    <t>Střešní ventilátor pro inteligentní systém centrálního větrání pro DCV systémy ref. :CRHB-355 N Ecowatt Plus IP44 Otáčky: 1499 min-1 Průtok: 3456 m3/h Výkon: 338 W Proud: 1,4 A Akustický tlak-výtlak: 46 dB(A) Hmotnost: 22 kg"</t>
  </si>
  <si>
    <t>K005</t>
  </si>
  <si>
    <t>Sestava příslušenství k ventilátoru CRHB-315: podstavec s vnitřní izolací DOS Metal G - 330</t>
  </si>
  <si>
    <t>K006</t>
  </si>
  <si>
    <t>Sestava příslušenství k ventilátoru CRHB-315:  pružná spojka JAE - 435</t>
  </si>
  <si>
    <t>K007</t>
  </si>
  <si>
    <t>Sestava příslušenství k ventilátoru CRHB-315: zpětná klapka samotížná JCA - 435</t>
  </si>
  <si>
    <t>K008</t>
  </si>
  <si>
    <t>Sestava příslušenství k ventilátoru CRHB-315: tlumič hluku soklový JAA - 435</t>
  </si>
  <si>
    <t>K009</t>
  </si>
  <si>
    <t>Sestava příslušenství k ventilátoru CRHB-315: adaptér JPA - 435</t>
  </si>
  <si>
    <t>K010</t>
  </si>
  <si>
    <t>Sestava příslušenství k ventilátoru CRHB-315: volná příruba JBR 435</t>
  </si>
  <si>
    <t>K011</t>
  </si>
  <si>
    <t>Sestava příslušenství k ventilátoru CRHB-355: podstavec s vnitřní izolací DOS Metal G</t>
  </si>
  <si>
    <t>K012</t>
  </si>
  <si>
    <t>Sestava příslušenství k ventilátoru CRHB-355:  pružná spojka JAE - 560</t>
  </si>
  <si>
    <t>K013</t>
  </si>
  <si>
    <t>Sestava příslušenství k ventilátoru CRHB-355: zpětná klapka samotížná JCA - 560</t>
  </si>
  <si>
    <t>K014</t>
  </si>
  <si>
    <t>Sestava příslušenství k ventilátoru CRHB-355: tlumič hluku soklový JAA - 560</t>
  </si>
  <si>
    <t>K015</t>
  </si>
  <si>
    <t>Sestava příslušenství k ventilátoru CRHB-355: adaptér JPA - 560</t>
  </si>
  <si>
    <t>K016</t>
  </si>
  <si>
    <t>Sestava příslušenství k ventilátoru CRHB-355: volná příruba JBR 560</t>
  </si>
  <si>
    <t>K017</t>
  </si>
  <si>
    <t>elektricky ovládaný talířový ventil Ref.: KEL 125 elektrické ovládání 12V AC/DC krytí IP 20 + montážní příslušenství</t>
  </si>
  <si>
    <t>K018</t>
  </si>
  <si>
    <t>Napojení elektricky ovládaného talířového ventilu na stávající VZT potrubí (např. přes kruhovou přírubu d125mm - nápojný bod nutno ověřit na stavbě a způsob napojení případně přizpůsobit)</t>
  </si>
  <si>
    <t>K019</t>
  </si>
  <si>
    <t>Hranaté pozink potrubí do obvodu 1250mm; 30% tvarovek</t>
  </si>
  <si>
    <t>K020</t>
  </si>
  <si>
    <t>samolepící izolace tl. 40mm ze syntetického kaučuku vyztužený síťovinou o šířce 1,5 m.</t>
  </si>
  <si>
    <t>K021</t>
  </si>
  <si>
    <t>Spiro potrubí D280mm, 20% tvarovek</t>
  </si>
  <si>
    <t>K022</t>
  </si>
  <si>
    <t>Spiro potrubí do D400mm</t>
  </si>
  <si>
    <t>K023</t>
  </si>
  <si>
    <t>Koncový kryt s odvodem kondenzátu do roury 125 mm</t>
  </si>
  <si>
    <t>K024</t>
  </si>
  <si>
    <t>Kruhový přeslechový tlumič určený pro snížení hluku přenášeného mezi místnostmi k instalaci přímo na zeď.  Přeslechové tlumiče se skládají ze dvou zvukově tlumících přepážek, které jsou umístěné proti sobě na obou stranách stěny. Jako příslušenství lze dodat děrovaný střední díl, který lze zabudovat do stěny o tloušťce max 150 mm.</t>
  </si>
  <si>
    <t>K025</t>
  </si>
  <si>
    <t>Montáž přeslechového tlumiče hluku (vyhotovení otvoru pr. 125mm, usazení ventilu, stavební zapravení)</t>
  </si>
  <si>
    <t>K026</t>
  </si>
  <si>
    <t>SADA PRO ODVOD KONDENZÁTU ZE VZDUCHOTECHNIKY - ref.: STG 1/2  vyvrtat/vykroužit otvor a pevně utáhnout. Dojde k prohnutí materiálu a celá plocha pak slouží jako trychtýř. Venkovní závit 1/2" napojit přes suchý sifon na rozvody kanalizace NUTNO PŘIZPŮSOBIT SKUTEČNÉMU STAVU NA STAVBĚ</t>
  </si>
  <si>
    <t>K027</t>
  </si>
  <si>
    <t>Napojení na odvod kondenzátu - z kondenzační jímky do nejbližší kanalizacace. Polyethylenové potrubí pr. 32mm</t>
  </si>
  <si>
    <t>K028</t>
  </si>
  <si>
    <t>HL kondenzační sifon DN40x5/4" pro odvod kondenzátu z VZT potrubí</t>
  </si>
  <si>
    <t>K029</t>
  </si>
  <si>
    <t>Kovová dveřní větrací mřížka, např. 475x80 mm, bílá</t>
  </si>
  <si>
    <t>K030</t>
  </si>
  <si>
    <t>Instalace dveřní mřížky do dveřního křídla</t>
  </si>
  <si>
    <t>998751202</t>
  </si>
  <si>
    <t>Přesun hmot pro vzduchotechniku stanovený procentní sazbou (%) z ceny vodorovná dopravní vzdálenost do 50 m v objektech výšky přes 12 do 60 m</t>
  </si>
  <si>
    <t>%</t>
  </si>
  <si>
    <t>62</t>
  </si>
  <si>
    <t>Ostatní+ montáž</t>
  </si>
  <si>
    <t>K035</t>
  </si>
  <si>
    <t>Zkouška chodu a zaregulování VZT zařízení</t>
  </si>
  <si>
    <t>64</t>
  </si>
  <si>
    <t>K036</t>
  </si>
  <si>
    <t>Montážní a těsnící materiál (objímky apod.)</t>
  </si>
  <si>
    <t>kg</t>
  </si>
  <si>
    <t>66</t>
  </si>
  <si>
    <t>K037</t>
  </si>
  <si>
    <t>Realizační dokumentace (podklad pro realizaci stavby upravena pro dodavatele stavby, dle konkrétních použitých výrobků)</t>
  </si>
  <si>
    <t>68</t>
  </si>
  <si>
    <t>K038</t>
  </si>
  <si>
    <t>Akustické měření hluku po realizaci a spuštění VZT technologií</t>
  </si>
  <si>
    <t>70</t>
  </si>
  <si>
    <t>K039</t>
  </si>
  <si>
    <t>Montážní práce - VZT potrubí (viz potrubí) - uchycení + obalení tepelnou izolací tl. 40mm (samolepící)</t>
  </si>
  <si>
    <t>72</t>
  </si>
  <si>
    <t>K040</t>
  </si>
  <si>
    <t>Montážní práce - usazení vzt ventilátoru vč. Příslušenství</t>
  </si>
  <si>
    <t>74</t>
  </si>
  <si>
    <t>K041</t>
  </si>
  <si>
    <t>Montážní práce potrubí v bytových jednotkách (viz potrubí)</t>
  </si>
  <si>
    <t>76</t>
  </si>
  <si>
    <t>K042</t>
  </si>
  <si>
    <t>Montážní práce koncových prvků (viz koncové prvky) + zaregulování</t>
  </si>
  <si>
    <t>78</t>
  </si>
  <si>
    <t>03 - Silnoproudá zařízení vč. ochrany před bleskem</t>
  </si>
  <si>
    <t>Soupis:</t>
  </si>
  <si>
    <t>001 - Pokoje A - D</t>
  </si>
  <si>
    <t>341 - Kabely a vodiče</t>
  </si>
  <si>
    <t>345 - Instalační materiál elektro</t>
  </si>
  <si>
    <t>HZS2 - Hodinové zúčtovací sazby profesí PSV</t>
  </si>
  <si>
    <t>358 - Instalační materiál elektro</t>
  </si>
  <si>
    <t>341</t>
  </si>
  <si>
    <t>Kabely a vodiče</t>
  </si>
  <si>
    <t>741122015</t>
  </si>
  <si>
    <t>Montáž kabel Cu bez ukončení uložený pod omítku plný kulatý 3x1,5 mm2 (např. CYKY)</t>
  </si>
  <si>
    <t>https://podminky.urs.cz/item/CS_URS_2023_02/741122015</t>
  </si>
  <si>
    <t>34109513</t>
  </si>
  <si>
    <t>kabel instalační plochý jádro Cu plné izolace PVC plášť PVC 450/750V (CYKYLo) 3x1,5mm2</t>
  </si>
  <si>
    <t>741122016</t>
  </si>
  <si>
    <t>Montáž kabel Cu bez ukončení uložený pod omítku plný kulatý 3x2,5 až 6 mm2 (např. CYKY)</t>
  </si>
  <si>
    <t>https://podminky.urs.cz/item/CS_URS_2023_02/741122016</t>
  </si>
  <si>
    <t>34109517</t>
  </si>
  <si>
    <t>kabel instalační plochý jádro Cu plné izolace PVC plášť PVC 450/750V (CYKYLo) 3x2,5mm2</t>
  </si>
  <si>
    <t>345</t>
  </si>
  <si>
    <t>Instalační materiál elektro</t>
  </si>
  <si>
    <t>741310112</t>
  </si>
  <si>
    <t>Montáž ovladač (polo)zapuštěný bezšroubové připojení 1/0-tlačítkový zapínací se zapojením vodičů</t>
  </si>
  <si>
    <t>https://podminky.urs.cz/item/CS_URS_2023_02/741310112</t>
  </si>
  <si>
    <t>345 - R - 001</t>
  </si>
  <si>
    <t>Spínač tlačítkový pod omítku, řazení 1/0</t>
  </si>
  <si>
    <t>741330731</t>
  </si>
  <si>
    <t>Montáž relé pomocné ventilátorové se zapojením vodičů</t>
  </si>
  <si>
    <t>https://podminky.urs.cz/item/CS_URS_2023_02/741330731</t>
  </si>
  <si>
    <t>35826000</t>
  </si>
  <si>
    <t>multifunkční časové relé s 1c/o</t>
  </si>
  <si>
    <t>741112061</t>
  </si>
  <si>
    <t>Montáž krabice přístrojová zapuštěná plastová kruhová</t>
  </si>
  <si>
    <t>https://podminky.urs.cz/item/CS_URS_2023_02/741112061</t>
  </si>
  <si>
    <t>34571450</t>
  </si>
  <si>
    <t>krabice pod omítku PVC přístrojová kruhová D 70mm</t>
  </si>
  <si>
    <t>741110501</t>
  </si>
  <si>
    <t>Montáž lišt a kanálků elektroinstalačních se spojkami, ohyby a rohy a s nasunutím do krabic protahovacích, šířky do 60 mm</t>
  </si>
  <si>
    <t>-1853007633</t>
  </si>
  <si>
    <t>https://podminky.urs.cz/item/CS_URS_2023_02/741110501</t>
  </si>
  <si>
    <t>34571004</t>
  </si>
  <si>
    <t>lišta elektroinstalační hranatá PVC 20x20mm</t>
  </si>
  <si>
    <t>1033887377</t>
  </si>
  <si>
    <t>HZS2</t>
  </si>
  <si>
    <t>Hodinové zúčtovací sazby profesí PSV</t>
  </si>
  <si>
    <t>HZS2231</t>
  </si>
  <si>
    <t>Hodinová zúčtovací sazba elektrikář</t>
  </si>
  <si>
    <t>h</t>
  </si>
  <si>
    <t>https://podminky.urs.cz/item/CS_URS_2023_02/HZS2231</t>
  </si>
  <si>
    <t>358</t>
  </si>
  <si>
    <t>741 - R - 001</t>
  </si>
  <si>
    <t>Montáž drobného elektroinstalačního materiálu (hmoždinky, svorky atd…)</t>
  </si>
  <si>
    <t>358 - R - 002</t>
  </si>
  <si>
    <t>Drobný elektrinstalační materiál (hmoždinky, svorky, atd…)</t>
  </si>
  <si>
    <t>002 - Pokoje E - H</t>
  </si>
  <si>
    <t>481705857</t>
  </si>
  <si>
    <t>850385585</t>
  </si>
  <si>
    <t>741 - R - 002</t>
  </si>
  <si>
    <t>003 - Pokoje I - J</t>
  </si>
  <si>
    <t>Krabice pod omítku PVC přístrojová kruhová D 70mm</t>
  </si>
  <si>
    <t>-1764030073</t>
  </si>
  <si>
    <t>443166172</t>
  </si>
  <si>
    <t>004 - Pokoj K</t>
  </si>
  <si>
    <t>kabel instalační plochý jádro Cu plné izolace PVC plášť PVC 450/750V (CYKYLo) 3x2,5mm22</t>
  </si>
  <si>
    <t>-1788055227</t>
  </si>
  <si>
    <t>1264205408</t>
  </si>
  <si>
    <t>005 - Pokoje L - M</t>
  </si>
  <si>
    <t>1913882633</t>
  </si>
  <si>
    <t>-1867075372</t>
  </si>
  <si>
    <t>006 - Střecha</t>
  </si>
  <si>
    <t>357 - Rozvaděče, rozvodnice, skříně</t>
  </si>
  <si>
    <t>741122611</t>
  </si>
  <si>
    <t>Montáž kabel Cu plný kulatý žíla 3x1,5 až 6 mm2 uložený pevně (např. CYKY)</t>
  </si>
  <si>
    <t>https://podminky.urs.cz/item/CS_URS_2023_02/741122611</t>
  </si>
  <si>
    <t>34111327</t>
  </si>
  <si>
    <t>kabel silový oheň retardující bezhalogenový s funkční schopností při požáru 180min a P60-R třída reakce na oheň B2cas1d0 jádro Cu 0,6/1kV (1-CXKH-V) 3x1,5mm2</t>
  </si>
  <si>
    <t>741120005</t>
  </si>
  <si>
    <t>Montáž vodič Cu izolovaný plný a laněný žíla 25-35 mm2 pod omítku (např. CY)</t>
  </si>
  <si>
    <t>https://podminky.urs.cz/item/CS_URS_2023_02/741120005</t>
  </si>
  <si>
    <t>34140826</t>
  </si>
  <si>
    <t>vodič propojovací jádro Cu plné izolace PVC 450/750V (H07V-U) 1x6mm2</t>
  </si>
  <si>
    <t>741910402</t>
  </si>
  <si>
    <t>Montáž žlab plastový šířky do 100 mm bez víka</t>
  </si>
  <si>
    <t>https://podminky.urs.cz/item/CS_URS_2023_02/741910402</t>
  </si>
  <si>
    <t>Kabelový žlab 100/50 pozinkovaný včetně spojek</t>
  </si>
  <si>
    <t>345 - R - 002</t>
  </si>
  <si>
    <t>Kabelový žlab 50/50 pozinkovaný včetně spojek</t>
  </si>
  <si>
    <t>741910421</t>
  </si>
  <si>
    <t>Montáž žlab kovový - uzavření víkem</t>
  </si>
  <si>
    <t>https://podminky.urs.cz/item/CS_URS_2023_02/741910421</t>
  </si>
  <si>
    <t>345 - R - 001.1</t>
  </si>
  <si>
    <t>Víko plné pro žlab šířky 100 pozinkovaný</t>
  </si>
  <si>
    <t>345 - R - 002.1</t>
  </si>
  <si>
    <t>Víko plné pro žlab šířky 50 pozinkovaný</t>
  </si>
  <si>
    <t>741910303</t>
  </si>
  <si>
    <t>Montáž rošt a lávka typová se stojinou,výložníky a odbočkami pozinkovaná - stoupačka</t>
  </si>
  <si>
    <t>https://podminky.urs.cz/item/CS_URS_2023_02/741910303</t>
  </si>
  <si>
    <t>345 - R 003</t>
  </si>
  <si>
    <t>Rošt pro stoupací kabelové vedení</t>
  </si>
  <si>
    <t>741610003</t>
  </si>
  <si>
    <t>Celková prohlídka elektrického rozvodu a zařízení přes 0,5 do 1 milionu Kč</t>
  </si>
  <si>
    <t>Prohlídka hromosvodu a určení technického stavu</t>
  </si>
  <si>
    <t>357</t>
  </si>
  <si>
    <t>Rozvaděče, rozvodnice, skříně</t>
  </si>
  <si>
    <t>741210002</t>
  </si>
  <si>
    <t>Montáž rozvodnice oceloplechová nebo plastová běžná do 50 kg</t>
  </si>
  <si>
    <t>https://podminky.urs.cz/item/CS_URS_2023_02/741210002</t>
  </si>
  <si>
    <t>357 - R - 001</t>
  </si>
  <si>
    <t>Oceloplechový skříňový rozváděč s dveřmi, 580x1193x250 mm (š/v/h), IP55, včetně výzbroje</t>
  </si>
  <si>
    <t>741231012</t>
  </si>
  <si>
    <t>Montáž svorkovnice do rozvaděčů - ochranná</t>
  </si>
  <si>
    <t>https://podminky.urs.cz/item/CS_URS_2023_02/741231012</t>
  </si>
  <si>
    <t>358 - R - 001</t>
  </si>
  <si>
    <t>Ekvipotenciální přípojnice</t>
  </si>
  <si>
    <t>741 - R - 002.1</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</si>
  <si>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</si>
  <si>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</si>
  <si>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</si>
  <si>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</si>
  <si>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</si>
  <si>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VRN6 - Územní vlivy</t>
  </si>
  <si>
    <t xml:space="preserve">    VRN7 - Provozní vlivy</t>
  </si>
  <si>
    <t>VRN1</t>
  </si>
  <si>
    <t>Průzkumné, geodetické a projektové práce</t>
  </si>
  <si>
    <t>010001000</t>
  </si>
  <si>
    <t>-903680732</t>
  </si>
  <si>
    <t>https://podminky.urs.cz/item/CS_URS_2023_02/010001000</t>
  </si>
  <si>
    <t>VRN2</t>
  </si>
  <si>
    <t>Příprava staveniště</t>
  </si>
  <si>
    <t>020001000</t>
  </si>
  <si>
    <t>1042450578</t>
  </si>
  <si>
    <t>https://podminky.urs.cz/item/CS_URS_2023_02/020001000</t>
  </si>
  <si>
    <t>VRN3</t>
  </si>
  <si>
    <t>Zařízení staveniště</t>
  </si>
  <si>
    <t>030001000</t>
  </si>
  <si>
    <t>525870916</t>
  </si>
  <si>
    <t>https://podminky.urs.cz/item/CS_URS_2023_02/030001000</t>
  </si>
  <si>
    <t>VRN4</t>
  </si>
  <si>
    <t>Inženýrská činnost</t>
  </si>
  <si>
    <t>040001000</t>
  </si>
  <si>
    <t>827525861</t>
  </si>
  <si>
    <t>https://podminky.urs.cz/item/CS_URS_2023_02/040001000</t>
  </si>
  <si>
    <t>VRN6</t>
  </si>
  <si>
    <t>Územní vlivy</t>
  </si>
  <si>
    <t>060001000</t>
  </si>
  <si>
    <t>-735236293</t>
  </si>
  <si>
    <t>https://podminky.urs.cz/item/CS_URS_2023_02/060001000</t>
  </si>
  <si>
    <t>VRN7</t>
  </si>
  <si>
    <t>Provozní vlivy</t>
  </si>
  <si>
    <t>070001000</t>
  </si>
  <si>
    <t>-186303310</t>
  </si>
  <si>
    <t>https://podminky.urs.cz/item/CS_URS_2023_02/070001000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</si>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</sst>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40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3" fillId="0" borderId="19" xfId="0" applyFont="1" applyBorder="1" applyAlignment="1" applyProtection="1">
      <alignment vertical="center"/>
      <protection/>
    </xf>
    <xf numFmtId="0" fontId="13" fillId="0" borderId="20" xfId="0" applyFont="1" applyBorder="1" applyAlignment="1" applyProtection="1">
      <alignment vertical="center"/>
      <protection/>
    </xf>
    <xf numFmtId="0" fontId="13" fillId="0" borderId="21" xfId="0" applyFont="1" applyBorder="1" applyAlignment="1" applyProtection="1">
      <alignment vertical="center"/>
      <protection/>
    </xf>
    <xf numFmtId="167" fontId="39" fillId="2" borderId="22" xfId="0" applyNumberFormat="1" applyFont="1" applyFill="1" applyBorder="1" applyAlignment="1" applyProtection="1">
      <alignment vertical="center"/>
      <protection locked="0"/>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39" fillId="2" borderId="19" xfId="0" applyFont="1" applyFill="1" applyBorder="1" applyAlignment="1" applyProtection="1">
      <alignment horizontal="left" vertical="center"/>
      <protection locked="0"/>
    </xf>
    <xf numFmtId="0" fontId="39" fillId="0" borderId="20" xfId="0" applyFont="1" applyBorder="1" applyAlignment="1" applyProtection="1">
      <alignment horizontal="center" vertical="center"/>
      <protection/>
    </xf>
    <xf numFmtId="0" fontId="0" fillId="0" borderId="0" xfId="0" applyAlignment="1">
      <alignment vertical="top"/>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6" xfId="0" applyFont="1" applyBorder="1" applyAlignment="1">
      <alignment vertical="center" wrapText="1"/>
    </xf>
    <xf numFmtId="0" fontId="41"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1" fillId="0" borderId="28" xfId="0" applyFont="1" applyBorder="1" applyAlignment="1">
      <alignment vertical="center" wrapText="1"/>
    </xf>
    <xf numFmtId="0" fontId="45" fillId="0" borderId="29" xfId="0" applyFont="1" applyBorder="1" applyAlignment="1">
      <alignment vertical="center" wrapText="1"/>
    </xf>
    <xf numFmtId="0" fontId="41" fillId="0" borderId="30" xfId="0" applyFont="1" applyBorder="1" applyAlignment="1">
      <alignment vertical="center" wrapText="1"/>
    </xf>
    <xf numFmtId="0" fontId="41" fillId="0" borderId="0" xfId="0" applyFont="1" applyBorder="1" applyAlignment="1">
      <alignment vertical="top"/>
    </xf>
    <xf numFmtId="0" fontId="41" fillId="0" borderId="0" xfId="0" applyFont="1" applyAlignment="1">
      <alignment vertical="top"/>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6" fillId="0" borderId="29"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1" fillId="0" borderId="28" xfId="0" applyFont="1" applyBorder="1" applyAlignment="1">
      <alignment horizontal="left" vertical="center"/>
    </xf>
    <xf numFmtId="0" fontId="45"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9" xfId="0" applyFont="1" applyBorder="1" applyAlignment="1">
      <alignment horizontal="left" vertical="center"/>
    </xf>
    <xf numFmtId="0" fontId="41"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8"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9" xfId="0" applyFont="1" applyBorder="1" applyAlignment="1">
      <alignment vertical="center"/>
    </xf>
    <xf numFmtId="0" fontId="43"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6" fillId="0" borderId="29" xfId="0" applyFont="1" applyBorder="1" applyAlignment="1">
      <alignment/>
    </xf>
    <xf numFmtId="0" fontId="41" fillId="0" borderId="26" xfId="0" applyFont="1" applyBorder="1" applyAlignment="1">
      <alignment vertical="top"/>
    </xf>
    <xf numFmtId="0" fontId="41" fillId="0" borderId="27" xfId="0" applyFont="1" applyBorder="1" applyAlignment="1">
      <alignment vertical="top"/>
    </xf>
    <xf numFmtId="0" fontId="41" fillId="0" borderId="28" xfId="0" applyFont="1" applyBorder="1" applyAlignment="1">
      <alignment vertical="top"/>
    </xf>
    <xf numFmtId="0" fontId="41" fillId="0" borderId="29" xfId="0" applyFont="1" applyBorder="1" applyAlignment="1">
      <alignment vertical="top"/>
    </xf>
    <xf numFmtId="0" fontId="41" fillId="0" borderId="30" xfId="0" applyFont="1" applyBorder="1" applyAlignment="1">
      <alignment vertical="top"/>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8" fillId="0" borderId="0" xfId="0" applyFont="1" applyAlignment="1" applyProtection="1">
      <alignment horizontal="left" vertical="center" wrapText="1"/>
      <protection/>
    </xf>
    <xf numFmtId="0" fontId="31" fillId="0" borderId="0" xfId="0" applyFont="1" applyAlignment="1" applyProtection="1">
      <alignment horizontal="left" vertical="center" wrapText="1"/>
      <protection/>
    </xf>
    <xf numFmtId="0" fontId="23"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23" fillId="4" borderId="7" xfId="0" applyFont="1" applyFill="1" applyBorder="1" applyAlignment="1" applyProtection="1">
      <alignment horizontal="righ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4" fontId="25"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2" fillId="0" borderId="0" xfId="0" applyFont="1" applyBorder="1" applyAlignment="1">
      <alignment horizontal="center" vertical="center"/>
    </xf>
    <xf numFmtId="0" fontId="42" fillId="0" borderId="0" xfId="0" applyFont="1" applyBorder="1" applyAlignment="1">
      <alignment horizontal="center" vertical="center" wrapText="1"/>
    </xf>
    <xf numFmtId="0" fontId="43"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3"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3_02/010001000" TargetMode="External" /><Relationship Id="rId2" Type="http://schemas.openxmlformats.org/officeDocument/2006/relationships/hyperlink" Target="https://podminky.urs.cz/item/CS_URS_2023_02/020001000" TargetMode="External" /><Relationship Id="rId3" Type="http://schemas.openxmlformats.org/officeDocument/2006/relationships/hyperlink" Target="https://podminky.urs.cz/item/CS_URS_2023_02/030001000" TargetMode="External" /><Relationship Id="rId4" Type="http://schemas.openxmlformats.org/officeDocument/2006/relationships/hyperlink" Target="https://podminky.urs.cz/item/CS_URS_2023_02/040001000" TargetMode="External" /><Relationship Id="rId5" Type="http://schemas.openxmlformats.org/officeDocument/2006/relationships/hyperlink" Target="https://podminky.urs.cz/item/CS_URS_2023_02/060001000" TargetMode="External" /><Relationship Id="rId6" Type="http://schemas.openxmlformats.org/officeDocument/2006/relationships/hyperlink" Target="https://podminky.urs.cz/item/CS_URS_2023_02/070001000" TargetMode="External" /><Relationship Id="rId7"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342272235" TargetMode="External" /><Relationship Id="rId2" Type="http://schemas.openxmlformats.org/officeDocument/2006/relationships/hyperlink" Target="https://podminky.urs.cz/item/CS_URS_2023_02/411321414" TargetMode="External" /><Relationship Id="rId3" Type="http://schemas.openxmlformats.org/officeDocument/2006/relationships/hyperlink" Target="https://podminky.urs.cz/item/CS_URS_2023_02/411362021" TargetMode="External" /><Relationship Id="rId4" Type="http://schemas.openxmlformats.org/officeDocument/2006/relationships/hyperlink" Target="https://podminky.urs.cz/item/CS_URS_2023_02/411351011" TargetMode="External" /><Relationship Id="rId5" Type="http://schemas.openxmlformats.org/officeDocument/2006/relationships/hyperlink" Target="https://podminky.urs.cz/item/CS_URS_2023_02/411351012" TargetMode="External" /><Relationship Id="rId6" Type="http://schemas.openxmlformats.org/officeDocument/2006/relationships/hyperlink" Target="https://podminky.urs.cz/item/CS_URS_2023_02/411354311" TargetMode="External" /><Relationship Id="rId7" Type="http://schemas.openxmlformats.org/officeDocument/2006/relationships/hyperlink" Target="https://podminky.urs.cz/item/CS_URS_2023_02/411354312" TargetMode="External" /><Relationship Id="rId8" Type="http://schemas.openxmlformats.org/officeDocument/2006/relationships/hyperlink" Target="https://podminky.urs.cz/item/CS_URS_2023_02/619996137" TargetMode="External" /><Relationship Id="rId9" Type="http://schemas.openxmlformats.org/officeDocument/2006/relationships/hyperlink" Target="https://podminky.urs.cz/item/CS_URS_2023_02/765192001" TargetMode="External" /><Relationship Id="rId10" Type="http://schemas.openxmlformats.org/officeDocument/2006/relationships/hyperlink" Target="https://podminky.urs.cz/item/CS_URS_2023_02/997013159" TargetMode="External" /><Relationship Id="rId11" Type="http://schemas.openxmlformats.org/officeDocument/2006/relationships/hyperlink" Target="https://podminky.urs.cz/item/CS_URS_2023_02/997221121" TargetMode="External" /><Relationship Id="rId12" Type="http://schemas.openxmlformats.org/officeDocument/2006/relationships/hyperlink" Target="https://podminky.urs.cz/item/CS_URS_2023_02/997006012" TargetMode="External" /><Relationship Id="rId13" Type="http://schemas.openxmlformats.org/officeDocument/2006/relationships/hyperlink" Target="https://podminky.urs.cz/item/CS_URS_2023_02/997006512" TargetMode="External" /><Relationship Id="rId14" Type="http://schemas.openxmlformats.org/officeDocument/2006/relationships/hyperlink" Target="https://podminky.urs.cz/item/CS_URS_2023_02/997006519" TargetMode="External" /><Relationship Id="rId15" Type="http://schemas.openxmlformats.org/officeDocument/2006/relationships/hyperlink" Target="https://podminky.urs.cz/item/CS_URS_2023_02/997013871" TargetMode="External" /><Relationship Id="rId16" Type="http://schemas.openxmlformats.org/officeDocument/2006/relationships/hyperlink" Target="https://podminky.urs.cz/item/CS_URS_2023_02/998017004" TargetMode="External" /><Relationship Id="rId17" Type="http://schemas.openxmlformats.org/officeDocument/2006/relationships/hyperlink" Target="https://podminky.urs.cz/item/CS_URS_2023_02/712361803" TargetMode="External" /><Relationship Id="rId18" Type="http://schemas.openxmlformats.org/officeDocument/2006/relationships/hyperlink" Target="https://podminky.urs.cz/item/CS_URS_2023_02/712340831" TargetMode="External" /><Relationship Id="rId19" Type="http://schemas.openxmlformats.org/officeDocument/2006/relationships/hyperlink" Target="https://podminky.urs.cz/item/CS_URS_2023_02/712311101" TargetMode="External" /><Relationship Id="rId20" Type="http://schemas.openxmlformats.org/officeDocument/2006/relationships/hyperlink" Target="https://podminky.urs.cz/item/CS_URS_2023_02/712341559" TargetMode="External" /><Relationship Id="rId21" Type="http://schemas.openxmlformats.org/officeDocument/2006/relationships/hyperlink" Target="https://podminky.urs.cz/item/CS_URS_2023_02/712341715" TargetMode="External" /><Relationship Id="rId22" Type="http://schemas.openxmlformats.org/officeDocument/2006/relationships/hyperlink" Target="https://podminky.urs.cz/item/CS_URS_2023_02/712341716" TargetMode="External" /><Relationship Id="rId23" Type="http://schemas.openxmlformats.org/officeDocument/2006/relationships/hyperlink" Target="https://podminky.urs.cz/item/CS_URS_2023_02/712391171" TargetMode="External" /><Relationship Id="rId24" Type="http://schemas.openxmlformats.org/officeDocument/2006/relationships/hyperlink" Target="https://podminky.urs.cz/item/CS_URS_2023_02/712363429" TargetMode="External" /><Relationship Id="rId25" Type="http://schemas.openxmlformats.org/officeDocument/2006/relationships/hyperlink" Target="https://podminky.urs.cz/item/CS_URS_2023_02/712363526" TargetMode="External" /><Relationship Id="rId26" Type="http://schemas.openxmlformats.org/officeDocument/2006/relationships/hyperlink" Target="https://podminky.urs.cz/item/CS_URS_2023_02/712363115" TargetMode="External" /><Relationship Id="rId27" Type="http://schemas.openxmlformats.org/officeDocument/2006/relationships/hyperlink" Target="https://podminky.urs.cz/item/CS_URS_2023_02/712363116" TargetMode="External" /><Relationship Id="rId28" Type="http://schemas.openxmlformats.org/officeDocument/2006/relationships/hyperlink" Target="https://podminky.urs.cz/item/CS_URS_2023_02/712363367" TargetMode="External" /><Relationship Id="rId29" Type="http://schemas.openxmlformats.org/officeDocument/2006/relationships/hyperlink" Target="https://podminky.urs.cz/item/CS_URS_2023_02/712363351" TargetMode="External" /><Relationship Id="rId30" Type="http://schemas.openxmlformats.org/officeDocument/2006/relationships/hyperlink" Target="https://podminky.urs.cz/item/CS_URS_2023_02/712363353" TargetMode="External" /><Relationship Id="rId31" Type="http://schemas.openxmlformats.org/officeDocument/2006/relationships/hyperlink" Target="https://podminky.urs.cz/item/CS_URS_2023_02/998712104" TargetMode="External" /><Relationship Id="rId32" Type="http://schemas.openxmlformats.org/officeDocument/2006/relationships/hyperlink" Target="https://podminky.urs.cz/item/CS_URS_2023_02/998712181" TargetMode="External" /><Relationship Id="rId33" Type="http://schemas.openxmlformats.org/officeDocument/2006/relationships/hyperlink" Target="https://podminky.urs.cz/item/CS_URS_2023_02/713131241" TargetMode="External" /><Relationship Id="rId34" Type="http://schemas.openxmlformats.org/officeDocument/2006/relationships/hyperlink" Target="https://podminky.urs.cz/item/CS_URS_2023_02/713141131" TargetMode="External" /><Relationship Id="rId35" Type="http://schemas.openxmlformats.org/officeDocument/2006/relationships/hyperlink" Target="https://podminky.urs.cz/item/CS_URS_2023_02/998713104" TargetMode="External" /><Relationship Id="rId36" Type="http://schemas.openxmlformats.org/officeDocument/2006/relationships/hyperlink" Target="https://podminky.urs.cz/item/CS_URS_2023_02/998713181" TargetMode="External" /><Relationship Id="rId37" Type="http://schemas.openxmlformats.org/officeDocument/2006/relationships/hyperlink" Target="https://podminky.urs.cz/item/CS_URS_2023_02/721171809" TargetMode="External" /><Relationship Id="rId38" Type="http://schemas.openxmlformats.org/officeDocument/2006/relationships/hyperlink" Target="https://podminky.urs.cz/item/CS_URS_2023_02/721279153" TargetMode="External" /><Relationship Id="rId39" Type="http://schemas.openxmlformats.org/officeDocument/2006/relationships/hyperlink" Target="https://podminky.urs.cz/item/CS_URS_2023_02/721174064" TargetMode="External" /><Relationship Id="rId40" Type="http://schemas.openxmlformats.org/officeDocument/2006/relationships/hyperlink" Target="https://podminky.urs.cz/item/CS_URS_2023_02/998721104" TargetMode="External" /><Relationship Id="rId41" Type="http://schemas.openxmlformats.org/officeDocument/2006/relationships/hyperlink" Target="https://podminky.urs.cz/item/CS_URS_2023_02/998721181" TargetMode="External" /><Relationship Id="rId42" Type="http://schemas.openxmlformats.org/officeDocument/2006/relationships/hyperlink" Target="https://podminky.urs.cz/item/CS_URS_2023_02/998762104" TargetMode="External" /><Relationship Id="rId43" Type="http://schemas.openxmlformats.org/officeDocument/2006/relationships/hyperlink" Target="https://podminky.urs.cz/item/CS_URS_2023_02/998762181" TargetMode="External" /><Relationship Id="rId44" Type="http://schemas.openxmlformats.org/officeDocument/2006/relationships/hyperlink" Target="https://podminky.urs.cz/item/CS_URS_2023_02/764001821" TargetMode="External" /><Relationship Id="rId45" Type="http://schemas.openxmlformats.org/officeDocument/2006/relationships/hyperlink" Target="https://podminky.urs.cz/item/CS_URS_2023_02/767492803" TargetMode="External" /><Relationship Id="rId46" Type="http://schemas.openxmlformats.org/officeDocument/2006/relationships/hyperlink" Target="https://podminky.urs.cz/item/CS_URS_2023_02/094104000" TargetMode="External" /><Relationship Id="rId47"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2/741122015" TargetMode="External" /><Relationship Id="rId2" Type="http://schemas.openxmlformats.org/officeDocument/2006/relationships/hyperlink" Target="https://podminky.urs.cz/item/CS_URS_2023_02/741122016" TargetMode="External" /><Relationship Id="rId3" Type="http://schemas.openxmlformats.org/officeDocument/2006/relationships/hyperlink" Target="https://podminky.urs.cz/item/CS_URS_2023_02/741310112" TargetMode="External" /><Relationship Id="rId4" Type="http://schemas.openxmlformats.org/officeDocument/2006/relationships/hyperlink" Target="https://podminky.urs.cz/item/CS_URS_2023_02/741330731" TargetMode="External" /><Relationship Id="rId5" Type="http://schemas.openxmlformats.org/officeDocument/2006/relationships/hyperlink" Target="https://podminky.urs.cz/item/CS_URS_2023_02/741112061" TargetMode="External" /><Relationship Id="rId6" Type="http://schemas.openxmlformats.org/officeDocument/2006/relationships/hyperlink" Target="https://podminky.urs.cz/item/CS_URS_2023_02/741110501" TargetMode="External" /><Relationship Id="rId7" Type="http://schemas.openxmlformats.org/officeDocument/2006/relationships/hyperlink" Target="https://podminky.urs.cz/item/CS_URS_2023_02/HZS2231" TargetMode="External" /><Relationship Id="rId8"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3_02/741122015" TargetMode="External" /><Relationship Id="rId2" Type="http://schemas.openxmlformats.org/officeDocument/2006/relationships/hyperlink" Target="https://podminky.urs.cz/item/CS_URS_2023_02/741122016" TargetMode="External" /><Relationship Id="rId3" Type="http://schemas.openxmlformats.org/officeDocument/2006/relationships/hyperlink" Target="https://podminky.urs.cz/item/CS_URS_2023_02/741330731" TargetMode="External" /><Relationship Id="rId4" Type="http://schemas.openxmlformats.org/officeDocument/2006/relationships/hyperlink" Target="https://podminky.urs.cz/item/CS_URS_2023_02/741310112" TargetMode="External" /><Relationship Id="rId5" Type="http://schemas.openxmlformats.org/officeDocument/2006/relationships/hyperlink" Target="https://podminky.urs.cz/item/CS_URS_2023_02/741112061" TargetMode="External" /><Relationship Id="rId6" Type="http://schemas.openxmlformats.org/officeDocument/2006/relationships/hyperlink" Target="https://podminky.urs.cz/item/CS_URS_2023_02/741110501" TargetMode="External" /><Relationship Id="rId7" Type="http://schemas.openxmlformats.org/officeDocument/2006/relationships/hyperlink" Target="https://podminky.urs.cz/item/CS_URS_2023_02/HZS2231" TargetMode="External" /><Relationship Id="rId8"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3_02/741122015" TargetMode="External" /><Relationship Id="rId2" Type="http://schemas.openxmlformats.org/officeDocument/2006/relationships/hyperlink" Target="https://podminky.urs.cz/item/CS_URS_2023_02/741330731" TargetMode="External" /><Relationship Id="rId3" Type="http://schemas.openxmlformats.org/officeDocument/2006/relationships/hyperlink" Target="https://podminky.urs.cz/item/CS_URS_2023_02/741112061" TargetMode="External" /><Relationship Id="rId4" Type="http://schemas.openxmlformats.org/officeDocument/2006/relationships/hyperlink" Target="https://podminky.urs.cz/item/CS_URS_2023_02/741110501" TargetMode="External" /><Relationship Id="rId5" Type="http://schemas.openxmlformats.org/officeDocument/2006/relationships/hyperlink" Target="https://podminky.urs.cz/item/CS_URS_2023_02/HZS2231" TargetMode="External" /><Relationship Id="rId6"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3_02/741122015" TargetMode="External" /><Relationship Id="rId2" Type="http://schemas.openxmlformats.org/officeDocument/2006/relationships/hyperlink" Target="https://podminky.urs.cz/item/CS_URS_2023_02/741122016" TargetMode="External" /><Relationship Id="rId3" Type="http://schemas.openxmlformats.org/officeDocument/2006/relationships/hyperlink" Target="https://podminky.urs.cz/item/CS_URS_2023_02/741310112" TargetMode="External" /><Relationship Id="rId4" Type="http://schemas.openxmlformats.org/officeDocument/2006/relationships/hyperlink" Target="https://podminky.urs.cz/item/CS_URS_2023_02/741330731" TargetMode="External" /><Relationship Id="rId5" Type="http://schemas.openxmlformats.org/officeDocument/2006/relationships/hyperlink" Target="https://podminky.urs.cz/item/CS_URS_2023_02/741112061" TargetMode="External" /><Relationship Id="rId6" Type="http://schemas.openxmlformats.org/officeDocument/2006/relationships/hyperlink" Target="https://podminky.urs.cz/item/CS_URS_2023_02/741110501" TargetMode="External" /><Relationship Id="rId7" Type="http://schemas.openxmlformats.org/officeDocument/2006/relationships/hyperlink" Target="https://podminky.urs.cz/item/CS_URS_2023_02/HZS2231" TargetMode="External" /><Relationship Id="rId8"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3_02/741122015" TargetMode="External" /><Relationship Id="rId2" Type="http://schemas.openxmlformats.org/officeDocument/2006/relationships/hyperlink" Target="https://podminky.urs.cz/item/CS_URS_2023_02/741122016" TargetMode="External" /><Relationship Id="rId3" Type="http://schemas.openxmlformats.org/officeDocument/2006/relationships/hyperlink" Target="https://podminky.urs.cz/item/CS_URS_2023_02/741330731" TargetMode="External" /><Relationship Id="rId4" Type="http://schemas.openxmlformats.org/officeDocument/2006/relationships/hyperlink" Target="https://podminky.urs.cz/item/CS_URS_2023_02/741310112" TargetMode="External" /><Relationship Id="rId5" Type="http://schemas.openxmlformats.org/officeDocument/2006/relationships/hyperlink" Target="https://podminky.urs.cz/item/CS_URS_2023_02/741112061" TargetMode="External" /><Relationship Id="rId6" Type="http://schemas.openxmlformats.org/officeDocument/2006/relationships/hyperlink" Target="https://podminky.urs.cz/item/CS_URS_2023_02/741110501" TargetMode="External" /><Relationship Id="rId7" Type="http://schemas.openxmlformats.org/officeDocument/2006/relationships/hyperlink" Target="https://podminky.urs.cz/item/CS_URS_2023_02/HZS2231" TargetMode="External" /><Relationship Id="rId8"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3_02/741122611" TargetMode="External" /><Relationship Id="rId2" Type="http://schemas.openxmlformats.org/officeDocument/2006/relationships/hyperlink" Target="https://podminky.urs.cz/item/CS_URS_2023_02/741120005" TargetMode="External" /><Relationship Id="rId3" Type="http://schemas.openxmlformats.org/officeDocument/2006/relationships/hyperlink" Target="https://podminky.urs.cz/item/CS_URS_2023_02/741910402" TargetMode="External" /><Relationship Id="rId4" Type="http://schemas.openxmlformats.org/officeDocument/2006/relationships/hyperlink" Target="https://podminky.urs.cz/item/CS_URS_2023_02/741910421" TargetMode="External" /><Relationship Id="rId5" Type="http://schemas.openxmlformats.org/officeDocument/2006/relationships/hyperlink" Target="https://podminky.urs.cz/item/CS_URS_2023_02/741910303" TargetMode="External" /><Relationship Id="rId6" Type="http://schemas.openxmlformats.org/officeDocument/2006/relationships/hyperlink" Target="https://podminky.urs.cz/item/CS_URS_2023_02/HZS2231" TargetMode="External" /><Relationship Id="rId7" Type="http://schemas.openxmlformats.org/officeDocument/2006/relationships/hyperlink" Target="https://podminky.urs.cz/item/CS_URS_2023_02/741210002" TargetMode="External" /><Relationship Id="rId8" Type="http://schemas.openxmlformats.org/officeDocument/2006/relationships/hyperlink" Target="https://podminky.urs.cz/item/CS_URS_2023_02/741231012" TargetMode="External" /><Relationship Id="rId9" Type="http://schemas.openxmlformats.org/officeDocument/2006/relationships/hyperlink" Target="https://podminky.urs.cz/item/CS_URS_2023_02/741231012" TargetMode="External" /><Relationship Id="rId10"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71"/>
      <c r="AS2" s="371"/>
      <c r="AT2" s="371"/>
      <c r="AU2" s="371"/>
      <c r="AV2" s="371"/>
      <c r="AW2" s="371"/>
      <c r="AX2" s="371"/>
      <c r="AY2" s="371"/>
      <c r="AZ2" s="371"/>
      <c r="BA2" s="371"/>
      <c r="BB2" s="371"/>
      <c r="BC2" s="371"/>
      <c r="BD2" s="371"/>
      <c r="BE2" s="37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55" t="s">
        <v>14</v>
      </c>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24"/>
      <c r="AQ5" s="24"/>
      <c r="AR5" s="22"/>
      <c r="BE5" s="352" t="s">
        <v>15</v>
      </c>
      <c r="BS5" s="19" t="s">
        <v>6</v>
      </c>
    </row>
    <row r="6" spans="2:71" s="1" customFormat="1" ht="36.95" customHeight="1">
      <c r="B6" s="23"/>
      <c r="C6" s="24"/>
      <c r="D6" s="30" t="s">
        <v>16</v>
      </c>
      <c r="E6" s="24"/>
      <c r="F6" s="24"/>
      <c r="G6" s="24"/>
      <c r="H6" s="24"/>
      <c r="I6" s="24"/>
      <c r="J6" s="24"/>
      <c r="K6" s="357" t="s">
        <v>17</v>
      </c>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24"/>
      <c r="AQ6" s="24"/>
      <c r="AR6" s="22"/>
      <c r="BE6" s="353"/>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53"/>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53"/>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53"/>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19</v>
      </c>
      <c r="AO10" s="24"/>
      <c r="AP10" s="24"/>
      <c r="AQ10" s="24"/>
      <c r="AR10" s="22"/>
      <c r="BE10" s="353"/>
      <c r="BS10" s="19" t="s">
        <v>6</v>
      </c>
    </row>
    <row r="11" spans="2:71" s="1" customFormat="1" ht="18.4"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28</v>
      </c>
      <c r="AL11" s="24"/>
      <c r="AM11" s="24"/>
      <c r="AN11" s="29" t="s">
        <v>19</v>
      </c>
      <c r="AO11" s="24"/>
      <c r="AP11" s="24"/>
      <c r="AQ11" s="24"/>
      <c r="AR11" s="22"/>
      <c r="BE11" s="35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53"/>
      <c r="BS12" s="19" t="s">
        <v>6</v>
      </c>
    </row>
    <row r="13" spans="2:71" s="1" customFormat="1" ht="12" customHeight="1">
      <c r="B13" s="23"/>
      <c r="C13" s="24"/>
      <c r="D13" s="31"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30</v>
      </c>
      <c r="AO13" s="24"/>
      <c r="AP13" s="24"/>
      <c r="AQ13" s="24"/>
      <c r="AR13" s="22"/>
      <c r="BE13" s="353"/>
      <c r="BS13" s="19" t="s">
        <v>6</v>
      </c>
    </row>
    <row r="14" spans="2:71" ht="12.75">
      <c r="B14" s="23"/>
      <c r="C14" s="24"/>
      <c r="D14" s="24"/>
      <c r="E14" s="358" t="s">
        <v>30</v>
      </c>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1" t="s">
        <v>28</v>
      </c>
      <c r="AL14" s="24"/>
      <c r="AM14" s="24"/>
      <c r="AN14" s="33" t="s">
        <v>30</v>
      </c>
      <c r="AO14" s="24"/>
      <c r="AP14" s="24"/>
      <c r="AQ14" s="24"/>
      <c r="AR14" s="22"/>
      <c r="BE14" s="35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53"/>
      <c r="BS15" s="19" t="s">
        <v>4</v>
      </c>
    </row>
    <row r="16" spans="2:71" s="1" customFormat="1" ht="12" customHeight="1">
      <c r="B16" s="23"/>
      <c r="C16" s="24"/>
      <c r="D16" s="31"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32</v>
      </c>
      <c r="AO16" s="24"/>
      <c r="AP16" s="24"/>
      <c r="AQ16" s="24"/>
      <c r="AR16" s="22"/>
      <c r="BE16" s="353"/>
      <c r="BS16" s="19" t="s">
        <v>4</v>
      </c>
    </row>
    <row r="17" spans="2:71" s="1" customFormat="1" ht="18.4"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28</v>
      </c>
      <c r="AL17" s="24"/>
      <c r="AM17" s="24"/>
      <c r="AN17" s="29" t="s">
        <v>34</v>
      </c>
      <c r="AO17" s="24"/>
      <c r="AP17" s="24"/>
      <c r="AQ17" s="24"/>
      <c r="AR17" s="22"/>
      <c r="BE17" s="353"/>
      <c r="BS17" s="19" t="s">
        <v>35</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53"/>
      <c r="BS18" s="19" t="s">
        <v>6</v>
      </c>
    </row>
    <row r="19" spans="2:71" s="1" customFormat="1" ht="12" customHeight="1">
      <c r="B19" s="23"/>
      <c r="C19" s="24"/>
      <c r="D19" s="31" t="s">
        <v>36</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37</v>
      </c>
      <c r="AO19" s="24"/>
      <c r="AP19" s="24"/>
      <c r="AQ19" s="24"/>
      <c r="AR19" s="22"/>
      <c r="BE19" s="353"/>
      <c r="BS19" s="19" t="s">
        <v>6</v>
      </c>
    </row>
    <row r="20" spans="2:71" s="1" customFormat="1" ht="18.4" customHeight="1">
      <c r="B20" s="23"/>
      <c r="C20" s="24"/>
      <c r="D20" s="24"/>
      <c r="E20" s="29" t="s">
        <v>38</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28</v>
      </c>
      <c r="AL20" s="24"/>
      <c r="AM20" s="24"/>
      <c r="AN20" s="29" t="s">
        <v>19</v>
      </c>
      <c r="AO20" s="24"/>
      <c r="AP20" s="24"/>
      <c r="AQ20" s="24"/>
      <c r="AR20" s="22"/>
      <c r="BE20" s="35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53"/>
    </row>
    <row r="22" spans="2:57" s="1" customFormat="1" ht="12" customHeight="1">
      <c r="B22" s="23"/>
      <c r="C22" s="24"/>
      <c r="D22" s="31" t="s">
        <v>39</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53"/>
    </row>
    <row r="23" spans="2:57" s="1" customFormat="1" ht="83.25" customHeight="1">
      <c r="B23" s="23"/>
      <c r="C23" s="24"/>
      <c r="D23" s="24"/>
      <c r="E23" s="360" t="s">
        <v>40</v>
      </c>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24"/>
      <c r="AP23" s="24"/>
      <c r="AQ23" s="24"/>
      <c r="AR23" s="22"/>
      <c r="BE23" s="35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53"/>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53"/>
    </row>
    <row r="26" spans="1:57" s="2" customFormat="1" ht="25.9" customHeight="1">
      <c r="A26" s="36"/>
      <c r="B26" s="37"/>
      <c r="C26" s="38"/>
      <c r="D26" s="39" t="s">
        <v>41</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61">
        <f>ROUND(AG54,2)</f>
        <v>0</v>
      </c>
      <c r="AL26" s="362"/>
      <c r="AM26" s="362"/>
      <c r="AN26" s="362"/>
      <c r="AO26" s="362"/>
      <c r="AP26" s="38"/>
      <c r="AQ26" s="38"/>
      <c r="AR26" s="41"/>
      <c r="BE26" s="353"/>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53"/>
    </row>
    <row r="28" spans="1:57" s="2" customFormat="1" ht="12.75">
      <c r="A28" s="36"/>
      <c r="B28" s="37"/>
      <c r="C28" s="38"/>
      <c r="D28" s="38"/>
      <c r="E28" s="38"/>
      <c r="F28" s="38"/>
      <c r="G28" s="38"/>
      <c r="H28" s="38"/>
      <c r="I28" s="38"/>
      <c r="J28" s="38"/>
      <c r="K28" s="38"/>
      <c r="L28" s="363" t="s">
        <v>42</v>
      </c>
      <c r="M28" s="363"/>
      <c r="N28" s="363"/>
      <c r="O28" s="363"/>
      <c r="P28" s="363"/>
      <c r="Q28" s="38"/>
      <c r="R28" s="38"/>
      <c r="S28" s="38"/>
      <c r="T28" s="38"/>
      <c r="U28" s="38"/>
      <c r="V28" s="38"/>
      <c r="W28" s="363" t="s">
        <v>43</v>
      </c>
      <c r="X28" s="363"/>
      <c r="Y28" s="363"/>
      <c r="Z28" s="363"/>
      <c r="AA28" s="363"/>
      <c r="AB28" s="363"/>
      <c r="AC28" s="363"/>
      <c r="AD28" s="363"/>
      <c r="AE28" s="363"/>
      <c r="AF28" s="38"/>
      <c r="AG28" s="38"/>
      <c r="AH28" s="38"/>
      <c r="AI28" s="38"/>
      <c r="AJ28" s="38"/>
      <c r="AK28" s="363" t="s">
        <v>44</v>
      </c>
      <c r="AL28" s="363"/>
      <c r="AM28" s="363"/>
      <c r="AN28" s="363"/>
      <c r="AO28" s="363"/>
      <c r="AP28" s="38"/>
      <c r="AQ28" s="38"/>
      <c r="AR28" s="41"/>
      <c r="BE28" s="353"/>
    </row>
    <row r="29" spans="2:57" s="3" customFormat="1" ht="14.45" customHeight="1">
      <c r="B29" s="42"/>
      <c r="C29" s="43"/>
      <c r="D29" s="31" t="s">
        <v>45</v>
      </c>
      <c r="E29" s="43"/>
      <c r="F29" s="31" t="s">
        <v>46</v>
      </c>
      <c r="G29" s="43"/>
      <c r="H29" s="43"/>
      <c r="I29" s="43"/>
      <c r="J29" s="43"/>
      <c r="K29" s="43"/>
      <c r="L29" s="366">
        <v>0.21</v>
      </c>
      <c r="M29" s="365"/>
      <c r="N29" s="365"/>
      <c r="O29" s="365"/>
      <c r="P29" s="365"/>
      <c r="Q29" s="43"/>
      <c r="R29" s="43"/>
      <c r="S29" s="43"/>
      <c r="T29" s="43"/>
      <c r="U29" s="43"/>
      <c r="V29" s="43"/>
      <c r="W29" s="364">
        <f>ROUND(AZ54,2)</f>
        <v>0</v>
      </c>
      <c r="X29" s="365"/>
      <c r="Y29" s="365"/>
      <c r="Z29" s="365"/>
      <c r="AA29" s="365"/>
      <c r="AB29" s="365"/>
      <c r="AC29" s="365"/>
      <c r="AD29" s="365"/>
      <c r="AE29" s="365"/>
      <c r="AF29" s="43"/>
      <c r="AG29" s="43"/>
      <c r="AH29" s="43"/>
      <c r="AI29" s="43"/>
      <c r="AJ29" s="43"/>
      <c r="AK29" s="364">
        <f>ROUND(AV54,2)</f>
        <v>0</v>
      </c>
      <c r="AL29" s="365"/>
      <c r="AM29" s="365"/>
      <c r="AN29" s="365"/>
      <c r="AO29" s="365"/>
      <c r="AP29" s="43"/>
      <c r="AQ29" s="43"/>
      <c r="AR29" s="44"/>
      <c r="BE29" s="354"/>
    </row>
    <row r="30" spans="2:57" s="3" customFormat="1" ht="14.45" customHeight="1">
      <c r="B30" s="42"/>
      <c r="C30" s="43"/>
      <c r="D30" s="43"/>
      <c r="E30" s="43"/>
      <c r="F30" s="31" t="s">
        <v>47</v>
      </c>
      <c r="G30" s="43"/>
      <c r="H30" s="43"/>
      <c r="I30" s="43"/>
      <c r="J30" s="43"/>
      <c r="K30" s="43"/>
      <c r="L30" s="366">
        <v>0.15</v>
      </c>
      <c r="M30" s="365"/>
      <c r="N30" s="365"/>
      <c r="O30" s="365"/>
      <c r="P30" s="365"/>
      <c r="Q30" s="43"/>
      <c r="R30" s="43"/>
      <c r="S30" s="43"/>
      <c r="T30" s="43"/>
      <c r="U30" s="43"/>
      <c r="V30" s="43"/>
      <c r="W30" s="364">
        <f>ROUND(BA54,2)</f>
        <v>0</v>
      </c>
      <c r="X30" s="365"/>
      <c r="Y30" s="365"/>
      <c r="Z30" s="365"/>
      <c r="AA30" s="365"/>
      <c r="AB30" s="365"/>
      <c r="AC30" s="365"/>
      <c r="AD30" s="365"/>
      <c r="AE30" s="365"/>
      <c r="AF30" s="43"/>
      <c r="AG30" s="43"/>
      <c r="AH30" s="43"/>
      <c r="AI30" s="43"/>
      <c r="AJ30" s="43"/>
      <c r="AK30" s="364">
        <f>ROUND(AW54,2)</f>
        <v>0</v>
      </c>
      <c r="AL30" s="365"/>
      <c r="AM30" s="365"/>
      <c r="AN30" s="365"/>
      <c r="AO30" s="365"/>
      <c r="AP30" s="43"/>
      <c r="AQ30" s="43"/>
      <c r="AR30" s="44"/>
      <c r="BE30" s="354"/>
    </row>
    <row r="31" spans="2:57" s="3" customFormat="1" ht="14.45" customHeight="1" hidden="1">
      <c r="B31" s="42"/>
      <c r="C31" s="43"/>
      <c r="D31" s="43"/>
      <c r="E31" s="43"/>
      <c r="F31" s="31" t="s">
        <v>48</v>
      </c>
      <c r="G31" s="43"/>
      <c r="H31" s="43"/>
      <c r="I31" s="43"/>
      <c r="J31" s="43"/>
      <c r="K31" s="43"/>
      <c r="L31" s="366">
        <v>0.21</v>
      </c>
      <c r="M31" s="365"/>
      <c r="N31" s="365"/>
      <c r="O31" s="365"/>
      <c r="P31" s="365"/>
      <c r="Q31" s="43"/>
      <c r="R31" s="43"/>
      <c r="S31" s="43"/>
      <c r="T31" s="43"/>
      <c r="U31" s="43"/>
      <c r="V31" s="43"/>
      <c r="W31" s="364">
        <f>ROUND(BB54,2)</f>
        <v>0</v>
      </c>
      <c r="X31" s="365"/>
      <c r="Y31" s="365"/>
      <c r="Z31" s="365"/>
      <c r="AA31" s="365"/>
      <c r="AB31" s="365"/>
      <c r="AC31" s="365"/>
      <c r="AD31" s="365"/>
      <c r="AE31" s="365"/>
      <c r="AF31" s="43"/>
      <c r="AG31" s="43"/>
      <c r="AH31" s="43"/>
      <c r="AI31" s="43"/>
      <c r="AJ31" s="43"/>
      <c r="AK31" s="364">
        <v>0</v>
      </c>
      <c r="AL31" s="365"/>
      <c r="AM31" s="365"/>
      <c r="AN31" s="365"/>
      <c r="AO31" s="365"/>
      <c r="AP31" s="43"/>
      <c r="AQ31" s="43"/>
      <c r="AR31" s="44"/>
      <c r="BE31" s="354"/>
    </row>
    <row r="32" spans="2:57" s="3" customFormat="1" ht="14.45" customHeight="1" hidden="1">
      <c r="B32" s="42"/>
      <c r="C32" s="43"/>
      <c r="D32" s="43"/>
      <c r="E32" s="43"/>
      <c r="F32" s="31" t="s">
        <v>49</v>
      </c>
      <c r="G32" s="43"/>
      <c r="H32" s="43"/>
      <c r="I32" s="43"/>
      <c r="J32" s="43"/>
      <c r="K32" s="43"/>
      <c r="L32" s="366">
        <v>0.15</v>
      </c>
      <c r="M32" s="365"/>
      <c r="N32" s="365"/>
      <c r="O32" s="365"/>
      <c r="P32" s="365"/>
      <c r="Q32" s="43"/>
      <c r="R32" s="43"/>
      <c r="S32" s="43"/>
      <c r="T32" s="43"/>
      <c r="U32" s="43"/>
      <c r="V32" s="43"/>
      <c r="W32" s="364">
        <f>ROUND(BC54,2)</f>
        <v>0</v>
      </c>
      <c r="X32" s="365"/>
      <c r="Y32" s="365"/>
      <c r="Z32" s="365"/>
      <c r="AA32" s="365"/>
      <c r="AB32" s="365"/>
      <c r="AC32" s="365"/>
      <c r="AD32" s="365"/>
      <c r="AE32" s="365"/>
      <c r="AF32" s="43"/>
      <c r="AG32" s="43"/>
      <c r="AH32" s="43"/>
      <c r="AI32" s="43"/>
      <c r="AJ32" s="43"/>
      <c r="AK32" s="364">
        <v>0</v>
      </c>
      <c r="AL32" s="365"/>
      <c r="AM32" s="365"/>
      <c r="AN32" s="365"/>
      <c r="AO32" s="365"/>
      <c r="AP32" s="43"/>
      <c r="AQ32" s="43"/>
      <c r="AR32" s="44"/>
      <c r="BE32" s="354"/>
    </row>
    <row r="33" spans="2:44" s="3" customFormat="1" ht="14.45" customHeight="1" hidden="1">
      <c r="B33" s="42"/>
      <c r="C33" s="43"/>
      <c r="D33" s="43"/>
      <c r="E33" s="43"/>
      <c r="F33" s="31" t="s">
        <v>50</v>
      </c>
      <c r="G33" s="43"/>
      <c r="H33" s="43"/>
      <c r="I33" s="43"/>
      <c r="J33" s="43"/>
      <c r="K33" s="43"/>
      <c r="L33" s="366">
        <v>0</v>
      </c>
      <c r="M33" s="365"/>
      <c r="N33" s="365"/>
      <c r="O33" s="365"/>
      <c r="P33" s="365"/>
      <c r="Q33" s="43"/>
      <c r="R33" s="43"/>
      <c r="S33" s="43"/>
      <c r="T33" s="43"/>
      <c r="U33" s="43"/>
      <c r="V33" s="43"/>
      <c r="W33" s="364">
        <f>ROUND(BD54,2)</f>
        <v>0</v>
      </c>
      <c r="X33" s="365"/>
      <c r="Y33" s="365"/>
      <c r="Z33" s="365"/>
      <c r="AA33" s="365"/>
      <c r="AB33" s="365"/>
      <c r="AC33" s="365"/>
      <c r="AD33" s="365"/>
      <c r="AE33" s="365"/>
      <c r="AF33" s="43"/>
      <c r="AG33" s="43"/>
      <c r="AH33" s="43"/>
      <c r="AI33" s="43"/>
      <c r="AJ33" s="43"/>
      <c r="AK33" s="364">
        <v>0</v>
      </c>
      <c r="AL33" s="365"/>
      <c r="AM33" s="365"/>
      <c r="AN33" s="365"/>
      <c r="AO33" s="365"/>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51</v>
      </c>
      <c r="E35" s="47"/>
      <c r="F35" s="47"/>
      <c r="G35" s="47"/>
      <c r="H35" s="47"/>
      <c r="I35" s="47"/>
      <c r="J35" s="47"/>
      <c r="K35" s="47"/>
      <c r="L35" s="47"/>
      <c r="M35" s="47"/>
      <c r="N35" s="47"/>
      <c r="O35" s="47"/>
      <c r="P35" s="47"/>
      <c r="Q35" s="47"/>
      <c r="R35" s="47"/>
      <c r="S35" s="47"/>
      <c r="T35" s="48" t="s">
        <v>52</v>
      </c>
      <c r="U35" s="47"/>
      <c r="V35" s="47"/>
      <c r="W35" s="47"/>
      <c r="X35" s="370" t="s">
        <v>53</v>
      </c>
      <c r="Y35" s="368"/>
      <c r="Z35" s="368"/>
      <c r="AA35" s="368"/>
      <c r="AB35" s="368"/>
      <c r="AC35" s="47"/>
      <c r="AD35" s="47"/>
      <c r="AE35" s="47"/>
      <c r="AF35" s="47"/>
      <c r="AG35" s="47"/>
      <c r="AH35" s="47"/>
      <c r="AI35" s="47"/>
      <c r="AJ35" s="47"/>
      <c r="AK35" s="367">
        <f>SUM(AK26:AK33)</f>
        <v>0</v>
      </c>
      <c r="AL35" s="368"/>
      <c r="AM35" s="368"/>
      <c r="AN35" s="368"/>
      <c r="AO35" s="369"/>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54</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JS23-203_R01</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49" t="str">
        <f>K6</f>
        <v>Částečná rekonstrukce VZT koleje Blanice</v>
      </c>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Chemická 953, 148 00 Praha 4</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80" t="str">
        <f>IF(AN8="","",AN8)</f>
        <v>13. 12. 2023</v>
      </c>
      <c r="AN47" s="380"/>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25</v>
      </c>
      <c r="D49" s="38"/>
      <c r="E49" s="38"/>
      <c r="F49" s="38"/>
      <c r="G49" s="38"/>
      <c r="H49" s="38"/>
      <c r="I49" s="38"/>
      <c r="J49" s="38"/>
      <c r="K49" s="38"/>
      <c r="L49" s="54" t="str">
        <f>IF(E11="","",E11)</f>
        <v>Správa účelových zařízení VŠE v Praze</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378" t="str">
        <f>IF(E17="","",E17)</f>
        <v>Drobný Architects, s.r.o.</v>
      </c>
      <c r="AN49" s="379"/>
      <c r="AO49" s="379"/>
      <c r="AP49" s="379"/>
      <c r="AQ49" s="38"/>
      <c r="AR49" s="41"/>
      <c r="AS49" s="381" t="s">
        <v>55</v>
      </c>
      <c r="AT49" s="382"/>
      <c r="AU49" s="62"/>
      <c r="AV49" s="62"/>
      <c r="AW49" s="62"/>
      <c r="AX49" s="62"/>
      <c r="AY49" s="62"/>
      <c r="AZ49" s="62"/>
      <c r="BA49" s="62"/>
      <c r="BB49" s="62"/>
      <c r="BC49" s="62"/>
      <c r="BD49" s="63"/>
      <c r="BE49" s="36"/>
    </row>
    <row r="50" spans="1:57" s="2" customFormat="1" ht="15.2" customHeight="1">
      <c r="A50" s="36"/>
      <c r="B50" s="37"/>
      <c r="C50" s="31" t="s">
        <v>29</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36</v>
      </c>
      <c r="AJ50" s="38"/>
      <c r="AK50" s="38"/>
      <c r="AL50" s="38"/>
      <c r="AM50" s="378" t="str">
        <f>IF(E20="","",E20)</f>
        <v>Ing. Jaroslav Stolička</v>
      </c>
      <c r="AN50" s="379"/>
      <c r="AO50" s="379"/>
      <c r="AP50" s="379"/>
      <c r="AQ50" s="38"/>
      <c r="AR50" s="41"/>
      <c r="AS50" s="383"/>
      <c r="AT50" s="384"/>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85"/>
      <c r="AT51" s="386"/>
      <c r="AU51" s="66"/>
      <c r="AV51" s="66"/>
      <c r="AW51" s="66"/>
      <c r="AX51" s="66"/>
      <c r="AY51" s="66"/>
      <c r="AZ51" s="66"/>
      <c r="BA51" s="66"/>
      <c r="BB51" s="66"/>
      <c r="BC51" s="66"/>
      <c r="BD51" s="67"/>
      <c r="BE51" s="36"/>
    </row>
    <row r="52" spans="1:57" s="2" customFormat="1" ht="29.25" customHeight="1">
      <c r="A52" s="36"/>
      <c r="B52" s="37"/>
      <c r="C52" s="344" t="s">
        <v>56</v>
      </c>
      <c r="D52" s="345"/>
      <c r="E52" s="345"/>
      <c r="F52" s="345"/>
      <c r="G52" s="345"/>
      <c r="H52" s="68"/>
      <c r="I52" s="348" t="s">
        <v>57</v>
      </c>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77" t="s">
        <v>58</v>
      </c>
      <c r="AH52" s="345"/>
      <c r="AI52" s="345"/>
      <c r="AJ52" s="345"/>
      <c r="AK52" s="345"/>
      <c r="AL52" s="345"/>
      <c r="AM52" s="345"/>
      <c r="AN52" s="348" t="s">
        <v>59</v>
      </c>
      <c r="AO52" s="345"/>
      <c r="AP52" s="345"/>
      <c r="AQ52" s="69" t="s">
        <v>60</v>
      </c>
      <c r="AR52" s="41"/>
      <c r="AS52" s="70" t="s">
        <v>61</v>
      </c>
      <c r="AT52" s="71" t="s">
        <v>62</v>
      </c>
      <c r="AU52" s="71" t="s">
        <v>63</v>
      </c>
      <c r="AV52" s="71" t="s">
        <v>64</v>
      </c>
      <c r="AW52" s="71" t="s">
        <v>65</v>
      </c>
      <c r="AX52" s="71" t="s">
        <v>66</v>
      </c>
      <c r="AY52" s="71" t="s">
        <v>67</v>
      </c>
      <c r="AZ52" s="71" t="s">
        <v>68</v>
      </c>
      <c r="BA52" s="71" t="s">
        <v>69</v>
      </c>
      <c r="BB52" s="71" t="s">
        <v>70</v>
      </c>
      <c r="BC52" s="71" t="s">
        <v>71</v>
      </c>
      <c r="BD52" s="72" t="s">
        <v>72</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73</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51">
        <f>ROUND(AG55+AG56+AG57+AG64,2)</f>
        <v>0</v>
      </c>
      <c r="AH54" s="351"/>
      <c r="AI54" s="351"/>
      <c r="AJ54" s="351"/>
      <c r="AK54" s="351"/>
      <c r="AL54" s="351"/>
      <c r="AM54" s="351"/>
      <c r="AN54" s="387">
        <f aca="true" t="shared" si="0" ref="AN54:AN64">SUM(AG54,AT54)</f>
        <v>0</v>
      </c>
      <c r="AO54" s="387"/>
      <c r="AP54" s="387"/>
      <c r="AQ54" s="80" t="s">
        <v>19</v>
      </c>
      <c r="AR54" s="81"/>
      <c r="AS54" s="82">
        <f>ROUND(AS55+AS56+AS57+AS64,2)</f>
        <v>0</v>
      </c>
      <c r="AT54" s="83">
        <f aca="true" t="shared" si="1" ref="AT54:AT64">ROUND(SUM(AV54:AW54),2)</f>
        <v>0</v>
      </c>
      <c r="AU54" s="84">
        <f>ROUND(AU55+AU56+AU57+AU64,5)</f>
        <v>0</v>
      </c>
      <c r="AV54" s="83">
        <f>ROUND(AZ54*L29,2)</f>
        <v>0</v>
      </c>
      <c r="AW54" s="83">
        <f>ROUND(BA54*L30,2)</f>
        <v>0</v>
      </c>
      <c r="AX54" s="83">
        <f>ROUND(BB54*L29,2)</f>
        <v>0</v>
      </c>
      <c r="AY54" s="83">
        <f>ROUND(BC54*L30,2)</f>
        <v>0</v>
      </c>
      <c r="AZ54" s="83">
        <f>ROUND(AZ55+AZ56+AZ57+AZ64,2)</f>
        <v>0</v>
      </c>
      <c r="BA54" s="83">
        <f>ROUND(BA55+BA56+BA57+BA64,2)</f>
        <v>0</v>
      </c>
      <c r="BB54" s="83">
        <f>ROUND(BB55+BB56+BB57+BB64,2)</f>
        <v>0</v>
      </c>
      <c r="BC54" s="83">
        <f>ROUND(BC55+BC56+BC57+BC64,2)</f>
        <v>0</v>
      </c>
      <c r="BD54" s="85">
        <f>ROUND(BD55+BD56+BD57+BD64,2)</f>
        <v>0</v>
      </c>
      <c r="BS54" s="86" t="s">
        <v>74</v>
      </c>
      <c r="BT54" s="86" t="s">
        <v>75</v>
      </c>
      <c r="BU54" s="87" t="s">
        <v>76</v>
      </c>
      <c r="BV54" s="86" t="s">
        <v>77</v>
      </c>
      <c r="BW54" s="86" t="s">
        <v>5</v>
      </c>
      <c r="BX54" s="86" t="s">
        <v>78</v>
      </c>
      <c r="CL54" s="86" t="s">
        <v>19</v>
      </c>
    </row>
    <row r="55" spans="1:91" s="7" customFormat="1" ht="16.5" customHeight="1">
      <c r="A55" s="88" t="s">
        <v>79</v>
      </c>
      <c r="B55" s="89"/>
      <c r="C55" s="90"/>
      <c r="D55" s="346" t="s">
        <v>80</v>
      </c>
      <c r="E55" s="346"/>
      <c r="F55" s="346"/>
      <c r="G55" s="346"/>
      <c r="H55" s="346"/>
      <c r="I55" s="91"/>
      <c r="J55" s="346" t="s">
        <v>81</v>
      </c>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72">
        <f>'01 - Stavební úpravy'!J30</f>
        <v>0</v>
      </c>
      <c r="AH55" s="373"/>
      <c r="AI55" s="373"/>
      <c r="AJ55" s="373"/>
      <c r="AK55" s="373"/>
      <c r="AL55" s="373"/>
      <c r="AM55" s="373"/>
      <c r="AN55" s="372">
        <f t="shared" si="0"/>
        <v>0</v>
      </c>
      <c r="AO55" s="373"/>
      <c r="AP55" s="373"/>
      <c r="AQ55" s="92" t="s">
        <v>82</v>
      </c>
      <c r="AR55" s="93"/>
      <c r="AS55" s="94">
        <v>0</v>
      </c>
      <c r="AT55" s="95">
        <f t="shared" si="1"/>
        <v>0</v>
      </c>
      <c r="AU55" s="96">
        <f>'01 - Stavební úpravy'!P96</f>
        <v>0</v>
      </c>
      <c r="AV55" s="95">
        <f>'01 - Stavební úpravy'!J33</f>
        <v>0</v>
      </c>
      <c r="AW55" s="95">
        <f>'01 - Stavební úpravy'!J34</f>
        <v>0</v>
      </c>
      <c r="AX55" s="95">
        <f>'01 - Stavební úpravy'!J35</f>
        <v>0</v>
      </c>
      <c r="AY55" s="95">
        <f>'01 - Stavební úpravy'!J36</f>
        <v>0</v>
      </c>
      <c r="AZ55" s="95">
        <f>'01 - Stavební úpravy'!F33</f>
        <v>0</v>
      </c>
      <c r="BA55" s="95">
        <f>'01 - Stavební úpravy'!F34</f>
        <v>0</v>
      </c>
      <c r="BB55" s="95">
        <f>'01 - Stavební úpravy'!F35</f>
        <v>0</v>
      </c>
      <c r="BC55" s="95">
        <f>'01 - Stavební úpravy'!F36</f>
        <v>0</v>
      </c>
      <c r="BD55" s="97">
        <f>'01 - Stavební úpravy'!F37</f>
        <v>0</v>
      </c>
      <c r="BT55" s="98" t="s">
        <v>83</v>
      </c>
      <c r="BV55" s="98" t="s">
        <v>77</v>
      </c>
      <c r="BW55" s="98" t="s">
        <v>84</v>
      </c>
      <c r="BX55" s="98" t="s">
        <v>5</v>
      </c>
      <c r="CL55" s="98" t="s">
        <v>19</v>
      </c>
      <c r="CM55" s="98" t="s">
        <v>85</v>
      </c>
    </row>
    <row r="56" spans="1:91" s="7" customFormat="1" ht="16.5" customHeight="1">
      <c r="A56" s="88" t="s">
        <v>79</v>
      </c>
      <c r="B56" s="89"/>
      <c r="C56" s="90"/>
      <c r="D56" s="346" t="s">
        <v>86</v>
      </c>
      <c r="E56" s="346"/>
      <c r="F56" s="346"/>
      <c r="G56" s="346"/>
      <c r="H56" s="346"/>
      <c r="I56" s="91"/>
      <c r="J56" s="346" t="s">
        <v>87</v>
      </c>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72">
        <f>'02 - Vzduchotechnika'!J30</f>
        <v>0</v>
      </c>
      <c r="AH56" s="373"/>
      <c r="AI56" s="373"/>
      <c r="AJ56" s="373"/>
      <c r="AK56" s="373"/>
      <c r="AL56" s="373"/>
      <c r="AM56" s="373"/>
      <c r="AN56" s="372">
        <f t="shared" si="0"/>
        <v>0</v>
      </c>
      <c r="AO56" s="373"/>
      <c r="AP56" s="373"/>
      <c r="AQ56" s="92" t="s">
        <v>82</v>
      </c>
      <c r="AR56" s="93"/>
      <c r="AS56" s="94">
        <v>0</v>
      </c>
      <c r="AT56" s="95">
        <f t="shared" si="1"/>
        <v>0</v>
      </c>
      <c r="AU56" s="96">
        <f>'02 - Vzduchotechnika'!P84</f>
        <v>0</v>
      </c>
      <c r="AV56" s="95">
        <f>'02 - Vzduchotechnika'!J33</f>
        <v>0</v>
      </c>
      <c r="AW56" s="95">
        <f>'02 - Vzduchotechnika'!J34</f>
        <v>0</v>
      </c>
      <c r="AX56" s="95">
        <f>'02 - Vzduchotechnika'!J35</f>
        <v>0</v>
      </c>
      <c r="AY56" s="95">
        <f>'02 - Vzduchotechnika'!J36</f>
        <v>0</v>
      </c>
      <c r="AZ56" s="95">
        <f>'02 - Vzduchotechnika'!F33</f>
        <v>0</v>
      </c>
      <c r="BA56" s="95">
        <f>'02 - Vzduchotechnika'!F34</f>
        <v>0</v>
      </c>
      <c r="BB56" s="95">
        <f>'02 - Vzduchotechnika'!F35</f>
        <v>0</v>
      </c>
      <c r="BC56" s="95">
        <f>'02 - Vzduchotechnika'!F36</f>
        <v>0</v>
      </c>
      <c r="BD56" s="97">
        <f>'02 - Vzduchotechnika'!F37</f>
        <v>0</v>
      </c>
      <c r="BT56" s="98" t="s">
        <v>83</v>
      </c>
      <c r="BV56" s="98" t="s">
        <v>77</v>
      </c>
      <c r="BW56" s="98" t="s">
        <v>88</v>
      </c>
      <c r="BX56" s="98" t="s">
        <v>5</v>
      </c>
      <c r="CL56" s="98" t="s">
        <v>19</v>
      </c>
      <c r="CM56" s="98" t="s">
        <v>85</v>
      </c>
    </row>
    <row r="57" spans="2:91" s="7" customFormat="1" ht="24.75" customHeight="1">
      <c r="B57" s="89"/>
      <c r="C57" s="90"/>
      <c r="D57" s="346" t="s">
        <v>89</v>
      </c>
      <c r="E57" s="346"/>
      <c r="F57" s="346"/>
      <c r="G57" s="346"/>
      <c r="H57" s="346"/>
      <c r="I57" s="91"/>
      <c r="J57" s="346" t="s">
        <v>90</v>
      </c>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74">
        <f>ROUND(SUM(AG58:AG63),2)</f>
        <v>0</v>
      </c>
      <c r="AH57" s="373"/>
      <c r="AI57" s="373"/>
      <c r="AJ57" s="373"/>
      <c r="AK57" s="373"/>
      <c r="AL57" s="373"/>
      <c r="AM57" s="373"/>
      <c r="AN57" s="372">
        <f t="shared" si="0"/>
        <v>0</v>
      </c>
      <c r="AO57" s="373"/>
      <c r="AP57" s="373"/>
      <c r="AQ57" s="92" t="s">
        <v>82</v>
      </c>
      <c r="AR57" s="93"/>
      <c r="AS57" s="94">
        <f>ROUND(SUM(AS58:AS63),2)</f>
        <v>0</v>
      </c>
      <c r="AT57" s="95">
        <f t="shared" si="1"/>
        <v>0</v>
      </c>
      <c r="AU57" s="96">
        <f>ROUND(SUM(AU58:AU63),5)</f>
        <v>0</v>
      </c>
      <c r="AV57" s="95">
        <f>ROUND(AZ57*L29,2)</f>
        <v>0</v>
      </c>
      <c r="AW57" s="95">
        <f>ROUND(BA57*L30,2)</f>
        <v>0</v>
      </c>
      <c r="AX57" s="95">
        <f>ROUND(BB57*L29,2)</f>
        <v>0</v>
      </c>
      <c r="AY57" s="95">
        <f>ROUND(BC57*L30,2)</f>
        <v>0</v>
      </c>
      <c r="AZ57" s="95">
        <f>ROUND(SUM(AZ58:AZ63),2)</f>
        <v>0</v>
      </c>
      <c r="BA57" s="95">
        <f>ROUND(SUM(BA58:BA63),2)</f>
        <v>0</v>
      </c>
      <c r="BB57" s="95">
        <f>ROUND(SUM(BB58:BB63),2)</f>
        <v>0</v>
      </c>
      <c r="BC57" s="95">
        <f>ROUND(SUM(BC58:BC63),2)</f>
        <v>0</v>
      </c>
      <c r="BD57" s="97">
        <f>ROUND(SUM(BD58:BD63),2)</f>
        <v>0</v>
      </c>
      <c r="BS57" s="98" t="s">
        <v>74</v>
      </c>
      <c r="BT57" s="98" t="s">
        <v>83</v>
      </c>
      <c r="BU57" s="98" t="s">
        <v>76</v>
      </c>
      <c r="BV57" s="98" t="s">
        <v>77</v>
      </c>
      <c r="BW57" s="98" t="s">
        <v>91</v>
      </c>
      <c r="BX57" s="98" t="s">
        <v>5</v>
      </c>
      <c r="CL57" s="98" t="s">
        <v>19</v>
      </c>
      <c r="CM57" s="98" t="s">
        <v>85</v>
      </c>
    </row>
    <row r="58" spans="1:90" s="4" customFormat="1" ht="16.5" customHeight="1">
      <c r="A58" s="88" t="s">
        <v>79</v>
      </c>
      <c r="B58" s="53"/>
      <c r="C58" s="99"/>
      <c r="D58" s="99"/>
      <c r="E58" s="347" t="s">
        <v>92</v>
      </c>
      <c r="F58" s="347"/>
      <c r="G58" s="347"/>
      <c r="H58" s="347"/>
      <c r="I58" s="347"/>
      <c r="J58" s="99"/>
      <c r="K58" s="347" t="s">
        <v>93</v>
      </c>
      <c r="L58" s="347"/>
      <c r="M58" s="347"/>
      <c r="N58" s="347"/>
      <c r="O58" s="347"/>
      <c r="P58" s="347"/>
      <c r="Q58" s="347"/>
      <c r="R58" s="347"/>
      <c r="S58" s="347"/>
      <c r="T58" s="347"/>
      <c r="U58" s="347"/>
      <c r="V58" s="347"/>
      <c r="W58" s="347"/>
      <c r="X58" s="347"/>
      <c r="Y58" s="347"/>
      <c r="Z58" s="347"/>
      <c r="AA58" s="347"/>
      <c r="AB58" s="347"/>
      <c r="AC58" s="347"/>
      <c r="AD58" s="347"/>
      <c r="AE58" s="347"/>
      <c r="AF58" s="347"/>
      <c r="AG58" s="375">
        <f>'001 - Pokoje A - D'!J32</f>
        <v>0</v>
      </c>
      <c r="AH58" s="376"/>
      <c r="AI58" s="376"/>
      <c r="AJ58" s="376"/>
      <c r="AK58" s="376"/>
      <c r="AL58" s="376"/>
      <c r="AM58" s="376"/>
      <c r="AN58" s="375">
        <f t="shared" si="0"/>
        <v>0</v>
      </c>
      <c r="AO58" s="376"/>
      <c r="AP58" s="376"/>
      <c r="AQ58" s="100" t="s">
        <v>94</v>
      </c>
      <c r="AR58" s="55"/>
      <c r="AS58" s="101">
        <v>0</v>
      </c>
      <c r="AT58" s="102">
        <f t="shared" si="1"/>
        <v>0</v>
      </c>
      <c r="AU58" s="103">
        <f>'001 - Pokoje A - D'!P89</f>
        <v>0</v>
      </c>
      <c r="AV58" s="102">
        <f>'001 - Pokoje A - D'!J35</f>
        <v>0</v>
      </c>
      <c r="AW58" s="102">
        <f>'001 - Pokoje A - D'!J36</f>
        <v>0</v>
      </c>
      <c r="AX58" s="102">
        <f>'001 - Pokoje A - D'!J37</f>
        <v>0</v>
      </c>
      <c r="AY58" s="102">
        <f>'001 - Pokoje A - D'!J38</f>
        <v>0</v>
      </c>
      <c r="AZ58" s="102">
        <f>'001 - Pokoje A - D'!F35</f>
        <v>0</v>
      </c>
      <c r="BA58" s="102">
        <f>'001 - Pokoje A - D'!F36</f>
        <v>0</v>
      </c>
      <c r="BB58" s="102">
        <f>'001 - Pokoje A - D'!F37</f>
        <v>0</v>
      </c>
      <c r="BC58" s="102">
        <f>'001 - Pokoje A - D'!F38</f>
        <v>0</v>
      </c>
      <c r="BD58" s="104">
        <f>'001 - Pokoje A - D'!F39</f>
        <v>0</v>
      </c>
      <c r="BT58" s="105" t="s">
        <v>85</v>
      </c>
      <c r="BV58" s="105" t="s">
        <v>77</v>
      </c>
      <c r="BW58" s="105" t="s">
        <v>95</v>
      </c>
      <c r="BX58" s="105" t="s">
        <v>91</v>
      </c>
      <c r="CL58" s="105" t="s">
        <v>19</v>
      </c>
    </row>
    <row r="59" spans="1:90" s="4" customFormat="1" ht="16.5" customHeight="1">
      <c r="A59" s="88" t="s">
        <v>79</v>
      </c>
      <c r="B59" s="53"/>
      <c r="C59" s="99"/>
      <c r="D59" s="99"/>
      <c r="E59" s="347" t="s">
        <v>96</v>
      </c>
      <c r="F59" s="347"/>
      <c r="G59" s="347"/>
      <c r="H59" s="347"/>
      <c r="I59" s="347"/>
      <c r="J59" s="99"/>
      <c r="K59" s="347" t="s">
        <v>97</v>
      </c>
      <c r="L59" s="347"/>
      <c r="M59" s="347"/>
      <c r="N59" s="347"/>
      <c r="O59" s="347"/>
      <c r="P59" s="347"/>
      <c r="Q59" s="347"/>
      <c r="R59" s="347"/>
      <c r="S59" s="347"/>
      <c r="T59" s="347"/>
      <c r="U59" s="347"/>
      <c r="V59" s="347"/>
      <c r="W59" s="347"/>
      <c r="X59" s="347"/>
      <c r="Y59" s="347"/>
      <c r="Z59" s="347"/>
      <c r="AA59" s="347"/>
      <c r="AB59" s="347"/>
      <c r="AC59" s="347"/>
      <c r="AD59" s="347"/>
      <c r="AE59" s="347"/>
      <c r="AF59" s="347"/>
      <c r="AG59" s="375">
        <f>'002 - Pokoje E - H'!J32</f>
        <v>0</v>
      </c>
      <c r="AH59" s="376"/>
      <c r="AI59" s="376"/>
      <c r="AJ59" s="376"/>
      <c r="AK59" s="376"/>
      <c r="AL59" s="376"/>
      <c r="AM59" s="376"/>
      <c r="AN59" s="375">
        <f t="shared" si="0"/>
        <v>0</v>
      </c>
      <c r="AO59" s="376"/>
      <c r="AP59" s="376"/>
      <c r="AQ59" s="100" t="s">
        <v>94</v>
      </c>
      <c r="AR59" s="55"/>
      <c r="AS59" s="101">
        <v>0</v>
      </c>
      <c r="AT59" s="102">
        <f t="shared" si="1"/>
        <v>0</v>
      </c>
      <c r="AU59" s="103">
        <f>'002 - Pokoje E - H'!P89</f>
        <v>0</v>
      </c>
      <c r="AV59" s="102">
        <f>'002 - Pokoje E - H'!J35</f>
        <v>0</v>
      </c>
      <c r="AW59" s="102">
        <f>'002 - Pokoje E - H'!J36</f>
        <v>0</v>
      </c>
      <c r="AX59" s="102">
        <f>'002 - Pokoje E - H'!J37</f>
        <v>0</v>
      </c>
      <c r="AY59" s="102">
        <f>'002 - Pokoje E - H'!J38</f>
        <v>0</v>
      </c>
      <c r="AZ59" s="102">
        <f>'002 - Pokoje E - H'!F35</f>
        <v>0</v>
      </c>
      <c r="BA59" s="102">
        <f>'002 - Pokoje E - H'!F36</f>
        <v>0</v>
      </c>
      <c r="BB59" s="102">
        <f>'002 - Pokoje E - H'!F37</f>
        <v>0</v>
      </c>
      <c r="BC59" s="102">
        <f>'002 - Pokoje E - H'!F38</f>
        <v>0</v>
      </c>
      <c r="BD59" s="104">
        <f>'002 - Pokoje E - H'!F39</f>
        <v>0</v>
      </c>
      <c r="BT59" s="105" t="s">
        <v>85</v>
      </c>
      <c r="BV59" s="105" t="s">
        <v>77</v>
      </c>
      <c r="BW59" s="105" t="s">
        <v>98</v>
      </c>
      <c r="BX59" s="105" t="s">
        <v>91</v>
      </c>
      <c r="CL59" s="105" t="s">
        <v>19</v>
      </c>
    </row>
    <row r="60" spans="1:90" s="4" customFormat="1" ht="16.5" customHeight="1">
      <c r="A60" s="88" t="s">
        <v>79</v>
      </c>
      <c r="B60" s="53"/>
      <c r="C60" s="99"/>
      <c r="D60" s="99"/>
      <c r="E60" s="347" t="s">
        <v>99</v>
      </c>
      <c r="F60" s="347"/>
      <c r="G60" s="347"/>
      <c r="H60" s="347"/>
      <c r="I60" s="347"/>
      <c r="J60" s="99"/>
      <c r="K60" s="347" t="s">
        <v>100</v>
      </c>
      <c r="L60" s="347"/>
      <c r="M60" s="347"/>
      <c r="N60" s="347"/>
      <c r="O60" s="347"/>
      <c r="P60" s="347"/>
      <c r="Q60" s="347"/>
      <c r="R60" s="347"/>
      <c r="S60" s="347"/>
      <c r="T60" s="347"/>
      <c r="U60" s="347"/>
      <c r="V60" s="347"/>
      <c r="W60" s="347"/>
      <c r="X60" s="347"/>
      <c r="Y60" s="347"/>
      <c r="Z60" s="347"/>
      <c r="AA60" s="347"/>
      <c r="AB60" s="347"/>
      <c r="AC60" s="347"/>
      <c r="AD60" s="347"/>
      <c r="AE60" s="347"/>
      <c r="AF60" s="347"/>
      <c r="AG60" s="375">
        <f>'003 - Pokoje I - J'!J32</f>
        <v>0</v>
      </c>
      <c r="AH60" s="376"/>
      <c r="AI60" s="376"/>
      <c r="AJ60" s="376"/>
      <c r="AK60" s="376"/>
      <c r="AL60" s="376"/>
      <c r="AM60" s="376"/>
      <c r="AN60" s="375">
        <f t="shared" si="0"/>
        <v>0</v>
      </c>
      <c r="AO60" s="376"/>
      <c r="AP60" s="376"/>
      <c r="AQ60" s="100" t="s">
        <v>94</v>
      </c>
      <c r="AR60" s="55"/>
      <c r="AS60" s="101">
        <v>0</v>
      </c>
      <c r="AT60" s="102">
        <f t="shared" si="1"/>
        <v>0</v>
      </c>
      <c r="AU60" s="103">
        <f>'003 - Pokoje I - J'!P89</f>
        <v>0</v>
      </c>
      <c r="AV60" s="102">
        <f>'003 - Pokoje I - J'!J35</f>
        <v>0</v>
      </c>
      <c r="AW60" s="102">
        <f>'003 - Pokoje I - J'!J36</f>
        <v>0</v>
      </c>
      <c r="AX60" s="102">
        <f>'003 - Pokoje I - J'!J37</f>
        <v>0</v>
      </c>
      <c r="AY60" s="102">
        <f>'003 - Pokoje I - J'!J38</f>
        <v>0</v>
      </c>
      <c r="AZ60" s="102">
        <f>'003 - Pokoje I - J'!F35</f>
        <v>0</v>
      </c>
      <c r="BA60" s="102">
        <f>'003 - Pokoje I - J'!F36</f>
        <v>0</v>
      </c>
      <c r="BB60" s="102">
        <f>'003 - Pokoje I - J'!F37</f>
        <v>0</v>
      </c>
      <c r="BC60" s="102">
        <f>'003 - Pokoje I - J'!F38</f>
        <v>0</v>
      </c>
      <c r="BD60" s="104">
        <f>'003 - Pokoje I - J'!F39</f>
        <v>0</v>
      </c>
      <c r="BT60" s="105" t="s">
        <v>85</v>
      </c>
      <c r="BV60" s="105" t="s">
        <v>77</v>
      </c>
      <c r="BW60" s="105" t="s">
        <v>101</v>
      </c>
      <c r="BX60" s="105" t="s">
        <v>91</v>
      </c>
      <c r="CL60" s="105" t="s">
        <v>19</v>
      </c>
    </row>
    <row r="61" spans="1:90" s="4" customFormat="1" ht="16.5" customHeight="1">
      <c r="A61" s="88" t="s">
        <v>79</v>
      </c>
      <c r="B61" s="53"/>
      <c r="C61" s="99"/>
      <c r="D61" s="99"/>
      <c r="E61" s="347" t="s">
        <v>102</v>
      </c>
      <c r="F61" s="347"/>
      <c r="G61" s="347"/>
      <c r="H61" s="347"/>
      <c r="I61" s="347"/>
      <c r="J61" s="99"/>
      <c r="K61" s="347" t="s">
        <v>103</v>
      </c>
      <c r="L61" s="347"/>
      <c r="M61" s="347"/>
      <c r="N61" s="347"/>
      <c r="O61" s="347"/>
      <c r="P61" s="347"/>
      <c r="Q61" s="347"/>
      <c r="R61" s="347"/>
      <c r="S61" s="347"/>
      <c r="T61" s="347"/>
      <c r="U61" s="347"/>
      <c r="V61" s="347"/>
      <c r="W61" s="347"/>
      <c r="X61" s="347"/>
      <c r="Y61" s="347"/>
      <c r="Z61" s="347"/>
      <c r="AA61" s="347"/>
      <c r="AB61" s="347"/>
      <c r="AC61" s="347"/>
      <c r="AD61" s="347"/>
      <c r="AE61" s="347"/>
      <c r="AF61" s="347"/>
      <c r="AG61" s="375">
        <f>'004 - Pokoj K'!J32</f>
        <v>0</v>
      </c>
      <c r="AH61" s="376"/>
      <c r="AI61" s="376"/>
      <c r="AJ61" s="376"/>
      <c r="AK61" s="376"/>
      <c r="AL61" s="376"/>
      <c r="AM61" s="376"/>
      <c r="AN61" s="375">
        <f t="shared" si="0"/>
        <v>0</v>
      </c>
      <c r="AO61" s="376"/>
      <c r="AP61" s="376"/>
      <c r="AQ61" s="100" t="s">
        <v>94</v>
      </c>
      <c r="AR61" s="55"/>
      <c r="AS61" s="101">
        <v>0</v>
      </c>
      <c r="AT61" s="102">
        <f t="shared" si="1"/>
        <v>0</v>
      </c>
      <c r="AU61" s="103">
        <f>'004 - Pokoj K'!P89</f>
        <v>0</v>
      </c>
      <c r="AV61" s="102">
        <f>'004 - Pokoj K'!J35</f>
        <v>0</v>
      </c>
      <c r="AW61" s="102">
        <f>'004 - Pokoj K'!J36</f>
        <v>0</v>
      </c>
      <c r="AX61" s="102">
        <f>'004 - Pokoj K'!J37</f>
        <v>0</v>
      </c>
      <c r="AY61" s="102">
        <f>'004 - Pokoj K'!J38</f>
        <v>0</v>
      </c>
      <c r="AZ61" s="102">
        <f>'004 - Pokoj K'!F35</f>
        <v>0</v>
      </c>
      <c r="BA61" s="102">
        <f>'004 - Pokoj K'!F36</f>
        <v>0</v>
      </c>
      <c r="BB61" s="102">
        <f>'004 - Pokoj K'!F37</f>
        <v>0</v>
      </c>
      <c r="BC61" s="102">
        <f>'004 - Pokoj K'!F38</f>
        <v>0</v>
      </c>
      <c r="BD61" s="104">
        <f>'004 - Pokoj K'!F39</f>
        <v>0</v>
      </c>
      <c r="BT61" s="105" t="s">
        <v>85</v>
      </c>
      <c r="BV61" s="105" t="s">
        <v>77</v>
      </c>
      <c r="BW61" s="105" t="s">
        <v>104</v>
      </c>
      <c r="BX61" s="105" t="s">
        <v>91</v>
      </c>
      <c r="CL61" s="105" t="s">
        <v>19</v>
      </c>
    </row>
    <row r="62" spans="1:90" s="4" customFormat="1" ht="16.5" customHeight="1">
      <c r="A62" s="88" t="s">
        <v>79</v>
      </c>
      <c r="B62" s="53"/>
      <c r="C62" s="99"/>
      <c r="D62" s="99"/>
      <c r="E62" s="347" t="s">
        <v>105</v>
      </c>
      <c r="F62" s="347"/>
      <c r="G62" s="347"/>
      <c r="H62" s="347"/>
      <c r="I62" s="347"/>
      <c r="J62" s="99"/>
      <c r="K62" s="347" t="s">
        <v>106</v>
      </c>
      <c r="L62" s="347"/>
      <c r="M62" s="347"/>
      <c r="N62" s="347"/>
      <c r="O62" s="347"/>
      <c r="P62" s="347"/>
      <c r="Q62" s="347"/>
      <c r="R62" s="347"/>
      <c r="S62" s="347"/>
      <c r="T62" s="347"/>
      <c r="U62" s="347"/>
      <c r="V62" s="347"/>
      <c r="W62" s="347"/>
      <c r="X62" s="347"/>
      <c r="Y62" s="347"/>
      <c r="Z62" s="347"/>
      <c r="AA62" s="347"/>
      <c r="AB62" s="347"/>
      <c r="AC62" s="347"/>
      <c r="AD62" s="347"/>
      <c r="AE62" s="347"/>
      <c r="AF62" s="347"/>
      <c r="AG62" s="375">
        <f>'005 - Pokoje L - M'!J32</f>
        <v>0</v>
      </c>
      <c r="AH62" s="376"/>
      <c r="AI62" s="376"/>
      <c r="AJ62" s="376"/>
      <c r="AK62" s="376"/>
      <c r="AL62" s="376"/>
      <c r="AM62" s="376"/>
      <c r="AN62" s="375">
        <f t="shared" si="0"/>
        <v>0</v>
      </c>
      <c r="AO62" s="376"/>
      <c r="AP62" s="376"/>
      <c r="AQ62" s="100" t="s">
        <v>94</v>
      </c>
      <c r="AR62" s="55"/>
      <c r="AS62" s="101">
        <v>0</v>
      </c>
      <c r="AT62" s="102">
        <f t="shared" si="1"/>
        <v>0</v>
      </c>
      <c r="AU62" s="103">
        <f>'005 - Pokoje L - M'!P89</f>
        <v>0</v>
      </c>
      <c r="AV62" s="102">
        <f>'005 - Pokoje L - M'!J35</f>
        <v>0</v>
      </c>
      <c r="AW62" s="102">
        <f>'005 - Pokoje L - M'!J36</f>
        <v>0</v>
      </c>
      <c r="AX62" s="102">
        <f>'005 - Pokoje L - M'!J37</f>
        <v>0</v>
      </c>
      <c r="AY62" s="102">
        <f>'005 - Pokoje L - M'!J38</f>
        <v>0</v>
      </c>
      <c r="AZ62" s="102">
        <f>'005 - Pokoje L - M'!F35</f>
        <v>0</v>
      </c>
      <c r="BA62" s="102">
        <f>'005 - Pokoje L - M'!F36</f>
        <v>0</v>
      </c>
      <c r="BB62" s="102">
        <f>'005 - Pokoje L - M'!F37</f>
        <v>0</v>
      </c>
      <c r="BC62" s="102">
        <f>'005 - Pokoje L - M'!F38</f>
        <v>0</v>
      </c>
      <c r="BD62" s="104">
        <f>'005 - Pokoje L - M'!F39</f>
        <v>0</v>
      </c>
      <c r="BT62" s="105" t="s">
        <v>85</v>
      </c>
      <c r="BV62" s="105" t="s">
        <v>77</v>
      </c>
      <c r="BW62" s="105" t="s">
        <v>107</v>
      </c>
      <c r="BX62" s="105" t="s">
        <v>91</v>
      </c>
      <c r="CL62" s="105" t="s">
        <v>19</v>
      </c>
    </row>
    <row r="63" spans="1:90" s="4" customFormat="1" ht="16.5" customHeight="1">
      <c r="A63" s="88" t="s">
        <v>79</v>
      </c>
      <c r="B63" s="53"/>
      <c r="C63" s="99"/>
      <c r="D63" s="99"/>
      <c r="E63" s="347" t="s">
        <v>108</v>
      </c>
      <c r="F63" s="347"/>
      <c r="G63" s="347"/>
      <c r="H63" s="347"/>
      <c r="I63" s="347"/>
      <c r="J63" s="99"/>
      <c r="K63" s="347" t="s">
        <v>109</v>
      </c>
      <c r="L63" s="347"/>
      <c r="M63" s="347"/>
      <c r="N63" s="347"/>
      <c r="O63" s="347"/>
      <c r="P63" s="347"/>
      <c r="Q63" s="347"/>
      <c r="R63" s="347"/>
      <c r="S63" s="347"/>
      <c r="T63" s="347"/>
      <c r="U63" s="347"/>
      <c r="V63" s="347"/>
      <c r="W63" s="347"/>
      <c r="X63" s="347"/>
      <c r="Y63" s="347"/>
      <c r="Z63" s="347"/>
      <c r="AA63" s="347"/>
      <c r="AB63" s="347"/>
      <c r="AC63" s="347"/>
      <c r="AD63" s="347"/>
      <c r="AE63" s="347"/>
      <c r="AF63" s="347"/>
      <c r="AG63" s="375">
        <f>'006 - Střecha'!J32</f>
        <v>0</v>
      </c>
      <c r="AH63" s="376"/>
      <c r="AI63" s="376"/>
      <c r="AJ63" s="376"/>
      <c r="AK63" s="376"/>
      <c r="AL63" s="376"/>
      <c r="AM63" s="376"/>
      <c r="AN63" s="375">
        <f t="shared" si="0"/>
        <v>0</v>
      </c>
      <c r="AO63" s="376"/>
      <c r="AP63" s="376"/>
      <c r="AQ63" s="100" t="s">
        <v>94</v>
      </c>
      <c r="AR63" s="55"/>
      <c r="AS63" s="101">
        <v>0</v>
      </c>
      <c r="AT63" s="102">
        <f t="shared" si="1"/>
        <v>0</v>
      </c>
      <c r="AU63" s="103">
        <f>'006 - Střecha'!P90</f>
        <v>0</v>
      </c>
      <c r="AV63" s="102">
        <f>'006 - Střecha'!J35</f>
        <v>0</v>
      </c>
      <c r="AW63" s="102">
        <f>'006 - Střecha'!J36</f>
        <v>0</v>
      </c>
      <c r="AX63" s="102">
        <f>'006 - Střecha'!J37</f>
        <v>0</v>
      </c>
      <c r="AY63" s="102">
        <f>'006 - Střecha'!J38</f>
        <v>0</v>
      </c>
      <c r="AZ63" s="102">
        <f>'006 - Střecha'!F35</f>
        <v>0</v>
      </c>
      <c r="BA63" s="102">
        <f>'006 - Střecha'!F36</f>
        <v>0</v>
      </c>
      <c r="BB63" s="102">
        <f>'006 - Střecha'!F37</f>
        <v>0</v>
      </c>
      <c r="BC63" s="102">
        <f>'006 - Střecha'!F38</f>
        <v>0</v>
      </c>
      <c r="BD63" s="104">
        <f>'006 - Střecha'!F39</f>
        <v>0</v>
      </c>
      <c r="BT63" s="105" t="s">
        <v>85</v>
      </c>
      <c r="BV63" s="105" t="s">
        <v>77</v>
      </c>
      <c r="BW63" s="105" t="s">
        <v>110</v>
      </c>
      <c r="BX63" s="105" t="s">
        <v>91</v>
      </c>
      <c r="CL63" s="105" t="s">
        <v>19</v>
      </c>
    </row>
    <row r="64" spans="1:91" s="7" customFormat="1" ht="16.5" customHeight="1">
      <c r="A64" s="88" t="s">
        <v>79</v>
      </c>
      <c r="B64" s="89"/>
      <c r="C64" s="90"/>
      <c r="D64" s="346" t="s">
        <v>111</v>
      </c>
      <c r="E64" s="346"/>
      <c r="F64" s="346"/>
      <c r="G64" s="346"/>
      <c r="H64" s="346"/>
      <c r="I64" s="91"/>
      <c r="J64" s="346" t="s">
        <v>112</v>
      </c>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72">
        <f>'VRN - Vedlejší rozpočtové...'!J30</f>
        <v>0</v>
      </c>
      <c r="AH64" s="373"/>
      <c r="AI64" s="373"/>
      <c r="AJ64" s="373"/>
      <c r="AK64" s="373"/>
      <c r="AL64" s="373"/>
      <c r="AM64" s="373"/>
      <c r="AN64" s="372">
        <f t="shared" si="0"/>
        <v>0</v>
      </c>
      <c r="AO64" s="373"/>
      <c r="AP64" s="373"/>
      <c r="AQ64" s="92" t="s">
        <v>82</v>
      </c>
      <c r="AR64" s="93"/>
      <c r="AS64" s="106">
        <v>0</v>
      </c>
      <c r="AT64" s="107">
        <f t="shared" si="1"/>
        <v>0</v>
      </c>
      <c r="AU64" s="108">
        <f>'VRN - Vedlejší rozpočtové...'!P86</f>
        <v>0</v>
      </c>
      <c r="AV64" s="107">
        <f>'VRN - Vedlejší rozpočtové...'!J33</f>
        <v>0</v>
      </c>
      <c r="AW64" s="107">
        <f>'VRN - Vedlejší rozpočtové...'!J34</f>
        <v>0</v>
      </c>
      <c r="AX64" s="107">
        <f>'VRN - Vedlejší rozpočtové...'!J35</f>
        <v>0</v>
      </c>
      <c r="AY64" s="107">
        <f>'VRN - Vedlejší rozpočtové...'!J36</f>
        <v>0</v>
      </c>
      <c r="AZ64" s="107">
        <f>'VRN - Vedlejší rozpočtové...'!F33</f>
        <v>0</v>
      </c>
      <c r="BA64" s="107">
        <f>'VRN - Vedlejší rozpočtové...'!F34</f>
        <v>0</v>
      </c>
      <c r="BB64" s="107">
        <f>'VRN - Vedlejší rozpočtové...'!F35</f>
        <v>0</v>
      </c>
      <c r="BC64" s="107">
        <f>'VRN - Vedlejší rozpočtové...'!F36</f>
        <v>0</v>
      </c>
      <c r="BD64" s="109">
        <f>'VRN - Vedlejší rozpočtové...'!F37</f>
        <v>0</v>
      </c>
      <c r="BT64" s="98" t="s">
        <v>83</v>
      </c>
      <c r="BV64" s="98" t="s">
        <v>77</v>
      </c>
      <c r="BW64" s="98" t="s">
        <v>113</v>
      </c>
      <c r="BX64" s="98" t="s">
        <v>5</v>
      </c>
      <c r="CL64" s="98" t="s">
        <v>19</v>
      </c>
      <c r="CM64" s="98" t="s">
        <v>85</v>
      </c>
    </row>
    <row r="65" spans="1:57" s="2" customFormat="1" ht="30" customHeight="1">
      <c r="A65" s="36"/>
      <c r="B65" s="37"/>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41"/>
      <c r="AS65" s="36"/>
      <c r="AT65" s="36"/>
      <c r="AU65" s="36"/>
      <c r="AV65" s="36"/>
      <c r="AW65" s="36"/>
      <c r="AX65" s="36"/>
      <c r="AY65" s="36"/>
      <c r="AZ65" s="36"/>
      <c r="BA65" s="36"/>
      <c r="BB65" s="36"/>
      <c r="BC65" s="36"/>
      <c r="BD65" s="36"/>
      <c r="BE65" s="36"/>
    </row>
    <row r="66" spans="1:57" s="2" customFormat="1" ht="6.95" customHeight="1">
      <c r="A66" s="36"/>
      <c r="B66" s="49"/>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41"/>
      <c r="AS66" s="36"/>
      <c r="AT66" s="36"/>
      <c r="AU66" s="36"/>
      <c r="AV66" s="36"/>
      <c r="AW66" s="36"/>
      <c r="AX66" s="36"/>
      <c r="AY66" s="36"/>
      <c r="AZ66" s="36"/>
      <c r="BA66" s="36"/>
      <c r="BB66" s="36"/>
      <c r="BC66" s="36"/>
      <c r="BD66" s="36"/>
      <c r="BE66" s="36"/>
    </row>
  </sheetData>
  <sheetProtection algorithmName="SHA-512" hashValue="0Ai7Ne8BjwcRqqtEXI0HF/l8MGOtGFIs9ky7M/cI2ykYHVmcAK/TucKVnR3bfTCzHzYTiCGwh22/kFQDKsUxkQ==" saltValue="mcNfOLhsTGbCD+T6dXT3BMDOf8yHA6PBdu0HHFvFFS/GV2HmN3XbCStAPvjVsOswlDqRSh7+c0hiUoKb7uTRyA==" spinCount="100000" sheet="1" objects="1" scenarios="1" formatColumns="0" formatRows="0"/>
  <mergeCells count="78">
    <mergeCell ref="AN64:AP64"/>
    <mergeCell ref="AN57:AP57"/>
    <mergeCell ref="AN62:AP62"/>
    <mergeCell ref="AN58:AP58"/>
    <mergeCell ref="AS49:AT51"/>
    <mergeCell ref="AN54:AP54"/>
    <mergeCell ref="AM50:AP50"/>
    <mergeCell ref="AN63:AP63"/>
    <mergeCell ref="AN52:AP52"/>
    <mergeCell ref="AN61:AP61"/>
    <mergeCell ref="AN60:AP60"/>
    <mergeCell ref="AN55:AP55"/>
    <mergeCell ref="AN56:AP56"/>
    <mergeCell ref="AN59:AP59"/>
    <mergeCell ref="AK35:AO35"/>
    <mergeCell ref="X35:AB35"/>
    <mergeCell ref="AR2:BE2"/>
    <mergeCell ref="AG64:AM64"/>
    <mergeCell ref="AG57:AM57"/>
    <mergeCell ref="AG62:AM62"/>
    <mergeCell ref="AG60:AM60"/>
    <mergeCell ref="AG55:AM55"/>
    <mergeCell ref="AG61:AM61"/>
    <mergeCell ref="AG52:AM52"/>
    <mergeCell ref="AG56:AM56"/>
    <mergeCell ref="AG59:AM59"/>
    <mergeCell ref="AG58:AM58"/>
    <mergeCell ref="AG63:AM63"/>
    <mergeCell ref="AM49:AP49"/>
    <mergeCell ref="AM47:AN47"/>
    <mergeCell ref="AK32:AO32"/>
    <mergeCell ref="L32:P32"/>
    <mergeCell ref="W32:AE32"/>
    <mergeCell ref="AK33:AO33"/>
    <mergeCell ref="L33:P33"/>
    <mergeCell ref="W33:AE33"/>
    <mergeCell ref="L30:P30"/>
    <mergeCell ref="W30:AE30"/>
    <mergeCell ref="L31:P31"/>
    <mergeCell ref="W31:AE31"/>
    <mergeCell ref="AK31:AO31"/>
    <mergeCell ref="K58:AF58"/>
    <mergeCell ref="L45:AO45"/>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K61:AF61"/>
    <mergeCell ref="K62:AF62"/>
    <mergeCell ref="K60:AF60"/>
    <mergeCell ref="K63:AF63"/>
    <mergeCell ref="K59:AF59"/>
    <mergeCell ref="C52:G52"/>
    <mergeCell ref="D64:H64"/>
    <mergeCell ref="D56:H56"/>
    <mergeCell ref="D55:H55"/>
    <mergeCell ref="D57:H57"/>
    <mergeCell ref="E58:I58"/>
    <mergeCell ref="E59:I59"/>
    <mergeCell ref="E60:I60"/>
    <mergeCell ref="E61:I61"/>
    <mergeCell ref="E62:I62"/>
    <mergeCell ref="E63:I63"/>
    <mergeCell ref="I52:AF52"/>
    <mergeCell ref="J55:AF55"/>
    <mergeCell ref="J56:AF56"/>
    <mergeCell ref="J64:AF64"/>
    <mergeCell ref="J57:AF57"/>
  </mergeCells>
  <hyperlinks>
    <hyperlink ref="A55" location="'01 - Stavební úpravy'!C2" display="/"/>
    <hyperlink ref="A56" location="'02 - Vzduchotechnika'!C2" display="/"/>
    <hyperlink ref="A58" location="'001 - Pokoje A - D'!C2" display="/"/>
    <hyperlink ref="A59" location="'002 - Pokoje E - H'!C2" display="/"/>
    <hyperlink ref="A60" location="'003 - Pokoje I - J'!C2" display="/"/>
    <hyperlink ref="A61" location="'004 - Pokoj K'!C2" display="/"/>
    <hyperlink ref="A62" location="'005 - Pokoje L - M'!C2" display="/"/>
    <hyperlink ref="A63" location="'006 - Střecha'!C2" display="/"/>
    <hyperlink ref="A64" location="'VRN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1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1"/>
      <c r="M2" s="371"/>
      <c r="N2" s="371"/>
      <c r="O2" s="371"/>
      <c r="P2" s="371"/>
      <c r="Q2" s="371"/>
      <c r="R2" s="371"/>
      <c r="S2" s="371"/>
      <c r="T2" s="371"/>
      <c r="U2" s="371"/>
      <c r="V2" s="371"/>
      <c r="AT2" s="19" t="s">
        <v>113</v>
      </c>
    </row>
    <row r="3" spans="2:46" s="1" customFormat="1" ht="6.95" customHeight="1">
      <c r="B3" s="110"/>
      <c r="C3" s="111"/>
      <c r="D3" s="111"/>
      <c r="E3" s="111"/>
      <c r="F3" s="111"/>
      <c r="G3" s="111"/>
      <c r="H3" s="111"/>
      <c r="I3" s="111"/>
      <c r="J3" s="111"/>
      <c r="K3" s="111"/>
      <c r="L3" s="22"/>
      <c r="AT3" s="19" t="s">
        <v>85</v>
      </c>
    </row>
    <row r="4" spans="2:46" s="1" customFormat="1" ht="24.95" customHeight="1">
      <c r="B4" s="22"/>
      <c r="D4" s="112" t="s">
        <v>114</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8" t="str">
        <f>'Rekapitulace stavby'!K6</f>
        <v>Částečná rekonstrukce VZT koleje Blanice</v>
      </c>
      <c r="F7" s="389"/>
      <c r="G7" s="389"/>
      <c r="H7" s="389"/>
      <c r="L7" s="22"/>
    </row>
    <row r="8" spans="1:31" s="2" customFormat="1" ht="12" customHeight="1">
      <c r="A8" s="36"/>
      <c r="B8" s="41"/>
      <c r="C8" s="36"/>
      <c r="D8" s="114" t="s">
        <v>115</v>
      </c>
      <c r="E8" s="36"/>
      <c r="F8" s="36"/>
      <c r="G8" s="36"/>
      <c r="H8" s="36"/>
      <c r="I8" s="36"/>
      <c r="J8" s="36"/>
      <c r="K8" s="36"/>
      <c r="L8" s="115"/>
      <c r="S8" s="36"/>
      <c r="T8" s="36"/>
      <c r="U8" s="36"/>
      <c r="V8" s="36"/>
      <c r="W8" s="36"/>
      <c r="X8" s="36"/>
      <c r="Y8" s="36"/>
      <c r="Z8" s="36"/>
      <c r="AA8" s="36"/>
      <c r="AB8" s="36"/>
      <c r="AC8" s="36"/>
      <c r="AD8" s="36"/>
      <c r="AE8" s="36"/>
    </row>
    <row r="9" spans="1:31" s="2" customFormat="1" ht="16.5" customHeight="1">
      <c r="A9" s="36"/>
      <c r="B9" s="41"/>
      <c r="C9" s="36"/>
      <c r="D9" s="36"/>
      <c r="E9" s="390" t="s">
        <v>809</v>
      </c>
      <c r="F9" s="391"/>
      <c r="G9" s="391"/>
      <c r="H9" s="391"/>
      <c r="I9" s="36"/>
      <c r="J9" s="36"/>
      <c r="K9" s="36"/>
      <c r="L9" s="115"/>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31"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31" s="2" customFormat="1" ht="12" customHeight="1">
      <c r="A12" s="36"/>
      <c r="B12" s="41"/>
      <c r="C12" s="36"/>
      <c r="D12" s="114" t="s">
        <v>21</v>
      </c>
      <c r="E12" s="36"/>
      <c r="F12" s="105" t="s">
        <v>22</v>
      </c>
      <c r="G12" s="36"/>
      <c r="H12" s="36"/>
      <c r="I12" s="114" t="s">
        <v>23</v>
      </c>
      <c r="J12" s="116" t="str">
        <f>'Rekapitulace stavby'!AN8</f>
        <v>13. 12. 2023</v>
      </c>
      <c r="K12" s="36"/>
      <c r="L12" s="115"/>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31" s="2" customFormat="1" ht="12" customHeight="1">
      <c r="A14" s="36"/>
      <c r="B14" s="41"/>
      <c r="C14" s="36"/>
      <c r="D14" s="114" t="s">
        <v>25</v>
      </c>
      <c r="E14" s="36"/>
      <c r="F14" s="36"/>
      <c r="G14" s="36"/>
      <c r="H14" s="36"/>
      <c r="I14" s="114" t="s">
        <v>26</v>
      </c>
      <c r="J14" s="105" t="s">
        <v>19</v>
      </c>
      <c r="K14" s="36"/>
      <c r="L14" s="115"/>
      <c r="S14" s="36"/>
      <c r="T14" s="36"/>
      <c r="U14" s="36"/>
      <c r="V14" s="36"/>
      <c r="W14" s="36"/>
      <c r="X14" s="36"/>
      <c r="Y14" s="36"/>
      <c r="Z14" s="36"/>
      <c r="AA14" s="36"/>
      <c r="AB14" s="36"/>
      <c r="AC14" s="36"/>
      <c r="AD14" s="36"/>
      <c r="AE14" s="36"/>
    </row>
    <row r="15" spans="1:31" s="2" customFormat="1" ht="18" customHeight="1">
      <c r="A15" s="36"/>
      <c r="B15" s="41"/>
      <c r="C15" s="36"/>
      <c r="D15" s="36"/>
      <c r="E15" s="105" t="s">
        <v>27</v>
      </c>
      <c r="F15" s="36"/>
      <c r="G15" s="36"/>
      <c r="H15" s="36"/>
      <c r="I15" s="114" t="s">
        <v>28</v>
      </c>
      <c r="J15" s="105" t="s">
        <v>19</v>
      </c>
      <c r="K15" s="36"/>
      <c r="L15" s="115"/>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92" t="str">
        <f>'Rekapitulace stavby'!E14</f>
        <v>Vyplň údaj</v>
      </c>
      <c r="F18" s="393"/>
      <c r="G18" s="393"/>
      <c r="H18" s="393"/>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
        <v>32</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33</v>
      </c>
      <c r="F21" s="36"/>
      <c r="G21" s="36"/>
      <c r="H21" s="36"/>
      <c r="I21" s="114" t="s">
        <v>28</v>
      </c>
      <c r="J21" s="105" t="s">
        <v>34</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36</v>
      </c>
      <c r="E23" s="36"/>
      <c r="F23" s="36"/>
      <c r="G23" s="36"/>
      <c r="H23" s="36"/>
      <c r="I23" s="114" t="s">
        <v>26</v>
      </c>
      <c r="J23" s="105" t="s">
        <v>37</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
        <v>38</v>
      </c>
      <c r="F24" s="36"/>
      <c r="G24" s="36"/>
      <c r="H24" s="36"/>
      <c r="I24" s="114" t="s">
        <v>28</v>
      </c>
      <c r="J24" s="105" t="s">
        <v>19</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39</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16.5" customHeight="1">
      <c r="A27" s="117"/>
      <c r="B27" s="118"/>
      <c r="C27" s="117"/>
      <c r="D27" s="117"/>
      <c r="E27" s="394" t="s">
        <v>19</v>
      </c>
      <c r="F27" s="394"/>
      <c r="G27" s="394"/>
      <c r="H27" s="394"/>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41</v>
      </c>
      <c r="E30" s="36"/>
      <c r="F30" s="36"/>
      <c r="G30" s="36"/>
      <c r="H30" s="36"/>
      <c r="I30" s="36"/>
      <c r="J30" s="122">
        <f>ROUND(J86,2)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43</v>
      </c>
      <c r="G32" s="36"/>
      <c r="H32" s="36"/>
      <c r="I32" s="123" t="s">
        <v>42</v>
      </c>
      <c r="J32" s="123" t="s">
        <v>44</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45</v>
      </c>
      <c r="E33" s="114" t="s">
        <v>46</v>
      </c>
      <c r="F33" s="125">
        <f>ROUND((SUM(BE86:BE117)),2)</f>
        <v>0</v>
      </c>
      <c r="G33" s="36"/>
      <c r="H33" s="36"/>
      <c r="I33" s="126">
        <v>0.21</v>
      </c>
      <c r="J33" s="125">
        <f>ROUND(((SUM(BE86:BE117))*I33),2)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47</v>
      </c>
      <c r="F34" s="125">
        <f>ROUND((SUM(BF86:BF117)),2)</f>
        <v>0</v>
      </c>
      <c r="G34" s="36"/>
      <c r="H34" s="36"/>
      <c r="I34" s="126">
        <v>0.15</v>
      </c>
      <c r="J34" s="125">
        <f>ROUND(((SUM(BF86:BF117))*I34),2)</f>
        <v>0</v>
      </c>
      <c r="K34" s="36"/>
      <c r="L34" s="115"/>
      <c r="S34" s="36"/>
      <c r="T34" s="36"/>
      <c r="U34" s="36"/>
      <c r="V34" s="36"/>
      <c r="W34" s="36"/>
      <c r="X34" s="36"/>
      <c r="Y34" s="36"/>
      <c r="Z34" s="36"/>
      <c r="AA34" s="36"/>
      <c r="AB34" s="36"/>
      <c r="AC34" s="36"/>
      <c r="AD34" s="36"/>
      <c r="AE34" s="36"/>
    </row>
    <row r="35" spans="1:31" s="2" customFormat="1" ht="14.45" customHeight="1" hidden="1">
      <c r="A35" s="36"/>
      <c r="B35" s="41"/>
      <c r="C35" s="36"/>
      <c r="D35" s="36"/>
      <c r="E35" s="114" t="s">
        <v>48</v>
      </c>
      <c r="F35" s="125">
        <f>ROUND((SUM(BG86:BG117)),2)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customHeight="1" hidden="1">
      <c r="A36" s="36"/>
      <c r="B36" s="41"/>
      <c r="C36" s="36"/>
      <c r="D36" s="36"/>
      <c r="E36" s="114" t="s">
        <v>49</v>
      </c>
      <c r="F36" s="125">
        <f>ROUND((SUM(BH86:BH117)),2)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50</v>
      </c>
      <c r="F37" s="125">
        <f>ROUND((SUM(BI86:BI117)),2)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51</v>
      </c>
      <c r="E39" s="129"/>
      <c r="F39" s="129"/>
      <c r="G39" s="130" t="s">
        <v>52</v>
      </c>
      <c r="H39" s="131" t="s">
        <v>53</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117</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5" t="str">
        <f>E7</f>
        <v>Částečná rekonstrukce VZT koleje Blanice</v>
      </c>
      <c r="F48" s="396"/>
      <c r="G48" s="396"/>
      <c r="H48" s="396"/>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115</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49" t="str">
        <f>E9</f>
        <v>VRN - Vedlejší rozpočtové náklady</v>
      </c>
      <c r="F50" s="397"/>
      <c r="G50" s="397"/>
      <c r="H50" s="397"/>
      <c r="I50" s="38"/>
      <c r="J50" s="38"/>
      <c r="K50" s="38"/>
      <c r="L50" s="115"/>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Chemická 953, 148 00 Praha 4</v>
      </c>
      <c r="G52" s="38"/>
      <c r="H52" s="38"/>
      <c r="I52" s="31" t="s">
        <v>23</v>
      </c>
      <c r="J52" s="61" t="str">
        <f>IF(J12="","",J12)</f>
        <v>13. 12. 2023</v>
      </c>
      <c r="K52" s="38"/>
      <c r="L52" s="115"/>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25.7" customHeight="1">
      <c r="A54" s="36"/>
      <c r="B54" s="37"/>
      <c r="C54" s="31" t="s">
        <v>25</v>
      </c>
      <c r="D54" s="38"/>
      <c r="E54" s="38"/>
      <c r="F54" s="29" t="str">
        <f>E15</f>
        <v>Správa účelových zařízení VŠE v Praze</v>
      </c>
      <c r="G54" s="38"/>
      <c r="H54" s="38"/>
      <c r="I54" s="31" t="s">
        <v>31</v>
      </c>
      <c r="J54" s="34" t="str">
        <f>E21</f>
        <v>Drobný Architects, s.r.o.</v>
      </c>
      <c r="K54" s="38"/>
      <c r="L54" s="115"/>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36</v>
      </c>
      <c r="J55" s="34" t="str">
        <f>E24</f>
        <v>Ing. Jaroslav Stolička</v>
      </c>
      <c r="K55" s="38"/>
      <c r="L55" s="115"/>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31" s="2" customFormat="1" ht="29.25" customHeight="1">
      <c r="A57" s="36"/>
      <c r="B57" s="37"/>
      <c r="C57" s="138" t="s">
        <v>118</v>
      </c>
      <c r="D57" s="139"/>
      <c r="E57" s="139"/>
      <c r="F57" s="139"/>
      <c r="G57" s="139"/>
      <c r="H57" s="139"/>
      <c r="I57" s="139"/>
      <c r="J57" s="140" t="s">
        <v>119</v>
      </c>
      <c r="K57" s="139"/>
      <c r="L57" s="115"/>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73</v>
      </c>
      <c r="D59" s="38"/>
      <c r="E59" s="38"/>
      <c r="F59" s="38"/>
      <c r="G59" s="38"/>
      <c r="H59" s="38"/>
      <c r="I59" s="38"/>
      <c r="J59" s="79">
        <f>J86</f>
        <v>0</v>
      </c>
      <c r="K59" s="38"/>
      <c r="L59" s="115"/>
      <c r="S59" s="36"/>
      <c r="T59" s="36"/>
      <c r="U59" s="36"/>
      <c r="V59" s="36"/>
      <c r="W59" s="36"/>
      <c r="X59" s="36"/>
      <c r="Y59" s="36"/>
      <c r="Z59" s="36"/>
      <c r="AA59" s="36"/>
      <c r="AB59" s="36"/>
      <c r="AC59" s="36"/>
      <c r="AD59" s="36"/>
      <c r="AE59" s="36"/>
      <c r="AU59" s="19" t="s">
        <v>120</v>
      </c>
    </row>
    <row r="60" spans="2:12" s="9" customFormat="1" ht="24.95" customHeight="1">
      <c r="B60" s="142"/>
      <c r="C60" s="143"/>
      <c r="D60" s="144" t="s">
        <v>809</v>
      </c>
      <c r="E60" s="145"/>
      <c r="F60" s="145"/>
      <c r="G60" s="145"/>
      <c r="H60" s="145"/>
      <c r="I60" s="145"/>
      <c r="J60" s="146">
        <f>J87</f>
        <v>0</v>
      </c>
      <c r="K60" s="143"/>
      <c r="L60" s="147"/>
    </row>
    <row r="61" spans="2:12" s="10" customFormat="1" ht="19.9" customHeight="1">
      <c r="B61" s="148"/>
      <c r="C61" s="99"/>
      <c r="D61" s="149" t="s">
        <v>810</v>
      </c>
      <c r="E61" s="150"/>
      <c r="F61" s="150"/>
      <c r="G61" s="150"/>
      <c r="H61" s="150"/>
      <c r="I61" s="150"/>
      <c r="J61" s="151">
        <f>J88</f>
        <v>0</v>
      </c>
      <c r="K61" s="99"/>
      <c r="L61" s="152"/>
    </row>
    <row r="62" spans="2:12" s="10" customFormat="1" ht="19.9" customHeight="1">
      <c r="B62" s="148"/>
      <c r="C62" s="99"/>
      <c r="D62" s="149" t="s">
        <v>811</v>
      </c>
      <c r="E62" s="150"/>
      <c r="F62" s="150"/>
      <c r="G62" s="150"/>
      <c r="H62" s="150"/>
      <c r="I62" s="150"/>
      <c r="J62" s="151">
        <f>J93</f>
        <v>0</v>
      </c>
      <c r="K62" s="99"/>
      <c r="L62" s="152"/>
    </row>
    <row r="63" spans="2:12" s="10" customFormat="1" ht="19.9" customHeight="1">
      <c r="B63" s="148"/>
      <c r="C63" s="99"/>
      <c r="D63" s="149" t="s">
        <v>812</v>
      </c>
      <c r="E63" s="150"/>
      <c r="F63" s="150"/>
      <c r="G63" s="150"/>
      <c r="H63" s="150"/>
      <c r="I63" s="150"/>
      <c r="J63" s="151">
        <f>J98</f>
        <v>0</v>
      </c>
      <c r="K63" s="99"/>
      <c r="L63" s="152"/>
    </row>
    <row r="64" spans="2:12" s="10" customFormat="1" ht="19.9" customHeight="1">
      <c r="B64" s="148"/>
      <c r="C64" s="99"/>
      <c r="D64" s="149" t="s">
        <v>813</v>
      </c>
      <c r="E64" s="150"/>
      <c r="F64" s="150"/>
      <c r="G64" s="150"/>
      <c r="H64" s="150"/>
      <c r="I64" s="150"/>
      <c r="J64" s="151">
        <f>J103</f>
        <v>0</v>
      </c>
      <c r="K64" s="99"/>
      <c r="L64" s="152"/>
    </row>
    <row r="65" spans="2:12" s="10" customFormat="1" ht="19.9" customHeight="1">
      <c r="B65" s="148"/>
      <c r="C65" s="99"/>
      <c r="D65" s="149" t="s">
        <v>814</v>
      </c>
      <c r="E65" s="150"/>
      <c r="F65" s="150"/>
      <c r="G65" s="150"/>
      <c r="H65" s="150"/>
      <c r="I65" s="150"/>
      <c r="J65" s="151">
        <f>J108</f>
        <v>0</v>
      </c>
      <c r="K65" s="99"/>
      <c r="L65" s="152"/>
    </row>
    <row r="66" spans="2:12" s="10" customFormat="1" ht="19.9" customHeight="1">
      <c r="B66" s="148"/>
      <c r="C66" s="99"/>
      <c r="D66" s="149" t="s">
        <v>815</v>
      </c>
      <c r="E66" s="150"/>
      <c r="F66" s="150"/>
      <c r="G66" s="150"/>
      <c r="H66" s="150"/>
      <c r="I66" s="150"/>
      <c r="J66" s="151">
        <f>J113</f>
        <v>0</v>
      </c>
      <c r="K66" s="99"/>
      <c r="L66" s="152"/>
    </row>
    <row r="67" spans="1:31" s="2" customFormat="1" ht="21.75" customHeight="1">
      <c r="A67" s="36"/>
      <c r="B67" s="37"/>
      <c r="C67" s="38"/>
      <c r="D67" s="38"/>
      <c r="E67" s="38"/>
      <c r="F67" s="38"/>
      <c r="G67" s="38"/>
      <c r="H67" s="38"/>
      <c r="I67" s="38"/>
      <c r="J67" s="38"/>
      <c r="K67" s="38"/>
      <c r="L67" s="115"/>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15"/>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15"/>
      <c r="S72" s="36"/>
      <c r="T72" s="36"/>
      <c r="U72" s="36"/>
      <c r="V72" s="36"/>
      <c r="W72" s="36"/>
      <c r="X72" s="36"/>
      <c r="Y72" s="36"/>
      <c r="Z72" s="36"/>
      <c r="AA72" s="36"/>
      <c r="AB72" s="36"/>
      <c r="AC72" s="36"/>
      <c r="AD72" s="36"/>
      <c r="AE72" s="36"/>
    </row>
    <row r="73" spans="1:31" s="2" customFormat="1" ht="24.95" customHeight="1">
      <c r="A73" s="36"/>
      <c r="B73" s="37"/>
      <c r="C73" s="25" t="s">
        <v>138</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6.5" customHeight="1">
      <c r="A76" s="36"/>
      <c r="B76" s="37"/>
      <c r="C76" s="38"/>
      <c r="D76" s="38"/>
      <c r="E76" s="395" t="str">
        <f>E7</f>
        <v>Částečná rekonstrukce VZT koleje Blanice</v>
      </c>
      <c r="F76" s="396"/>
      <c r="G76" s="396"/>
      <c r="H76" s="396"/>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115</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6.5" customHeight="1">
      <c r="A78" s="36"/>
      <c r="B78" s="37"/>
      <c r="C78" s="38"/>
      <c r="D78" s="38"/>
      <c r="E78" s="349" t="str">
        <f>E9</f>
        <v>VRN - Vedlejší rozpočtové náklady</v>
      </c>
      <c r="F78" s="397"/>
      <c r="G78" s="397"/>
      <c r="H78" s="397"/>
      <c r="I78" s="38"/>
      <c r="J78" s="38"/>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21</v>
      </c>
      <c r="D80" s="38"/>
      <c r="E80" s="38"/>
      <c r="F80" s="29" t="str">
        <f>F12</f>
        <v>Chemická 953, 148 00 Praha 4</v>
      </c>
      <c r="G80" s="38"/>
      <c r="H80" s="38"/>
      <c r="I80" s="31" t="s">
        <v>23</v>
      </c>
      <c r="J80" s="61" t="str">
        <f>IF(J12="","",J12)</f>
        <v>13. 12. 2023</v>
      </c>
      <c r="K80" s="38"/>
      <c r="L80" s="115"/>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25.7" customHeight="1">
      <c r="A82" s="36"/>
      <c r="B82" s="37"/>
      <c r="C82" s="31" t="s">
        <v>25</v>
      </c>
      <c r="D82" s="38"/>
      <c r="E82" s="38"/>
      <c r="F82" s="29" t="str">
        <f>E15</f>
        <v>Správa účelových zařízení VŠE v Praze</v>
      </c>
      <c r="G82" s="38"/>
      <c r="H82" s="38"/>
      <c r="I82" s="31" t="s">
        <v>31</v>
      </c>
      <c r="J82" s="34" t="str">
        <f>E21</f>
        <v>Drobný Architects, s.r.o.</v>
      </c>
      <c r="K82" s="38"/>
      <c r="L82" s="115"/>
      <c r="S82" s="36"/>
      <c r="T82" s="36"/>
      <c r="U82" s="36"/>
      <c r="V82" s="36"/>
      <c r="W82" s="36"/>
      <c r="X82" s="36"/>
      <c r="Y82" s="36"/>
      <c r="Z82" s="36"/>
      <c r="AA82" s="36"/>
      <c r="AB82" s="36"/>
      <c r="AC82" s="36"/>
      <c r="AD82" s="36"/>
      <c r="AE82" s="36"/>
    </row>
    <row r="83" spans="1:31" s="2" customFormat="1" ht="15.2" customHeight="1">
      <c r="A83" s="36"/>
      <c r="B83" s="37"/>
      <c r="C83" s="31" t="s">
        <v>29</v>
      </c>
      <c r="D83" s="38"/>
      <c r="E83" s="38"/>
      <c r="F83" s="29" t="str">
        <f>IF(E18="","",E18)</f>
        <v>Vyplň údaj</v>
      </c>
      <c r="G83" s="38"/>
      <c r="H83" s="38"/>
      <c r="I83" s="31" t="s">
        <v>36</v>
      </c>
      <c r="J83" s="34" t="str">
        <f>E24</f>
        <v>Ing. Jaroslav Stolička</v>
      </c>
      <c r="K83" s="38"/>
      <c r="L83" s="115"/>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31" s="11" customFormat="1" ht="29.25" customHeight="1">
      <c r="A85" s="153"/>
      <c r="B85" s="154"/>
      <c r="C85" s="155" t="s">
        <v>139</v>
      </c>
      <c r="D85" s="156" t="s">
        <v>60</v>
      </c>
      <c r="E85" s="156" t="s">
        <v>56</v>
      </c>
      <c r="F85" s="156" t="s">
        <v>57</v>
      </c>
      <c r="G85" s="156" t="s">
        <v>140</v>
      </c>
      <c r="H85" s="156" t="s">
        <v>141</v>
      </c>
      <c r="I85" s="156" t="s">
        <v>142</v>
      </c>
      <c r="J85" s="156" t="s">
        <v>119</v>
      </c>
      <c r="K85" s="157" t="s">
        <v>143</v>
      </c>
      <c r="L85" s="158"/>
      <c r="M85" s="70" t="s">
        <v>19</v>
      </c>
      <c r="N85" s="71" t="s">
        <v>45</v>
      </c>
      <c r="O85" s="71" t="s">
        <v>144</v>
      </c>
      <c r="P85" s="71" t="s">
        <v>145</v>
      </c>
      <c r="Q85" s="71" t="s">
        <v>146</v>
      </c>
      <c r="R85" s="71" t="s">
        <v>147</v>
      </c>
      <c r="S85" s="71" t="s">
        <v>148</v>
      </c>
      <c r="T85" s="72" t="s">
        <v>149</v>
      </c>
      <c r="U85" s="153"/>
      <c r="V85" s="153"/>
      <c r="W85" s="153"/>
      <c r="X85" s="153"/>
      <c r="Y85" s="153"/>
      <c r="Z85" s="153"/>
      <c r="AA85" s="153"/>
      <c r="AB85" s="153"/>
      <c r="AC85" s="153"/>
      <c r="AD85" s="153"/>
      <c r="AE85" s="153"/>
    </row>
    <row r="86" spans="1:63" s="2" customFormat="1" ht="22.9" customHeight="1">
      <c r="A86" s="36"/>
      <c r="B86" s="37"/>
      <c r="C86" s="77" t="s">
        <v>150</v>
      </c>
      <c r="D86" s="38"/>
      <c r="E86" s="38"/>
      <c r="F86" s="38"/>
      <c r="G86" s="38"/>
      <c r="H86" s="38"/>
      <c r="I86" s="38"/>
      <c r="J86" s="159">
        <f>BK86</f>
        <v>0</v>
      </c>
      <c r="K86" s="38"/>
      <c r="L86" s="41"/>
      <c r="M86" s="73"/>
      <c r="N86" s="160"/>
      <c r="O86" s="74"/>
      <c r="P86" s="161">
        <f>P87</f>
        <v>0</v>
      </c>
      <c r="Q86" s="74"/>
      <c r="R86" s="161">
        <f>R87</f>
        <v>0</v>
      </c>
      <c r="S86" s="74"/>
      <c r="T86" s="162">
        <f>T87</f>
        <v>0</v>
      </c>
      <c r="U86" s="36"/>
      <c r="V86" s="36"/>
      <c r="W86" s="36"/>
      <c r="X86" s="36"/>
      <c r="Y86" s="36"/>
      <c r="Z86" s="36"/>
      <c r="AA86" s="36"/>
      <c r="AB86" s="36"/>
      <c r="AC86" s="36"/>
      <c r="AD86" s="36"/>
      <c r="AE86" s="36"/>
      <c r="AT86" s="19" t="s">
        <v>74</v>
      </c>
      <c r="AU86" s="19" t="s">
        <v>120</v>
      </c>
      <c r="BK86" s="163">
        <f>BK87</f>
        <v>0</v>
      </c>
    </row>
    <row r="87" spans="2:63" s="12" customFormat="1" ht="25.9" customHeight="1">
      <c r="B87" s="164"/>
      <c r="C87" s="165"/>
      <c r="D87" s="166" t="s">
        <v>74</v>
      </c>
      <c r="E87" s="167" t="s">
        <v>111</v>
      </c>
      <c r="F87" s="167" t="s">
        <v>112</v>
      </c>
      <c r="G87" s="165"/>
      <c r="H87" s="165"/>
      <c r="I87" s="168"/>
      <c r="J87" s="169">
        <f>BK87</f>
        <v>0</v>
      </c>
      <c r="K87" s="165"/>
      <c r="L87" s="170"/>
      <c r="M87" s="171"/>
      <c r="N87" s="172"/>
      <c r="O87" s="172"/>
      <c r="P87" s="173">
        <f>P88+P93+P98+P103+P108+P113</f>
        <v>0</v>
      </c>
      <c r="Q87" s="172"/>
      <c r="R87" s="173">
        <f>R88+R93+R98+R103+R108+R113</f>
        <v>0</v>
      </c>
      <c r="S87" s="172"/>
      <c r="T87" s="174">
        <f>T88+T93+T98+T103+T108+T113</f>
        <v>0</v>
      </c>
      <c r="AR87" s="175" t="s">
        <v>209</v>
      </c>
      <c r="AT87" s="176" t="s">
        <v>74</v>
      </c>
      <c r="AU87" s="176" t="s">
        <v>75</v>
      </c>
      <c r="AY87" s="175" t="s">
        <v>153</v>
      </c>
      <c r="BK87" s="177">
        <f>BK88+BK93+BK98+BK103+BK108+BK113</f>
        <v>0</v>
      </c>
    </row>
    <row r="88" spans="2:63" s="12" customFormat="1" ht="22.9" customHeight="1">
      <c r="B88" s="164"/>
      <c r="C88" s="165"/>
      <c r="D88" s="166" t="s">
        <v>74</v>
      </c>
      <c r="E88" s="178" t="s">
        <v>816</v>
      </c>
      <c r="F88" s="178" t="s">
        <v>817</v>
      </c>
      <c r="G88" s="165"/>
      <c r="H88" s="165"/>
      <c r="I88" s="168"/>
      <c r="J88" s="179">
        <f>BK88</f>
        <v>0</v>
      </c>
      <c r="K88" s="165"/>
      <c r="L88" s="170"/>
      <c r="M88" s="171"/>
      <c r="N88" s="172"/>
      <c r="O88" s="172"/>
      <c r="P88" s="173">
        <f>SUM(P89:P92)</f>
        <v>0</v>
      </c>
      <c r="Q88" s="172"/>
      <c r="R88" s="173">
        <f>SUM(R89:R92)</f>
        <v>0</v>
      </c>
      <c r="S88" s="172"/>
      <c r="T88" s="174">
        <f>SUM(T89:T92)</f>
        <v>0</v>
      </c>
      <c r="AR88" s="175" t="s">
        <v>209</v>
      </c>
      <c r="AT88" s="176" t="s">
        <v>74</v>
      </c>
      <c r="AU88" s="176" t="s">
        <v>83</v>
      </c>
      <c r="AY88" s="175" t="s">
        <v>153</v>
      </c>
      <c r="BK88" s="177">
        <f>SUM(BK89:BK92)</f>
        <v>0</v>
      </c>
    </row>
    <row r="89" spans="1:65" s="2" customFormat="1" ht="16.5" customHeight="1">
      <c r="A89" s="36"/>
      <c r="B89" s="37"/>
      <c r="C89" s="180" t="s">
        <v>83</v>
      </c>
      <c r="D89" s="180" t="s">
        <v>156</v>
      </c>
      <c r="E89" s="181" t="s">
        <v>818</v>
      </c>
      <c r="F89" s="182" t="s">
        <v>817</v>
      </c>
      <c r="G89" s="183" t="s">
        <v>587</v>
      </c>
      <c r="H89" s="184">
        <v>1</v>
      </c>
      <c r="I89" s="185"/>
      <c r="J89" s="186">
        <f>ROUND(I89*H89,2)</f>
        <v>0</v>
      </c>
      <c r="K89" s="182" t="s">
        <v>160</v>
      </c>
      <c r="L89" s="41"/>
      <c r="M89" s="187" t="s">
        <v>19</v>
      </c>
      <c r="N89" s="188" t="s">
        <v>46</v>
      </c>
      <c r="O89" s="66"/>
      <c r="P89" s="189">
        <f>O89*H89</f>
        <v>0</v>
      </c>
      <c r="Q89" s="189">
        <v>0</v>
      </c>
      <c r="R89" s="189">
        <f>Q89*H89</f>
        <v>0</v>
      </c>
      <c r="S89" s="189">
        <v>0</v>
      </c>
      <c r="T89" s="190">
        <f>S89*H89</f>
        <v>0</v>
      </c>
      <c r="U89" s="36"/>
      <c r="V89" s="36"/>
      <c r="W89" s="36"/>
      <c r="X89" s="36"/>
      <c r="Y89" s="36"/>
      <c r="Z89" s="36"/>
      <c r="AA89" s="36"/>
      <c r="AB89" s="36"/>
      <c r="AC89" s="36"/>
      <c r="AD89" s="36"/>
      <c r="AE89" s="36"/>
      <c r="AR89" s="191" t="s">
        <v>258</v>
      </c>
      <c r="AT89" s="191" t="s">
        <v>156</v>
      </c>
      <c r="AU89" s="191" t="s">
        <v>85</v>
      </c>
      <c r="AY89" s="19" t="s">
        <v>153</v>
      </c>
      <c r="BE89" s="192">
        <f>IF(N89="základní",J89,0)</f>
        <v>0</v>
      </c>
      <c r="BF89" s="192">
        <f>IF(N89="snížená",J89,0)</f>
        <v>0</v>
      </c>
      <c r="BG89" s="192">
        <f>IF(N89="zákl. přenesená",J89,0)</f>
        <v>0</v>
      </c>
      <c r="BH89" s="192">
        <f>IF(N89="sníž. přenesená",J89,0)</f>
        <v>0</v>
      </c>
      <c r="BI89" s="192">
        <f>IF(N89="nulová",J89,0)</f>
        <v>0</v>
      </c>
      <c r="BJ89" s="19" t="s">
        <v>83</v>
      </c>
      <c r="BK89" s="192">
        <f>ROUND(I89*H89,2)</f>
        <v>0</v>
      </c>
      <c r="BL89" s="19" t="s">
        <v>258</v>
      </c>
      <c r="BM89" s="191" t="s">
        <v>819</v>
      </c>
    </row>
    <row r="90" spans="1:47" s="2" customFormat="1" ht="11.25">
      <c r="A90" s="36"/>
      <c r="B90" s="37"/>
      <c r="C90" s="38"/>
      <c r="D90" s="193" t="s">
        <v>163</v>
      </c>
      <c r="E90" s="38"/>
      <c r="F90" s="194" t="s">
        <v>820</v>
      </c>
      <c r="G90" s="38"/>
      <c r="H90" s="38"/>
      <c r="I90" s="195"/>
      <c r="J90" s="38"/>
      <c r="K90" s="38"/>
      <c r="L90" s="41"/>
      <c r="M90" s="196"/>
      <c r="N90" s="197"/>
      <c r="O90" s="66"/>
      <c r="P90" s="66"/>
      <c r="Q90" s="66"/>
      <c r="R90" s="66"/>
      <c r="S90" s="66"/>
      <c r="T90" s="67"/>
      <c r="U90" s="36"/>
      <c r="V90" s="36"/>
      <c r="W90" s="36"/>
      <c r="X90" s="36"/>
      <c r="Y90" s="36"/>
      <c r="Z90" s="36"/>
      <c r="AA90" s="36"/>
      <c r="AB90" s="36"/>
      <c r="AC90" s="36"/>
      <c r="AD90" s="36"/>
      <c r="AE90" s="36"/>
      <c r="AT90" s="19" t="s">
        <v>163</v>
      </c>
      <c r="AU90" s="19" t="s">
        <v>85</v>
      </c>
    </row>
    <row r="91" spans="2:51" s="14" customFormat="1" ht="11.25">
      <c r="B91" s="209"/>
      <c r="C91" s="210"/>
      <c r="D91" s="200" t="s">
        <v>165</v>
      </c>
      <c r="E91" s="211" t="s">
        <v>19</v>
      </c>
      <c r="F91" s="212" t="s">
        <v>83</v>
      </c>
      <c r="G91" s="210"/>
      <c r="H91" s="213">
        <v>1</v>
      </c>
      <c r="I91" s="214"/>
      <c r="J91" s="210"/>
      <c r="K91" s="210"/>
      <c r="L91" s="215"/>
      <c r="M91" s="216"/>
      <c r="N91" s="217"/>
      <c r="O91" s="217"/>
      <c r="P91" s="217"/>
      <c r="Q91" s="217"/>
      <c r="R91" s="217"/>
      <c r="S91" s="217"/>
      <c r="T91" s="218"/>
      <c r="AT91" s="219" t="s">
        <v>165</v>
      </c>
      <c r="AU91" s="219" t="s">
        <v>85</v>
      </c>
      <c r="AV91" s="14" t="s">
        <v>85</v>
      </c>
      <c r="AW91" s="14" t="s">
        <v>35</v>
      </c>
      <c r="AX91" s="14" t="s">
        <v>75</v>
      </c>
      <c r="AY91" s="219" t="s">
        <v>153</v>
      </c>
    </row>
    <row r="92" spans="2:51" s="16" customFormat="1" ht="11.25">
      <c r="B92" s="231"/>
      <c r="C92" s="232"/>
      <c r="D92" s="200" t="s">
        <v>165</v>
      </c>
      <c r="E92" s="233" t="s">
        <v>19</v>
      </c>
      <c r="F92" s="234" t="s">
        <v>176</v>
      </c>
      <c r="G92" s="232"/>
      <c r="H92" s="235">
        <v>1</v>
      </c>
      <c r="I92" s="236"/>
      <c r="J92" s="232"/>
      <c r="K92" s="232"/>
      <c r="L92" s="237"/>
      <c r="M92" s="238"/>
      <c r="N92" s="239"/>
      <c r="O92" s="239"/>
      <c r="P92" s="239"/>
      <c r="Q92" s="239"/>
      <c r="R92" s="239"/>
      <c r="S92" s="239"/>
      <c r="T92" s="240"/>
      <c r="AT92" s="241" t="s">
        <v>165</v>
      </c>
      <c r="AU92" s="241" t="s">
        <v>85</v>
      </c>
      <c r="AV92" s="16" t="s">
        <v>161</v>
      </c>
      <c r="AW92" s="16" t="s">
        <v>35</v>
      </c>
      <c r="AX92" s="16" t="s">
        <v>83</v>
      </c>
      <c r="AY92" s="241" t="s">
        <v>153</v>
      </c>
    </row>
    <row r="93" spans="2:63" s="12" customFormat="1" ht="22.9" customHeight="1">
      <c r="B93" s="164"/>
      <c r="C93" s="165"/>
      <c r="D93" s="166" t="s">
        <v>74</v>
      </c>
      <c r="E93" s="178" t="s">
        <v>821</v>
      </c>
      <c r="F93" s="178" t="s">
        <v>822</v>
      </c>
      <c r="G93" s="165"/>
      <c r="H93" s="165"/>
      <c r="I93" s="168"/>
      <c r="J93" s="179">
        <f>BK93</f>
        <v>0</v>
      </c>
      <c r="K93" s="165"/>
      <c r="L93" s="170"/>
      <c r="M93" s="171"/>
      <c r="N93" s="172"/>
      <c r="O93" s="172"/>
      <c r="P93" s="173">
        <f>SUM(P94:P97)</f>
        <v>0</v>
      </c>
      <c r="Q93" s="172"/>
      <c r="R93" s="173">
        <f>SUM(R94:R97)</f>
        <v>0</v>
      </c>
      <c r="S93" s="172"/>
      <c r="T93" s="174">
        <f>SUM(T94:T97)</f>
        <v>0</v>
      </c>
      <c r="AR93" s="175" t="s">
        <v>209</v>
      </c>
      <c r="AT93" s="176" t="s">
        <v>74</v>
      </c>
      <c r="AU93" s="176" t="s">
        <v>83</v>
      </c>
      <c r="AY93" s="175" t="s">
        <v>153</v>
      </c>
      <c r="BK93" s="177">
        <f>SUM(BK94:BK97)</f>
        <v>0</v>
      </c>
    </row>
    <row r="94" spans="1:65" s="2" customFormat="1" ht="16.5" customHeight="1">
      <c r="A94" s="36"/>
      <c r="B94" s="37"/>
      <c r="C94" s="180" t="s">
        <v>85</v>
      </c>
      <c r="D94" s="180" t="s">
        <v>156</v>
      </c>
      <c r="E94" s="181" t="s">
        <v>823</v>
      </c>
      <c r="F94" s="182" t="s">
        <v>822</v>
      </c>
      <c r="G94" s="183" t="s">
        <v>587</v>
      </c>
      <c r="H94" s="184">
        <v>1</v>
      </c>
      <c r="I94" s="185"/>
      <c r="J94" s="186">
        <f>ROUND(I94*H94,2)</f>
        <v>0</v>
      </c>
      <c r="K94" s="182" t="s">
        <v>160</v>
      </c>
      <c r="L94" s="41"/>
      <c r="M94" s="187" t="s">
        <v>19</v>
      </c>
      <c r="N94" s="188" t="s">
        <v>46</v>
      </c>
      <c r="O94" s="66"/>
      <c r="P94" s="189">
        <f>O94*H94</f>
        <v>0</v>
      </c>
      <c r="Q94" s="189">
        <v>0</v>
      </c>
      <c r="R94" s="189">
        <f>Q94*H94</f>
        <v>0</v>
      </c>
      <c r="S94" s="189">
        <v>0</v>
      </c>
      <c r="T94" s="190">
        <f>S94*H94</f>
        <v>0</v>
      </c>
      <c r="U94" s="36"/>
      <c r="V94" s="36"/>
      <c r="W94" s="36"/>
      <c r="X94" s="36"/>
      <c r="Y94" s="36"/>
      <c r="Z94" s="36"/>
      <c r="AA94" s="36"/>
      <c r="AB94" s="36"/>
      <c r="AC94" s="36"/>
      <c r="AD94" s="36"/>
      <c r="AE94" s="36"/>
      <c r="AR94" s="191" t="s">
        <v>258</v>
      </c>
      <c r="AT94" s="191" t="s">
        <v>156</v>
      </c>
      <c r="AU94" s="191" t="s">
        <v>85</v>
      </c>
      <c r="AY94" s="19" t="s">
        <v>153</v>
      </c>
      <c r="BE94" s="192">
        <f>IF(N94="základní",J94,0)</f>
        <v>0</v>
      </c>
      <c r="BF94" s="192">
        <f>IF(N94="snížená",J94,0)</f>
        <v>0</v>
      </c>
      <c r="BG94" s="192">
        <f>IF(N94="zákl. přenesená",J94,0)</f>
        <v>0</v>
      </c>
      <c r="BH94" s="192">
        <f>IF(N94="sníž. přenesená",J94,0)</f>
        <v>0</v>
      </c>
      <c r="BI94" s="192">
        <f>IF(N94="nulová",J94,0)</f>
        <v>0</v>
      </c>
      <c r="BJ94" s="19" t="s">
        <v>83</v>
      </c>
      <c r="BK94" s="192">
        <f>ROUND(I94*H94,2)</f>
        <v>0</v>
      </c>
      <c r="BL94" s="19" t="s">
        <v>258</v>
      </c>
      <c r="BM94" s="191" t="s">
        <v>824</v>
      </c>
    </row>
    <row r="95" spans="1:47" s="2" customFormat="1" ht="11.25">
      <c r="A95" s="36"/>
      <c r="B95" s="37"/>
      <c r="C95" s="38"/>
      <c r="D95" s="193" t="s">
        <v>163</v>
      </c>
      <c r="E95" s="38"/>
      <c r="F95" s="194" t="s">
        <v>825</v>
      </c>
      <c r="G95" s="38"/>
      <c r="H95" s="38"/>
      <c r="I95" s="195"/>
      <c r="J95" s="38"/>
      <c r="K95" s="38"/>
      <c r="L95" s="41"/>
      <c r="M95" s="196"/>
      <c r="N95" s="197"/>
      <c r="O95" s="66"/>
      <c r="P95" s="66"/>
      <c r="Q95" s="66"/>
      <c r="R95" s="66"/>
      <c r="S95" s="66"/>
      <c r="T95" s="67"/>
      <c r="U95" s="36"/>
      <c r="V95" s="36"/>
      <c r="W95" s="36"/>
      <c r="X95" s="36"/>
      <c r="Y95" s="36"/>
      <c r="Z95" s="36"/>
      <c r="AA95" s="36"/>
      <c r="AB95" s="36"/>
      <c r="AC95" s="36"/>
      <c r="AD95" s="36"/>
      <c r="AE95" s="36"/>
      <c r="AT95" s="19" t="s">
        <v>163</v>
      </c>
      <c r="AU95" s="19" t="s">
        <v>85</v>
      </c>
    </row>
    <row r="96" spans="2:51" s="14" customFormat="1" ht="11.25">
      <c r="B96" s="209"/>
      <c r="C96" s="210"/>
      <c r="D96" s="200" t="s">
        <v>165</v>
      </c>
      <c r="E96" s="211" t="s">
        <v>19</v>
      </c>
      <c r="F96" s="212" t="s">
        <v>83</v>
      </c>
      <c r="G96" s="210"/>
      <c r="H96" s="213">
        <v>1</v>
      </c>
      <c r="I96" s="214"/>
      <c r="J96" s="210"/>
      <c r="K96" s="210"/>
      <c r="L96" s="215"/>
      <c r="M96" s="216"/>
      <c r="N96" s="217"/>
      <c r="O96" s="217"/>
      <c r="P96" s="217"/>
      <c r="Q96" s="217"/>
      <c r="R96" s="217"/>
      <c r="S96" s="217"/>
      <c r="T96" s="218"/>
      <c r="AT96" s="219" t="s">
        <v>165</v>
      </c>
      <c r="AU96" s="219" t="s">
        <v>85</v>
      </c>
      <c r="AV96" s="14" t="s">
        <v>85</v>
      </c>
      <c r="AW96" s="14" t="s">
        <v>35</v>
      </c>
      <c r="AX96" s="14" t="s">
        <v>75</v>
      </c>
      <c r="AY96" s="219" t="s">
        <v>153</v>
      </c>
    </row>
    <row r="97" spans="2:51" s="16" customFormat="1" ht="11.25">
      <c r="B97" s="231"/>
      <c r="C97" s="232"/>
      <c r="D97" s="200" t="s">
        <v>165</v>
      </c>
      <c r="E97" s="233" t="s">
        <v>19</v>
      </c>
      <c r="F97" s="234" t="s">
        <v>176</v>
      </c>
      <c r="G97" s="232"/>
      <c r="H97" s="235">
        <v>1</v>
      </c>
      <c r="I97" s="236"/>
      <c r="J97" s="232"/>
      <c r="K97" s="232"/>
      <c r="L97" s="237"/>
      <c r="M97" s="238"/>
      <c r="N97" s="239"/>
      <c r="O97" s="239"/>
      <c r="P97" s="239"/>
      <c r="Q97" s="239"/>
      <c r="R97" s="239"/>
      <c r="S97" s="239"/>
      <c r="T97" s="240"/>
      <c r="AT97" s="241" t="s">
        <v>165</v>
      </c>
      <c r="AU97" s="241" t="s">
        <v>85</v>
      </c>
      <c r="AV97" s="16" t="s">
        <v>161</v>
      </c>
      <c r="AW97" s="16" t="s">
        <v>35</v>
      </c>
      <c r="AX97" s="16" t="s">
        <v>83</v>
      </c>
      <c r="AY97" s="241" t="s">
        <v>153</v>
      </c>
    </row>
    <row r="98" spans="2:63" s="12" customFormat="1" ht="22.9" customHeight="1">
      <c r="B98" s="164"/>
      <c r="C98" s="165"/>
      <c r="D98" s="166" t="s">
        <v>74</v>
      </c>
      <c r="E98" s="178" t="s">
        <v>826</v>
      </c>
      <c r="F98" s="178" t="s">
        <v>827</v>
      </c>
      <c r="G98" s="165"/>
      <c r="H98" s="165"/>
      <c r="I98" s="168"/>
      <c r="J98" s="179">
        <f>BK98</f>
        <v>0</v>
      </c>
      <c r="K98" s="165"/>
      <c r="L98" s="170"/>
      <c r="M98" s="171"/>
      <c r="N98" s="172"/>
      <c r="O98" s="172"/>
      <c r="P98" s="173">
        <f>SUM(P99:P102)</f>
        <v>0</v>
      </c>
      <c r="Q98" s="172"/>
      <c r="R98" s="173">
        <f>SUM(R99:R102)</f>
        <v>0</v>
      </c>
      <c r="S98" s="172"/>
      <c r="T98" s="174">
        <f>SUM(T99:T102)</f>
        <v>0</v>
      </c>
      <c r="AR98" s="175" t="s">
        <v>209</v>
      </c>
      <c r="AT98" s="176" t="s">
        <v>74</v>
      </c>
      <c r="AU98" s="176" t="s">
        <v>83</v>
      </c>
      <c r="AY98" s="175" t="s">
        <v>153</v>
      </c>
      <c r="BK98" s="177">
        <f>SUM(BK99:BK102)</f>
        <v>0</v>
      </c>
    </row>
    <row r="99" spans="1:65" s="2" customFormat="1" ht="16.5" customHeight="1">
      <c r="A99" s="36"/>
      <c r="B99" s="37"/>
      <c r="C99" s="180" t="s">
        <v>154</v>
      </c>
      <c r="D99" s="180" t="s">
        <v>156</v>
      </c>
      <c r="E99" s="181" t="s">
        <v>828</v>
      </c>
      <c r="F99" s="182" t="s">
        <v>827</v>
      </c>
      <c r="G99" s="183" t="s">
        <v>587</v>
      </c>
      <c r="H99" s="184">
        <v>1</v>
      </c>
      <c r="I99" s="185"/>
      <c r="J99" s="186">
        <f>ROUND(I99*H99,2)</f>
        <v>0</v>
      </c>
      <c r="K99" s="182" t="s">
        <v>160</v>
      </c>
      <c r="L99" s="41"/>
      <c r="M99" s="187" t="s">
        <v>19</v>
      </c>
      <c r="N99" s="188" t="s">
        <v>46</v>
      </c>
      <c r="O99" s="66"/>
      <c r="P99" s="189">
        <f>O99*H99</f>
        <v>0</v>
      </c>
      <c r="Q99" s="189">
        <v>0</v>
      </c>
      <c r="R99" s="189">
        <f>Q99*H99</f>
        <v>0</v>
      </c>
      <c r="S99" s="189">
        <v>0</v>
      </c>
      <c r="T99" s="190">
        <f>S99*H99</f>
        <v>0</v>
      </c>
      <c r="U99" s="36"/>
      <c r="V99" s="36"/>
      <c r="W99" s="36"/>
      <c r="X99" s="36"/>
      <c r="Y99" s="36"/>
      <c r="Z99" s="36"/>
      <c r="AA99" s="36"/>
      <c r="AB99" s="36"/>
      <c r="AC99" s="36"/>
      <c r="AD99" s="36"/>
      <c r="AE99" s="36"/>
      <c r="AR99" s="191" t="s">
        <v>258</v>
      </c>
      <c r="AT99" s="191" t="s">
        <v>156</v>
      </c>
      <c r="AU99" s="191" t="s">
        <v>85</v>
      </c>
      <c r="AY99" s="19" t="s">
        <v>153</v>
      </c>
      <c r="BE99" s="192">
        <f>IF(N99="základní",J99,0)</f>
        <v>0</v>
      </c>
      <c r="BF99" s="192">
        <f>IF(N99="snížená",J99,0)</f>
        <v>0</v>
      </c>
      <c r="BG99" s="192">
        <f>IF(N99="zákl. přenesená",J99,0)</f>
        <v>0</v>
      </c>
      <c r="BH99" s="192">
        <f>IF(N99="sníž. přenesená",J99,0)</f>
        <v>0</v>
      </c>
      <c r="BI99" s="192">
        <f>IF(N99="nulová",J99,0)</f>
        <v>0</v>
      </c>
      <c r="BJ99" s="19" t="s">
        <v>83</v>
      </c>
      <c r="BK99" s="192">
        <f>ROUND(I99*H99,2)</f>
        <v>0</v>
      </c>
      <c r="BL99" s="19" t="s">
        <v>258</v>
      </c>
      <c r="BM99" s="191" t="s">
        <v>829</v>
      </c>
    </row>
    <row r="100" spans="1:47" s="2" customFormat="1" ht="11.25">
      <c r="A100" s="36"/>
      <c r="B100" s="37"/>
      <c r="C100" s="38"/>
      <c r="D100" s="193" t="s">
        <v>163</v>
      </c>
      <c r="E100" s="38"/>
      <c r="F100" s="194" t="s">
        <v>830</v>
      </c>
      <c r="G100" s="38"/>
      <c r="H100" s="38"/>
      <c r="I100" s="195"/>
      <c r="J100" s="38"/>
      <c r="K100" s="38"/>
      <c r="L100" s="41"/>
      <c r="M100" s="196"/>
      <c r="N100" s="197"/>
      <c r="O100" s="66"/>
      <c r="P100" s="66"/>
      <c r="Q100" s="66"/>
      <c r="R100" s="66"/>
      <c r="S100" s="66"/>
      <c r="T100" s="67"/>
      <c r="U100" s="36"/>
      <c r="V100" s="36"/>
      <c r="W100" s="36"/>
      <c r="X100" s="36"/>
      <c r="Y100" s="36"/>
      <c r="Z100" s="36"/>
      <c r="AA100" s="36"/>
      <c r="AB100" s="36"/>
      <c r="AC100" s="36"/>
      <c r="AD100" s="36"/>
      <c r="AE100" s="36"/>
      <c r="AT100" s="19" t="s">
        <v>163</v>
      </c>
      <c r="AU100" s="19" t="s">
        <v>85</v>
      </c>
    </row>
    <row r="101" spans="2:51" s="14" customFormat="1" ht="11.25">
      <c r="B101" s="209"/>
      <c r="C101" s="210"/>
      <c r="D101" s="200" t="s">
        <v>165</v>
      </c>
      <c r="E101" s="211" t="s">
        <v>19</v>
      </c>
      <c r="F101" s="212" t="s">
        <v>83</v>
      </c>
      <c r="G101" s="210"/>
      <c r="H101" s="213">
        <v>1</v>
      </c>
      <c r="I101" s="214"/>
      <c r="J101" s="210"/>
      <c r="K101" s="210"/>
      <c r="L101" s="215"/>
      <c r="M101" s="216"/>
      <c r="N101" s="217"/>
      <c r="O101" s="217"/>
      <c r="P101" s="217"/>
      <c r="Q101" s="217"/>
      <c r="R101" s="217"/>
      <c r="S101" s="217"/>
      <c r="T101" s="218"/>
      <c r="AT101" s="219" t="s">
        <v>165</v>
      </c>
      <c r="AU101" s="219" t="s">
        <v>85</v>
      </c>
      <c r="AV101" s="14" t="s">
        <v>85</v>
      </c>
      <c r="AW101" s="14" t="s">
        <v>35</v>
      </c>
      <c r="AX101" s="14" t="s">
        <v>75</v>
      </c>
      <c r="AY101" s="219" t="s">
        <v>153</v>
      </c>
    </row>
    <row r="102" spans="2:51" s="16" customFormat="1" ht="11.25">
      <c r="B102" s="231"/>
      <c r="C102" s="232"/>
      <c r="D102" s="200" t="s">
        <v>165</v>
      </c>
      <c r="E102" s="233" t="s">
        <v>19</v>
      </c>
      <c r="F102" s="234" t="s">
        <v>176</v>
      </c>
      <c r="G102" s="232"/>
      <c r="H102" s="235">
        <v>1</v>
      </c>
      <c r="I102" s="236"/>
      <c r="J102" s="232"/>
      <c r="K102" s="232"/>
      <c r="L102" s="237"/>
      <c r="M102" s="238"/>
      <c r="N102" s="239"/>
      <c r="O102" s="239"/>
      <c r="P102" s="239"/>
      <c r="Q102" s="239"/>
      <c r="R102" s="239"/>
      <c r="S102" s="239"/>
      <c r="T102" s="240"/>
      <c r="AT102" s="241" t="s">
        <v>165</v>
      </c>
      <c r="AU102" s="241" t="s">
        <v>85</v>
      </c>
      <c r="AV102" s="16" t="s">
        <v>161</v>
      </c>
      <c r="AW102" s="16" t="s">
        <v>35</v>
      </c>
      <c r="AX102" s="16" t="s">
        <v>83</v>
      </c>
      <c r="AY102" s="241" t="s">
        <v>153</v>
      </c>
    </row>
    <row r="103" spans="2:63" s="12" customFormat="1" ht="22.9" customHeight="1">
      <c r="B103" s="164"/>
      <c r="C103" s="165"/>
      <c r="D103" s="166" t="s">
        <v>74</v>
      </c>
      <c r="E103" s="178" t="s">
        <v>831</v>
      </c>
      <c r="F103" s="178" t="s">
        <v>832</v>
      </c>
      <c r="G103" s="165"/>
      <c r="H103" s="165"/>
      <c r="I103" s="168"/>
      <c r="J103" s="179">
        <f>BK103</f>
        <v>0</v>
      </c>
      <c r="K103" s="165"/>
      <c r="L103" s="170"/>
      <c r="M103" s="171"/>
      <c r="N103" s="172"/>
      <c r="O103" s="172"/>
      <c r="P103" s="173">
        <f>SUM(P104:P107)</f>
        <v>0</v>
      </c>
      <c r="Q103" s="172"/>
      <c r="R103" s="173">
        <f>SUM(R104:R107)</f>
        <v>0</v>
      </c>
      <c r="S103" s="172"/>
      <c r="T103" s="174">
        <f>SUM(T104:T107)</f>
        <v>0</v>
      </c>
      <c r="AR103" s="175" t="s">
        <v>209</v>
      </c>
      <c r="AT103" s="176" t="s">
        <v>74</v>
      </c>
      <c r="AU103" s="176" t="s">
        <v>83</v>
      </c>
      <c r="AY103" s="175" t="s">
        <v>153</v>
      </c>
      <c r="BK103" s="177">
        <f>SUM(BK104:BK107)</f>
        <v>0</v>
      </c>
    </row>
    <row r="104" spans="1:65" s="2" customFormat="1" ht="16.5" customHeight="1">
      <c r="A104" s="36"/>
      <c r="B104" s="37"/>
      <c r="C104" s="180" t="s">
        <v>161</v>
      </c>
      <c r="D104" s="180" t="s">
        <v>156</v>
      </c>
      <c r="E104" s="181" t="s">
        <v>833</v>
      </c>
      <c r="F104" s="182" t="s">
        <v>832</v>
      </c>
      <c r="G104" s="183" t="s">
        <v>587</v>
      </c>
      <c r="H104" s="184">
        <v>1</v>
      </c>
      <c r="I104" s="185"/>
      <c r="J104" s="186">
        <f>ROUND(I104*H104,2)</f>
        <v>0</v>
      </c>
      <c r="K104" s="182" t="s">
        <v>160</v>
      </c>
      <c r="L104" s="41"/>
      <c r="M104" s="187" t="s">
        <v>19</v>
      </c>
      <c r="N104" s="188" t="s">
        <v>46</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258</v>
      </c>
      <c r="AT104" s="191" t="s">
        <v>156</v>
      </c>
      <c r="AU104" s="191" t="s">
        <v>85</v>
      </c>
      <c r="AY104" s="19" t="s">
        <v>153</v>
      </c>
      <c r="BE104" s="192">
        <f>IF(N104="základní",J104,0)</f>
        <v>0</v>
      </c>
      <c r="BF104" s="192">
        <f>IF(N104="snížená",J104,0)</f>
        <v>0</v>
      </c>
      <c r="BG104" s="192">
        <f>IF(N104="zákl. přenesená",J104,0)</f>
        <v>0</v>
      </c>
      <c r="BH104" s="192">
        <f>IF(N104="sníž. přenesená",J104,0)</f>
        <v>0</v>
      </c>
      <c r="BI104" s="192">
        <f>IF(N104="nulová",J104,0)</f>
        <v>0</v>
      </c>
      <c r="BJ104" s="19" t="s">
        <v>83</v>
      </c>
      <c r="BK104" s="192">
        <f>ROUND(I104*H104,2)</f>
        <v>0</v>
      </c>
      <c r="BL104" s="19" t="s">
        <v>258</v>
      </c>
      <c r="BM104" s="191" t="s">
        <v>834</v>
      </c>
    </row>
    <row r="105" spans="1:47" s="2" customFormat="1" ht="11.25">
      <c r="A105" s="36"/>
      <c r="B105" s="37"/>
      <c r="C105" s="38"/>
      <c r="D105" s="193" t="s">
        <v>163</v>
      </c>
      <c r="E105" s="38"/>
      <c r="F105" s="194" t="s">
        <v>835</v>
      </c>
      <c r="G105" s="38"/>
      <c r="H105" s="38"/>
      <c r="I105" s="195"/>
      <c r="J105" s="38"/>
      <c r="K105" s="38"/>
      <c r="L105" s="41"/>
      <c r="M105" s="196"/>
      <c r="N105" s="197"/>
      <c r="O105" s="66"/>
      <c r="P105" s="66"/>
      <c r="Q105" s="66"/>
      <c r="R105" s="66"/>
      <c r="S105" s="66"/>
      <c r="T105" s="67"/>
      <c r="U105" s="36"/>
      <c r="V105" s="36"/>
      <c r="W105" s="36"/>
      <c r="X105" s="36"/>
      <c r="Y105" s="36"/>
      <c r="Z105" s="36"/>
      <c r="AA105" s="36"/>
      <c r="AB105" s="36"/>
      <c r="AC105" s="36"/>
      <c r="AD105" s="36"/>
      <c r="AE105" s="36"/>
      <c r="AT105" s="19" t="s">
        <v>163</v>
      </c>
      <c r="AU105" s="19" t="s">
        <v>85</v>
      </c>
    </row>
    <row r="106" spans="2:51" s="14" customFormat="1" ht="11.25">
      <c r="B106" s="209"/>
      <c r="C106" s="210"/>
      <c r="D106" s="200" t="s">
        <v>165</v>
      </c>
      <c r="E106" s="211" t="s">
        <v>19</v>
      </c>
      <c r="F106" s="212" t="s">
        <v>83</v>
      </c>
      <c r="G106" s="210"/>
      <c r="H106" s="213">
        <v>1</v>
      </c>
      <c r="I106" s="214"/>
      <c r="J106" s="210"/>
      <c r="K106" s="210"/>
      <c r="L106" s="215"/>
      <c r="M106" s="216"/>
      <c r="N106" s="217"/>
      <c r="O106" s="217"/>
      <c r="P106" s="217"/>
      <c r="Q106" s="217"/>
      <c r="R106" s="217"/>
      <c r="S106" s="217"/>
      <c r="T106" s="218"/>
      <c r="AT106" s="219" t="s">
        <v>165</v>
      </c>
      <c r="AU106" s="219" t="s">
        <v>85</v>
      </c>
      <c r="AV106" s="14" t="s">
        <v>85</v>
      </c>
      <c r="AW106" s="14" t="s">
        <v>35</v>
      </c>
      <c r="AX106" s="14" t="s">
        <v>75</v>
      </c>
      <c r="AY106" s="219" t="s">
        <v>153</v>
      </c>
    </row>
    <row r="107" spans="2:51" s="16" customFormat="1" ht="11.25">
      <c r="B107" s="231"/>
      <c r="C107" s="232"/>
      <c r="D107" s="200" t="s">
        <v>165</v>
      </c>
      <c r="E107" s="233" t="s">
        <v>19</v>
      </c>
      <c r="F107" s="234" t="s">
        <v>176</v>
      </c>
      <c r="G107" s="232"/>
      <c r="H107" s="235">
        <v>1</v>
      </c>
      <c r="I107" s="236"/>
      <c r="J107" s="232"/>
      <c r="K107" s="232"/>
      <c r="L107" s="237"/>
      <c r="M107" s="238"/>
      <c r="N107" s="239"/>
      <c r="O107" s="239"/>
      <c r="P107" s="239"/>
      <c r="Q107" s="239"/>
      <c r="R107" s="239"/>
      <c r="S107" s="239"/>
      <c r="T107" s="240"/>
      <c r="AT107" s="241" t="s">
        <v>165</v>
      </c>
      <c r="AU107" s="241" t="s">
        <v>85</v>
      </c>
      <c r="AV107" s="16" t="s">
        <v>161</v>
      </c>
      <c r="AW107" s="16" t="s">
        <v>35</v>
      </c>
      <c r="AX107" s="16" t="s">
        <v>83</v>
      </c>
      <c r="AY107" s="241" t="s">
        <v>153</v>
      </c>
    </row>
    <row r="108" spans="2:63" s="12" customFormat="1" ht="22.9" customHeight="1">
      <c r="B108" s="164"/>
      <c r="C108" s="165"/>
      <c r="D108" s="166" t="s">
        <v>74</v>
      </c>
      <c r="E108" s="178" t="s">
        <v>836</v>
      </c>
      <c r="F108" s="178" t="s">
        <v>837</v>
      </c>
      <c r="G108" s="165"/>
      <c r="H108" s="165"/>
      <c r="I108" s="168"/>
      <c r="J108" s="179">
        <f>BK108</f>
        <v>0</v>
      </c>
      <c r="K108" s="165"/>
      <c r="L108" s="170"/>
      <c r="M108" s="171"/>
      <c r="N108" s="172"/>
      <c r="O108" s="172"/>
      <c r="P108" s="173">
        <f>SUM(P109:P112)</f>
        <v>0</v>
      </c>
      <c r="Q108" s="172"/>
      <c r="R108" s="173">
        <f>SUM(R109:R112)</f>
        <v>0</v>
      </c>
      <c r="S108" s="172"/>
      <c r="T108" s="174">
        <f>SUM(T109:T112)</f>
        <v>0</v>
      </c>
      <c r="AR108" s="175" t="s">
        <v>209</v>
      </c>
      <c r="AT108" s="176" t="s">
        <v>74</v>
      </c>
      <c r="AU108" s="176" t="s">
        <v>83</v>
      </c>
      <c r="AY108" s="175" t="s">
        <v>153</v>
      </c>
      <c r="BK108" s="177">
        <f>SUM(BK109:BK112)</f>
        <v>0</v>
      </c>
    </row>
    <row r="109" spans="1:65" s="2" customFormat="1" ht="16.5" customHeight="1">
      <c r="A109" s="36"/>
      <c r="B109" s="37"/>
      <c r="C109" s="180" t="s">
        <v>209</v>
      </c>
      <c r="D109" s="180" t="s">
        <v>156</v>
      </c>
      <c r="E109" s="181" t="s">
        <v>838</v>
      </c>
      <c r="F109" s="182" t="s">
        <v>837</v>
      </c>
      <c r="G109" s="183" t="s">
        <v>587</v>
      </c>
      <c r="H109" s="184">
        <v>1</v>
      </c>
      <c r="I109" s="185"/>
      <c r="J109" s="186">
        <f>ROUND(I109*H109,2)</f>
        <v>0</v>
      </c>
      <c r="K109" s="182" t="s">
        <v>160</v>
      </c>
      <c r="L109" s="41"/>
      <c r="M109" s="187" t="s">
        <v>19</v>
      </c>
      <c r="N109" s="188" t="s">
        <v>46</v>
      </c>
      <c r="O109" s="66"/>
      <c r="P109" s="189">
        <f>O109*H109</f>
        <v>0</v>
      </c>
      <c r="Q109" s="189">
        <v>0</v>
      </c>
      <c r="R109" s="189">
        <f>Q109*H109</f>
        <v>0</v>
      </c>
      <c r="S109" s="189">
        <v>0</v>
      </c>
      <c r="T109" s="190">
        <f>S109*H109</f>
        <v>0</v>
      </c>
      <c r="U109" s="36"/>
      <c r="V109" s="36"/>
      <c r="W109" s="36"/>
      <c r="X109" s="36"/>
      <c r="Y109" s="36"/>
      <c r="Z109" s="36"/>
      <c r="AA109" s="36"/>
      <c r="AB109" s="36"/>
      <c r="AC109" s="36"/>
      <c r="AD109" s="36"/>
      <c r="AE109" s="36"/>
      <c r="AR109" s="191" t="s">
        <v>258</v>
      </c>
      <c r="AT109" s="191" t="s">
        <v>156</v>
      </c>
      <c r="AU109" s="191" t="s">
        <v>85</v>
      </c>
      <c r="AY109" s="19" t="s">
        <v>153</v>
      </c>
      <c r="BE109" s="192">
        <f>IF(N109="základní",J109,0)</f>
        <v>0</v>
      </c>
      <c r="BF109" s="192">
        <f>IF(N109="snížená",J109,0)</f>
        <v>0</v>
      </c>
      <c r="BG109" s="192">
        <f>IF(N109="zákl. přenesená",J109,0)</f>
        <v>0</v>
      </c>
      <c r="BH109" s="192">
        <f>IF(N109="sníž. přenesená",J109,0)</f>
        <v>0</v>
      </c>
      <c r="BI109" s="192">
        <f>IF(N109="nulová",J109,0)</f>
        <v>0</v>
      </c>
      <c r="BJ109" s="19" t="s">
        <v>83</v>
      </c>
      <c r="BK109" s="192">
        <f>ROUND(I109*H109,2)</f>
        <v>0</v>
      </c>
      <c r="BL109" s="19" t="s">
        <v>258</v>
      </c>
      <c r="BM109" s="191" t="s">
        <v>839</v>
      </c>
    </row>
    <row r="110" spans="1:47" s="2" customFormat="1" ht="11.25">
      <c r="A110" s="36"/>
      <c r="B110" s="37"/>
      <c r="C110" s="38"/>
      <c r="D110" s="193" t="s">
        <v>163</v>
      </c>
      <c r="E110" s="38"/>
      <c r="F110" s="194" t="s">
        <v>840</v>
      </c>
      <c r="G110" s="38"/>
      <c r="H110" s="38"/>
      <c r="I110" s="195"/>
      <c r="J110" s="38"/>
      <c r="K110" s="38"/>
      <c r="L110" s="41"/>
      <c r="M110" s="196"/>
      <c r="N110" s="197"/>
      <c r="O110" s="66"/>
      <c r="P110" s="66"/>
      <c r="Q110" s="66"/>
      <c r="R110" s="66"/>
      <c r="S110" s="66"/>
      <c r="T110" s="67"/>
      <c r="U110" s="36"/>
      <c r="V110" s="36"/>
      <c r="W110" s="36"/>
      <c r="X110" s="36"/>
      <c r="Y110" s="36"/>
      <c r="Z110" s="36"/>
      <c r="AA110" s="36"/>
      <c r="AB110" s="36"/>
      <c r="AC110" s="36"/>
      <c r="AD110" s="36"/>
      <c r="AE110" s="36"/>
      <c r="AT110" s="19" t="s">
        <v>163</v>
      </c>
      <c r="AU110" s="19" t="s">
        <v>85</v>
      </c>
    </row>
    <row r="111" spans="2:51" s="14" customFormat="1" ht="11.25">
      <c r="B111" s="209"/>
      <c r="C111" s="210"/>
      <c r="D111" s="200" t="s">
        <v>165</v>
      </c>
      <c r="E111" s="211" t="s">
        <v>19</v>
      </c>
      <c r="F111" s="212" t="s">
        <v>83</v>
      </c>
      <c r="G111" s="210"/>
      <c r="H111" s="213">
        <v>1</v>
      </c>
      <c r="I111" s="214"/>
      <c r="J111" s="210"/>
      <c r="K111" s="210"/>
      <c r="L111" s="215"/>
      <c r="M111" s="216"/>
      <c r="N111" s="217"/>
      <c r="O111" s="217"/>
      <c r="P111" s="217"/>
      <c r="Q111" s="217"/>
      <c r="R111" s="217"/>
      <c r="S111" s="217"/>
      <c r="T111" s="218"/>
      <c r="AT111" s="219" t="s">
        <v>165</v>
      </c>
      <c r="AU111" s="219" t="s">
        <v>85</v>
      </c>
      <c r="AV111" s="14" t="s">
        <v>85</v>
      </c>
      <c r="AW111" s="14" t="s">
        <v>35</v>
      </c>
      <c r="AX111" s="14" t="s">
        <v>75</v>
      </c>
      <c r="AY111" s="219" t="s">
        <v>153</v>
      </c>
    </row>
    <row r="112" spans="2:51" s="16" customFormat="1" ht="11.25">
      <c r="B112" s="231"/>
      <c r="C112" s="232"/>
      <c r="D112" s="200" t="s">
        <v>165</v>
      </c>
      <c r="E112" s="233" t="s">
        <v>19</v>
      </c>
      <c r="F112" s="234" t="s">
        <v>176</v>
      </c>
      <c r="G112" s="232"/>
      <c r="H112" s="235">
        <v>1</v>
      </c>
      <c r="I112" s="236"/>
      <c r="J112" s="232"/>
      <c r="K112" s="232"/>
      <c r="L112" s="237"/>
      <c r="M112" s="238"/>
      <c r="N112" s="239"/>
      <c r="O112" s="239"/>
      <c r="P112" s="239"/>
      <c r="Q112" s="239"/>
      <c r="R112" s="239"/>
      <c r="S112" s="239"/>
      <c r="T112" s="240"/>
      <c r="AT112" s="241" t="s">
        <v>165</v>
      </c>
      <c r="AU112" s="241" t="s">
        <v>85</v>
      </c>
      <c r="AV112" s="16" t="s">
        <v>161</v>
      </c>
      <c r="AW112" s="16" t="s">
        <v>35</v>
      </c>
      <c r="AX112" s="16" t="s">
        <v>83</v>
      </c>
      <c r="AY112" s="241" t="s">
        <v>153</v>
      </c>
    </row>
    <row r="113" spans="2:63" s="12" customFormat="1" ht="22.9" customHeight="1">
      <c r="B113" s="164"/>
      <c r="C113" s="165"/>
      <c r="D113" s="166" t="s">
        <v>74</v>
      </c>
      <c r="E113" s="178" t="s">
        <v>841</v>
      </c>
      <c r="F113" s="178" t="s">
        <v>842</v>
      </c>
      <c r="G113" s="165"/>
      <c r="H113" s="165"/>
      <c r="I113" s="168"/>
      <c r="J113" s="179">
        <f>BK113</f>
        <v>0</v>
      </c>
      <c r="K113" s="165"/>
      <c r="L113" s="170"/>
      <c r="M113" s="171"/>
      <c r="N113" s="172"/>
      <c r="O113" s="172"/>
      <c r="P113" s="173">
        <f>SUM(P114:P117)</f>
        <v>0</v>
      </c>
      <c r="Q113" s="172"/>
      <c r="R113" s="173">
        <f>SUM(R114:R117)</f>
        <v>0</v>
      </c>
      <c r="S113" s="172"/>
      <c r="T113" s="174">
        <f>SUM(T114:T117)</f>
        <v>0</v>
      </c>
      <c r="AR113" s="175" t="s">
        <v>209</v>
      </c>
      <c r="AT113" s="176" t="s">
        <v>74</v>
      </c>
      <c r="AU113" s="176" t="s">
        <v>83</v>
      </c>
      <c r="AY113" s="175" t="s">
        <v>153</v>
      </c>
      <c r="BK113" s="177">
        <f>SUM(BK114:BK117)</f>
        <v>0</v>
      </c>
    </row>
    <row r="114" spans="1:65" s="2" customFormat="1" ht="16.5" customHeight="1">
      <c r="A114" s="36"/>
      <c r="B114" s="37"/>
      <c r="C114" s="180" t="s">
        <v>222</v>
      </c>
      <c r="D114" s="180" t="s">
        <v>156</v>
      </c>
      <c r="E114" s="181" t="s">
        <v>843</v>
      </c>
      <c r="F114" s="182" t="s">
        <v>842</v>
      </c>
      <c r="G114" s="183" t="s">
        <v>587</v>
      </c>
      <c r="H114" s="184">
        <v>1</v>
      </c>
      <c r="I114" s="185"/>
      <c r="J114" s="186">
        <f>ROUND(I114*H114,2)</f>
        <v>0</v>
      </c>
      <c r="K114" s="182" t="s">
        <v>160</v>
      </c>
      <c r="L114" s="41"/>
      <c r="M114" s="187" t="s">
        <v>19</v>
      </c>
      <c r="N114" s="188" t="s">
        <v>46</v>
      </c>
      <c r="O114" s="66"/>
      <c r="P114" s="189">
        <f>O114*H114</f>
        <v>0</v>
      </c>
      <c r="Q114" s="189">
        <v>0</v>
      </c>
      <c r="R114" s="189">
        <f>Q114*H114</f>
        <v>0</v>
      </c>
      <c r="S114" s="189">
        <v>0</v>
      </c>
      <c r="T114" s="190">
        <f>S114*H114</f>
        <v>0</v>
      </c>
      <c r="U114" s="36"/>
      <c r="V114" s="36"/>
      <c r="W114" s="36"/>
      <c r="X114" s="36"/>
      <c r="Y114" s="36"/>
      <c r="Z114" s="36"/>
      <c r="AA114" s="36"/>
      <c r="AB114" s="36"/>
      <c r="AC114" s="36"/>
      <c r="AD114" s="36"/>
      <c r="AE114" s="36"/>
      <c r="AR114" s="191" t="s">
        <v>258</v>
      </c>
      <c r="AT114" s="191" t="s">
        <v>156</v>
      </c>
      <c r="AU114" s="191" t="s">
        <v>85</v>
      </c>
      <c r="AY114" s="19" t="s">
        <v>153</v>
      </c>
      <c r="BE114" s="192">
        <f>IF(N114="základní",J114,0)</f>
        <v>0</v>
      </c>
      <c r="BF114" s="192">
        <f>IF(N114="snížená",J114,0)</f>
        <v>0</v>
      </c>
      <c r="BG114" s="192">
        <f>IF(N114="zákl. přenesená",J114,0)</f>
        <v>0</v>
      </c>
      <c r="BH114" s="192">
        <f>IF(N114="sníž. přenesená",J114,0)</f>
        <v>0</v>
      </c>
      <c r="BI114" s="192">
        <f>IF(N114="nulová",J114,0)</f>
        <v>0</v>
      </c>
      <c r="BJ114" s="19" t="s">
        <v>83</v>
      </c>
      <c r="BK114" s="192">
        <f>ROUND(I114*H114,2)</f>
        <v>0</v>
      </c>
      <c r="BL114" s="19" t="s">
        <v>258</v>
      </c>
      <c r="BM114" s="191" t="s">
        <v>844</v>
      </c>
    </row>
    <row r="115" spans="1:47" s="2" customFormat="1" ht="11.25">
      <c r="A115" s="36"/>
      <c r="B115" s="37"/>
      <c r="C115" s="38"/>
      <c r="D115" s="193" t="s">
        <v>163</v>
      </c>
      <c r="E115" s="38"/>
      <c r="F115" s="194" t="s">
        <v>845</v>
      </c>
      <c r="G115" s="38"/>
      <c r="H115" s="38"/>
      <c r="I115" s="195"/>
      <c r="J115" s="38"/>
      <c r="K115" s="38"/>
      <c r="L115" s="41"/>
      <c r="M115" s="196"/>
      <c r="N115" s="197"/>
      <c r="O115" s="66"/>
      <c r="P115" s="66"/>
      <c r="Q115" s="66"/>
      <c r="R115" s="66"/>
      <c r="S115" s="66"/>
      <c r="T115" s="67"/>
      <c r="U115" s="36"/>
      <c r="V115" s="36"/>
      <c r="W115" s="36"/>
      <c r="X115" s="36"/>
      <c r="Y115" s="36"/>
      <c r="Z115" s="36"/>
      <c r="AA115" s="36"/>
      <c r="AB115" s="36"/>
      <c r="AC115" s="36"/>
      <c r="AD115" s="36"/>
      <c r="AE115" s="36"/>
      <c r="AT115" s="19" t="s">
        <v>163</v>
      </c>
      <c r="AU115" s="19" t="s">
        <v>85</v>
      </c>
    </row>
    <row r="116" spans="2:51" s="14" customFormat="1" ht="11.25">
      <c r="B116" s="209"/>
      <c r="C116" s="210"/>
      <c r="D116" s="200" t="s">
        <v>165</v>
      </c>
      <c r="E116" s="211" t="s">
        <v>19</v>
      </c>
      <c r="F116" s="212" t="s">
        <v>83</v>
      </c>
      <c r="G116" s="210"/>
      <c r="H116" s="213">
        <v>1</v>
      </c>
      <c r="I116" s="214"/>
      <c r="J116" s="210"/>
      <c r="K116" s="210"/>
      <c r="L116" s="215"/>
      <c r="M116" s="216"/>
      <c r="N116" s="217"/>
      <c r="O116" s="217"/>
      <c r="P116" s="217"/>
      <c r="Q116" s="217"/>
      <c r="R116" s="217"/>
      <c r="S116" s="217"/>
      <c r="T116" s="218"/>
      <c r="AT116" s="219" t="s">
        <v>165</v>
      </c>
      <c r="AU116" s="219" t="s">
        <v>85</v>
      </c>
      <c r="AV116" s="14" t="s">
        <v>85</v>
      </c>
      <c r="AW116" s="14" t="s">
        <v>35</v>
      </c>
      <c r="AX116" s="14" t="s">
        <v>75</v>
      </c>
      <c r="AY116" s="219" t="s">
        <v>153</v>
      </c>
    </row>
    <row r="117" spans="2:51" s="16" customFormat="1" ht="11.25">
      <c r="B117" s="231"/>
      <c r="C117" s="232"/>
      <c r="D117" s="200" t="s">
        <v>165</v>
      </c>
      <c r="E117" s="233" t="s">
        <v>19</v>
      </c>
      <c r="F117" s="234" t="s">
        <v>176</v>
      </c>
      <c r="G117" s="232"/>
      <c r="H117" s="235">
        <v>1</v>
      </c>
      <c r="I117" s="236"/>
      <c r="J117" s="232"/>
      <c r="K117" s="232"/>
      <c r="L117" s="237"/>
      <c r="M117" s="252"/>
      <c r="N117" s="253"/>
      <c r="O117" s="253"/>
      <c r="P117" s="253"/>
      <c r="Q117" s="253"/>
      <c r="R117" s="253"/>
      <c r="S117" s="253"/>
      <c r="T117" s="254"/>
      <c r="AT117" s="241" t="s">
        <v>165</v>
      </c>
      <c r="AU117" s="241" t="s">
        <v>85</v>
      </c>
      <c r="AV117" s="16" t="s">
        <v>161</v>
      </c>
      <c r="AW117" s="16" t="s">
        <v>35</v>
      </c>
      <c r="AX117" s="16" t="s">
        <v>83</v>
      </c>
      <c r="AY117" s="241" t="s">
        <v>153</v>
      </c>
    </row>
    <row r="118" spans="1:31" s="2" customFormat="1" ht="6.95" customHeight="1">
      <c r="A118" s="36"/>
      <c r="B118" s="49"/>
      <c r="C118" s="50"/>
      <c r="D118" s="50"/>
      <c r="E118" s="50"/>
      <c r="F118" s="50"/>
      <c r="G118" s="50"/>
      <c r="H118" s="50"/>
      <c r="I118" s="50"/>
      <c r="J118" s="50"/>
      <c r="K118" s="50"/>
      <c r="L118" s="41"/>
      <c r="M118" s="36"/>
      <c r="O118" s="36"/>
      <c r="P118" s="36"/>
      <c r="Q118" s="36"/>
      <c r="R118" s="36"/>
      <c r="S118" s="36"/>
      <c r="T118" s="36"/>
      <c r="U118" s="36"/>
      <c r="V118" s="36"/>
      <c r="W118" s="36"/>
      <c r="X118" s="36"/>
      <c r="Y118" s="36"/>
      <c r="Z118" s="36"/>
      <c r="AA118" s="36"/>
      <c r="AB118" s="36"/>
      <c r="AC118" s="36"/>
      <c r="AD118" s="36"/>
      <c r="AE118" s="36"/>
    </row>
  </sheetData>
  <sheetProtection algorithmName="SHA-512" hashValue="AmiSiicAMU6PLF6DNemug/Ntopw6DPUQsVH75wy4D6LOKb2xVXzLQMOWD8rP3BXW4/4EZ13VNQ2ljWd0zVCwag==" saltValue="kNfP/oXWvJi6NdHouqLdjxXfIRtpXljOZgYYEy4yJrieuUfj7ZTECcClsvDII7L/wtCwdKG7q/Lj9LlMzWAjiA==" spinCount="100000" sheet="1" objects="1" scenarios="1" formatColumns="0" formatRows="0" autoFilter="0"/>
  <autoFilter ref="C85:K117"/>
  <mergeCells count="9">
    <mergeCell ref="E50:H50"/>
    <mergeCell ref="E76:H76"/>
    <mergeCell ref="E78:H78"/>
    <mergeCell ref="L2:V2"/>
    <mergeCell ref="E7:H7"/>
    <mergeCell ref="E9:H9"/>
    <mergeCell ref="E18:H18"/>
    <mergeCell ref="E27:H27"/>
    <mergeCell ref="E48:H48"/>
  </mergeCells>
  <hyperlinks>
    <hyperlink ref="F90" r:id="rId1" display="https://podminky.urs.cz/item/CS_URS_2023_02/010001000"/>
    <hyperlink ref="F95" r:id="rId2" display="https://podminky.urs.cz/item/CS_URS_2023_02/020001000"/>
    <hyperlink ref="F100" r:id="rId3" display="https://podminky.urs.cz/item/CS_URS_2023_02/030001000"/>
    <hyperlink ref="F105" r:id="rId4" display="https://podminky.urs.cz/item/CS_URS_2023_02/040001000"/>
    <hyperlink ref="F110" r:id="rId5" display="https://podminky.urs.cz/item/CS_URS_2023_02/060001000"/>
    <hyperlink ref="F115" r:id="rId6" display="https://podminky.urs.cz/item/CS_URS_2023_02/070001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K218"/>
  <sheetViews>
    <sheetView showGridLines="0" zoomScale="110" zoomScaleNormal="110" workbookViewId="0" topLeftCell="A1"/>
  </sheetViews>
  <sheetFormatPr defaultColWidth="9.140625" defaultRowHeight="12"/>
  <cols>
    <col min="1" max="1" width="8.28125" style="263" customWidth="1"/>
    <col min="2" max="2" width="1.7109375" style="263" customWidth="1"/>
    <col min="3" max="4" width="5.00390625" style="263" customWidth="1"/>
    <col min="5" max="5" width="11.7109375" style="263" customWidth="1"/>
    <col min="6" max="6" width="9.140625" style="263" customWidth="1"/>
    <col min="7" max="7" width="5.00390625" style="263" customWidth="1"/>
    <col min="8" max="8" width="77.8515625" style="263" customWidth="1"/>
    <col min="9" max="10" width="20.00390625" style="263" customWidth="1"/>
    <col min="11" max="11" width="1.7109375" style="263" customWidth="1"/>
  </cols>
  <sheetData>
    <row r="1" s="1" customFormat="1" ht="37.5" customHeight="1"/>
    <row r="2" spans="2:11" s="1" customFormat="1" ht="7.5" customHeight="1">
      <c r="B2" s="264"/>
      <c r="C2" s="265"/>
      <c r="D2" s="265"/>
      <c r="E2" s="265"/>
      <c r="F2" s="265"/>
      <c r="G2" s="265"/>
      <c r="H2" s="265"/>
      <c r="I2" s="265"/>
      <c r="J2" s="265"/>
      <c r="K2" s="266"/>
    </row>
    <row r="3" spans="2:11" s="17" customFormat="1" ht="45" customHeight="1">
      <c r="B3" s="267"/>
      <c r="C3" s="399" t="s">
        <v>846</v>
      </c>
      <c r="D3" s="399"/>
      <c r="E3" s="399"/>
      <c r="F3" s="399"/>
      <c r="G3" s="399"/>
      <c r="H3" s="399"/>
      <c r="I3" s="399"/>
      <c r="J3" s="399"/>
      <c r="K3" s="268"/>
    </row>
    <row r="4" spans="2:11" s="1" customFormat="1" ht="25.5" customHeight="1">
      <c r="B4" s="269"/>
      <c r="C4" s="404" t="s">
        <v>847</v>
      </c>
      <c r="D4" s="404"/>
      <c r="E4" s="404"/>
      <c r="F4" s="404"/>
      <c r="G4" s="404"/>
      <c r="H4" s="404"/>
      <c r="I4" s="404"/>
      <c r="J4" s="404"/>
      <c r="K4" s="270"/>
    </row>
    <row r="5" spans="2:11" s="1" customFormat="1" ht="5.25" customHeight="1">
      <c r="B5" s="269"/>
      <c r="C5" s="271"/>
      <c r="D5" s="271"/>
      <c r="E5" s="271"/>
      <c r="F5" s="271"/>
      <c r="G5" s="271"/>
      <c r="H5" s="271"/>
      <c r="I5" s="271"/>
      <c r="J5" s="271"/>
      <c r="K5" s="270"/>
    </row>
    <row r="6" spans="2:11" s="1" customFormat="1" ht="15" customHeight="1">
      <c r="B6" s="269"/>
      <c r="C6" s="403" t="s">
        <v>848</v>
      </c>
      <c r="D6" s="403"/>
      <c r="E6" s="403"/>
      <c r="F6" s="403"/>
      <c r="G6" s="403"/>
      <c r="H6" s="403"/>
      <c r="I6" s="403"/>
      <c r="J6" s="403"/>
      <c r="K6" s="270"/>
    </row>
    <row r="7" spans="2:11" s="1" customFormat="1" ht="15" customHeight="1">
      <c r="B7" s="273"/>
      <c r="C7" s="403" t="s">
        <v>849</v>
      </c>
      <c r="D7" s="403"/>
      <c r="E7" s="403"/>
      <c r="F7" s="403"/>
      <c r="G7" s="403"/>
      <c r="H7" s="403"/>
      <c r="I7" s="403"/>
      <c r="J7" s="403"/>
      <c r="K7" s="270"/>
    </row>
    <row r="8" spans="2:11" s="1" customFormat="1" ht="12.75" customHeight="1">
      <c r="B8" s="273"/>
      <c r="C8" s="272"/>
      <c r="D8" s="272"/>
      <c r="E8" s="272"/>
      <c r="F8" s="272"/>
      <c r="G8" s="272"/>
      <c r="H8" s="272"/>
      <c r="I8" s="272"/>
      <c r="J8" s="272"/>
      <c r="K8" s="270"/>
    </row>
    <row r="9" spans="2:11" s="1" customFormat="1" ht="15" customHeight="1">
      <c r="B9" s="273"/>
      <c r="C9" s="403" t="s">
        <v>850</v>
      </c>
      <c r="D9" s="403"/>
      <c r="E9" s="403"/>
      <c r="F9" s="403"/>
      <c r="G9" s="403"/>
      <c r="H9" s="403"/>
      <c r="I9" s="403"/>
      <c r="J9" s="403"/>
      <c r="K9" s="270"/>
    </row>
    <row r="10" spans="2:11" s="1" customFormat="1" ht="15" customHeight="1">
      <c r="B10" s="273"/>
      <c r="C10" s="272"/>
      <c r="D10" s="403" t="s">
        <v>851</v>
      </c>
      <c r="E10" s="403"/>
      <c r="F10" s="403"/>
      <c r="G10" s="403"/>
      <c r="H10" s="403"/>
      <c r="I10" s="403"/>
      <c r="J10" s="403"/>
      <c r="K10" s="270"/>
    </row>
    <row r="11" spans="2:11" s="1" customFormat="1" ht="15" customHeight="1">
      <c r="B11" s="273"/>
      <c r="C11" s="274"/>
      <c r="D11" s="403" t="s">
        <v>852</v>
      </c>
      <c r="E11" s="403"/>
      <c r="F11" s="403"/>
      <c r="G11" s="403"/>
      <c r="H11" s="403"/>
      <c r="I11" s="403"/>
      <c r="J11" s="403"/>
      <c r="K11" s="270"/>
    </row>
    <row r="12" spans="2:11" s="1" customFormat="1" ht="15" customHeight="1">
      <c r="B12" s="273"/>
      <c r="C12" s="274"/>
      <c r="D12" s="272"/>
      <c r="E12" s="272"/>
      <c r="F12" s="272"/>
      <c r="G12" s="272"/>
      <c r="H12" s="272"/>
      <c r="I12" s="272"/>
      <c r="J12" s="272"/>
      <c r="K12" s="270"/>
    </row>
    <row r="13" spans="2:11" s="1" customFormat="1" ht="15" customHeight="1">
      <c r="B13" s="273"/>
      <c r="C13" s="274"/>
      <c r="D13" s="275" t="s">
        <v>853</v>
      </c>
      <c r="E13" s="272"/>
      <c r="F13" s="272"/>
      <c r="G13" s="272"/>
      <c r="H13" s="272"/>
      <c r="I13" s="272"/>
      <c r="J13" s="272"/>
      <c r="K13" s="270"/>
    </row>
    <row r="14" spans="2:11" s="1" customFormat="1" ht="12.75" customHeight="1">
      <c r="B14" s="273"/>
      <c r="C14" s="274"/>
      <c r="D14" s="274"/>
      <c r="E14" s="274"/>
      <c r="F14" s="274"/>
      <c r="G14" s="274"/>
      <c r="H14" s="274"/>
      <c r="I14" s="274"/>
      <c r="J14" s="274"/>
      <c r="K14" s="270"/>
    </row>
    <row r="15" spans="2:11" s="1" customFormat="1" ht="15" customHeight="1">
      <c r="B15" s="273"/>
      <c r="C15" s="274"/>
      <c r="D15" s="403" t="s">
        <v>854</v>
      </c>
      <c r="E15" s="403"/>
      <c r="F15" s="403"/>
      <c r="G15" s="403"/>
      <c r="H15" s="403"/>
      <c r="I15" s="403"/>
      <c r="J15" s="403"/>
      <c r="K15" s="270"/>
    </row>
    <row r="16" spans="2:11" s="1" customFormat="1" ht="15" customHeight="1">
      <c r="B16" s="273"/>
      <c r="C16" s="274"/>
      <c r="D16" s="403" t="s">
        <v>855</v>
      </c>
      <c r="E16" s="403"/>
      <c r="F16" s="403"/>
      <c r="G16" s="403"/>
      <c r="H16" s="403"/>
      <c r="I16" s="403"/>
      <c r="J16" s="403"/>
      <c r="K16" s="270"/>
    </row>
    <row r="17" spans="2:11" s="1" customFormat="1" ht="15" customHeight="1">
      <c r="B17" s="273"/>
      <c r="C17" s="274"/>
      <c r="D17" s="403" t="s">
        <v>856</v>
      </c>
      <c r="E17" s="403"/>
      <c r="F17" s="403"/>
      <c r="G17" s="403"/>
      <c r="H17" s="403"/>
      <c r="I17" s="403"/>
      <c r="J17" s="403"/>
      <c r="K17" s="270"/>
    </row>
    <row r="18" spans="2:11" s="1" customFormat="1" ht="15" customHeight="1">
      <c r="B18" s="273"/>
      <c r="C18" s="274"/>
      <c r="D18" s="274"/>
      <c r="E18" s="276" t="s">
        <v>82</v>
      </c>
      <c r="F18" s="403" t="s">
        <v>857</v>
      </c>
      <c r="G18" s="403"/>
      <c r="H18" s="403"/>
      <c r="I18" s="403"/>
      <c r="J18" s="403"/>
      <c r="K18" s="270"/>
    </row>
    <row r="19" spans="2:11" s="1" customFormat="1" ht="15" customHeight="1">
      <c r="B19" s="273"/>
      <c r="C19" s="274"/>
      <c r="D19" s="274"/>
      <c r="E19" s="276" t="s">
        <v>858</v>
      </c>
      <c r="F19" s="403" t="s">
        <v>859</v>
      </c>
      <c r="G19" s="403"/>
      <c r="H19" s="403"/>
      <c r="I19" s="403"/>
      <c r="J19" s="403"/>
      <c r="K19" s="270"/>
    </row>
    <row r="20" spans="2:11" s="1" customFormat="1" ht="15" customHeight="1">
      <c r="B20" s="273"/>
      <c r="C20" s="274"/>
      <c r="D20" s="274"/>
      <c r="E20" s="276" t="s">
        <v>860</v>
      </c>
      <c r="F20" s="403" t="s">
        <v>861</v>
      </c>
      <c r="G20" s="403"/>
      <c r="H20" s="403"/>
      <c r="I20" s="403"/>
      <c r="J20" s="403"/>
      <c r="K20" s="270"/>
    </row>
    <row r="21" spans="2:11" s="1" customFormat="1" ht="15" customHeight="1">
      <c r="B21" s="273"/>
      <c r="C21" s="274"/>
      <c r="D21" s="274"/>
      <c r="E21" s="276" t="s">
        <v>862</v>
      </c>
      <c r="F21" s="403" t="s">
        <v>863</v>
      </c>
      <c r="G21" s="403"/>
      <c r="H21" s="403"/>
      <c r="I21" s="403"/>
      <c r="J21" s="403"/>
      <c r="K21" s="270"/>
    </row>
    <row r="22" spans="2:11" s="1" customFormat="1" ht="15" customHeight="1">
      <c r="B22" s="273"/>
      <c r="C22" s="274"/>
      <c r="D22" s="274"/>
      <c r="E22" s="276" t="s">
        <v>582</v>
      </c>
      <c r="F22" s="403" t="s">
        <v>583</v>
      </c>
      <c r="G22" s="403"/>
      <c r="H22" s="403"/>
      <c r="I22" s="403"/>
      <c r="J22" s="403"/>
      <c r="K22" s="270"/>
    </row>
    <row r="23" spans="2:11" s="1" customFormat="1" ht="15" customHeight="1">
      <c r="B23" s="273"/>
      <c r="C23" s="274"/>
      <c r="D23" s="274"/>
      <c r="E23" s="276" t="s">
        <v>94</v>
      </c>
      <c r="F23" s="403" t="s">
        <v>864</v>
      </c>
      <c r="G23" s="403"/>
      <c r="H23" s="403"/>
      <c r="I23" s="403"/>
      <c r="J23" s="403"/>
      <c r="K23" s="270"/>
    </row>
    <row r="24" spans="2:11" s="1" customFormat="1" ht="12.75" customHeight="1">
      <c r="B24" s="273"/>
      <c r="C24" s="274"/>
      <c r="D24" s="274"/>
      <c r="E24" s="274"/>
      <c r="F24" s="274"/>
      <c r="G24" s="274"/>
      <c r="H24" s="274"/>
      <c r="I24" s="274"/>
      <c r="J24" s="274"/>
      <c r="K24" s="270"/>
    </row>
    <row r="25" spans="2:11" s="1" customFormat="1" ht="15" customHeight="1">
      <c r="B25" s="273"/>
      <c r="C25" s="403" t="s">
        <v>865</v>
      </c>
      <c r="D25" s="403"/>
      <c r="E25" s="403"/>
      <c r="F25" s="403"/>
      <c r="G25" s="403"/>
      <c r="H25" s="403"/>
      <c r="I25" s="403"/>
      <c r="J25" s="403"/>
      <c r="K25" s="270"/>
    </row>
    <row r="26" spans="2:11" s="1" customFormat="1" ht="15" customHeight="1">
      <c r="B26" s="273"/>
      <c r="C26" s="403" t="s">
        <v>866</v>
      </c>
      <c r="D26" s="403"/>
      <c r="E26" s="403"/>
      <c r="F26" s="403"/>
      <c r="G26" s="403"/>
      <c r="H26" s="403"/>
      <c r="I26" s="403"/>
      <c r="J26" s="403"/>
      <c r="K26" s="270"/>
    </row>
    <row r="27" spans="2:11" s="1" customFormat="1" ht="15" customHeight="1">
      <c r="B27" s="273"/>
      <c r="C27" s="272"/>
      <c r="D27" s="403" t="s">
        <v>867</v>
      </c>
      <c r="E27" s="403"/>
      <c r="F27" s="403"/>
      <c r="G27" s="403"/>
      <c r="H27" s="403"/>
      <c r="I27" s="403"/>
      <c r="J27" s="403"/>
      <c r="K27" s="270"/>
    </row>
    <row r="28" spans="2:11" s="1" customFormat="1" ht="15" customHeight="1">
      <c r="B28" s="273"/>
      <c r="C28" s="274"/>
      <c r="D28" s="403" t="s">
        <v>868</v>
      </c>
      <c r="E28" s="403"/>
      <c r="F28" s="403"/>
      <c r="G28" s="403"/>
      <c r="H28" s="403"/>
      <c r="I28" s="403"/>
      <c r="J28" s="403"/>
      <c r="K28" s="270"/>
    </row>
    <row r="29" spans="2:11" s="1" customFormat="1" ht="12.75" customHeight="1">
      <c r="B29" s="273"/>
      <c r="C29" s="274"/>
      <c r="D29" s="274"/>
      <c r="E29" s="274"/>
      <c r="F29" s="274"/>
      <c r="G29" s="274"/>
      <c r="H29" s="274"/>
      <c r="I29" s="274"/>
      <c r="J29" s="274"/>
      <c r="K29" s="270"/>
    </row>
    <row r="30" spans="2:11" s="1" customFormat="1" ht="15" customHeight="1">
      <c r="B30" s="273"/>
      <c r="C30" s="274"/>
      <c r="D30" s="403" t="s">
        <v>869</v>
      </c>
      <c r="E30" s="403"/>
      <c r="F30" s="403"/>
      <c r="G30" s="403"/>
      <c r="H30" s="403"/>
      <c r="I30" s="403"/>
      <c r="J30" s="403"/>
      <c r="K30" s="270"/>
    </row>
    <row r="31" spans="2:11" s="1" customFormat="1" ht="15" customHeight="1">
      <c r="B31" s="273"/>
      <c r="C31" s="274"/>
      <c r="D31" s="403" t="s">
        <v>870</v>
      </c>
      <c r="E31" s="403"/>
      <c r="F31" s="403"/>
      <c r="G31" s="403"/>
      <c r="H31" s="403"/>
      <c r="I31" s="403"/>
      <c r="J31" s="403"/>
      <c r="K31" s="270"/>
    </row>
    <row r="32" spans="2:11" s="1" customFormat="1" ht="12.75" customHeight="1">
      <c r="B32" s="273"/>
      <c r="C32" s="274"/>
      <c r="D32" s="274"/>
      <c r="E32" s="274"/>
      <c r="F32" s="274"/>
      <c r="G32" s="274"/>
      <c r="H32" s="274"/>
      <c r="I32" s="274"/>
      <c r="J32" s="274"/>
      <c r="K32" s="270"/>
    </row>
    <row r="33" spans="2:11" s="1" customFormat="1" ht="15" customHeight="1">
      <c r="B33" s="273"/>
      <c r="C33" s="274"/>
      <c r="D33" s="403" t="s">
        <v>871</v>
      </c>
      <c r="E33" s="403"/>
      <c r="F33" s="403"/>
      <c r="G33" s="403"/>
      <c r="H33" s="403"/>
      <c r="I33" s="403"/>
      <c r="J33" s="403"/>
      <c r="K33" s="270"/>
    </row>
    <row r="34" spans="2:11" s="1" customFormat="1" ht="15" customHeight="1">
      <c r="B34" s="273"/>
      <c r="C34" s="274"/>
      <c r="D34" s="403" t="s">
        <v>872</v>
      </c>
      <c r="E34" s="403"/>
      <c r="F34" s="403"/>
      <c r="G34" s="403"/>
      <c r="H34" s="403"/>
      <c r="I34" s="403"/>
      <c r="J34" s="403"/>
      <c r="K34" s="270"/>
    </row>
    <row r="35" spans="2:11" s="1" customFormat="1" ht="15" customHeight="1">
      <c r="B35" s="273"/>
      <c r="C35" s="274"/>
      <c r="D35" s="403" t="s">
        <v>873</v>
      </c>
      <c r="E35" s="403"/>
      <c r="F35" s="403"/>
      <c r="G35" s="403"/>
      <c r="H35" s="403"/>
      <c r="I35" s="403"/>
      <c r="J35" s="403"/>
      <c r="K35" s="270"/>
    </row>
    <row r="36" spans="2:11" s="1" customFormat="1" ht="15" customHeight="1">
      <c r="B36" s="273"/>
      <c r="C36" s="274"/>
      <c r="D36" s="272"/>
      <c r="E36" s="275" t="s">
        <v>139</v>
      </c>
      <c r="F36" s="272"/>
      <c r="G36" s="403" t="s">
        <v>874</v>
      </c>
      <c r="H36" s="403"/>
      <c r="I36" s="403"/>
      <c r="J36" s="403"/>
      <c r="K36" s="270"/>
    </row>
    <row r="37" spans="2:11" s="1" customFormat="1" ht="30.75" customHeight="1">
      <c r="B37" s="273"/>
      <c r="C37" s="274"/>
      <c r="D37" s="272"/>
      <c r="E37" s="275" t="s">
        <v>875</v>
      </c>
      <c r="F37" s="272"/>
      <c r="G37" s="403" t="s">
        <v>876</v>
      </c>
      <c r="H37" s="403"/>
      <c r="I37" s="403"/>
      <c r="J37" s="403"/>
      <c r="K37" s="270"/>
    </row>
    <row r="38" spans="2:11" s="1" customFormat="1" ht="15" customHeight="1">
      <c r="B38" s="273"/>
      <c r="C38" s="274"/>
      <c r="D38" s="272"/>
      <c r="E38" s="275" t="s">
        <v>56</v>
      </c>
      <c r="F38" s="272"/>
      <c r="G38" s="403" t="s">
        <v>877</v>
      </c>
      <c r="H38" s="403"/>
      <c r="I38" s="403"/>
      <c r="J38" s="403"/>
      <c r="K38" s="270"/>
    </row>
    <row r="39" spans="2:11" s="1" customFormat="1" ht="15" customHeight="1">
      <c r="B39" s="273"/>
      <c r="C39" s="274"/>
      <c r="D39" s="272"/>
      <c r="E39" s="275" t="s">
        <v>57</v>
      </c>
      <c r="F39" s="272"/>
      <c r="G39" s="403" t="s">
        <v>878</v>
      </c>
      <c r="H39" s="403"/>
      <c r="I39" s="403"/>
      <c r="J39" s="403"/>
      <c r="K39" s="270"/>
    </row>
    <row r="40" spans="2:11" s="1" customFormat="1" ht="15" customHeight="1">
      <c r="B40" s="273"/>
      <c r="C40" s="274"/>
      <c r="D40" s="272"/>
      <c r="E40" s="275" t="s">
        <v>140</v>
      </c>
      <c r="F40" s="272"/>
      <c r="G40" s="403" t="s">
        <v>879</v>
      </c>
      <c r="H40" s="403"/>
      <c r="I40" s="403"/>
      <c r="J40" s="403"/>
      <c r="K40" s="270"/>
    </row>
    <row r="41" spans="2:11" s="1" customFormat="1" ht="15" customHeight="1">
      <c r="B41" s="273"/>
      <c r="C41" s="274"/>
      <c r="D41" s="272"/>
      <c r="E41" s="275" t="s">
        <v>141</v>
      </c>
      <c r="F41" s="272"/>
      <c r="G41" s="403" t="s">
        <v>880</v>
      </c>
      <c r="H41" s="403"/>
      <c r="I41" s="403"/>
      <c r="J41" s="403"/>
      <c r="K41" s="270"/>
    </row>
    <row r="42" spans="2:11" s="1" customFormat="1" ht="15" customHeight="1">
      <c r="B42" s="273"/>
      <c r="C42" s="274"/>
      <c r="D42" s="272"/>
      <c r="E42" s="275" t="s">
        <v>881</v>
      </c>
      <c r="F42" s="272"/>
      <c r="G42" s="403" t="s">
        <v>882</v>
      </c>
      <c r="H42" s="403"/>
      <c r="I42" s="403"/>
      <c r="J42" s="403"/>
      <c r="K42" s="270"/>
    </row>
    <row r="43" spans="2:11" s="1" customFormat="1" ht="15" customHeight="1">
      <c r="B43" s="273"/>
      <c r="C43" s="274"/>
      <c r="D43" s="272"/>
      <c r="E43" s="275"/>
      <c r="F43" s="272"/>
      <c r="G43" s="403" t="s">
        <v>883</v>
      </c>
      <c r="H43" s="403"/>
      <c r="I43" s="403"/>
      <c r="J43" s="403"/>
      <c r="K43" s="270"/>
    </row>
    <row r="44" spans="2:11" s="1" customFormat="1" ht="15" customHeight="1">
      <c r="B44" s="273"/>
      <c r="C44" s="274"/>
      <c r="D44" s="272"/>
      <c r="E44" s="275" t="s">
        <v>884</v>
      </c>
      <c r="F44" s="272"/>
      <c r="G44" s="403" t="s">
        <v>885</v>
      </c>
      <c r="H44" s="403"/>
      <c r="I44" s="403"/>
      <c r="J44" s="403"/>
      <c r="K44" s="270"/>
    </row>
    <row r="45" spans="2:11" s="1" customFormat="1" ht="15" customHeight="1">
      <c r="B45" s="273"/>
      <c r="C45" s="274"/>
      <c r="D45" s="272"/>
      <c r="E45" s="275" t="s">
        <v>143</v>
      </c>
      <c r="F45" s="272"/>
      <c r="G45" s="403" t="s">
        <v>886</v>
      </c>
      <c r="H45" s="403"/>
      <c r="I45" s="403"/>
      <c r="J45" s="403"/>
      <c r="K45" s="270"/>
    </row>
    <row r="46" spans="2:11" s="1" customFormat="1" ht="12.75" customHeight="1">
      <c r="B46" s="273"/>
      <c r="C46" s="274"/>
      <c r="D46" s="272"/>
      <c r="E46" s="272"/>
      <c r="F46" s="272"/>
      <c r="G46" s="272"/>
      <c r="H46" s="272"/>
      <c r="I46" s="272"/>
      <c r="J46" s="272"/>
      <c r="K46" s="270"/>
    </row>
    <row r="47" spans="2:11" s="1" customFormat="1" ht="15" customHeight="1">
      <c r="B47" s="273"/>
      <c r="C47" s="274"/>
      <c r="D47" s="403" t="s">
        <v>887</v>
      </c>
      <c r="E47" s="403"/>
      <c r="F47" s="403"/>
      <c r="G47" s="403"/>
      <c r="H47" s="403"/>
      <c r="I47" s="403"/>
      <c r="J47" s="403"/>
      <c r="K47" s="270"/>
    </row>
    <row r="48" spans="2:11" s="1" customFormat="1" ht="15" customHeight="1">
      <c r="B48" s="273"/>
      <c r="C48" s="274"/>
      <c r="D48" s="274"/>
      <c r="E48" s="403" t="s">
        <v>888</v>
      </c>
      <c r="F48" s="403"/>
      <c r="G48" s="403"/>
      <c r="H48" s="403"/>
      <c r="I48" s="403"/>
      <c r="J48" s="403"/>
      <c r="K48" s="270"/>
    </row>
    <row r="49" spans="2:11" s="1" customFormat="1" ht="15" customHeight="1">
      <c r="B49" s="273"/>
      <c r="C49" s="274"/>
      <c r="D49" s="274"/>
      <c r="E49" s="403" t="s">
        <v>889</v>
      </c>
      <c r="F49" s="403"/>
      <c r="G49" s="403"/>
      <c r="H49" s="403"/>
      <c r="I49" s="403"/>
      <c r="J49" s="403"/>
      <c r="K49" s="270"/>
    </row>
    <row r="50" spans="2:11" s="1" customFormat="1" ht="15" customHeight="1">
      <c r="B50" s="273"/>
      <c r="C50" s="274"/>
      <c r="D50" s="274"/>
      <c r="E50" s="403" t="s">
        <v>890</v>
      </c>
      <c r="F50" s="403"/>
      <c r="G50" s="403"/>
      <c r="H50" s="403"/>
      <c r="I50" s="403"/>
      <c r="J50" s="403"/>
      <c r="K50" s="270"/>
    </row>
    <row r="51" spans="2:11" s="1" customFormat="1" ht="15" customHeight="1">
      <c r="B51" s="273"/>
      <c r="C51" s="274"/>
      <c r="D51" s="403" t="s">
        <v>891</v>
      </c>
      <c r="E51" s="403"/>
      <c r="F51" s="403"/>
      <c r="G51" s="403"/>
      <c r="H51" s="403"/>
      <c r="I51" s="403"/>
      <c r="J51" s="403"/>
      <c r="K51" s="270"/>
    </row>
    <row r="52" spans="2:11" s="1" customFormat="1" ht="25.5" customHeight="1">
      <c r="B52" s="269"/>
      <c r="C52" s="404" t="s">
        <v>892</v>
      </c>
      <c r="D52" s="404"/>
      <c r="E52" s="404"/>
      <c r="F52" s="404"/>
      <c r="G52" s="404"/>
      <c r="H52" s="404"/>
      <c r="I52" s="404"/>
      <c r="J52" s="404"/>
      <c r="K52" s="270"/>
    </row>
    <row r="53" spans="2:11" s="1" customFormat="1" ht="5.25" customHeight="1">
      <c r="B53" s="269"/>
      <c r="C53" s="271"/>
      <c r="D53" s="271"/>
      <c r="E53" s="271"/>
      <c r="F53" s="271"/>
      <c r="G53" s="271"/>
      <c r="H53" s="271"/>
      <c r="I53" s="271"/>
      <c r="J53" s="271"/>
      <c r="K53" s="270"/>
    </row>
    <row r="54" spans="2:11" s="1" customFormat="1" ht="15" customHeight="1">
      <c r="B54" s="269"/>
      <c r="C54" s="403" t="s">
        <v>893</v>
      </c>
      <c r="D54" s="403"/>
      <c r="E54" s="403"/>
      <c r="F54" s="403"/>
      <c r="G54" s="403"/>
      <c r="H54" s="403"/>
      <c r="I54" s="403"/>
      <c r="J54" s="403"/>
      <c r="K54" s="270"/>
    </row>
    <row r="55" spans="2:11" s="1" customFormat="1" ht="15" customHeight="1">
      <c r="B55" s="269"/>
      <c r="C55" s="403" t="s">
        <v>894</v>
      </c>
      <c r="D55" s="403"/>
      <c r="E55" s="403"/>
      <c r="F55" s="403"/>
      <c r="G55" s="403"/>
      <c r="H55" s="403"/>
      <c r="I55" s="403"/>
      <c r="J55" s="403"/>
      <c r="K55" s="270"/>
    </row>
    <row r="56" spans="2:11" s="1" customFormat="1" ht="12.75" customHeight="1">
      <c r="B56" s="269"/>
      <c r="C56" s="272"/>
      <c r="D56" s="272"/>
      <c r="E56" s="272"/>
      <c r="F56" s="272"/>
      <c r="G56" s="272"/>
      <c r="H56" s="272"/>
      <c r="I56" s="272"/>
      <c r="J56" s="272"/>
      <c r="K56" s="270"/>
    </row>
    <row r="57" spans="2:11" s="1" customFormat="1" ht="15" customHeight="1">
      <c r="B57" s="269"/>
      <c r="C57" s="403" t="s">
        <v>895</v>
      </c>
      <c r="D57" s="403"/>
      <c r="E57" s="403"/>
      <c r="F57" s="403"/>
      <c r="G57" s="403"/>
      <c r="H57" s="403"/>
      <c r="I57" s="403"/>
      <c r="J57" s="403"/>
      <c r="K57" s="270"/>
    </row>
    <row r="58" spans="2:11" s="1" customFormat="1" ht="15" customHeight="1">
      <c r="B58" s="269"/>
      <c r="C58" s="274"/>
      <c r="D58" s="403" t="s">
        <v>896</v>
      </c>
      <c r="E58" s="403"/>
      <c r="F58" s="403"/>
      <c r="G58" s="403"/>
      <c r="H58" s="403"/>
      <c r="I58" s="403"/>
      <c r="J58" s="403"/>
      <c r="K58" s="270"/>
    </row>
    <row r="59" spans="2:11" s="1" customFormat="1" ht="15" customHeight="1">
      <c r="B59" s="269"/>
      <c r="C59" s="274"/>
      <c r="D59" s="403" t="s">
        <v>897</v>
      </c>
      <c r="E59" s="403"/>
      <c r="F59" s="403"/>
      <c r="G59" s="403"/>
      <c r="H59" s="403"/>
      <c r="I59" s="403"/>
      <c r="J59" s="403"/>
      <c r="K59" s="270"/>
    </row>
    <row r="60" spans="2:11" s="1" customFormat="1" ht="15" customHeight="1">
      <c r="B60" s="269"/>
      <c r="C60" s="274"/>
      <c r="D60" s="403" t="s">
        <v>898</v>
      </c>
      <c r="E60" s="403"/>
      <c r="F60" s="403"/>
      <c r="G60" s="403"/>
      <c r="H60" s="403"/>
      <c r="I60" s="403"/>
      <c r="J60" s="403"/>
      <c r="K60" s="270"/>
    </row>
    <row r="61" spans="2:11" s="1" customFormat="1" ht="15" customHeight="1">
      <c r="B61" s="269"/>
      <c r="C61" s="274"/>
      <c r="D61" s="403" t="s">
        <v>899</v>
      </c>
      <c r="E61" s="403"/>
      <c r="F61" s="403"/>
      <c r="G61" s="403"/>
      <c r="H61" s="403"/>
      <c r="I61" s="403"/>
      <c r="J61" s="403"/>
      <c r="K61" s="270"/>
    </row>
    <row r="62" spans="2:11" s="1" customFormat="1" ht="15" customHeight="1">
      <c r="B62" s="269"/>
      <c r="C62" s="274"/>
      <c r="D62" s="405" t="s">
        <v>900</v>
      </c>
      <c r="E62" s="405"/>
      <c r="F62" s="405"/>
      <c r="G62" s="405"/>
      <c r="H62" s="405"/>
      <c r="I62" s="405"/>
      <c r="J62" s="405"/>
      <c r="K62" s="270"/>
    </row>
    <row r="63" spans="2:11" s="1" customFormat="1" ht="15" customHeight="1">
      <c r="B63" s="269"/>
      <c r="C63" s="274"/>
      <c r="D63" s="403" t="s">
        <v>901</v>
      </c>
      <c r="E63" s="403"/>
      <c r="F63" s="403"/>
      <c r="G63" s="403"/>
      <c r="H63" s="403"/>
      <c r="I63" s="403"/>
      <c r="J63" s="403"/>
      <c r="K63" s="270"/>
    </row>
    <row r="64" spans="2:11" s="1" customFormat="1" ht="12.75" customHeight="1">
      <c r="B64" s="269"/>
      <c r="C64" s="274"/>
      <c r="D64" s="274"/>
      <c r="E64" s="277"/>
      <c r="F64" s="274"/>
      <c r="G64" s="274"/>
      <c r="H64" s="274"/>
      <c r="I64" s="274"/>
      <c r="J64" s="274"/>
      <c r="K64" s="270"/>
    </row>
    <row r="65" spans="2:11" s="1" customFormat="1" ht="15" customHeight="1">
      <c r="B65" s="269"/>
      <c r="C65" s="274"/>
      <c r="D65" s="403" t="s">
        <v>902</v>
      </c>
      <c r="E65" s="403"/>
      <c r="F65" s="403"/>
      <c r="G65" s="403"/>
      <c r="H65" s="403"/>
      <c r="I65" s="403"/>
      <c r="J65" s="403"/>
      <c r="K65" s="270"/>
    </row>
    <row r="66" spans="2:11" s="1" customFormat="1" ht="15" customHeight="1">
      <c r="B66" s="269"/>
      <c r="C66" s="274"/>
      <c r="D66" s="405" t="s">
        <v>903</v>
      </c>
      <c r="E66" s="405"/>
      <c r="F66" s="405"/>
      <c r="G66" s="405"/>
      <c r="H66" s="405"/>
      <c r="I66" s="405"/>
      <c r="J66" s="405"/>
      <c r="K66" s="270"/>
    </row>
    <row r="67" spans="2:11" s="1" customFormat="1" ht="15" customHeight="1">
      <c r="B67" s="269"/>
      <c r="C67" s="274"/>
      <c r="D67" s="403" t="s">
        <v>904</v>
      </c>
      <c r="E67" s="403"/>
      <c r="F67" s="403"/>
      <c r="G67" s="403"/>
      <c r="H67" s="403"/>
      <c r="I67" s="403"/>
      <c r="J67" s="403"/>
      <c r="K67" s="270"/>
    </row>
    <row r="68" spans="2:11" s="1" customFormat="1" ht="15" customHeight="1">
      <c r="B68" s="269"/>
      <c r="C68" s="274"/>
      <c r="D68" s="403" t="s">
        <v>905</v>
      </c>
      <c r="E68" s="403"/>
      <c r="F68" s="403"/>
      <c r="G68" s="403"/>
      <c r="H68" s="403"/>
      <c r="I68" s="403"/>
      <c r="J68" s="403"/>
      <c r="K68" s="270"/>
    </row>
    <row r="69" spans="2:11" s="1" customFormat="1" ht="15" customHeight="1">
      <c r="B69" s="269"/>
      <c r="C69" s="274"/>
      <c r="D69" s="403" t="s">
        <v>906</v>
      </c>
      <c r="E69" s="403"/>
      <c r="F69" s="403"/>
      <c r="G69" s="403"/>
      <c r="H69" s="403"/>
      <c r="I69" s="403"/>
      <c r="J69" s="403"/>
      <c r="K69" s="270"/>
    </row>
    <row r="70" spans="2:11" s="1" customFormat="1" ht="15" customHeight="1">
      <c r="B70" s="269"/>
      <c r="C70" s="274"/>
      <c r="D70" s="403" t="s">
        <v>907</v>
      </c>
      <c r="E70" s="403"/>
      <c r="F70" s="403"/>
      <c r="G70" s="403"/>
      <c r="H70" s="403"/>
      <c r="I70" s="403"/>
      <c r="J70" s="403"/>
      <c r="K70" s="270"/>
    </row>
    <row r="71" spans="2:11" s="1" customFormat="1" ht="12.75" customHeight="1">
      <c r="B71" s="278"/>
      <c r="C71" s="279"/>
      <c r="D71" s="279"/>
      <c r="E71" s="279"/>
      <c r="F71" s="279"/>
      <c r="G71" s="279"/>
      <c r="H71" s="279"/>
      <c r="I71" s="279"/>
      <c r="J71" s="279"/>
      <c r="K71" s="280"/>
    </row>
    <row r="72" spans="2:11" s="1" customFormat="1" ht="18.75" customHeight="1">
      <c r="B72" s="281"/>
      <c r="C72" s="281"/>
      <c r="D72" s="281"/>
      <c r="E72" s="281"/>
      <c r="F72" s="281"/>
      <c r="G72" s="281"/>
      <c r="H72" s="281"/>
      <c r="I72" s="281"/>
      <c r="J72" s="281"/>
      <c r="K72" s="282"/>
    </row>
    <row r="73" spans="2:11" s="1" customFormat="1" ht="18.75" customHeight="1">
      <c r="B73" s="282"/>
      <c r="C73" s="282"/>
      <c r="D73" s="282"/>
      <c r="E73" s="282"/>
      <c r="F73" s="282"/>
      <c r="G73" s="282"/>
      <c r="H73" s="282"/>
      <c r="I73" s="282"/>
      <c r="J73" s="282"/>
      <c r="K73" s="282"/>
    </row>
    <row r="74" spans="2:11" s="1" customFormat="1" ht="7.5" customHeight="1">
      <c r="B74" s="283"/>
      <c r="C74" s="284"/>
      <c r="D74" s="284"/>
      <c r="E74" s="284"/>
      <c r="F74" s="284"/>
      <c r="G74" s="284"/>
      <c r="H74" s="284"/>
      <c r="I74" s="284"/>
      <c r="J74" s="284"/>
      <c r="K74" s="285"/>
    </row>
    <row r="75" spans="2:11" s="1" customFormat="1" ht="45" customHeight="1">
      <c r="B75" s="286"/>
      <c r="C75" s="398" t="s">
        <v>908</v>
      </c>
      <c r="D75" s="398"/>
      <c r="E75" s="398"/>
      <c r="F75" s="398"/>
      <c r="G75" s="398"/>
      <c r="H75" s="398"/>
      <c r="I75" s="398"/>
      <c r="J75" s="398"/>
      <c r="K75" s="287"/>
    </row>
    <row r="76" spans="2:11" s="1" customFormat="1" ht="17.25" customHeight="1">
      <c r="B76" s="286"/>
      <c r="C76" s="288" t="s">
        <v>909</v>
      </c>
      <c r="D76" s="288"/>
      <c r="E76" s="288"/>
      <c r="F76" s="288" t="s">
        <v>910</v>
      </c>
      <c r="G76" s="289"/>
      <c r="H76" s="288" t="s">
        <v>57</v>
      </c>
      <c r="I76" s="288" t="s">
        <v>60</v>
      </c>
      <c r="J76" s="288" t="s">
        <v>911</v>
      </c>
      <c r="K76" s="287"/>
    </row>
    <row r="77" spans="2:11" s="1" customFormat="1" ht="17.25" customHeight="1">
      <c r="B77" s="286"/>
      <c r="C77" s="290" t="s">
        <v>912</v>
      </c>
      <c r="D77" s="290"/>
      <c r="E77" s="290"/>
      <c r="F77" s="291" t="s">
        <v>913</v>
      </c>
      <c r="G77" s="292"/>
      <c r="H77" s="290"/>
      <c r="I77" s="290"/>
      <c r="J77" s="290" t="s">
        <v>914</v>
      </c>
      <c r="K77" s="287"/>
    </row>
    <row r="78" spans="2:11" s="1" customFormat="1" ht="5.25" customHeight="1">
      <c r="B78" s="286"/>
      <c r="C78" s="293"/>
      <c r="D78" s="293"/>
      <c r="E78" s="293"/>
      <c r="F78" s="293"/>
      <c r="G78" s="294"/>
      <c r="H78" s="293"/>
      <c r="I78" s="293"/>
      <c r="J78" s="293"/>
      <c r="K78" s="287"/>
    </row>
    <row r="79" spans="2:11" s="1" customFormat="1" ht="15" customHeight="1">
      <c r="B79" s="286"/>
      <c r="C79" s="275" t="s">
        <v>56</v>
      </c>
      <c r="D79" s="295"/>
      <c r="E79" s="295"/>
      <c r="F79" s="296" t="s">
        <v>915</v>
      </c>
      <c r="G79" s="297"/>
      <c r="H79" s="275" t="s">
        <v>916</v>
      </c>
      <c r="I79" s="275" t="s">
        <v>917</v>
      </c>
      <c r="J79" s="275">
        <v>20</v>
      </c>
      <c r="K79" s="287"/>
    </row>
    <row r="80" spans="2:11" s="1" customFormat="1" ht="15" customHeight="1">
      <c r="B80" s="286"/>
      <c r="C80" s="275" t="s">
        <v>918</v>
      </c>
      <c r="D80" s="275"/>
      <c r="E80" s="275"/>
      <c r="F80" s="296" t="s">
        <v>915</v>
      </c>
      <c r="G80" s="297"/>
      <c r="H80" s="275" t="s">
        <v>919</v>
      </c>
      <c r="I80" s="275" t="s">
        <v>917</v>
      </c>
      <c r="J80" s="275">
        <v>120</v>
      </c>
      <c r="K80" s="287"/>
    </row>
    <row r="81" spans="2:11" s="1" customFormat="1" ht="15" customHeight="1">
      <c r="B81" s="298"/>
      <c r="C81" s="275" t="s">
        <v>920</v>
      </c>
      <c r="D81" s="275"/>
      <c r="E81" s="275"/>
      <c r="F81" s="296" t="s">
        <v>921</v>
      </c>
      <c r="G81" s="297"/>
      <c r="H81" s="275" t="s">
        <v>922</v>
      </c>
      <c r="I81" s="275" t="s">
        <v>917</v>
      </c>
      <c r="J81" s="275">
        <v>50</v>
      </c>
      <c r="K81" s="287"/>
    </row>
    <row r="82" spans="2:11" s="1" customFormat="1" ht="15" customHeight="1">
      <c r="B82" s="298"/>
      <c r="C82" s="275" t="s">
        <v>923</v>
      </c>
      <c r="D82" s="275"/>
      <c r="E82" s="275"/>
      <c r="F82" s="296" t="s">
        <v>915</v>
      </c>
      <c r="G82" s="297"/>
      <c r="H82" s="275" t="s">
        <v>924</v>
      </c>
      <c r="I82" s="275" t="s">
        <v>925</v>
      </c>
      <c r="J82" s="275"/>
      <c r="K82" s="287"/>
    </row>
    <row r="83" spans="2:11" s="1" customFormat="1" ht="15" customHeight="1">
      <c r="B83" s="298"/>
      <c r="C83" s="299" t="s">
        <v>926</v>
      </c>
      <c r="D83" s="299"/>
      <c r="E83" s="299"/>
      <c r="F83" s="300" t="s">
        <v>921</v>
      </c>
      <c r="G83" s="299"/>
      <c r="H83" s="299" t="s">
        <v>927</v>
      </c>
      <c r="I83" s="299" t="s">
        <v>917</v>
      </c>
      <c r="J83" s="299">
        <v>15</v>
      </c>
      <c r="K83" s="287"/>
    </row>
    <row r="84" spans="2:11" s="1" customFormat="1" ht="15" customHeight="1">
      <c r="B84" s="298"/>
      <c r="C84" s="299" t="s">
        <v>928</v>
      </c>
      <c r="D84" s="299"/>
      <c r="E84" s="299"/>
      <c r="F84" s="300" t="s">
        <v>921</v>
      </c>
      <c r="G84" s="299"/>
      <c r="H84" s="299" t="s">
        <v>929</v>
      </c>
      <c r="I84" s="299" t="s">
        <v>917</v>
      </c>
      <c r="J84" s="299">
        <v>15</v>
      </c>
      <c r="K84" s="287"/>
    </row>
    <row r="85" spans="2:11" s="1" customFormat="1" ht="15" customHeight="1">
      <c r="B85" s="298"/>
      <c r="C85" s="299" t="s">
        <v>930</v>
      </c>
      <c r="D85" s="299"/>
      <c r="E85" s="299"/>
      <c r="F85" s="300" t="s">
        <v>921</v>
      </c>
      <c r="G85" s="299"/>
      <c r="H85" s="299" t="s">
        <v>931</v>
      </c>
      <c r="I85" s="299" t="s">
        <v>917</v>
      </c>
      <c r="J85" s="299">
        <v>20</v>
      </c>
      <c r="K85" s="287"/>
    </row>
    <row r="86" spans="2:11" s="1" customFormat="1" ht="15" customHeight="1">
      <c r="B86" s="298"/>
      <c r="C86" s="299" t="s">
        <v>932</v>
      </c>
      <c r="D86" s="299"/>
      <c r="E86" s="299"/>
      <c r="F86" s="300" t="s">
        <v>921</v>
      </c>
      <c r="G86" s="299"/>
      <c r="H86" s="299" t="s">
        <v>933</v>
      </c>
      <c r="I86" s="299" t="s">
        <v>917</v>
      </c>
      <c r="J86" s="299">
        <v>20</v>
      </c>
      <c r="K86" s="287"/>
    </row>
    <row r="87" spans="2:11" s="1" customFormat="1" ht="15" customHeight="1">
      <c r="B87" s="298"/>
      <c r="C87" s="275" t="s">
        <v>934</v>
      </c>
      <c r="D87" s="275"/>
      <c r="E87" s="275"/>
      <c r="F87" s="296" t="s">
        <v>921</v>
      </c>
      <c r="G87" s="297"/>
      <c r="H87" s="275" t="s">
        <v>935</v>
      </c>
      <c r="I87" s="275" t="s">
        <v>917</v>
      </c>
      <c r="J87" s="275">
        <v>50</v>
      </c>
      <c r="K87" s="287"/>
    </row>
    <row r="88" spans="2:11" s="1" customFormat="1" ht="15" customHeight="1">
      <c r="B88" s="298"/>
      <c r="C88" s="275" t="s">
        <v>936</v>
      </c>
      <c r="D88" s="275"/>
      <c r="E88" s="275"/>
      <c r="F88" s="296" t="s">
        <v>921</v>
      </c>
      <c r="G88" s="297"/>
      <c r="H88" s="275" t="s">
        <v>937</v>
      </c>
      <c r="I88" s="275" t="s">
        <v>917</v>
      </c>
      <c r="J88" s="275">
        <v>20</v>
      </c>
      <c r="K88" s="287"/>
    </row>
    <row r="89" spans="2:11" s="1" customFormat="1" ht="15" customHeight="1">
      <c r="B89" s="298"/>
      <c r="C89" s="275" t="s">
        <v>938</v>
      </c>
      <c r="D89" s="275"/>
      <c r="E89" s="275"/>
      <c r="F89" s="296" t="s">
        <v>921</v>
      </c>
      <c r="G89" s="297"/>
      <c r="H89" s="275" t="s">
        <v>939</v>
      </c>
      <c r="I89" s="275" t="s">
        <v>917</v>
      </c>
      <c r="J89" s="275">
        <v>20</v>
      </c>
      <c r="K89" s="287"/>
    </row>
    <row r="90" spans="2:11" s="1" customFormat="1" ht="15" customHeight="1">
      <c r="B90" s="298"/>
      <c r="C90" s="275" t="s">
        <v>940</v>
      </c>
      <c r="D90" s="275"/>
      <c r="E90" s="275"/>
      <c r="F90" s="296" t="s">
        <v>921</v>
      </c>
      <c r="G90" s="297"/>
      <c r="H90" s="275" t="s">
        <v>941</v>
      </c>
      <c r="I90" s="275" t="s">
        <v>917</v>
      </c>
      <c r="J90" s="275">
        <v>50</v>
      </c>
      <c r="K90" s="287"/>
    </row>
    <row r="91" spans="2:11" s="1" customFormat="1" ht="15" customHeight="1">
      <c r="B91" s="298"/>
      <c r="C91" s="275" t="s">
        <v>942</v>
      </c>
      <c r="D91" s="275"/>
      <c r="E91" s="275"/>
      <c r="F91" s="296" t="s">
        <v>921</v>
      </c>
      <c r="G91" s="297"/>
      <c r="H91" s="275" t="s">
        <v>942</v>
      </c>
      <c r="I91" s="275" t="s">
        <v>917</v>
      </c>
      <c r="J91" s="275">
        <v>50</v>
      </c>
      <c r="K91" s="287"/>
    </row>
    <row r="92" spans="2:11" s="1" customFormat="1" ht="15" customHeight="1">
      <c r="B92" s="298"/>
      <c r="C92" s="275" t="s">
        <v>943</v>
      </c>
      <c r="D92" s="275"/>
      <c r="E92" s="275"/>
      <c r="F92" s="296" t="s">
        <v>921</v>
      </c>
      <c r="G92" s="297"/>
      <c r="H92" s="275" t="s">
        <v>944</v>
      </c>
      <c r="I92" s="275" t="s">
        <v>917</v>
      </c>
      <c r="J92" s="275">
        <v>255</v>
      </c>
      <c r="K92" s="287"/>
    </row>
    <row r="93" spans="2:11" s="1" customFormat="1" ht="15" customHeight="1">
      <c r="B93" s="298"/>
      <c r="C93" s="275" t="s">
        <v>945</v>
      </c>
      <c r="D93" s="275"/>
      <c r="E93" s="275"/>
      <c r="F93" s="296" t="s">
        <v>915</v>
      </c>
      <c r="G93" s="297"/>
      <c r="H93" s="275" t="s">
        <v>946</v>
      </c>
      <c r="I93" s="275" t="s">
        <v>947</v>
      </c>
      <c r="J93" s="275"/>
      <c r="K93" s="287"/>
    </row>
    <row r="94" spans="2:11" s="1" customFormat="1" ht="15" customHeight="1">
      <c r="B94" s="298"/>
      <c r="C94" s="275" t="s">
        <v>948</v>
      </c>
      <c r="D94" s="275"/>
      <c r="E94" s="275"/>
      <c r="F94" s="296" t="s">
        <v>915</v>
      </c>
      <c r="G94" s="297"/>
      <c r="H94" s="275" t="s">
        <v>949</v>
      </c>
      <c r="I94" s="275" t="s">
        <v>950</v>
      </c>
      <c r="J94" s="275"/>
      <c r="K94" s="287"/>
    </row>
    <row r="95" spans="2:11" s="1" customFormat="1" ht="15" customHeight="1">
      <c r="B95" s="298"/>
      <c r="C95" s="275" t="s">
        <v>951</v>
      </c>
      <c r="D95" s="275"/>
      <c r="E95" s="275"/>
      <c r="F95" s="296" t="s">
        <v>915</v>
      </c>
      <c r="G95" s="297"/>
      <c r="H95" s="275" t="s">
        <v>951</v>
      </c>
      <c r="I95" s="275" t="s">
        <v>950</v>
      </c>
      <c r="J95" s="275"/>
      <c r="K95" s="287"/>
    </row>
    <row r="96" spans="2:11" s="1" customFormat="1" ht="15" customHeight="1">
      <c r="B96" s="298"/>
      <c r="C96" s="275" t="s">
        <v>41</v>
      </c>
      <c r="D96" s="275"/>
      <c r="E96" s="275"/>
      <c r="F96" s="296" t="s">
        <v>915</v>
      </c>
      <c r="G96" s="297"/>
      <c r="H96" s="275" t="s">
        <v>952</v>
      </c>
      <c r="I96" s="275" t="s">
        <v>950</v>
      </c>
      <c r="J96" s="275"/>
      <c r="K96" s="287"/>
    </row>
    <row r="97" spans="2:11" s="1" customFormat="1" ht="15" customHeight="1">
      <c r="B97" s="298"/>
      <c r="C97" s="275" t="s">
        <v>51</v>
      </c>
      <c r="D97" s="275"/>
      <c r="E97" s="275"/>
      <c r="F97" s="296" t="s">
        <v>915</v>
      </c>
      <c r="G97" s="297"/>
      <c r="H97" s="275" t="s">
        <v>953</v>
      </c>
      <c r="I97" s="275" t="s">
        <v>950</v>
      </c>
      <c r="J97" s="275"/>
      <c r="K97" s="287"/>
    </row>
    <row r="98" spans="2:11" s="1" customFormat="1" ht="15" customHeight="1">
      <c r="B98" s="301"/>
      <c r="C98" s="302"/>
      <c r="D98" s="302"/>
      <c r="E98" s="302"/>
      <c r="F98" s="302"/>
      <c r="G98" s="302"/>
      <c r="H98" s="302"/>
      <c r="I98" s="302"/>
      <c r="J98" s="302"/>
      <c r="K98" s="303"/>
    </row>
    <row r="99" spans="2:11" s="1" customFormat="1" ht="18.75" customHeight="1">
      <c r="B99" s="304"/>
      <c r="C99" s="305"/>
      <c r="D99" s="305"/>
      <c r="E99" s="305"/>
      <c r="F99" s="305"/>
      <c r="G99" s="305"/>
      <c r="H99" s="305"/>
      <c r="I99" s="305"/>
      <c r="J99" s="305"/>
      <c r="K99" s="304"/>
    </row>
    <row r="100" spans="2:11" s="1" customFormat="1" ht="18.75" customHeight="1">
      <c r="B100" s="282"/>
      <c r="C100" s="282"/>
      <c r="D100" s="282"/>
      <c r="E100" s="282"/>
      <c r="F100" s="282"/>
      <c r="G100" s="282"/>
      <c r="H100" s="282"/>
      <c r="I100" s="282"/>
      <c r="J100" s="282"/>
      <c r="K100" s="282"/>
    </row>
    <row r="101" spans="2:11" s="1" customFormat="1" ht="7.5" customHeight="1">
      <c r="B101" s="283"/>
      <c r="C101" s="284"/>
      <c r="D101" s="284"/>
      <c r="E101" s="284"/>
      <c r="F101" s="284"/>
      <c r="G101" s="284"/>
      <c r="H101" s="284"/>
      <c r="I101" s="284"/>
      <c r="J101" s="284"/>
      <c r="K101" s="285"/>
    </row>
    <row r="102" spans="2:11" s="1" customFormat="1" ht="45" customHeight="1">
      <c r="B102" s="286"/>
      <c r="C102" s="398" t="s">
        <v>954</v>
      </c>
      <c r="D102" s="398"/>
      <c r="E102" s="398"/>
      <c r="F102" s="398"/>
      <c r="G102" s="398"/>
      <c r="H102" s="398"/>
      <c r="I102" s="398"/>
      <c r="J102" s="398"/>
      <c r="K102" s="287"/>
    </row>
    <row r="103" spans="2:11" s="1" customFormat="1" ht="17.25" customHeight="1">
      <c r="B103" s="286"/>
      <c r="C103" s="288" t="s">
        <v>909</v>
      </c>
      <c r="D103" s="288"/>
      <c r="E103" s="288"/>
      <c r="F103" s="288" t="s">
        <v>910</v>
      </c>
      <c r="G103" s="289"/>
      <c r="H103" s="288" t="s">
        <v>57</v>
      </c>
      <c r="I103" s="288" t="s">
        <v>60</v>
      </c>
      <c r="J103" s="288" t="s">
        <v>911</v>
      </c>
      <c r="K103" s="287"/>
    </row>
    <row r="104" spans="2:11" s="1" customFormat="1" ht="17.25" customHeight="1">
      <c r="B104" s="286"/>
      <c r="C104" s="290" t="s">
        <v>912</v>
      </c>
      <c r="D104" s="290"/>
      <c r="E104" s="290"/>
      <c r="F104" s="291" t="s">
        <v>913</v>
      </c>
      <c r="G104" s="292"/>
      <c r="H104" s="290"/>
      <c r="I104" s="290"/>
      <c r="J104" s="290" t="s">
        <v>914</v>
      </c>
      <c r="K104" s="287"/>
    </row>
    <row r="105" spans="2:11" s="1" customFormat="1" ht="5.25" customHeight="1">
      <c r="B105" s="286"/>
      <c r="C105" s="288"/>
      <c r="D105" s="288"/>
      <c r="E105" s="288"/>
      <c r="F105" s="288"/>
      <c r="G105" s="306"/>
      <c r="H105" s="288"/>
      <c r="I105" s="288"/>
      <c r="J105" s="288"/>
      <c r="K105" s="287"/>
    </row>
    <row r="106" spans="2:11" s="1" customFormat="1" ht="15" customHeight="1">
      <c r="B106" s="286"/>
      <c r="C106" s="275" t="s">
        <v>56</v>
      </c>
      <c r="D106" s="295"/>
      <c r="E106" s="295"/>
      <c r="F106" s="296" t="s">
        <v>915</v>
      </c>
      <c r="G106" s="275"/>
      <c r="H106" s="275" t="s">
        <v>955</v>
      </c>
      <c r="I106" s="275" t="s">
        <v>917</v>
      </c>
      <c r="J106" s="275">
        <v>20</v>
      </c>
      <c r="K106" s="287"/>
    </row>
    <row r="107" spans="2:11" s="1" customFormat="1" ht="15" customHeight="1">
      <c r="B107" s="286"/>
      <c r="C107" s="275" t="s">
        <v>918</v>
      </c>
      <c r="D107" s="275"/>
      <c r="E107" s="275"/>
      <c r="F107" s="296" t="s">
        <v>915</v>
      </c>
      <c r="G107" s="275"/>
      <c r="H107" s="275" t="s">
        <v>955</v>
      </c>
      <c r="I107" s="275" t="s">
        <v>917</v>
      </c>
      <c r="J107" s="275">
        <v>120</v>
      </c>
      <c r="K107" s="287"/>
    </row>
    <row r="108" spans="2:11" s="1" customFormat="1" ht="15" customHeight="1">
      <c r="B108" s="298"/>
      <c r="C108" s="275" t="s">
        <v>920</v>
      </c>
      <c r="D108" s="275"/>
      <c r="E108" s="275"/>
      <c r="F108" s="296" t="s">
        <v>921</v>
      </c>
      <c r="G108" s="275"/>
      <c r="H108" s="275" t="s">
        <v>955</v>
      </c>
      <c r="I108" s="275" t="s">
        <v>917</v>
      </c>
      <c r="J108" s="275">
        <v>50</v>
      </c>
      <c r="K108" s="287"/>
    </row>
    <row r="109" spans="2:11" s="1" customFormat="1" ht="15" customHeight="1">
      <c r="B109" s="298"/>
      <c r="C109" s="275" t="s">
        <v>923</v>
      </c>
      <c r="D109" s="275"/>
      <c r="E109" s="275"/>
      <c r="F109" s="296" t="s">
        <v>915</v>
      </c>
      <c r="G109" s="275"/>
      <c r="H109" s="275" t="s">
        <v>955</v>
      </c>
      <c r="I109" s="275" t="s">
        <v>925</v>
      </c>
      <c r="J109" s="275"/>
      <c r="K109" s="287"/>
    </row>
    <row r="110" spans="2:11" s="1" customFormat="1" ht="15" customHeight="1">
      <c r="B110" s="298"/>
      <c r="C110" s="275" t="s">
        <v>934</v>
      </c>
      <c r="D110" s="275"/>
      <c r="E110" s="275"/>
      <c r="F110" s="296" t="s">
        <v>921</v>
      </c>
      <c r="G110" s="275"/>
      <c r="H110" s="275" t="s">
        <v>955</v>
      </c>
      <c r="I110" s="275" t="s">
        <v>917</v>
      </c>
      <c r="J110" s="275">
        <v>50</v>
      </c>
      <c r="K110" s="287"/>
    </row>
    <row r="111" spans="2:11" s="1" customFormat="1" ht="15" customHeight="1">
      <c r="B111" s="298"/>
      <c r="C111" s="275" t="s">
        <v>942</v>
      </c>
      <c r="D111" s="275"/>
      <c r="E111" s="275"/>
      <c r="F111" s="296" t="s">
        <v>921</v>
      </c>
      <c r="G111" s="275"/>
      <c r="H111" s="275" t="s">
        <v>955</v>
      </c>
      <c r="I111" s="275" t="s">
        <v>917</v>
      </c>
      <c r="J111" s="275">
        <v>50</v>
      </c>
      <c r="K111" s="287"/>
    </row>
    <row r="112" spans="2:11" s="1" customFormat="1" ht="15" customHeight="1">
      <c r="B112" s="298"/>
      <c r="C112" s="275" t="s">
        <v>940</v>
      </c>
      <c r="D112" s="275"/>
      <c r="E112" s="275"/>
      <c r="F112" s="296" t="s">
        <v>921</v>
      </c>
      <c r="G112" s="275"/>
      <c r="H112" s="275" t="s">
        <v>955</v>
      </c>
      <c r="I112" s="275" t="s">
        <v>917</v>
      </c>
      <c r="J112" s="275">
        <v>50</v>
      </c>
      <c r="K112" s="287"/>
    </row>
    <row r="113" spans="2:11" s="1" customFormat="1" ht="15" customHeight="1">
      <c r="B113" s="298"/>
      <c r="C113" s="275" t="s">
        <v>56</v>
      </c>
      <c r="D113" s="275"/>
      <c r="E113" s="275"/>
      <c r="F113" s="296" t="s">
        <v>915</v>
      </c>
      <c r="G113" s="275"/>
      <c r="H113" s="275" t="s">
        <v>956</v>
      </c>
      <c r="I113" s="275" t="s">
        <v>917</v>
      </c>
      <c r="J113" s="275">
        <v>20</v>
      </c>
      <c r="K113" s="287"/>
    </row>
    <row r="114" spans="2:11" s="1" customFormat="1" ht="15" customHeight="1">
      <c r="B114" s="298"/>
      <c r="C114" s="275" t="s">
        <v>957</v>
      </c>
      <c r="D114" s="275"/>
      <c r="E114" s="275"/>
      <c r="F114" s="296" t="s">
        <v>915</v>
      </c>
      <c r="G114" s="275"/>
      <c r="H114" s="275" t="s">
        <v>958</v>
      </c>
      <c r="I114" s="275" t="s">
        <v>917</v>
      </c>
      <c r="J114" s="275">
        <v>120</v>
      </c>
      <c r="K114" s="287"/>
    </row>
    <row r="115" spans="2:11" s="1" customFormat="1" ht="15" customHeight="1">
      <c r="B115" s="298"/>
      <c r="C115" s="275" t="s">
        <v>41</v>
      </c>
      <c r="D115" s="275"/>
      <c r="E115" s="275"/>
      <c r="F115" s="296" t="s">
        <v>915</v>
      </c>
      <c r="G115" s="275"/>
      <c r="H115" s="275" t="s">
        <v>959</v>
      </c>
      <c r="I115" s="275" t="s">
        <v>950</v>
      </c>
      <c r="J115" s="275"/>
      <c r="K115" s="287"/>
    </row>
    <row r="116" spans="2:11" s="1" customFormat="1" ht="15" customHeight="1">
      <c r="B116" s="298"/>
      <c r="C116" s="275" t="s">
        <v>51</v>
      </c>
      <c r="D116" s="275"/>
      <c r="E116" s="275"/>
      <c r="F116" s="296" t="s">
        <v>915</v>
      </c>
      <c r="G116" s="275"/>
      <c r="H116" s="275" t="s">
        <v>960</v>
      </c>
      <c r="I116" s="275" t="s">
        <v>950</v>
      </c>
      <c r="J116" s="275"/>
      <c r="K116" s="287"/>
    </row>
    <row r="117" spans="2:11" s="1" customFormat="1" ht="15" customHeight="1">
      <c r="B117" s="298"/>
      <c r="C117" s="275" t="s">
        <v>60</v>
      </c>
      <c r="D117" s="275"/>
      <c r="E117" s="275"/>
      <c r="F117" s="296" t="s">
        <v>915</v>
      </c>
      <c r="G117" s="275"/>
      <c r="H117" s="275" t="s">
        <v>961</v>
      </c>
      <c r="I117" s="275" t="s">
        <v>962</v>
      </c>
      <c r="J117" s="275"/>
      <c r="K117" s="287"/>
    </row>
    <row r="118" spans="2:11" s="1" customFormat="1" ht="15" customHeight="1">
      <c r="B118" s="301"/>
      <c r="C118" s="307"/>
      <c r="D118" s="307"/>
      <c r="E118" s="307"/>
      <c r="F118" s="307"/>
      <c r="G118" s="307"/>
      <c r="H118" s="307"/>
      <c r="I118" s="307"/>
      <c r="J118" s="307"/>
      <c r="K118" s="303"/>
    </row>
    <row r="119" spans="2:11" s="1" customFormat="1" ht="18.75" customHeight="1">
      <c r="B119" s="308"/>
      <c r="C119" s="309"/>
      <c r="D119" s="309"/>
      <c r="E119" s="309"/>
      <c r="F119" s="310"/>
      <c r="G119" s="309"/>
      <c r="H119" s="309"/>
      <c r="I119" s="309"/>
      <c r="J119" s="309"/>
      <c r="K119" s="308"/>
    </row>
    <row r="120" spans="2:11" s="1" customFormat="1" ht="18.75" customHeight="1">
      <c r="B120" s="282"/>
      <c r="C120" s="282"/>
      <c r="D120" s="282"/>
      <c r="E120" s="282"/>
      <c r="F120" s="282"/>
      <c r="G120" s="282"/>
      <c r="H120" s="282"/>
      <c r="I120" s="282"/>
      <c r="J120" s="282"/>
      <c r="K120" s="282"/>
    </row>
    <row r="121" spans="2:11" s="1" customFormat="1" ht="7.5" customHeight="1">
      <c r="B121" s="311"/>
      <c r="C121" s="312"/>
      <c r="D121" s="312"/>
      <c r="E121" s="312"/>
      <c r="F121" s="312"/>
      <c r="G121" s="312"/>
      <c r="H121" s="312"/>
      <c r="I121" s="312"/>
      <c r="J121" s="312"/>
      <c r="K121" s="313"/>
    </row>
    <row r="122" spans="2:11" s="1" customFormat="1" ht="45" customHeight="1">
      <c r="B122" s="314"/>
      <c r="C122" s="399" t="s">
        <v>963</v>
      </c>
      <c r="D122" s="399"/>
      <c r="E122" s="399"/>
      <c r="F122" s="399"/>
      <c r="G122" s="399"/>
      <c r="H122" s="399"/>
      <c r="I122" s="399"/>
      <c r="J122" s="399"/>
      <c r="K122" s="315"/>
    </row>
    <row r="123" spans="2:11" s="1" customFormat="1" ht="17.25" customHeight="1">
      <c r="B123" s="316"/>
      <c r="C123" s="288" t="s">
        <v>909</v>
      </c>
      <c r="D123" s="288"/>
      <c r="E123" s="288"/>
      <c r="F123" s="288" t="s">
        <v>910</v>
      </c>
      <c r="G123" s="289"/>
      <c r="H123" s="288" t="s">
        <v>57</v>
      </c>
      <c r="I123" s="288" t="s">
        <v>60</v>
      </c>
      <c r="J123" s="288" t="s">
        <v>911</v>
      </c>
      <c r="K123" s="317"/>
    </row>
    <row r="124" spans="2:11" s="1" customFormat="1" ht="17.25" customHeight="1">
      <c r="B124" s="316"/>
      <c r="C124" s="290" t="s">
        <v>912</v>
      </c>
      <c r="D124" s="290"/>
      <c r="E124" s="290"/>
      <c r="F124" s="291" t="s">
        <v>913</v>
      </c>
      <c r="G124" s="292"/>
      <c r="H124" s="290"/>
      <c r="I124" s="290"/>
      <c r="J124" s="290" t="s">
        <v>914</v>
      </c>
      <c r="K124" s="317"/>
    </row>
    <row r="125" spans="2:11" s="1" customFormat="1" ht="5.25" customHeight="1">
      <c r="B125" s="318"/>
      <c r="C125" s="293"/>
      <c r="D125" s="293"/>
      <c r="E125" s="293"/>
      <c r="F125" s="293"/>
      <c r="G125" s="319"/>
      <c r="H125" s="293"/>
      <c r="I125" s="293"/>
      <c r="J125" s="293"/>
      <c r="K125" s="320"/>
    </row>
    <row r="126" spans="2:11" s="1" customFormat="1" ht="15" customHeight="1">
      <c r="B126" s="318"/>
      <c r="C126" s="275" t="s">
        <v>918</v>
      </c>
      <c r="D126" s="295"/>
      <c r="E126" s="295"/>
      <c r="F126" s="296" t="s">
        <v>915</v>
      </c>
      <c r="G126" s="275"/>
      <c r="H126" s="275" t="s">
        <v>955</v>
      </c>
      <c r="I126" s="275" t="s">
        <v>917</v>
      </c>
      <c r="J126" s="275">
        <v>120</v>
      </c>
      <c r="K126" s="321"/>
    </row>
    <row r="127" spans="2:11" s="1" customFormat="1" ht="15" customHeight="1">
      <c r="B127" s="318"/>
      <c r="C127" s="275" t="s">
        <v>964</v>
      </c>
      <c r="D127" s="275"/>
      <c r="E127" s="275"/>
      <c r="F127" s="296" t="s">
        <v>915</v>
      </c>
      <c r="G127" s="275"/>
      <c r="H127" s="275" t="s">
        <v>965</v>
      </c>
      <c r="I127" s="275" t="s">
        <v>917</v>
      </c>
      <c r="J127" s="275" t="s">
        <v>966</v>
      </c>
      <c r="K127" s="321"/>
    </row>
    <row r="128" spans="2:11" s="1" customFormat="1" ht="15" customHeight="1">
      <c r="B128" s="318"/>
      <c r="C128" s="275" t="s">
        <v>94</v>
      </c>
      <c r="D128" s="275"/>
      <c r="E128" s="275"/>
      <c r="F128" s="296" t="s">
        <v>915</v>
      </c>
      <c r="G128" s="275"/>
      <c r="H128" s="275" t="s">
        <v>967</v>
      </c>
      <c r="I128" s="275" t="s">
        <v>917</v>
      </c>
      <c r="J128" s="275" t="s">
        <v>966</v>
      </c>
      <c r="K128" s="321"/>
    </row>
    <row r="129" spans="2:11" s="1" customFormat="1" ht="15" customHeight="1">
      <c r="B129" s="318"/>
      <c r="C129" s="275" t="s">
        <v>926</v>
      </c>
      <c r="D129" s="275"/>
      <c r="E129" s="275"/>
      <c r="F129" s="296" t="s">
        <v>921</v>
      </c>
      <c r="G129" s="275"/>
      <c r="H129" s="275" t="s">
        <v>927</v>
      </c>
      <c r="I129" s="275" t="s">
        <v>917</v>
      </c>
      <c r="J129" s="275">
        <v>15</v>
      </c>
      <c r="K129" s="321"/>
    </row>
    <row r="130" spans="2:11" s="1" customFormat="1" ht="15" customHeight="1">
      <c r="B130" s="318"/>
      <c r="C130" s="299" t="s">
        <v>928</v>
      </c>
      <c r="D130" s="299"/>
      <c r="E130" s="299"/>
      <c r="F130" s="300" t="s">
        <v>921</v>
      </c>
      <c r="G130" s="299"/>
      <c r="H130" s="299" t="s">
        <v>929</v>
      </c>
      <c r="I130" s="299" t="s">
        <v>917</v>
      </c>
      <c r="J130" s="299">
        <v>15</v>
      </c>
      <c r="K130" s="321"/>
    </row>
    <row r="131" spans="2:11" s="1" customFormat="1" ht="15" customHeight="1">
      <c r="B131" s="318"/>
      <c r="C131" s="299" t="s">
        <v>930</v>
      </c>
      <c r="D131" s="299"/>
      <c r="E131" s="299"/>
      <c r="F131" s="300" t="s">
        <v>921</v>
      </c>
      <c r="G131" s="299"/>
      <c r="H131" s="299" t="s">
        <v>931</v>
      </c>
      <c r="I131" s="299" t="s">
        <v>917</v>
      </c>
      <c r="J131" s="299">
        <v>20</v>
      </c>
      <c r="K131" s="321"/>
    </row>
    <row r="132" spans="2:11" s="1" customFormat="1" ht="15" customHeight="1">
      <c r="B132" s="318"/>
      <c r="C132" s="299" t="s">
        <v>932</v>
      </c>
      <c r="D132" s="299"/>
      <c r="E132" s="299"/>
      <c r="F132" s="300" t="s">
        <v>921</v>
      </c>
      <c r="G132" s="299"/>
      <c r="H132" s="299" t="s">
        <v>933</v>
      </c>
      <c r="I132" s="299" t="s">
        <v>917</v>
      </c>
      <c r="J132" s="299">
        <v>20</v>
      </c>
      <c r="K132" s="321"/>
    </row>
    <row r="133" spans="2:11" s="1" customFormat="1" ht="15" customHeight="1">
      <c r="B133" s="318"/>
      <c r="C133" s="275" t="s">
        <v>920</v>
      </c>
      <c r="D133" s="275"/>
      <c r="E133" s="275"/>
      <c r="F133" s="296" t="s">
        <v>921</v>
      </c>
      <c r="G133" s="275"/>
      <c r="H133" s="275" t="s">
        <v>955</v>
      </c>
      <c r="I133" s="275" t="s">
        <v>917</v>
      </c>
      <c r="J133" s="275">
        <v>50</v>
      </c>
      <c r="K133" s="321"/>
    </row>
    <row r="134" spans="2:11" s="1" customFormat="1" ht="15" customHeight="1">
      <c r="B134" s="318"/>
      <c r="C134" s="275" t="s">
        <v>934</v>
      </c>
      <c r="D134" s="275"/>
      <c r="E134" s="275"/>
      <c r="F134" s="296" t="s">
        <v>921</v>
      </c>
      <c r="G134" s="275"/>
      <c r="H134" s="275" t="s">
        <v>955</v>
      </c>
      <c r="I134" s="275" t="s">
        <v>917</v>
      </c>
      <c r="J134" s="275">
        <v>50</v>
      </c>
      <c r="K134" s="321"/>
    </row>
    <row r="135" spans="2:11" s="1" customFormat="1" ht="15" customHeight="1">
      <c r="B135" s="318"/>
      <c r="C135" s="275" t="s">
        <v>940</v>
      </c>
      <c r="D135" s="275"/>
      <c r="E135" s="275"/>
      <c r="F135" s="296" t="s">
        <v>921</v>
      </c>
      <c r="G135" s="275"/>
      <c r="H135" s="275" t="s">
        <v>955</v>
      </c>
      <c r="I135" s="275" t="s">
        <v>917</v>
      </c>
      <c r="J135" s="275">
        <v>50</v>
      </c>
      <c r="K135" s="321"/>
    </row>
    <row r="136" spans="2:11" s="1" customFormat="1" ht="15" customHeight="1">
      <c r="B136" s="318"/>
      <c r="C136" s="275" t="s">
        <v>942</v>
      </c>
      <c r="D136" s="275"/>
      <c r="E136" s="275"/>
      <c r="F136" s="296" t="s">
        <v>921</v>
      </c>
      <c r="G136" s="275"/>
      <c r="H136" s="275" t="s">
        <v>955</v>
      </c>
      <c r="I136" s="275" t="s">
        <v>917</v>
      </c>
      <c r="J136" s="275">
        <v>50</v>
      </c>
      <c r="K136" s="321"/>
    </row>
    <row r="137" spans="2:11" s="1" customFormat="1" ht="15" customHeight="1">
      <c r="B137" s="318"/>
      <c r="C137" s="275" t="s">
        <v>943</v>
      </c>
      <c r="D137" s="275"/>
      <c r="E137" s="275"/>
      <c r="F137" s="296" t="s">
        <v>921</v>
      </c>
      <c r="G137" s="275"/>
      <c r="H137" s="275" t="s">
        <v>968</v>
      </c>
      <c r="I137" s="275" t="s">
        <v>917</v>
      </c>
      <c r="J137" s="275">
        <v>255</v>
      </c>
      <c r="K137" s="321"/>
    </row>
    <row r="138" spans="2:11" s="1" customFormat="1" ht="15" customHeight="1">
      <c r="B138" s="318"/>
      <c r="C138" s="275" t="s">
        <v>945</v>
      </c>
      <c r="D138" s="275"/>
      <c r="E138" s="275"/>
      <c r="F138" s="296" t="s">
        <v>915</v>
      </c>
      <c r="G138" s="275"/>
      <c r="H138" s="275" t="s">
        <v>969</v>
      </c>
      <c r="I138" s="275" t="s">
        <v>947</v>
      </c>
      <c r="J138" s="275"/>
      <c r="K138" s="321"/>
    </row>
    <row r="139" spans="2:11" s="1" customFormat="1" ht="15" customHeight="1">
      <c r="B139" s="318"/>
      <c r="C139" s="275" t="s">
        <v>948</v>
      </c>
      <c r="D139" s="275"/>
      <c r="E139" s="275"/>
      <c r="F139" s="296" t="s">
        <v>915</v>
      </c>
      <c r="G139" s="275"/>
      <c r="H139" s="275" t="s">
        <v>970</v>
      </c>
      <c r="I139" s="275" t="s">
        <v>950</v>
      </c>
      <c r="J139" s="275"/>
      <c r="K139" s="321"/>
    </row>
    <row r="140" spans="2:11" s="1" customFormat="1" ht="15" customHeight="1">
      <c r="B140" s="318"/>
      <c r="C140" s="275" t="s">
        <v>951</v>
      </c>
      <c r="D140" s="275"/>
      <c r="E140" s="275"/>
      <c r="F140" s="296" t="s">
        <v>915</v>
      </c>
      <c r="G140" s="275"/>
      <c r="H140" s="275" t="s">
        <v>951</v>
      </c>
      <c r="I140" s="275" t="s">
        <v>950</v>
      </c>
      <c r="J140" s="275"/>
      <c r="K140" s="321"/>
    </row>
    <row r="141" spans="2:11" s="1" customFormat="1" ht="15" customHeight="1">
      <c r="B141" s="318"/>
      <c r="C141" s="275" t="s">
        <v>41</v>
      </c>
      <c r="D141" s="275"/>
      <c r="E141" s="275"/>
      <c r="F141" s="296" t="s">
        <v>915</v>
      </c>
      <c r="G141" s="275"/>
      <c r="H141" s="275" t="s">
        <v>971</v>
      </c>
      <c r="I141" s="275" t="s">
        <v>950</v>
      </c>
      <c r="J141" s="275"/>
      <c r="K141" s="321"/>
    </row>
    <row r="142" spans="2:11" s="1" customFormat="1" ht="15" customHeight="1">
      <c r="B142" s="318"/>
      <c r="C142" s="275" t="s">
        <v>972</v>
      </c>
      <c r="D142" s="275"/>
      <c r="E142" s="275"/>
      <c r="F142" s="296" t="s">
        <v>915</v>
      </c>
      <c r="G142" s="275"/>
      <c r="H142" s="275" t="s">
        <v>973</v>
      </c>
      <c r="I142" s="275" t="s">
        <v>950</v>
      </c>
      <c r="J142" s="275"/>
      <c r="K142" s="321"/>
    </row>
    <row r="143" spans="2:11" s="1" customFormat="1" ht="15" customHeight="1">
      <c r="B143" s="322"/>
      <c r="C143" s="323"/>
      <c r="D143" s="323"/>
      <c r="E143" s="323"/>
      <c r="F143" s="323"/>
      <c r="G143" s="323"/>
      <c r="H143" s="323"/>
      <c r="I143" s="323"/>
      <c r="J143" s="323"/>
      <c r="K143" s="324"/>
    </row>
    <row r="144" spans="2:11" s="1" customFormat="1" ht="18.75" customHeight="1">
      <c r="B144" s="309"/>
      <c r="C144" s="309"/>
      <c r="D144" s="309"/>
      <c r="E144" s="309"/>
      <c r="F144" s="310"/>
      <c r="G144" s="309"/>
      <c r="H144" s="309"/>
      <c r="I144" s="309"/>
      <c r="J144" s="309"/>
      <c r="K144" s="309"/>
    </row>
    <row r="145" spans="2:11" s="1" customFormat="1" ht="18.75" customHeight="1">
      <c r="B145" s="282"/>
      <c r="C145" s="282"/>
      <c r="D145" s="282"/>
      <c r="E145" s="282"/>
      <c r="F145" s="282"/>
      <c r="G145" s="282"/>
      <c r="H145" s="282"/>
      <c r="I145" s="282"/>
      <c r="J145" s="282"/>
      <c r="K145" s="282"/>
    </row>
    <row r="146" spans="2:11" s="1" customFormat="1" ht="7.5" customHeight="1">
      <c r="B146" s="283"/>
      <c r="C146" s="284"/>
      <c r="D146" s="284"/>
      <c r="E146" s="284"/>
      <c r="F146" s="284"/>
      <c r="G146" s="284"/>
      <c r="H146" s="284"/>
      <c r="I146" s="284"/>
      <c r="J146" s="284"/>
      <c r="K146" s="285"/>
    </row>
    <row r="147" spans="2:11" s="1" customFormat="1" ht="45" customHeight="1">
      <c r="B147" s="286"/>
      <c r="C147" s="398" t="s">
        <v>974</v>
      </c>
      <c r="D147" s="398"/>
      <c r="E147" s="398"/>
      <c r="F147" s="398"/>
      <c r="G147" s="398"/>
      <c r="H147" s="398"/>
      <c r="I147" s="398"/>
      <c r="J147" s="398"/>
      <c r="K147" s="287"/>
    </row>
    <row r="148" spans="2:11" s="1" customFormat="1" ht="17.25" customHeight="1">
      <c r="B148" s="286"/>
      <c r="C148" s="288" t="s">
        <v>909</v>
      </c>
      <c r="D148" s="288"/>
      <c r="E148" s="288"/>
      <c r="F148" s="288" t="s">
        <v>910</v>
      </c>
      <c r="G148" s="289"/>
      <c r="H148" s="288" t="s">
        <v>57</v>
      </c>
      <c r="I148" s="288" t="s">
        <v>60</v>
      </c>
      <c r="J148" s="288" t="s">
        <v>911</v>
      </c>
      <c r="K148" s="287"/>
    </row>
    <row r="149" spans="2:11" s="1" customFormat="1" ht="17.25" customHeight="1">
      <c r="B149" s="286"/>
      <c r="C149" s="290" t="s">
        <v>912</v>
      </c>
      <c r="D149" s="290"/>
      <c r="E149" s="290"/>
      <c r="F149" s="291" t="s">
        <v>913</v>
      </c>
      <c r="G149" s="292"/>
      <c r="H149" s="290"/>
      <c r="I149" s="290"/>
      <c r="J149" s="290" t="s">
        <v>914</v>
      </c>
      <c r="K149" s="287"/>
    </row>
    <row r="150" spans="2:11" s="1" customFormat="1" ht="5.25" customHeight="1">
      <c r="B150" s="298"/>
      <c r="C150" s="293"/>
      <c r="D150" s="293"/>
      <c r="E150" s="293"/>
      <c r="F150" s="293"/>
      <c r="G150" s="294"/>
      <c r="H150" s="293"/>
      <c r="I150" s="293"/>
      <c r="J150" s="293"/>
      <c r="K150" s="321"/>
    </row>
    <row r="151" spans="2:11" s="1" customFormat="1" ht="15" customHeight="1">
      <c r="B151" s="298"/>
      <c r="C151" s="325" t="s">
        <v>918</v>
      </c>
      <c r="D151" s="275"/>
      <c r="E151" s="275"/>
      <c r="F151" s="326" t="s">
        <v>915</v>
      </c>
      <c r="G151" s="275"/>
      <c r="H151" s="325" t="s">
        <v>955</v>
      </c>
      <c r="I151" s="325" t="s">
        <v>917</v>
      </c>
      <c r="J151" s="325">
        <v>120</v>
      </c>
      <c r="K151" s="321"/>
    </row>
    <row r="152" spans="2:11" s="1" customFormat="1" ht="15" customHeight="1">
      <c r="B152" s="298"/>
      <c r="C152" s="325" t="s">
        <v>964</v>
      </c>
      <c r="D152" s="275"/>
      <c r="E152" s="275"/>
      <c r="F152" s="326" t="s">
        <v>915</v>
      </c>
      <c r="G152" s="275"/>
      <c r="H152" s="325" t="s">
        <v>975</v>
      </c>
      <c r="I152" s="325" t="s">
        <v>917</v>
      </c>
      <c r="J152" s="325" t="s">
        <v>966</v>
      </c>
      <c r="K152" s="321"/>
    </row>
    <row r="153" spans="2:11" s="1" customFormat="1" ht="15" customHeight="1">
      <c r="B153" s="298"/>
      <c r="C153" s="325" t="s">
        <v>94</v>
      </c>
      <c r="D153" s="275"/>
      <c r="E153" s="275"/>
      <c r="F153" s="326" t="s">
        <v>915</v>
      </c>
      <c r="G153" s="275"/>
      <c r="H153" s="325" t="s">
        <v>976</v>
      </c>
      <c r="I153" s="325" t="s">
        <v>917</v>
      </c>
      <c r="J153" s="325" t="s">
        <v>966</v>
      </c>
      <c r="K153" s="321"/>
    </row>
    <row r="154" spans="2:11" s="1" customFormat="1" ht="15" customHeight="1">
      <c r="B154" s="298"/>
      <c r="C154" s="325" t="s">
        <v>920</v>
      </c>
      <c r="D154" s="275"/>
      <c r="E154" s="275"/>
      <c r="F154" s="326" t="s">
        <v>921</v>
      </c>
      <c r="G154" s="275"/>
      <c r="H154" s="325" t="s">
        <v>955</v>
      </c>
      <c r="I154" s="325" t="s">
        <v>917</v>
      </c>
      <c r="J154" s="325">
        <v>50</v>
      </c>
      <c r="K154" s="321"/>
    </row>
    <row r="155" spans="2:11" s="1" customFormat="1" ht="15" customHeight="1">
      <c r="B155" s="298"/>
      <c r="C155" s="325" t="s">
        <v>923</v>
      </c>
      <c r="D155" s="275"/>
      <c r="E155" s="275"/>
      <c r="F155" s="326" t="s">
        <v>915</v>
      </c>
      <c r="G155" s="275"/>
      <c r="H155" s="325" t="s">
        <v>955</v>
      </c>
      <c r="I155" s="325" t="s">
        <v>925</v>
      </c>
      <c r="J155" s="325"/>
      <c r="K155" s="321"/>
    </row>
    <row r="156" spans="2:11" s="1" customFormat="1" ht="15" customHeight="1">
      <c r="B156" s="298"/>
      <c r="C156" s="325" t="s">
        <v>934</v>
      </c>
      <c r="D156" s="275"/>
      <c r="E156" s="275"/>
      <c r="F156" s="326" t="s">
        <v>921</v>
      </c>
      <c r="G156" s="275"/>
      <c r="H156" s="325" t="s">
        <v>955</v>
      </c>
      <c r="I156" s="325" t="s">
        <v>917</v>
      </c>
      <c r="J156" s="325">
        <v>50</v>
      </c>
      <c r="K156" s="321"/>
    </row>
    <row r="157" spans="2:11" s="1" customFormat="1" ht="15" customHeight="1">
      <c r="B157" s="298"/>
      <c r="C157" s="325" t="s">
        <v>942</v>
      </c>
      <c r="D157" s="275"/>
      <c r="E157" s="275"/>
      <c r="F157" s="326" t="s">
        <v>921</v>
      </c>
      <c r="G157" s="275"/>
      <c r="H157" s="325" t="s">
        <v>955</v>
      </c>
      <c r="I157" s="325" t="s">
        <v>917</v>
      </c>
      <c r="J157" s="325">
        <v>50</v>
      </c>
      <c r="K157" s="321"/>
    </row>
    <row r="158" spans="2:11" s="1" customFormat="1" ht="15" customHeight="1">
      <c r="B158" s="298"/>
      <c r="C158" s="325" t="s">
        <v>940</v>
      </c>
      <c r="D158" s="275"/>
      <c r="E158" s="275"/>
      <c r="F158" s="326" t="s">
        <v>921</v>
      </c>
      <c r="G158" s="275"/>
      <c r="H158" s="325" t="s">
        <v>955</v>
      </c>
      <c r="I158" s="325" t="s">
        <v>917</v>
      </c>
      <c r="J158" s="325">
        <v>50</v>
      </c>
      <c r="K158" s="321"/>
    </row>
    <row r="159" spans="2:11" s="1" customFormat="1" ht="15" customHeight="1">
      <c r="B159" s="298"/>
      <c r="C159" s="325" t="s">
        <v>118</v>
      </c>
      <c r="D159" s="275"/>
      <c r="E159" s="275"/>
      <c r="F159" s="326" t="s">
        <v>915</v>
      </c>
      <c r="G159" s="275"/>
      <c r="H159" s="325" t="s">
        <v>977</v>
      </c>
      <c r="I159" s="325" t="s">
        <v>917</v>
      </c>
      <c r="J159" s="325" t="s">
        <v>978</v>
      </c>
      <c r="K159" s="321"/>
    </row>
    <row r="160" spans="2:11" s="1" customFormat="1" ht="15" customHeight="1">
      <c r="B160" s="298"/>
      <c r="C160" s="325" t="s">
        <v>979</v>
      </c>
      <c r="D160" s="275"/>
      <c r="E160" s="275"/>
      <c r="F160" s="326" t="s">
        <v>915</v>
      </c>
      <c r="G160" s="275"/>
      <c r="H160" s="325" t="s">
        <v>980</v>
      </c>
      <c r="I160" s="325" t="s">
        <v>950</v>
      </c>
      <c r="J160" s="325"/>
      <c r="K160" s="321"/>
    </row>
    <row r="161" spans="2:11" s="1" customFormat="1" ht="15" customHeight="1">
      <c r="B161" s="327"/>
      <c r="C161" s="307"/>
      <c r="D161" s="307"/>
      <c r="E161" s="307"/>
      <c r="F161" s="307"/>
      <c r="G161" s="307"/>
      <c r="H161" s="307"/>
      <c r="I161" s="307"/>
      <c r="J161" s="307"/>
      <c r="K161" s="328"/>
    </row>
    <row r="162" spans="2:11" s="1" customFormat="1" ht="18.75" customHeight="1">
      <c r="B162" s="309"/>
      <c r="C162" s="319"/>
      <c r="D162" s="319"/>
      <c r="E162" s="319"/>
      <c r="F162" s="329"/>
      <c r="G162" s="319"/>
      <c r="H162" s="319"/>
      <c r="I162" s="319"/>
      <c r="J162" s="319"/>
      <c r="K162" s="309"/>
    </row>
    <row r="163" spans="2:11" s="1" customFormat="1" ht="18.75" customHeight="1">
      <c r="B163" s="282"/>
      <c r="C163" s="282"/>
      <c r="D163" s="282"/>
      <c r="E163" s="282"/>
      <c r="F163" s="282"/>
      <c r="G163" s="282"/>
      <c r="H163" s="282"/>
      <c r="I163" s="282"/>
      <c r="J163" s="282"/>
      <c r="K163" s="282"/>
    </row>
    <row r="164" spans="2:11" s="1" customFormat="1" ht="7.5" customHeight="1">
      <c r="B164" s="264"/>
      <c r="C164" s="265"/>
      <c r="D164" s="265"/>
      <c r="E164" s="265"/>
      <c r="F164" s="265"/>
      <c r="G164" s="265"/>
      <c r="H164" s="265"/>
      <c r="I164" s="265"/>
      <c r="J164" s="265"/>
      <c r="K164" s="266"/>
    </row>
    <row r="165" spans="2:11" s="1" customFormat="1" ht="45" customHeight="1">
      <c r="B165" s="267"/>
      <c r="C165" s="399" t="s">
        <v>981</v>
      </c>
      <c r="D165" s="399"/>
      <c r="E165" s="399"/>
      <c r="F165" s="399"/>
      <c r="G165" s="399"/>
      <c r="H165" s="399"/>
      <c r="I165" s="399"/>
      <c r="J165" s="399"/>
      <c r="K165" s="268"/>
    </row>
    <row r="166" spans="2:11" s="1" customFormat="1" ht="17.25" customHeight="1">
      <c r="B166" s="267"/>
      <c r="C166" s="288" t="s">
        <v>909</v>
      </c>
      <c r="D166" s="288"/>
      <c r="E166" s="288"/>
      <c r="F166" s="288" t="s">
        <v>910</v>
      </c>
      <c r="G166" s="330"/>
      <c r="H166" s="331" t="s">
        <v>57</v>
      </c>
      <c r="I166" s="331" t="s">
        <v>60</v>
      </c>
      <c r="J166" s="288" t="s">
        <v>911</v>
      </c>
      <c r="K166" s="268"/>
    </row>
    <row r="167" spans="2:11" s="1" customFormat="1" ht="17.25" customHeight="1">
      <c r="B167" s="269"/>
      <c r="C167" s="290" t="s">
        <v>912</v>
      </c>
      <c r="D167" s="290"/>
      <c r="E167" s="290"/>
      <c r="F167" s="291" t="s">
        <v>913</v>
      </c>
      <c r="G167" s="332"/>
      <c r="H167" s="333"/>
      <c r="I167" s="333"/>
      <c r="J167" s="290" t="s">
        <v>914</v>
      </c>
      <c r="K167" s="270"/>
    </row>
    <row r="168" spans="2:11" s="1" customFormat="1" ht="5.25" customHeight="1">
      <c r="B168" s="298"/>
      <c r="C168" s="293"/>
      <c r="D168" s="293"/>
      <c r="E168" s="293"/>
      <c r="F168" s="293"/>
      <c r="G168" s="294"/>
      <c r="H168" s="293"/>
      <c r="I168" s="293"/>
      <c r="J168" s="293"/>
      <c r="K168" s="321"/>
    </row>
    <row r="169" spans="2:11" s="1" customFormat="1" ht="15" customHeight="1">
      <c r="B169" s="298"/>
      <c r="C169" s="275" t="s">
        <v>918</v>
      </c>
      <c r="D169" s="275"/>
      <c r="E169" s="275"/>
      <c r="F169" s="296" t="s">
        <v>915</v>
      </c>
      <c r="G169" s="275"/>
      <c r="H169" s="275" t="s">
        <v>955</v>
      </c>
      <c r="I169" s="275" t="s">
        <v>917</v>
      </c>
      <c r="J169" s="275">
        <v>120</v>
      </c>
      <c r="K169" s="321"/>
    </row>
    <row r="170" spans="2:11" s="1" customFormat="1" ht="15" customHeight="1">
      <c r="B170" s="298"/>
      <c r="C170" s="275" t="s">
        <v>964</v>
      </c>
      <c r="D170" s="275"/>
      <c r="E170" s="275"/>
      <c r="F170" s="296" t="s">
        <v>915</v>
      </c>
      <c r="G170" s="275"/>
      <c r="H170" s="275" t="s">
        <v>965</v>
      </c>
      <c r="I170" s="275" t="s">
        <v>917</v>
      </c>
      <c r="J170" s="275" t="s">
        <v>966</v>
      </c>
      <c r="K170" s="321"/>
    </row>
    <row r="171" spans="2:11" s="1" customFormat="1" ht="15" customHeight="1">
      <c r="B171" s="298"/>
      <c r="C171" s="275" t="s">
        <v>94</v>
      </c>
      <c r="D171" s="275"/>
      <c r="E171" s="275"/>
      <c r="F171" s="296" t="s">
        <v>915</v>
      </c>
      <c r="G171" s="275"/>
      <c r="H171" s="275" t="s">
        <v>982</v>
      </c>
      <c r="I171" s="275" t="s">
        <v>917</v>
      </c>
      <c r="J171" s="275" t="s">
        <v>966</v>
      </c>
      <c r="K171" s="321"/>
    </row>
    <row r="172" spans="2:11" s="1" customFormat="1" ht="15" customHeight="1">
      <c r="B172" s="298"/>
      <c r="C172" s="275" t="s">
        <v>920</v>
      </c>
      <c r="D172" s="275"/>
      <c r="E172" s="275"/>
      <c r="F172" s="296" t="s">
        <v>921</v>
      </c>
      <c r="G172" s="275"/>
      <c r="H172" s="275" t="s">
        <v>982</v>
      </c>
      <c r="I172" s="275" t="s">
        <v>917</v>
      </c>
      <c r="J172" s="275">
        <v>50</v>
      </c>
      <c r="K172" s="321"/>
    </row>
    <row r="173" spans="2:11" s="1" customFormat="1" ht="15" customHeight="1">
      <c r="B173" s="298"/>
      <c r="C173" s="275" t="s">
        <v>923</v>
      </c>
      <c r="D173" s="275"/>
      <c r="E173" s="275"/>
      <c r="F173" s="296" t="s">
        <v>915</v>
      </c>
      <c r="G173" s="275"/>
      <c r="H173" s="275" t="s">
        <v>982</v>
      </c>
      <c r="I173" s="275" t="s">
        <v>925</v>
      </c>
      <c r="J173" s="275"/>
      <c r="K173" s="321"/>
    </row>
    <row r="174" spans="2:11" s="1" customFormat="1" ht="15" customHeight="1">
      <c r="B174" s="298"/>
      <c r="C174" s="275" t="s">
        <v>934</v>
      </c>
      <c r="D174" s="275"/>
      <c r="E174" s="275"/>
      <c r="F174" s="296" t="s">
        <v>921</v>
      </c>
      <c r="G174" s="275"/>
      <c r="H174" s="275" t="s">
        <v>982</v>
      </c>
      <c r="I174" s="275" t="s">
        <v>917</v>
      </c>
      <c r="J174" s="275">
        <v>50</v>
      </c>
      <c r="K174" s="321"/>
    </row>
    <row r="175" spans="2:11" s="1" customFormat="1" ht="15" customHeight="1">
      <c r="B175" s="298"/>
      <c r="C175" s="275" t="s">
        <v>942</v>
      </c>
      <c r="D175" s="275"/>
      <c r="E175" s="275"/>
      <c r="F175" s="296" t="s">
        <v>921</v>
      </c>
      <c r="G175" s="275"/>
      <c r="H175" s="275" t="s">
        <v>982</v>
      </c>
      <c r="I175" s="275" t="s">
        <v>917</v>
      </c>
      <c r="J175" s="275">
        <v>50</v>
      </c>
      <c r="K175" s="321"/>
    </row>
    <row r="176" spans="2:11" s="1" customFormat="1" ht="15" customHeight="1">
      <c r="B176" s="298"/>
      <c r="C176" s="275" t="s">
        <v>940</v>
      </c>
      <c r="D176" s="275"/>
      <c r="E176" s="275"/>
      <c r="F176" s="296" t="s">
        <v>921</v>
      </c>
      <c r="G176" s="275"/>
      <c r="H176" s="275" t="s">
        <v>982</v>
      </c>
      <c r="I176" s="275" t="s">
        <v>917</v>
      </c>
      <c r="J176" s="275">
        <v>50</v>
      </c>
      <c r="K176" s="321"/>
    </row>
    <row r="177" spans="2:11" s="1" customFormat="1" ht="15" customHeight="1">
      <c r="B177" s="298"/>
      <c r="C177" s="275" t="s">
        <v>139</v>
      </c>
      <c r="D177" s="275"/>
      <c r="E177" s="275"/>
      <c r="F177" s="296" t="s">
        <v>915</v>
      </c>
      <c r="G177" s="275"/>
      <c r="H177" s="275" t="s">
        <v>983</v>
      </c>
      <c r="I177" s="275" t="s">
        <v>984</v>
      </c>
      <c r="J177" s="275"/>
      <c r="K177" s="321"/>
    </row>
    <row r="178" spans="2:11" s="1" customFormat="1" ht="15" customHeight="1">
      <c r="B178" s="298"/>
      <c r="C178" s="275" t="s">
        <v>60</v>
      </c>
      <c r="D178" s="275"/>
      <c r="E178" s="275"/>
      <c r="F178" s="296" t="s">
        <v>915</v>
      </c>
      <c r="G178" s="275"/>
      <c r="H178" s="275" t="s">
        <v>985</v>
      </c>
      <c r="I178" s="275" t="s">
        <v>986</v>
      </c>
      <c r="J178" s="275">
        <v>1</v>
      </c>
      <c r="K178" s="321"/>
    </row>
    <row r="179" spans="2:11" s="1" customFormat="1" ht="15" customHeight="1">
      <c r="B179" s="298"/>
      <c r="C179" s="275" t="s">
        <v>56</v>
      </c>
      <c r="D179" s="275"/>
      <c r="E179" s="275"/>
      <c r="F179" s="296" t="s">
        <v>915</v>
      </c>
      <c r="G179" s="275"/>
      <c r="H179" s="275" t="s">
        <v>987</v>
      </c>
      <c r="I179" s="275" t="s">
        <v>917</v>
      </c>
      <c r="J179" s="275">
        <v>20</v>
      </c>
      <c r="K179" s="321"/>
    </row>
    <row r="180" spans="2:11" s="1" customFormat="1" ht="15" customHeight="1">
      <c r="B180" s="298"/>
      <c r="C180" s="275" t="s">
        <v>57</v>
      </c>
      <c r="D180" s="275"/>
      <c r="E180" s="275"/>
      <c r="F180" s="296" t="s">
        <v>915</v>
      </c>
      <c r="G180" s="275"/>
      <c r="H180" s="275" t="s">
        <v>988</v>
      </c>
      <c r="I180" s="275" t="s">
        <v>917</v>
      </c>
      <c r="J180" s="275">
        <v>255</v>
      </c>
      <c r="K180" s="321"/>
    </row>
    <row r="181" spans="2:11" s="1" customFormat="1" ht="15" customHeight="1">
      <c r="B181" s="298"/>
      <c r="C181" s="275" t="s">
        <v>140</v>
      </c>
      <c r="D181" s="275"/>
      <c r="E181" s="275"/>
      <c r="F181" s="296" t="s">
        <v>915</v>
      </c>
      <c r="G181" s="275"/>
      <c r="H181" s="275" t="s">
        <v>879</v>
      </c>
      <c r="I181" s="275" t="s">
        <v>917</v>
      </c>
      <c r="J181" s="275">
        <v>10</v>
      </c>
      <c r="K181" s="321"/>
    </row>
    <row r="182" spans="2:11" s="1" customFormat="1" ht="15" customHeight="1">
      <c r="B182" s="298"/>
      <c r="C182" s="275" t="s">
        <v>141</v>
      </c>
      <c r="D182" s="275"/>
      <c r="E182" s="275"/>
      <c r="F182" s="296" t="s">
        <v>915</v>
      </c>
      <c r="G182" s="275"/>
      <c r="H182" s="275" t="s">
        <v>989</v>
      </c>
      <c r="I182" s="275" t="s">
        <v>950</v>
      </c>
      <c r="J182" s="275"/>
      <c r="K182" s="321"/>
    </row>
    <row r="183" spans="2:11" s="1" customFormat="1" ht="15" customHeight="1">
      <c r="B183" s="298"/>
      <c r="C183" s="275" t="s">
        <v>990</v>
      </c>
      <c r="D183" s="275"/>
      <c r="E183" s="275"/>
      <c r="F183" s="296" t="s">
        <v>915</v>
      </c>
      <c r="G183" s="275"/>
      <c r="H183" s="275" t="s">
        <v>991</v>
      </c>
      <c r="I183" s="275" t="s">
        <v>950</v>
      </c>
      <c r="J183" s="275"/>
      <c r="K183" s="321"/>
    </row>
    <row r="184" spans="2:11" s="1" customFormat="1" ht="15" customHeight="1">
      <c r="B184" s="298"/>
      <c r="C184" s="275" t="s">
        <v>979</v>
      </c>
      <c r="D184" s="275"/>
      <c r="E184" s="275"/>
      <c r="F184" s="296" t="s">
        <v>915</v>
      </c>
      <c r="G184" s="275"/>
      <c r="H184" s="275" t="s">
        <v>992</v>
      </c>
      <c r="I184" s="275" t="s">
        <v>950</v>
      </c>
      <c r="J184" s="275"/>
      <c r="K184" s="321"/>
    </row>
    <row r="185" spans="2:11" s="1" customFormat="1" ht="15" customHeight="1">
      <c r="B185" s="298"/>
      <c r="C185" s="275" t="s">
        <v>143</v>
      </c>
      <c r="D185" s="275"/>
      <c r="E185" s="275"/>
      <c r="F185" s="296" t="s">
        <v>921</v>
      </c>
      <c r="G185" s="275"/>
      <c r="H185" s="275" t="s">
        <v>993</v>
      </c>
      <c r="I185" s="275" t="s">
        <v>917</v>
      </c>
      <c r="J185" s="275">
        <v>50</v>
      </c>
      <c r="K185" s="321"/>
    </row>
    <row r="186" spans="2:11" s="1" customFormat="1" ht="15" customHeight="1">
      <c r="B186" s="298"/>
      <c r="C186" s="275" t="s">
        <v>994</v>
      </c>
      <c r="D186" s="275"/>
      <c r="E186" s="275"/>
      <c r="F186" s="296" t="s">
        <v>921</v>
      </c>
      <c r="G186" s="275"/>
      <c r="H186" s="275" t="s">
        <v>995</v>
      </c>
      <c r="I186" s="275" t="s">
        <v>996</v>
      </c>
      <c r="J186" s="275"/>
      <c r="K186" s="321"/>
    </row>
    <row r="187" spans="2:11" s="1" customFormat="1" ht="15" customHeight="1">
      <c r="B187" s="298"/>
      <c r="C187" s="275" t="s">
        <v>997</v>
      </c>
      <c r="D187" s="275"/>
      <c r="E187" s="275"/>
      <c r="F187" s="296" t="s">
        <v>921</v>
      </c>
      <c r="G187" s="275"/>
      <c r="H187" s="275" t="s">
        <v>998</v>
      </c>
      <c r="I187" s="275" t="s">
        <v>996</v>
      </c>
      <c r="J187" s="275"/>
      <c r="K187" s="321"/>
    </row>
    <row r="188" spans="2:11" s="1" customFormat="1" ht="15" customHeight="1">
      <c r="B188" s="298"/>
      <c r="C188" s="275" t="s">
        <v>999</v>
      </c>
      <c r="D188" s="275"/>
      <c r="E188" s="275"/>
      <c r="F188" s="296" t="s">
        <v>921</v>
      </c>
      <c r="G188" s="275"/>
      <c r="H188" s="275" t="s">
        <v>1000</v>
      </c>
      <c r="I188" s="275" t="s">
        <v>996</v>
      </c>
      <c r="J188" s="275"/>
      <c r="K188" s="321"/>
    </row>
    <row r="189" spans="2:11" s="1" customFormat="1" ht="15" customHeight="1">
      <c r="B189" s="298"/>
      <c r="C189" s="334" t="s">
        <v>1001</v>
      </c>
      <c r="D189" s="275"/>
      <c r="E189" s="275"/>
      <c r="F189" s="296" t="s">
        <v>921</v>
      </c>
      <c r="G189" s="275"/>
      <c r="H189" s="275" t="s">
        <v>1002</v>
      </c>
      <c r="I189" s="275" t="s">
        <v>1003</v>
      </c>
      <c r="J189" s="335" t="s">
        <v>1004</v>
      </c>
      <c r="K189" s="321"/>
    </row>
    <row r="190" spans="2:11" s="1" customFormat="1" ht="15" customHeight="1">
      <c r="B190" s="298"/>
      <c r="C190" s="334" t="s">
        <v>45</v>
      </c>
      <c r="D190" s="275"/>
      <c r="E190" s="275"/>
      <c r="F190" s="296" t="s">
        <v>915</v>
      </c>
      <c r="G190" s="275"/>
      <c r="H190" s="272" t="s">
        <v>1005</v>
      </c>
      <c r="I190" s="275" t="s">
        <v>1006</v>
      </c>
      <c r="J190" s="275"/>
      <c r="K190" s="321"/>
    </row>
    <row r="191" spans="2:11" s="1" customFormat="1" ht="15" customHeight="1">
      <c r="B191" s="298"/>
      <c r="C191" s="334" t="s">
        <v>1007</v>
      </c>
      <c r="D191" s="275"/>
      <c r="E191" s="275"/>
      <c r="F191" s="296" t="s">
        <v>915</v>
      </c>
      <c r="G191" s="275"/>
      <c r="H191" s="275" t="s">
        <v>1008</v>
      </c>
      <c r="I191" s="275" t="s">
        <v>950</v>
      </c>
      <c r="J191" s="275"/>
      <c r="K191" s="321"/>
    </row>
    <row r="192" spans="2:11" s="1" customFormat="1" ht="15" customHeight="1">
      <c r="B192" s="298"/>
      <c r="C192" s="334" t="s">
        <v>1009</v>
      </c>
      <c r="D192" s="275"/>
      <c r="E192" s="275"/>
      <c r="F192" s="296" t="s">
        <v>915</v>
      </c>
      <c r="G192" s="275"/>
      <c r="H192" s="275" t="s">
        <v>1010</v>
      </c>
      <c r="I192" s="275" t="s">
        <v>950</v>
      </c>
      <c r="J192" s="275"/>
      <c r="K192" s="321"/>
    </row>
    <row r="193" spans="2:11" s="1" customFormat="1" ht="15" customHeight="1">
      <c r="B193" s="298"/>
      <c r="C193" s="334" t="s">
        <v>1011</v>
      </c>
      <c r="D193" s="275"/>
      <c r="E193" s="275"/>
      <c r="F193" s="296" t="s">
        <v>921</v>
      </c>
      <c r="G193" s="275"/>
      <c r="H193" s="275" t="s">
        <v>1012</v>
      </c>
      <c r="I193" s="275" t="s">
        <v>950</v>
      </c>
      <c r="J193" s="275"/>
      <c r="K193" s="321"/>
    </row>
    <row r="194" spans="2:11" s="1" customFormat="1" ht="15" customHeight="1">
      <c r="B194" s="327"/>
      <c r="C194" s="336"/>
      <c r="D194" s="307"/>
      <c r="E194" s="307"/>
      <c r="F194" s="307"/>
      <c r="G194" s="307"/>
      <c r="H194" s="307"/>
      <c r="I194" s="307"/>
      <c r="J194" s="307"/>
      <c r="K194" s="328"/>
    </row>
    <row r="195" spans="2:11" s="1" customFormat="1" ht="18.75" customHeight="1">
      <c r="B195" s="309"/>
      <c r="C195" s="319"/>
      <c r="D195" s="319"/>
      <c r="E195" s="319"/>
      <c r="F195" s="329"/>
      <c r="G195" s="319"/>
      <c r="H195" s="319"/>
      <c r="I195" s="319"/>
      <c r="J195" s="319"/>
      <c r="K195" s="309"/>
    </row>
    <row r="196" spans="2:11" s="1" customFormat="1" ht="18.75" customHeight="1">
      <c r="B196" s="309"/>
      <c r="C196" s="319"/>
      <c r="D196" s="319"/>
      <c r="E196" s="319"/>
      <c r="F196" s="329"/>
      <c r="G196" s="319"/>
      <c r="H196" s="319"/>
      <c r="I196" s="319"/>
      <c r="J196" s="319"/>
      <c r="K196" s="309"/>
    </row>
    <row r="197" spans="2:11" s="1" customFormat="1" ht="18.75" customHeight="1">
      <c r="B197" s="282"/>
      <c r="C197" s="282"/>
      <c r="D197" s="282"/>
      <c r="E197" s="282"/>
      <c r="F197" s="282"/>
      <c r="G197" s="282"/>
      <c r="H197" s="282"/>
      <c r="I197" s="282"/>
      <c r="J197" s="282"/>
      <c r="K197" s="282"/>
    </row>
    <row r="198" spans="2:11" s="1" customFormat="1" ht="13.5">
      <c r="B198" s="264"/>
      <c r="C198" s="265"/>
      <c r="D198" s="265"/>
      <c r="E198" s="265"/>
      <c r="F198" s="265"/>
      <c r="G198" s="265"/>
      <c r="H198" s="265"/>
      <c r="I198" s="265"/>
      <c r="J198" s="265"/>
      <c r="K198" s="266"/>
    </row>
    <row r="199" spans="2:11" s="1" customFormat="1" ht="21">
      <c r="B199" s="267"/>
      <c r="C199" s="399" t="s">
        <v>1013</v>
      </c>
      <c r="D199" s="399"/>
      <c r="E199" s="399"/>
      <c r="F199" s="399"/>
      <c r="G199" s="399"/>
      <c r="H199" s="399"/>
      <c r="I199" s="399"/>
      <c r="J199" s="399"/>
      <c r="K199" s="268"/>
    </row>
    <row r="200" spans="2:11" s="1" customFormat="1" ht="25.5" customHeight="1">
      <c r="B200" s="267"/>
      <c r="C200" s="337" t="s">
        <v>1014</v>
      </c>
      <c r="D200" s="337"/>
      <c r="E200" s="337"/>
      <c r="F200" s="337" t="s">
        <v>1015</v>
      </c>
      <c r="G200" s="338"/>
      <c r="H200" s="400" t="s">
        <v>1016</v>
      </c>
      <c r="I200" s="400"/>
      <c r="J200" s="400"/>
      <c r="K200" s="268"/>
    </row>
    <row r="201" spans="2:11" s="1" customFormat="1" ht="5.25" customHeight="1">
      <c r="B201" s="298"/>
      <c r="C201" s="293"/>
      <c r="D201" s="293"/>
      <c r="E201" s="293"/>
      <c r="F201" s="293"/>
      <c r="G201" s="319"/>
      <c r="H201" s="293"/>
      <c r="I201" s="293"/>
      <c r="J201" s="293"/>
      <c r="K201" s="321"/>
    </row>
    <row r="202" spans="2:11" s="1" customFormat="1" ht="15" customHeight="1">
      <c r="B202" s="298"/>
      <c r="C202" s="275" t="s">
        <v>1006</v>
      </c>
      <c r="D202" s="275"/>
      <c r="E202" s="275"/>
      <c r="F202" s="296" t="s">
        <v>46</v>
      </c>
      <c r="G202" s="275"/>
      <c r="H202" s="401" t="s">
        <v>1017</v>
      </c>
      <c r="I202" s="401"/>
      <c r="J202" s="401"/>
      <c r="K202" s="321"/>
    </row>
    <row r="203" spans="2:11" s="1" customFormat="1" ht="15" customHeight="1">
      <c r="B203" s="298"/>
      <c r="C203" s="275"/>
      <c r="D203" s="275"/>
      <c r="E203" s="275"/>
      <c r="F203" s="296" t="s">
        <v>47</v>
      </c>
      <c r="G203" s="275"/>
      <c r="H203" s="401" t="s">
        <v>1018</v>
      </c>
      <c r="I203" s="401"/>
      <c r="J203" s="401"/>
      <c r="K203" s="321"/>
    </row>
    <row r="204" spans="2:11" s="1" customFormat="1" ht="15" customHeight="1">
      <c r="B204" s="298"/>
      <c r="C204" s="275"/>
      <c r="D204" s="275"/>
      <c r="E204" s="275"/>
      <c r="F204" s="296" t="s">
        <v>50</v>
      </c>
      <c r="G204" s="275"/>
      <c r="H204" s="401" t="s">
        <v>1019</v>
      </c>
      <c r="I204" s="401"/>
      <c r="J204" s="401"/>
      <c r="K204" s="321"/>
    </row>
    <row r="205" spans="2:11" s="1" customFormat="1" ht="15" customHeight="1">
      <c r="B205" s="298"/>
      <c r="C205" s="275"/>
      <c r="D205" s="275"/>
      <c r="E205" s="275"/>
      <c r="F205" s="296" t="s">
        <v>48</v>
      </c>
      <c r="G205" s="275"/>
      <c r="H205" s="401" t="s">
        <v>1020</v>
      </c>
      <c r="I205" s="401"/>
      <c r="J205" s="401"/>
      <c r="K205" s="321"/>
    </row>
    <row r="206" spans="2:11" s="1" customFormat="1" ht="15" customHeight="1">
      <c r="B206" s="298"/>
      <c r="C206" s="275"/>
      <c r="D206" s="275"/>
      <c r="E206" s="275"/>
      <c r="F206" s="296" t="s">
        <v>49</v>
      </c>
      <c r="G206" s="275"/>
      <c r="H206" s="401" t="s">
        <v>1021</v>
      </c>
      <c r="I206" s="401"/>
      <c r="J206" s="401"/>
      <c r="K206" s="321"/>
    </row>
    <row r="207" spans="2:11" s="1" customFormat="1" ht="15" customHeight="1">
      <c r="B207" s="298"/>
      <c r="C207" s="275"/>
      <c r="D207" s="275"/>
      <c r="E207" s="275"/>
      <c r="F207" s="296"/>
      <c r="G207" s="275"/>
      <c r="H207" s="275"/>
      <c r="I207" s="275"/>
      <c r="J207" s="275"/>
      <c r="K207" s="321"/>
    </row>
    <row r="208" spans="2:11" s="1" customFormat="1" ht="15" customHeight="1">
      <c r="B208" s="298"/>
      <c r="C208" s="275" t="s">
        <v>962</v>
      </c>
      <c r="D208" s="275"/>
      <c r="E208" s="275"/>
      <c r="F208" s="296" t="s">
        <v>82</v>
      </c>
      <c r="G208" s="275"/>
      <c r="H208" s="401" t="s">
        <v>1022</v>
      </c>
      <c r="I208" s="401"/>
      <c r="J208" s="401"/>
      <c r="K208" s="321"/>
    </row>
    <row r="209" spans="2:11" s="1" customFormat="1" ht="15" customHeight="1">
      <c r="B209" s="298"/>
      <c r="C209" s="275"/>
      <c r="D209" s="275"/>
      <c r="E209" s="275"/>
      <c r="F209" s="296" t="s">
        <v>860</v>
      </c>
      <c r="G209" s="275"/>
      <c r="H209" s="401" t="s">
        <v>861</v>
      </c>
      <c r="I209" s="401"/>
      <c r="J209" s="401"/>
      <c r="K209" s="321"/>
    </row>
    <row r="210" spans="2:11" s="1" customFormat="1" ht="15" customHeight="1">
      <c r="B210" s="298"/>
      <c r="C210" s="275"/>
      <c r="D210" s="275"/>
      <c r="E210" s="275"/>
      <c r="F210" s="296" t="s">
        <v>858</v>
      </c>
      <c r="G210" s="275"/>
      <c r="H210" s="401" t="s">
        <v>1023</v>
      </c>
      <c r="I210" s="401"/>
      <c r="J210" s="401"/>
      <c r="K210" s="321"/>
    </row>
    <row r="211" spans="2:11" s="1" customFormat="1" ht="15" customHeight="1">
      <c r="B211" s="339"/>
      <c r="C211" s="275"/>
      <c r="D211" s="275"/>
      <c r="E211" s="275"/>
      <c r="F211" s="296" t="s">
        <v>862</v>
      </c>
      <c r="G211" s="334"/>
      <c r="H211" s="402" t="s">
        <v>863</v>
      </c>
      <c r="I211" s="402"/>
      <c r="J211" s="402"/>
      <c r="K211" s="340"/>
    </row>
    <row r="212" spans="2:11" s="1" customFormat="1" ht="15" customHeight="1">
      <c r="B212" s="339"/>
      <c r="C212" s="275"/>
      <c r="D212" s="275"/>
      <c r="E212" s="275"/>
      <c r="F212" s="296" t="s">
        <v>582</v>
      </c>
      <c r="G212" s="334"/>
      <c r="H212" s="402" t="s">
        <v>1024</v>
      </c>
      <c r="I212" s="402"/>
      <c r="J212" s="402"/>
      <c r="K212" s="340"/>
    </row>
    <row r="213" spans="2:11" s="1" customFormat="1" ht="15" customHeight="1">
      <c r="B213" s="339"/>
      <c r="C213" s="275"/>
      <c r="D213" s="275"/>
      <c r="E213" s="275"/>
      <c r="F213" s="296"/>
      <c r="G213" s="334"/>
      <c r="H213" s="325"/>
      <c r="I213" s="325"/>
      <c r="J213" s="325"/>
      <c r="K213" s="340"/>
    </row>
    <row r="214" spans="2:11" s="1" customFormat="1" ht="15" customHeight="1">
      <c r="B214" s="339"/>
      <c r="C214" s="275" t="s">
        <v>986</v>
      </c>
      <c r="D214" s="275"/>
      <c r="E214" s="275"/>
      <c r="F214" s="296">
        <v>1</v>
      </c>
      <c r="G214" s="334"/>
      <c r="H214" s="402" t="s">
        <v>1025</v>
      </c>
      <c r="I214" s="402"/>
      <c r="J214" s="402"/>
      <c r="K214" s="340"/>
    </row>
    <row r="215" spans="2:11" s="1" customFormat="1" ht="15" customHeight="1">
      <c r="B215" s="339"/>
      <c r="C215" s="275"/>
      <c r="D215" s="275"/>
      <c r="E215" s="275"/>
      <c r="F215" s="296">
        <v>2</v>
      </c>
      <c r="G215" s="334"/>
      <c r="H215" s="402" t="s">
        <v>1026</v>
      </c>
      <c r="I215" s="402"/>
      <c r="J215" s="402"/>
      <c r="K215" s="340"/>
    </row>
    <row r="216" spans="2:11" s="1" customFormat="1" ht="15" customHeight="1">
      <c r="B216" s="339"/>
      <c r="C216" s="275"/>
      <c r="D216" s="275"/>
      <c r="E216" s="275"/>
      <c r="F216" s="296">
        <v>3</v>
      </c>
      <c r="G216" s="334"/>
      <c r="H216" s="402" t="s">
        <v>1027</v>
      </c>
      <c r="I216" s="402"/>
      <c r="J216" s="402"/>
      <c r="K216" s="340"/>
    </row>
    <row r="217" spans="2:11" s="1" customFormat="1" ht="15" customHeight="1">
      <c r="B217" s="339"/>
      <c r="C217" s="275"/>
      <c r="D217" s="275"/>
      <c r="E217" s="275"/>
      <c r="F217" s="296">
        <v>4</v>
      </c>
      <c r="G217" s="334"/>
      <c r="H217" s="402" t="s">
        <v>1028</v>
      </c>
      <c r="I217" s="402"/>
      <c r="J217" s="402"/>
      <c r="K217" s="340"/>
    </row>
    <row r="218" spans="2:11" s="1" customFormat="1" ht="12.75" customHeight="1">
      <c r="B218" s="341"/>
      <c r="C218" s="342"/>
      <c r="D218" s="342"/>
      <c r="E218" s="342"/>
      <c r="F218" s="342"/>
      <c r="G218" s="342"/>
      <c r="H218" s="342"/>
      <c r="I218" s="342"/>
      <c r="J218" s="342"/>
      <c r="K218" s="343"/>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6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1"/>
      <c r="M2" s="371"/>
      <c r="N2" s="371"/>
      <c r="O2" s="371"/>
      <c r="P2" s="371"/>
      <c r="Q2" s="371"/>
      <c r="R2" s="371"/>
      <c r="S2" s="371"/>
      <c r="T2" s="371"/>
      <c r="U2" s="371"/>
      <c r="V2" s="371"/>
      <c r="AT2" s="19" t="s">
        <v>84</v>
      </c>
    </row>
    <row r="3" spans="2:46" s="1" customFormat="1" ht="6.95" customHeight="1">
      <c r="B3" s="110"/>
      <c r="C3" s="111"/>
      <c r="D3" s="111"/>
      <c r="E3" s="111"/>
      <c r="F3" s="111"/>
      <c r="G3" s="111"/>
      <c r="H3" s="111"/>
      <c r="I3" s="111"/>
      <c r="J3" s="111"/>
      <c r="K3" s="111"/>
      <c r="L3" s="22"/>
      <c r="AT3" s="19" t="s">
        <v>85</v>
      </c>
    </row>
    <row r="4" spans="2:46" s="1" customFormat="1" ht="24.95" customHeight="1">
      <c r="B4" s="22"/>
      <c r="D4" s="112" t="s">
        <v>114</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8" t="str">
        <f>'Rekapitulace stavby'!K6</f>
        <v>Částečná rekonstrukce VZT koleje Blanice</v>
      </c>
      <c r="F7" s="389"/>
      <c r="G7" s="389"/>
      <c r="H7" s="389"/>
      <c r="L7" s="22"/>
    </row>
    <row r="8" spans="1:31" s="2" customFormat="1" ht="12" customHeight="1">
      <c r="A8" s="36"/>
      <c r="B8" s="41"/>
      <c r="C8" s="36"/>
      <c r="D8" s="114" t="s">
        <v>115</v>
      </c>
      <c r="E8" s="36"/>
      <c r="F8" s="36"/>
      <c r="G8" s="36"/>
      <c r="H8" s="36"/>
      <c r="I8" s="36"/>
      <c r="J8" s="36"/>
      <c r="K8" s="36"/>
      <c r="L8" s="115"/>
      <c r="S8" s="36"/>
      <c r="T8" s="36"/>
      <c r="U8" s="36"/>
      <c r="V8" s="36"/>
      <c r="W8" s="36"/>
      <c r="X8" s="36"/>
      <c r="Y8" s="36"/>
      <c r="Z8" s="36"/>
      <c r="AA8" s="36"/>
      <c r="AB8" s="36"/>
      <c r="AC8" s="36"/>
      <c r="AD8" s="36"/>
      <c r="AE8" s="36"/>
    </row>
    <row r="9" spans="1:31" s="2" customFormat="1" ht="16.5" customHeight="1">
      <c r="A9" s="36"/>
      <c r="B9" s="41"/>
      <c r="C9" s="36"/>
      <c r="D9" s="36"/>
      <c r="E9" s="390" t="s">
        <v>116</v>
      </c>
      <c r="F9" s="391"/>
      <c r="G9" s="391"/>
      <c r="H9" s="391"/>
      <c r="I9" s="36"/>
      <c r="J9" s="36"/>
      <c r="K9" s="36"/>
      <c r="L9" s="115"/>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31"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31" s="2" customFormat="1" ht="12" customHeight="1">
      <c r="A12" s="36"/>
      <c r="B12" s="41"/>
      <c r="C12" s="36"/>
      <c r="D12" s="114" t="s">
        <v>21</v>
      </c>
      <c r="E12" s="36"/>
      <c r="F12" s="105" t="s">
        <v>22</v>
      </c>
      <c r="G12" s="36"/>
      <c r="H12" s="36"/>
      <c r="I12" s="114" t="s">
        <v>23</v>
      </c>
      <c r="J12" s="116" t="str">
        <f>'Rekapitulace stavby'!AN8</f>
        <v>13. 12. 2023</v>
      </c>
      <c r="K12" s="36"/>
      <c r="L12" s="115"/>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31" s="2" customFormat="1" ht="12" customHeight="1">
      <c r="A14" s="36"/>
      <c r="B14" s="41"/>
      <c r="C14" s="36"/>
      <c r="D14" s="114" t="s">
        <v>25</v>
      </c>
      <c r="E14" s="36"/>
      <c r="F14" s="36"/>
      <c r="G14" s="36"/>
      <c r="H14" s="36"/>
      <c r="I14" s="114" t="s">
        <v>26</v>
      </c>
      <c r="J14" s="105" t="s">
        <v>19</v>
      </c>
      <c r="K14" s="36"/>
      <c r="L14" s="115"/>
      <c r="S14" s="36"/>
      <c r="T14" s="36"/>
      <c r="U14" s="36"/>
      <c r="V14" s="36"/>
      <c r="W14" s="36"/>
      <c r="X14" s="36"/>
      <c r="Y14" s="36"/>
      <c r="Z14" s="36"/>
      <c r="AA14" s="36"/>
      <c r="AB14" s="36"/>
      <c r="AC14" s="36"/>
      <c r="AD14" s="36"/>
      <c r="AE14" s="36"/>
    </row>
    <row r="15" spans="1:31" s="2" customFormat="1" ht="18" customHeight="1">
      <c r="A15" s="36"/>
      <c r="B15" s="41"/>
      <c r="C15" s="36"/>
      <c r="D15" s="36"/>
      <c r="E15" s="105" t="s">
        <v>27</v>
      </c>
      <c r="F15" s="36"/>
      <c r="G15" s="36"/>
      <c r="H15" s="36"/>
      <c r="I15" s="114" t="s">
        <v>28</v>
      </c>
      <c r="J15" s="105" t="s">
        <v>19</v>
      </c>
      <c r="K15" s="36"/>
      <c r="L15" s="115"/>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92" t="str">
        <f>'Rekapitulace stavby'!E14</f>
        <v>Vyplň údaj</v>
      </c>
      <c r="F18" s="393"/>
      <c r="G18" s="393"/>
      <c r="H18" s="393"/>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
        <v>32</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33</v>
      </c>
      <c r="F21" s="36"/>
      <c r="G21" s="36"/>
      <c r="H21" s="36"/>
      <c r="I21" s="114" t="s">
        <v>28</v>
      </c>
      <c r="J21" s="105" t="s">
        <v>34</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36</v>
      </c>
      <c r="E23" s="36"/>
      <c r="F23" s="36"/>
      <c r="G23" s="36"/>
      <c r="H23" s="36"/>
      <c r="I23" s="114" t="s">
        <v>26</v>
      </c>
      <c r="J23" s="105" t="s">
        <v>37</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
        <v>38</v>
      </c>
      <c r="F24" s="36"/>
      <c r="G24" s="36"/>
      <c r="H24" s="36"/>
      <c r="I24" s="114" t="s">
        <v>28</v>
      </c>
      <c r="J24" s="105" t="s">
        <v>19</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39</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16.5" customHeight="1">
      <c r="A27" s="117"/>
      <c r="B27" s="118"/>
      <c r="C27" s="117"/>
      <c r="D27" s="117"/>
      <c r="E27" s="394" t="s">
        <v>19</v>
      </c>
      <c r="F27" s="394"/>
      <c r="G27" s="394"/>
      <c r="H27" s="394"/>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41</v>
      </c>
      <c r="E30" s="36"/>
      <c r="F30" s="36"/>
      <c r="G30" s="36"/>
      <c r="H30" s="36"/>
      <c r="I30" s="36"/>
      <c r="J30" s="122">
        <f>ROUND(J96,2)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43</v>
      </c>
      <c r="G32" s="36"/>
      <c r="H32" s="36"/>
      <c r="I32" s="123" t="s">
        <v>42</v>
      </c>
      <c r="J32" s="123" t="s">
        <v>44</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45</v>
      </c>
      <c r="E33" s="114" t="s">
        <v>46</v>
      </c>
      <c r="F33" s="125">
        <f>ROUND((SUM(BE96:BE617)),2)</f>
        <v>0</v>
      </c>
      <c r="G33" s="36"/>
      <c r="H33" s="36"/>
      <c r="I33" s="126">
        <v>0.21</v>
      </c>
      <c r="J33" s="125">
        <f>ROUND(((SUM(BE96:BE617))*I33),2)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47</v>
      </c>
      <c r="F34" s="125">
        <f>ROUND((SUM(BF96:BF617)),2)</f>
        <v>0</v>
      </c>
      <c r="G34" s="36"/>
      <c r="H34" s="36"/>
      <c r="I34" s="126">
        <v>0.15</v>
      </c>
      <c r="J34" s="125">
        <f>ROUND(((SUM(BF96:BF617))*I34),2)</f>
        <v>0</v>
      </c>
      <c r="K34" s="36"/>
      <c r="L34" s="115"/>
      <c r="S34" s="36"/>
      <c r="T34" s="36"/>
      <c r="U34" s="36"/>
      <c r="V34" s="36"/>
      <c r="W34" s="36"/>
      <c r="X34" s="36"/>
      <c r="Y34" s="36"/>
      <c r="Z34" s="36"/>
      <c r="AA34" s="36"/>
      <c r="AB34" s="36"/>
      <c r="AC34" s="36"/>
      <c r="AD34" s="36"/>
      <c r="AE34" s="36"/>
    </row>
    <row r="35" spans="1:31" s="2" customFormat="1" ht="14.45" customHeight="1" hidden="1">
      <c r="A35" s="36"/>
      <c r="B35" s="41"/>
      <c r="C35" s="36"/>
      <c r="D35" s="36"/>
      <c r="E35" s="114" t="s">
        <v>48</v>
      </c>
      <c r="F35" s="125">
        <f>ROUND((SUM(BG96:BG617)),2)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customHeight="1" hidden="1">
      <c r="A36" s="36"/>
      <c r="B36" s="41"/>
      <c r="C36" s="36"/>
      <c r="D36" s="36"/>
      <c r="E36" s="114" t="s">
        <v>49</v>
      </c>
      <c r="F36" s="125">
        <f>ROUND((SUM(BH96:BH617)),2)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50</v>
      </c>
      <c r="F37" s="125">
        <f>ROUND((SUM(BI96:BI617)),2)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51</v>
      </c>
      <c r="E39" s="129"/>
      <c r="F39" s="129"/>
      <c r="G39" s="130" t="s">
        <v>52</v>
      </c>
      <c r="H39" s="131" t="s">
        <v>53</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117</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5" t="str">
        <f>E7</f>
        <v>Částečná rekonstrukce VZT koleje Blanice</v>
      </c>
      <c r="F48" s="396"/>
      <c r="G48" s="396"/>
      <c r="H48" s="396"/>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115</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49" t="str">
        <f>E9</f>
        <v>01 - Stavební úpravy</v>
      </c>
      <c r="F50" s="397"/>
      <c r="G50" s="397"/>
      <c r="H50" s="397"/>
      <c r="I50" s="38"/>
      <c r="J50" s="38"/>
      <c r="K50" s="38"/>
      <c r="L50" s="115"/>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Chemická 953, 148 00 Praha 4</v>
      </c>
      <c r="G52" s="38"/>
      <c r="H52" s="38"/>
      <c r="I52" s="31" t="s">
        <v>23</v>
      </c>
      <c r="J52" s="61" t="str">
        <f>IF(J12="","",J12)</f>
        <v>13. 12. 2023</v>
      </c>
      <c r="K52" s="38"/>
      <c r="L52" s="115"/>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25.7" customHeight="1">
      <c r="A54" s="36"/>
      <c r="B54" s="37"/>
      <c r="C54" s="31" t="s">
        <v>25</v>
      </c>
      <c r="D54" s="38"/>
      <c r="E54" s="38"/>
      <c r="F54" s="29" t="str">
        <f>E15</f>
        <v>Správa účelových zařízení VŠE v Praze</v>
      </c>
      <c r="G54" s="38"/>
      <c r="H54" s="38"/>
      <c r="I54" s="31" t="s">
        <v>31</v>
      </c>
      <c r="J54" s="34" t="str">
        <f>E21</f>
        <v>Drobný Architects, s.r.o.</v>
      </c>
      <c r="K54" s="38"/>
      <c r="L54" s="115"/>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36</v>
      </c>
      <c r="J55" s="34" t="str">
        <f>E24</f>
        <v>Ing. Jaroslav Stolička</v>
      </c>
      <c r="K55" s="38"/>
      <c r="L55" s="115"/>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31" s="2" customFormat="1" ht="29.25" customHeight="1">
      <c r="A57" s="36"/>
      <c r="B57" s="37"/>
      <c r="C57" s="138" t="s">
        <v>118</v>
      </c>
      <c r="D57" s="139"/>
      <c r="E57" s="139"/>
      <c r="F57" s="139"/>
      <c r="G57" s="139"/>
      <c r="H57" s="139"/>
      <c r="I57" s="139"/>
      <c r="J57" s="140" t="s">
        <v>119</v>
      </c>
      <c r="K57" s="139"/>
      <c r="L57" s="115"/>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73</v>
      </c>
      <c r="D59" s="38"/>
      <c r="E59" s="38"/>
      <c r="F59" s="38"/>
      <c r="G59" s="38"/>
      <c r="H59" s="38"/>
      <c r="I59" s="38"/>
      <c r="J59" s="79">
        <f>J96</f>
        <v>0</v>
      </c>
      <c r="K59" s="38"/>
      <c r="L59" s="115"/>
      <c r="S59" s="36"/>
      <c r="T59" s="36"/>
      <c r="U59" s="36"/>
      <c r="V59" s="36"/>
      <c r="W59" s="36"/>
      <c r="X59" s="36"/>
      <c r="Y59" s="36"/>
      <c r="Z59" s="36"/>
      <c r="AA59" s="36"/>
      <c r="AB59" s="36"/>
      <c r="AC59" s="36"/>
      <c r="AD59" s="36"/>
      <c r="AE59" s="36"/>
      <c r="AU59" s="19" t="s">
        <v>120</v>
      </c>
    </row>
    <row r="60" spans="2:12" s="9" customFormat="1" ht="24.95" customHeight="1">
      <c r="B60" s="142"/>
      <c r="C60" s="143"/>
      <c r="D60" s="144" t="s">
        <v>121</v>
      </c>
      <c r="E60" s="145"/>
      <c r="F60" s="145"/>
      <c r="G60" s="145"/>
      <c r="H60" s="145"/>
      <c r="I60" s="145"/>
      <c r="J60" s="146">
        <f>J97</f>
        <v>0</v>
      </c>
      <c r="K60" s="143"/>
      <c r="L60" s="147"/>
    </row>
    <row r="61" spans="2:12" s="10" customFormat="1" ht="19.9" customHeight="1">
      <c r="B61" s="148"/>
      <c r="C61" s="99"/>
      <c r="D61" s="149" t="s">
        <v>122</v>
      </c>
      <c r="E61" s="150"/>
      <c r="F61" s="150"/>
      <c r="G61" s="150"/>
      <c r="H61" s="150"/>
      <c r="I61" s="150"/>
      <c r="J61" s="151">
        <f>J98</f>
        <v>0</v>
      </c>
      <c r="K61" s="99"/>
      <c r="L61" s="152"/>
    </row>
    <row r="62" spans="2:12" s="10" customFormat="1" ht="19.9" customHeight="1">
      <c r="B62" s="148"/>
      <c r="C62" s="99"/>
      <c r="D62" s="149" t="s">
        <v>123</v>
      </c>
      <c r="E62" s="150"/>
      <c r="F62" s="150"/>
      <c r="G62" s="150"/>
      <c r="H62" s="150"/>
      <c r="I62" s="150"/>
      <c r="J62" s="151">
        <f>J114</f>
        <v>0</v>
      </c>
      <c r="K62" s="99"/>
      <c r="L62" s="152"/>
    </row>
    <row r="63" spans="2:12" s="10" customFormat="1" ht="19.9" customHeight="1">
      <c r="B63" s="148"/>
      <c r="C63" s="99"/>
      <c r="D63" s="149" t="s">
        <v>124</v>
      </c>
      <c r="E63" s="150"/>
      <c r="F63" s="150"/>
      <c r="G63" s="150"/>
      <c r="H63" s="150"/>
      <c r="I63" s="150"/>
      <c r="J63" s="151">
        <f>J223</f>
        <v>0</v>
      </c>
      <c r="K63" s="99"/>
      <c r="L63" s="152"/>
    </row>
    <row r="64" spans="2:12" s="10" customFormat="1" ht="19.9" customHeight="1">
      <c r="B64" s="148"/>
      <c r="C64" s="99"/>
      <c r="D64" s="149" t="s">
        <v>125</v>
      </c>
      <c r="E64" s="150"/>
      <c r="F64" s="150"/>
      <c r="G64" s="150"/>
      <c r="H64" s="150"/>
      <c r="I64" s="150"/>
      <c r="J64" s="151">
        <f>J254</f>
        <v>0</v>
      </c>
      <c r="K64" s="99"/>
      <c r="L64" s="152"/>
    </row>
    <row r="65" spans="2:12" s="10" customFormat="1" ht="14.85" customHeight="1">
      <c r="B65" s="148"/>
      <c r="C65" s="99"/>
      <c r="D65" s="149" t="s">
        <v>126</v>
      </c>
      <c r="E65" s="150"/>
      <c r="F65" s="150"/>
      <c r="G65" s="150"/>
      <c r="H65" s="150"/>
      <c r="I65" s="150"/>
      <c r="J65" s="151">
        <f>J255</f>
        <v>0</v>
      </c>
      <c r="K65" s="99"/>
      <c r="L65" s="152"/>
    </row>
    <row r="66" spans="2:12" s="10" customFormat="1" ht="14.85" customHeight="1">
      <c r="B66" s="148"/>
      <c r="C66" s="99"/>
      <c r="D66" s="149" t="s">
        <v>127</v>
      </c>
      <c r="E66" s="150"/>
      <c r="F66" s="150"/>
      <c r="G66" s="150"/>
      <c r="H66" s="150"/>
      <c r="I66" s="150"/>
      <c r="J66" s="151">
        <f>J259</f>
        <v>0</v>
      </c>
      <c r="K66" s="99"/>
      <c r="L66" s="152"/>
    </row>
    <row r="67" spans="2:12" s="10" customFormat="1" ht="19.9" customHeight="1">
      <c r="B67" s="148"/>
      <c r="C67" s="99"/>
      <c r="D67" s="149" t="s">
        <v>128</v>
      </c>
      <c r="E67" s="150"/>
      <c r="F67" s="150"/>
      <c r="G67" s="150"/>
      <c r="H67" s="150"/>
      <c r="I67" s="150"/>
      <c r="J67" s="151">
        <f>J285</f>
        <v>0</v>
      </c>
      <c r="K67" s="99"/>
      <c r="L67" s="152"/>
    </row>
    <row r="68" spans="2:12" s="10" customFormat="1" ht="19.9" customHeight="1">
      <c r="B68" s="148"/>
      <c r="C68" s="99"/>
      <c r="D68" s="149" t="s">
        <v>129</v>
      </c>
      <c r="E68" s="150"/>
      <c r="F68" s="150"/>
      <c r="G68" s="150"/>
      <c r="H68" s="150"/>
      <c r="I68" s="150"/>
      <c r="J68" s="151">
        <f>J299</f>
        <v>0</v>
      </c>
      <c r="K68" s="99"/>
      <c r="L68" s="152"/>
    </row>
    <row r="69" spans="2:12" s="9" customFormat="1" ht="24.95" customHeight="1">
      <c r="B69" s="142"/>
      <c r="C69" s="143"/>
      <c r="D69" s="144" t="s">
        <v>130</v>
      </c>
      <c r="E69" s="145"/>
      <c r="F69" s="145"/>
      <c r="G69" s="145"/>
      <c r="H69" s="145"/>
      <c r="I69" s="145"/>
      <c r="J69" s="146">
        <f>J302</f>
        <v>0</v>
      </c>
      <c r="K69" s="143"/>
      <c r="L69" s="147"/>
    </row>
    <row r="70" spans="2:12" s="10" customFormat="1" ht="19.9" customHeight="1">
      <c r="B70" s="148"/>
      <c r="C70" s="99"/>
      <c r="D70" s="149" t="s">
        <v>131</v>
      </c>
      <c r="E70" s="150"/>
      <c r="F70" s="150"/>
      <c r="G70" s="150"/>
      <c r="H70" s="150"/>
      <c r="I70" s="150"/>
      <c r="J70" s="151">
        <f>J303</f>
        <v>0</v>
      </c>
      <c r="K70" s="99"/>
      <c r="L70" s="152"/>
    </row>
    <row r="71" spans="2:12" s="10" customFormat="1" ht="19.9" customHeight="1">
      <c r="B71" s="148"/>
      <c r="C71" s="99"/>
      <c r="D71" s="149" t="s">
        <v>132</v>
      </c>
      <c r="E71" s="150"/>
      <c r="F71" s="150"/>
      <c r="G71" s="150"/>
      <c r="H71" s="150"/>
      <c r="I71" s="150"/>
      <c r="J71" s="151">
        <f>J495</f>
        <v>0</v>
      </c>
      <c r="K71" s="99"/>
      <c r="L71" s="152"/>
    </row>
    <row r="72" spans="2:12" s="10" customFormat="1" ht="19.9" customHeight="1">
      <c r="B72" s="148"/>
      <c r="C72" s="99"/>
      <c r="D72" s="149" t="s">
        <v>133</v>
      </c>
      <c r="E72" s="150"/>
      <c r="F72" s="150"/>
      <c r="G72" s="150"/>
      <c r="H72" s="150"/>
      <c r="I72" s="150"/>
      <c r="J72" s="151">
        <f>J536</f>
        <v>0</v>
      </c>
      <c r="K72" s="99"/>
      <c r="L72" s="152"/>
    </row>
    <row r="73" spans="2:12" s="10" customFormat="1" ht="19.9" customHeight="1">
      <c r="B73" s="148"/>
      <c r="C73" s="99"/>
      <c r="D73" s="149" t="s">
        <v>134</v>
      </c>
      <c r="E73" s="150"/>
      <c r="F73" s="150"/>
      <c r="G73" s="150"/>
      <c r="H73" s="150"/>
      <c r="I73" s="150"/>
      <c r="J73" s="151">
        <f>J581</f>
        <v>0</v>
      </c>
      <c r="K73" s="99"/>
      <c r="L73" s="152"/>
    </row>
    <row r="74" spans="2:12" s="10" customFormat="1" ht="19.9" customHeight="1">
      <c r="B74" s="148"/>
      <c r="C74" s="99"/>
      <c r="D74" s="149" t="s">
        <v>135</v>
      </c>
      <c r="E74" s="150"/>
      <c r="F74" s="150"/>
      <c r="G74" s="150"/>
      <c r="H74" s="150"/>
      <c r="I74" s="150"/>
      <c r="J74" s="151">
        <f>J600</f>
        <v>0</v>
      </c>
      <c r="K74" s="99"/>
      <c r="L74" s="152"/>
    </row>
    <row r="75" spans="2:12" s="10" customFormat="1" ht="19.9" customHeight="1">
      <c r="B75" s="148"/>
      <c r="C75" s="99"/>
      <c r="D75" s="149" t="s">
        <v>136</v>
      </c>
      <c r="E75" s="150"/>
      <c r="F75" s="150"/>
      <c r="G75" s="150"/>
      <c r="H75" s="150"/>
      <c r="I75" s="150"/>
      <c r="J75" s="151">
        <f>J606</f>
        <v>0</v>
      </c>
      <c r="K75" s="99"/>
      <c r="L75" s="152"/>
    </row>
    <row r="76" spans="2:12" s="9" customFormat="1" ht="24.95" customHeight="1">
      <c r="B76" s="142"/>
      <c r="C76" s="143"/>
      <c r="D76" s="144" t="s">
        <v>137</v>
      </c>
      <c r="E76" s="145"/>
      <c r="F76" s="145"/>
      <c r="G76" s="145"/>
      <c r="H76" s="145"/>
      <c r="I76" s="145"/>
      <c r="J76" s="146">
        <f>J612</f>
        <v>0</v>
      </c>
      <c r="K76" s="143"/>
      <c r="L76" s="147"/>
    </row>
    <row r="77" spans="1:31" s="2" customFormat="1" ht="21.75" customHeight="1">
      <c r="A77" s="36"/>
      <c r="B77" s="37"/>
      <c r="C77" s="38"/>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6.95" customHeight="1">
      <c r="A78" s="36"/>
      <c r="B78" s="49"/>
      <c r="C78" s="50"/>
      <c r="D78" s="50"/>
      <c r="E78" s="50"/>
      <c r="F78" s="50"/>
      <c r="G78" s="50"/>
      <c r="H78" s="50"/>
      <c r="I78" s="50"/>
      <c r="J78" s="50"/>
      <c r="K78" s="50"/>
      <c r="L78" s="115"/>
      <c r="S78" s="36"/>
      <c r="T78" s="36"/>
      <c r="U78" s="36"/>
      <c r="V78" s="36"/>
      <c r="W78" s="36"/>
      <c r="X78" s="36"/>
      <c r="Y78" s="36"/>
      <c r="Z78" s="36"/>
      <c r="AA78" s="36"/>
      <c r="AB78" s="36"/>
      <c r="AC78" s="36"/>
      <c r="AD78" s="36"/>
      <c r="AE78" s="36"/>
    </row>
    <row r="82" spans="1:31" s="2" customFormat="1" ht="6.95" customHeight="1">
      <c r="A82" s="36"/>
      <c r="B82" s="51"/>
      <c r="C82" s="52"/>
      <c r="D82" s="52"/>
      <c r="E82" s="52"/>
      <c r="F82" s="52"/>
      <c r="G82" s="52"/>
      <c r="H82" s="52"/>
      <c r="I82" s="52"/>
      <c r="J82" s="52"/>
      <c r="K82" s="52"/>
      <c r="L82" s="115"/>
      <c r="S82" s="36"/>
      <c r="T82" s="36"/>
      <c r="U82" s="36"/>
      <c r="V82" s="36"/>
      <c r="W82" s="36"/>
      <c r="X82" s="36"/>
      <c r="Y82" s="36"/>
      <c r="Z82" s="36"/>
      <c r="AA82" s="36"/>
      <c r="AB82" s="36"/>
      <c r="AC82" s="36"/>
      <c r="AD82" s="36"/>
      <c r="AE82" s="36"/>
    </row>
    <row r="83" spans="1:31" s="2" customFormat="1" ht="24.95" customHeight="1">
      <c r="A83" s="36"/>
      <c r="B83" s="37"/>
      <c r="C83" s="25" t="s">
        <v>138</v>
      </c>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12" customHeight="1">
      <c r="A85" s="36"/>
      <c r="B85" s="37"/>
      <c r="C85" s="31" t="s">
        <v>16</v>
      </c>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6.5" customHeight="1">
      <c r="A86" s="36"/>
      <c r="B86" s="37"/>
      <c r="C86" s="38"/>
      <c r="D86" s="38"/>
      <c r="E86" s="395" t="str">
        <f>E7</f>
        <v>Částečná rekonstrukce VZT koleje Blanice</v>
      </c>
      <c r="F86" s="396"/>
      <c r="G86" s="396"/>
      <c r="H86" s="396"/>
      <c r="I86" s="38"/>
      <c r="J86" s="38"/>
      <c r="K86" s="38"/>
      <c r="L86" s="115"/>
      <c r="S86" s="36"/>
      <c r="T86" s="36"/>
      <c r="U86" s="36"/>
      <c r="V86" s="36"/>
      <c r="W86" s="36"/>
      <c r="X86" s="36"/>
      <c r="Y86" s="36"/>
      <c r="Z86" s="36"/>
      <c r="AA86" s="36"/>
      <c r="AB86" s="36"/>
      <c r="AC86" s="36"/>
      <c r="AD86" s="36"/>
      <c r="AE86" s="36"/>
    </row>
    <row r="87" spans="1:31" s="2" customFormat="1" ht="12" customHeight="1">
      <c r="A87" s="36"/>
      <c r="B87" s="37"/>
      <c r="C87" s="31" t="s">
        <v>115</v>
      </c>
      <c r="D87" s="38"/>
      <c r="E87" s="38"/>
      <c r="F87" s="38"/>
      <c r="G87" s="38"/>
      <c r="H87" s="38"/>
      <c r="I87" s="38"/>
      <c r="J87" s="38"/>
      <c r="K87" s="38"/>
      <c r="L87" s="115"/>
      <c r="S87" s="36"/>
      <c r="T87" s="36"/>
      <c r="U87" s="36"/>
      <c r="V87" s="36"/>
      <c r="W87" s="36"/>
      <c r="X87" s="36"/>
      <c r="Y87" s="36"/>
      <c r="Z87" s="36"/>
      <c r="AA87" s="36"/>
      <c r="AB87" s="36"/>
      <c r="AC87" s="36"/>
      <c r="AD87" s="36"/>
      <c r="AE87" s="36"/>
    </row>
    <row r="88" spans="1:31" s="2" customFormat="1" ht="16.5" customHeight="1">
      <c r="A88" s="36"/>
      <c r="B88" s="37"/>
      <c r="C88" s="38"/>
      <c r="D88" s="38"/>
      <c r="E88" s="349" t="str">
        <f>E9</f>
        <v>01 - Stavební úpravy</v>
      </c>
      <c r="F88" s="397"/>
      <c r="G88" s="397"/>
      <c r="H88" s="397"/>
      <c r="I88" s="38"/>
      <c r="J88" s="38"/>
      <c r="K88" s="38"/>
      <c r="L88" s="115"/>
      <c r="S88" s="36"/>
      <c r="T88" s="36"/>
      <c r="U88" s="36"/>
      <c r="V88" s="36"/>
      <c r="W88" s="36"/>
      <c r="X88" s="36"/>
      <c r="Y88" s="36"/>
      <c r="Z88" s="36"/>
      <c r="AA88" s="36"/>
      <c r="AB88" s="36"/>
      <c r="AC88" s="36"/>
      <c r="AD88" s="36"/>
      <c r="AE88" s="36"/>
    </row>
    <row r="89" spans="1:31" s="2" customFormat="1" ht="6.95" customHeight="1">
      <c r="A89" s="36"/>
      <c r="B89" s="37"/>
      <c r="C89" s="38"/>
      <c r="D89" s="38"/>
      <c r="E89" s="38"/>
      <c r="F89" s="38"/>
      <c r="G89" s="38"/>
      <c r="H89" s="38"/>
      <c r="I89" s="38"/>
      <c r="J89" s="38"/>
      <c r="K89" s="38"/>
      <c r="L89" s="115"/>
      <c r="S89" s="36"/>
      <c r="T89" s="36"/>
      <c r="U89" s="36"/>
      <c r="V89" s="36"/>
      <c r="W89" s="36"/>
      <c r="X89" s="36"/>
      <c r="Y89" s="36"/>
      <c r="Z89" s="36"/>
      <c r="AA89" s="36"/>
      <c r="AB89" s="36"/>
      <c r="AC89" s="36"/>
      <c r="AD89" s="36"/>
      <c r="AE89" s="36"/>
    </row>
    <row r="90" spans="1:31" s="2" customFormat="1" ht="12" customHeight="1">
      <c r="A90" s="36"/>
      <c r="B90" s="37"/>
      <c r="C90" s="31" t="s">
        <v>21</v>
      </c>
      <c r="D90" s="38"/>
      <c r="E90" s="38"/>
      <c r="F90" s="29" t="str">
        <f>F12</f>
        <v>Chemická 953, 148 00 Praha 4</v>
      </c>
      <c r="G90" s="38"/>
      <c r="H90" s="38"/>
      <c r="I90" s="31" t="s">
        <v>23</v>
      </c>
      <c r="J90" s="61" t="str">
        <f>IF(J12="","",J12)</f>
        <v>13. 12. 2023</v>
      </c>
      <c r="K90" s="38"/>
      <c r="L90" s="115"/>
      <c r="S90" s="36"/>
      <c r="T90" s="36"/>
      <c r="U90" s="36"/>
      <c r="V90" s="36"/>
      <c r="W90" s="36"/>
      <c r="X90" s="36"/>
      <c r="Y90" s="36"/>
      <c r="Z90" s="36"/>
      <c r="AA90" s="36"/>
      <c r="AB90" s="36"/>
      <c r="AC90" s="36"/>
      <c r="AD90" s="36"/>
      <c r="AE90" s="36"/>
    </row>
    <row r="91" spans="1:31" s="2" customFormat="1" ht="6.95" customHeight="1">
      <c r="A91" s="36"/>
      <c r="B91" s="37"/>
      <c r="C91" s="38"/>
      <c r="D91" s="38"/>
      <c r="E91" s="38"/>
      <c r="F91" s="38"/>
      <c r="G91" s="38"/>
      <c r="H91" s="38"/>
      <c r="I91" s="38"/>
      <c r="J91" s="38"/>
      <c r="K91" s="38"/>
      <c r="L91" s="115"/>
      <c r="S91" s="36"/>
      <c r="T91" s="36"/>
      <c r="U91" s="36"/>
      <c r="V91" s="36"/>
      <c r="W91" s="36"/>
      <c r="X91" s="36"/>
      <c r="Y91" s="36"/>
      <c r="Z91" s="36"/>
      <c r="AA91" s="36"/>
      <c r="AB91" s="36"/>
      <c r="AC91" s="36"/>
      <c r="AD91" s="36"/>
      <c r="AE91" s="36"/>
    </row>
    <row r="92" spans="1:31" s="2" customFormat="1" ht="25.7" customHeight="1">
      <c r="A92" s="36"/>
      <c r="B92" s="37"/>
      <c r="C92" s="31" t="s">
        <v>25</v>
      </c>
      <c r="D92" s="38"/>
      <c r="E92" s="38"/>
      <c r="F92" s="29" t="str">
        <f>E15</f>
        <v>Správa účelových zařízení VŠE v Praze</v>
      </c>
      <c r="G92" s="38"/>
      <c r="H92" s="38"/>
      <c r="I92" s="31" t="s">
        <v>31</v>
      </c>
      <c r="J92" s="34" t="str">
        <f>E21</f>
        <v>Drobný Architects, s.r.o.</v>
      </c>
      <c r="K92" s="38"/>
      <c r="L92" s="115"/>
      <c r="S92" s="36"/>
      <c r="T92" s="36"/>
      <c r="U92" s="36"/>
      <c r="V92" s="36"/>
      <c r="W92" s="36"/>
      <c r="X92" s="36"/>
      <c r="Y92" s="36"/>
      <c r="Z92" s="36"/>
      <c r="AA92" s="36"/>
      <c r="AB92" s="36"/>
      <c r="AC92" s="36"/>
      <c r="AD92" s="36"/>
      <c r="AE92" s="36"/>
    </row>
    <row r="93" spans="1:31" s="2" customFormat="1" ht="15.2" customHeight="1">
      <c r="A93" s="36"/>
      <c r="B93" s="37"/>
      <c r="C93" s="31" t="s">
        <v>29</v>
      </c>
      <c r="D93" s="38"/>
      <c r="E93" s="38"/>
      <c r="F93" s="29" t="str">
        <f>IF(E18="","",E18)</f>
        <v>Vyplň údaj</v>
      </c>
      <c r="G93" s="38"/>
      <c r="H93" s="38"/>
      <c r="I93" s="31" t="s">
        <v>36</v>
      </c>
      <c r="J93" s="34" t="str">
        <f>E24</f>
        <v>Ing. Jaroslav Stolička</v>
      </c>
      <c r="K93" s="38"/>
      <c r="L93" s="115"/>
      <c r="S93" s="36"/>
      <c r="T93" s="36"/>
      <c r="U93" s="36"/>
      <c r="V93" s="36"/>
      <c r="W93" s="36"/>
      <c r="X93" s="36"/>
      <c r="Y93" s="36"/>
      <c r="Z93" s="36"/>
      <c r="AA93" s="36"/>
      <c r="AB93" s="36"/>
      <c r="AC93" s="36"/>
      <c r="AD93" s="36"/>
      <c r="AE93" s="36"/>
    </row>
    <row r="94" spans="1:31" s="2" customFormat="1" ht="10.35" customHeight="1">
      <c r="A94" s="36"/>
      <c r="B94" s="37"/>
      <c r="C94" s="38"/>
      <c r="D94" s="38"/>
      <c r="E94" s="38"/>
      <c r="F94" s="38"/>
      <c r="G94" s="38"/>
      <c r="H94" s="38"/>
      <c r="I94" s="38"/>
      <c r="J94" s="38"/>
      <c r="K94" s="38"/>
      <c r="L94" s="115"/>
      <c r="S94" s="36"/>
      <c r="T94" s="36"/>
      <c r="U94" s="36"/>
      <c r="V94" s="36"/>
      <c r="W94" s="36"/>
      <c r="X94" s="36"/>
      <c r="Y94" s="36"/>
      <c r="Z94" s="36"/>
      <c r="AA94" s="36"/>
      <c r="AB94" s="36"/>
      <c r="AC94" s="36"/>
      <c r="AD94" s="36"/>
      <c r="AE94" s="36"/>
    </row>
    <row r="95" spans="1:31" s="11" customFormat="1" ht="29.25" customHeight="1">
      <c r="A95" s="153"/>
      <c r="B95" s="154"/>
      <c r="C95" s="155" t="s">
        <v>139</v>
      </c>
      <c r="D95" s="156" t="s">
        <v>60</v>
      </c>
      <c r="E95" s="156" t="s">
        <v>56</v>
      </c>
      <c r="F95" s="156" t="s">
        <v>57</v>
      </c>
      <c r="G95" s="156" t="s">
        <v>140</v>
      </c>
      <c r="H95" s="156" t="s">
        <v>141</v>
      </c>
      <c r="I95" s="156" t="s">
        <v>142</v>
      </c>
      <c r="J95" s="156" t="s">
        <v>119</v>
      </c>
      <c r="K95" s="157" t="s">
        <v>143</v>
      </c>
      <c r="L95" s="158"/>
      <c r="M95" s="70" t="s">
        <v>19</v>
      </c>
      <c r="N95" s="71" t="s">
        <v>45</v>
      </c>
      <c r="O95" s="71" t="s">
        <v>144</v>
      </c>
      <c r="P95" s="71" t="s">
        <v>145</v>
      </c>
      <c r="Q95" s="71" t="s">
        <v>146</v>
      </c>
      <c r="R95" s="71" t="s">
        <v>147</v>
      </c>
      <c r="S95" s="71" t="s">
        <v>148</v>
      </c>
      <c r="T95" s="72" t="s">
        <v>149</v>
      </c>
      <c r="U95" s="153"/>
      <c r="V95" s="153"/>
      <c r="W95" s="153"/>
      <c r="X95" s="153"/>
      <c r="Y95" s="153"/>
      <c r="Z95" s="153"/>
      <c r="AA95" s="153"/>
      <c r="AB95" s="153"/>
      <c r="AC95" s="153"/>
      <c r="AD95" s="153"/>
      <c r="AE95" s="153"/>
    </row>
    <row r="96" spans="1:63" s="2" customFormat="1" ht="22.9" customHeight="1">
      <c r="A96" s="36"/>
      <c r="B96" s="37"/>
      <c r="C96" s="77" t="s">
        <v>150</v>
      </c>
      <c r="D96" s="38"/>
      <c r="E96" s="38"/>
      <c r="F96" s="38"/>
      <c r="G96" s="38"/>
      <c r="H96" s="38"/>
      <c r="I96" s="38"/>
      <c r="J96" s="159">
        <f>BK96</f>
        <v>0</v>
      </c>
      <c r="K96" s="38"/>
      <c r="L96" s="41"/>
      <c r="M96" s="73"/>
      <c r="N96" s="160"/>
      <c r="O96" s="74"/>
      <c r="P96" s="161">
        <f>P97+P302+P612</f>
        <v>0</v>
      </c>
      <c r="Q96" s="74"/>
      <c r="R96" s="161">
        <f>R97+R302+R612</f>
        <v>40.485784300000006</v>
      </c>
      <c r="S96" s="74"/>
      <c r="T96" s="162">
        <f>T97+T302+T612</f>
        <v>4.35137318</v>
      </c>
      <c r="U96" s="36"/>
      <c r="V96" s="36"/>
      <c r="W96" s="36"/>
      <c r="X96" s="36"/>
      <c r="Y96" s="36"/>
      <c r="Z96" s="36"/>
      <c r="AA96" s="36"/>
      <c r="AB96" s="36"/>
      <c r="AC96" s="36"/>
      <c r="AD96" s="36"/>
      <c r="AE96" s="36"/>
      <c r="AT96" s="19" t="s">
        <v>74</v>
      </c>
      <c r="AU96" s="19" t="s">
        <v>120</v>
      </c>
      <c r="BK96" s="163">
        <f>BK97+BK302+BK612</f>
        <v>0</v>
      </c>
    </row>
    <row r="97" spans="2:63" s="12" customFormat="1" ht="25.9" customHeight="1">
      <c r="B97" s="164"/>
      <c r="C97" s="165"/>
      <c r="D97" s="166" t="s">
        <v>74</v>
      </c>
      <c r="E97" s="167" t="s">
        <v>151</v>
      </c>
      <c r="F97" s="167" t="s">
        <v>152</v>
      </c>
      <c r="G97" s="165"/>
      <c r="H97" s="165"/>
      <c r="I97" s="168"/>
      <c r="J97" s="169">
        <f>BK97</f>
        <v>0</v>
      </c>
      <c r="K97" s="165"/>
      <c r="L97" s="170"/>
      <c r="M97" s="171"/>
      <c r="N97" s="172"/>
      <c r="O97" s="172"/>
      <c r="P97" s="173">
        <f>P98+P114+P223+P254+P285+P299</f>
        <v>0</v>
      </c>
      <c r="Q97" s="172"/>
      <c r="R97" s="173">
        <f>R98+R114+R223+R254+R285+R299</f>
        <v>29.768103680000003</v>
      </c>
      <c r="S97" s="172"/>
      <c r="T97" s="174">
        <f>T98+T114+T223+T254+T285+T299</f>
        <v>1.6752799999999999</v>
      </c>
      <c r="AR97" s="175" t="s">
        <v>83</v>
      </c>
      <c r="AT97" s="176" t="s">
        <v>74</v>
      </c>
      <c r="AU97" s="176" t="s">
        <v>75</v>
      </c>
      <c r="AY97" s="175" t="s">
        <v>153</v>
      </c>
      <c r="BK97" s="177">
        <f>BK98+BK114+BK223+BK254+BK285+BK299</f>
        <v>0</v>
      </c>
    </row>
    <row r="98" spans="2:63" s="12" customFormat="1" ht="22.9" customHeight="1">
      <c r="B98" s="164"/>
      <c r="C98" s="165"/>
      <c r="D98" s="166" t="s">
        <v>74</v>
      </c>
      <c r="E98" s="178" t="s">
        <v>154</v>
      </c>
      <c r="F98" s="178" t="s">
        <v>155</v>
      </c>
      <c r="G98" s="165"/>
      <c r="H98" s="165"/>
      <c r="I98" s="168"/>
      <c r="J98" s="179">
        <f>BK98</f>
        <v>0</v>
      </c>
      <c r="K98" s="165"/>
      <c r="L98" s="170"/>
      <c r="M98" s="171"/>
      <c r="N98" s="172"/>
      <c r="O98" s="172"/>
      <c r="P98" s="173">
        <f>SUM(P99:P113)</f>
        <v>0</v>
      </c>
      <c r="Q98" s="172"/>
      <c r="R98" s="173">
        <f>SUM(R99:R113)</f>
        <v>14.2822182</v>
      </c>
      <c r="S98" s="172"/>
      <c r="T98" s="174">
        <f>SUM(T99:T113)</f>
        <v>0</v>
      </c>
      <c r="AR98" s="175" t="s">
        <v>83</v>
      </c>
      <c r="AT98" s="176" t="s">
        <v>74</v>
      </c>
      <c r="AU98" s="176" t="s">
        <v>83</v>
      </c>
      <c r="AY98" s="175" t="s">
        <v>153</v>
      </c>
      <c r="BK98" s="177">
        <f>SUM(BK99:BK113)</f>
        <v>0</v>
      </c>
    </row>
    <row r="99" spans="1:65" s="2" customFormat="1" ht="24.2" customHeight="1">
      <c r="A99" s="36"/>
      <c r="B99" s="37"/>
      <c r="C99" s="180" t="s">
        <v>83</v>
      </c>
      <c r="D99" s="180" t="s">
        <v>156</v>
      </c>
      <c r="E99" s="181" t="s">
        <v>157</v>
      </c>
      <c r="F99" s="182" t="s">
        <v>158</v>
      </c>
      <c r="G99" s="183" t="s">
        <v>159</v>
      </c>
      <c r="H99" s="184">
        <v>204.09</v>
      </c>
      <c r="I99" s="185"/>
      <c r="J99" s="186">
        <f>ROUND(I99*H99,2)</f>
        <v>0</v>
      </c>
      <c r="K99" s="182" t="s">
        <v>160</v>
      </c>
      <c r="L99" s="41"/>
      <c r="M99" s="187" t="s">
        <v>19</v>
      </c>
      <c r="N99" s="188" t="s">
        <v>46</v>
      </c>
      <c r="O99" s="66"/>
      <c r="P99" s="189">
        <f>O99*H99</f>
        <v>0</v>
      </c>
      <c r="Q99" s="189">
        <v>0.06998</v>
      </c>
      <c r="R99" s="189">
        <f>Q99*H99</f>
        <v>14.2822182</v>
      </c>
      <c r="S99" s="189">
        <v>0</v>
      </c>
      <c r="T99" s="190">
        <f>S99*H99</f>
        <v>0</v>
      </c>
      <c r="U99" s="36"/>
      <c r="V99" s="36"/>
      <c r="W99" s="36"/>
      <c r="X99" s="36"/>
      <c r="Y99" s="36"/>
      <c r="Z99" s="36"/>
      <c r="AA99" s="36"/>
      <c r="AB99" s="36"/>
      <c r="AC99" s="36"/>
      <c r="AD99" s="36"/>
      <c r="AE99" s="36"/>
      <c r="AR99" s="191" t="s">
        <v>161</v>
      </c>
      <c r="AT99" s="191" t="s">
        <v>156</v>
      </c>
      <c r="AU99" s="191" t="s">
        <v>85</v>
      </c>
      <c r="AY99" s="19" t="s">
        <v>153</v>
      </c>
      <c r="BE99" s="192">
        <f>IF(N99="základní",J99,0)</f>
        <v>0</v>
      </c>
      <c r="BF99" s="192">
        <f>IF(N99="snížená",J99,0)</f>
        <v>0</v>
      </c>
      <c r="BG99" s="192">
        <f>IF(N99="zákl. přenesená",J99,0)</f>
        <v>0</v>
      </c>
      <c r="BH99" s="192">
        <f>IF(N99="sníž. přenesená",J99,0)</f>
        <v>0</v>
      </c>
      <c r="BI99" s="192">
        <f>IF(N99="nulová",J99,0)</f>
        <v>0</v>
      </c>
      <c r="BJ99" s="19" t="s">
        <v>83</v>
      </c>
      <c r="BK99" s="192">
        <f>ROUND(I99*H99,2)</f>
        <v>0</v>
      </c>
      <c r="BL99" s="19" t="s">
        <v>161</v>
      </c>
      <c r="BM99" s="191" t="s">
        <v>162</v>
      </c>
    </row>
    <row r="100" spans="1:47" s="2" customFormat="1" ht="11.25">
      <c r="A100" s="36"/>
      <c r="B100" s="37"/>
      <c r="C100" s="38"/>
      <c r="D100" s="193" t="s">
        <v>163</v>
      </c>
      <c r="E100" s="38"/>
      <c r="F100" s="194" t="s">
        <v>164</v>
      </c>
      <c r="G100" s="38"/>
      <c r="H100" s="38"/>
      <c r="I100" s="195"/>
      <c r="J100" s="38"/>
      <c r="K100" s="38"/>
      <c r="L100" s="41"/>
      <c r="M100" s="196"/>
      <c r="N100" s="197"/>
      <c r="O100" s="66"/>
      <c r="P100" s="66"/>
      <c r="Q100" s="66"/>
      <c r="R100" s="66"/>
      <c r="S100" s="66"/>
      <c r="T100" s="67"/>
      <c r="U100" s="36"/>
      <c r="V100" s="36"/>
      <c r="W100" s="36"/>
      <c r="X100" s="36"/>
      <c r="Y100" s="36"/>
      <c r="Z100" s="36"/>
      <c r="AA100" s="36"/>
      <c r="AB100" s="36"/>
      <c r="AC100" s="36"/>
      <c r="AD100" s="36"/>
      <c r="AE100" s="36"/>
      <c r="AT100" s="19" t="s">
        <v>163</v>
      </c>
      <c r="AU100" s="19" t="s">
        <v>85</v>
      </c>
    </row>
    <row r="101" spans="2:51" s="13" customFormat="1" ht="11.25">
      <c r="B101" s="198"/>
      <c r="C101" s="199"/>
      <c r="D101" s="200" t="s">
        <v>165</v>
      </c>
      <c r="E101" s="201" t="s">
        <v>19</v>
      </c>
      <c r="F101" s="202" t="s">
        <v>166</v>
      </c>
      <c r="G101" s="199"/>
      <c r="H101" s="201" t="s">
        <v>19</v>
      </c>
      <c r="I101" s="203"/>
      <c r="J101" s="199"/>
      <c r="K101" s="199"/>
      <c r="L101" s="204"/>
      <c r="M101" s="205"/>
      <c r="N101" s="206"/>
      <c r="O101" s="206"/>
      <c r="P101" s="206"/>
      <c r="Q101" s="206"/>
      <c r="R101" s="206"/>
      <c r="S101" s="206"/>
      <c r="T101" s="207"/>
      <c r="AT101" s="208" t="s">
        <v>165</v>
      </c>
      <c r="AU101" s="208" t="s">
        <v>85</v>
      </c>
      <c r="AV101" s="13" t="s">
        <v>83</v>
      </c>
      <c r="AW101" s="13" t="s">
        <v>35</v>
      </c>
      <c r="AX101" s="13" t="s">
        <v>75</v>
      </c>
      <c r="AY101" s="208" t="s">
        <v>153</v>
      </c>
    </row>
    <row r="102" spans="2:51" s="14" customFormat="1" ht="11.25">
      <c r="B102" s="209"/>
      <c r="C102" s="210"/>
      <c r="D102" s="200" t="s">
        <v>165</v>
      </c>
      <c r="E102" s="211" t="s">
        <v>19</v>
      </c>
      <c r="F102" s="212" t="s">
        <v>167</v>
      </c>
      <c r="G102" s="210"/>
      <c r="H102" s="213">
        <v>110.97</v>
      </c>
      <c r="I102" s="214"/>
      <c r="J102" s="210"/>
      <c r="K102" s="210"/>
      <c r="L102" s="215"/>
      <c r="M102" s="216"/>
      <c r="N102" s="217"/>
      <c r="O102" s="217"/>
      <c r="P102" s="217"/>
      <c r="Q102" s="217"/>
      <c r="R102" s="217"/>
      <c r="S102" s="217"/>
      <c r="T102" s="218"/>
      <c r="AT102" s="219" t="s">
        <v>165</v>
      </c>
      <c r="AU102" s="219" t="s">
        <v>85</v>
      </c>
      <c r="AV102" s="14" t="s">
        <v>85</v>
      </c>
      <c r="AW102" s="14" t="s">
        <v>35</v>
      </c>
      <c r="AX102" s="14" t="s">
        <v>75</v>
      </c>
      <c r="AY102" s="219" t="s">
        <v>153</v>
      </c>
    </row>
    <row r="103" spans="2:51" s="14" customFormat="1" ht="11.25">
      <c r="B103" s="209"/>
      <c r="C103" s="210"/>
      <c r="D103" s="200" t="s">
        <v>165</v>
      </c>
      <c r="E103" s="211" t="s">
        <v>19</v>
      </c>
      <c r="F103" s="212" t="s">
        <v>168</v>
      </c>
      <c r="G103" s="210"/>
      <c r="H103" s="213">
        <v>16.4</v>
      </c>
      <c r="I103" s="214"/>
      <c r="J103" s="210"/>
      <c r="K103" s="210"/>
      <c r="L103" s="215"/>
      <c r="M103" s="216"/>
      <c r="N103" s="217"/>
      <c r="O103" s="217"/>
      <c r="P103" s="217"/>
      <c r="Q103" s="217"/>
      <c r="R103" s="217"/>
      <c r="S103" s="217"/>
      <c r="T103" s="218"/>
      <c r="AT103" s="219" t="s">
        <v>165</v>
      </c>
      <c r="AU103" s="219" t="s">
        <v>85</v>
      </c>
      <c r="AV103" s="14" t="s">
        <v>85</v>
      </c>
      <c r="AW103" s="14" t="s">
        <v>35</v>
      </c>
      <c r="AX103" s="14" t="s">
        <v>75</v>
      </c>
      <c r="AY103" s="219" t="s">
        <v>153</v>
      </c>
    </row>
    <row r="104" spans="2:51" s="15" customFormat="1" ht="11.25">
      <c r="B104" s="220"/>
      <c r="C104" s="221"/>
      <c r="D104" s="200" t="s">
        <v>165</v>
      </c>
      <c r="E104" s="222" t="s">
        <v>19</v>
      </c>
      <c r="F104" s="223" t="s">
        <v>169</v>
      </c>
      <c r="G104" s="221"/>
      <c r="H104" s="224">
        <v>127.37</v>
      </c>
      <c r="I104" s="225"/>
      <c r="J104" s="221"/>
      <c r="K104" s="221"/>
      <c r="L104" s="226"/>
      <c r="M104" s="227"/>
      <c r="N104" s="228"/>
      <c r="O104" s="228"/>
      <c r="P104" s="228"/>
      <c r="Q104" s="228"/>
      <c r="R104" s="228"/>
      <c r="S104" s="228"/>
      <c r="T104" s="229"/>
      <c r="AT104" s="230" t="s">
        <v>165</v>
      </c>
      <c r="AU104" s="230" t="s">
        <v>85</v>
      </c>
      <c r="AV104" s="15" t="s">
        <v>154</v>
      </c>
      <c r="AW104" s="15" t="s">
        <v>35</v>
      </c>
      <c r="AX104" s="15" t="s">
        <v>75</v>
      </c>
      <c r="AY104" s="230" t="s">
        <v>153</v>
      </c>
    </row>
    <row r="105" spans="2:51" s="13" customFormat="1" ht="11.25">
      <c r="B105" s="198"/>
      <c r="C105" s="199"/>
      <c r="D105" s="200" t="s">
        <v>165</v>
      </c>
      <c r="E105" s="201" t="s">
        <v>19</v>
      </c>
      <c r="F105" s="202" t="s">
        <v>170</v>
      </c>
      <c r="G105" s="199"/>
      <c r="H105" s="201" t="s">
        <v>19</v>
      </c>
      <c r="I105" s="203"/>
      <c r="J105" s="199"/>
      <c r="K105" s="199"/>
      <c r="L105" s="204"/>
      <c r="M105" s="205"/>
      <c r="N105" s="206"/>
      <c r="O105" s="206"/>
      <c r="P105" s="206"/>
      <c r="Q105" s="206"/>
      <c r="R105" s="206"/>
      <c r="S105" s="206"/>
      <c r="T105" s="207"/>
      <c r="AT105" s="208" t="s">
        <v>165</v>
      </c>
      <c r="AU105" s="208" t="s">
        <v>85</v>
      </c>
      <c r="AV105" s="13" t="s">
        <v>83</v>
      </c>
      <c r="AW105" s="13" t="s">
        <v>35</v>
      </c>
      <c r="AX105" s="13" t="s">
        <v>75</v>
      </c>
      <c r="AY105" s="208" t="s">
        <v>153</v>
      </c>
    </row>
    <row r="106" spans="2:51" s="14" customFormat="1" ht="11.25">
      <c r="B106" s="209"/>
      <c r="C106" s="210"/>
      <c r="D106" s="200" t="s">
        <v>165</v>
      </c>
      <c r="E106" s="211" t="s">
        <v>19</v>
      </c>
      <c r="F106" s="212" t="s">
        <v>171</v>
      </c>
      <c r="G106" s="210"/>
      <c r="H106" s="213">
        <v>49.28</v>
      </c>
      <c r="I106" s="214"/>
      <c r="J106" s="210"/>
      <c r="K106" s="210"/>
      <c r="L106" s="215"/>
      <c r="M106" s="216"/>
      <c r="N106" s="217"/>
      <c r="O106" s="217"/>
      <c r="P106" s="217"/>
      <c r="Q106" s="217"/>
      <c r="R106" s="217"/>
      <c r="S106" s="217"/>
      <c r="T106" s="218"/>
      <c r="AT106" s="219" t="s">
        <v>165</v>
      </c>
      <c r="AU106" s="219" t="s">
        <v>85</v>
      </c>
      <c r="AV106" s="14" t="s">
        <v>85</v>
      </c>
      <c r="AW106" s="14" t="s">
        <v>35</v>
      </c>
      <c r="AX106" s="14" t="s">
        <v>75</v>
      </c>
      <c r="AY106" s="219" t="s">
        <v>153</v>
      </c>
    </row>
    <row r="107" spans="2:51" s="14" customFormat="1" ht="11.25">
      <c r="B107" s="209"/>
      <c r="C107" s="210"/>
      <c r="D107" s="200" t="s">
        <v>165</v>
      </c>
      <c r="E107" s="211" t="s">
        <v>19</v>
      </c>
      <c r="F107" s="212" t="s">
        <v>172</v>
      </c>
      <c r="G107" s="210"/>
      <c r="H107" s="213">
        <v>6.36</v>
      </c>
      <c r="I107" s="214"/>
      <c r="J107" s="210"/>
      <c r="K107" s="210"/>
      <c r="L107" s="215"/>
      <c r="M107" s="216"/>
      <c r="N107" s="217"/>
      <c r="O107" s="217"/>
      <c r="P107" s="217"/>
      <c r="Q107" s="217"/>
      <c r="R107" s="217"/>
      <c r="S107" s="217"/>
      <c r="T107" s="218"/>
      <c r="AT107" s="219" t="s">
        <v>165</v>
      </c>
      <c r="AU107" s="219" t="s">
        <v>85</v>
      </c>
      <c r="AV107" s="14" t="s">
        <v>85</v>
      </c>
      <c r="AW107" s="14" t="s">
        <v>35</v>
      </c>
      <c r="AX107" s="14" t="s">
        <v>75</v>
      </c>
      <c r="AY107" s="219" t="s">
        <v>153</v>
      </c>
    </row>
    <row r="108" spans="2:51" s="14" customFormat="1" ht="11.25">
      <c r="B108" s="209"/>
      <c r="C108" s="210"/>
      <c r="D108" s="200" t="s">
        <v>165</v>
      </c>
      <c r="E108" s="211" t="s">
        <v>19</v>
      </c>
      <c r="F108" s="212" t="s">
        <v>173</v>
      </c>
      <c r="G108" s="210"/>
      <c r="H108" s="213">
        <v>6.96</v>
      </c>
      <c r="I108" s="214"/>
      <c r="J108" s="210"/>
      <c r="K108" s="210"/>
      <c r="L108" s="215"/>
      <c r="M108" s="216"/>
      <c r="N108" s="217"/>
      <c r="O108" s="217"/>
      <c r="P108" s="217"/>
      <c r="Q108" s="217"/>
      <c r="R108" s="217"/>
      <c r="S108" s="217"/>
      <c r="T108" s="218"/>
      <c r="AT108" s="219" t="s">
        <v>165</v>
      </c>
      <c r="AU108" s="219" t="s">
        <v>85</v>
      </c>
      <c r="AV108" s="14" t="s">
        <v>85</v>
      </c>
      <c r="AW108" s="14" t="s">
        <v>35</v>
      </c>
      <c r="AX108" s="14" t="s">
        <v>75</v>
      </c>
      <c r="AY108" s="219" t="s">
        <v>153</v>
      </c>
    </row>
    <row r="109" spans="2:51" s="15" customFormat="1" ht="11.25">
      <c r="B109" s="220"/>
      <c r="C109" s="221"/>
      <c r="D109" s="200" t="s">
        <v>165</v>
      </c>
      <c r="E109" s="222" t="s">
        <v>19</v>
      </c>
      <c r="F109" s="223" t="s">
        <v>169</v>
      </c>
      <c r="G109" s="221"/>
      <c r="H109" s="224">
        <v>62.6</v>
      </c>
      <c r="I109" s="225"/>
      <c r="J109" s="221"/>
      <c r="K109" s="221"/>
      <c r="L109" s="226"/>
      <c r="M109" s="227"/>
      <c r="N109" s="228"/>
      <c r="O109" s="228"/>
      <c r="P109" s="228"/>
      <c r="Q109" s="228"/>
      <c r="R109" s="228"/>
      <c r="S109" s="228"/>
      <c r="T109" s="229"/>
      <c r="AT109" s="230" t="s">
        <v>165</v>
      </c>
      <c r="AU109" s="230" t="s">
        <v>85</v>
      </c>
      <c r="AV109" s="15" t="s">
        <v>154</v>
      </c>
      <c r="AW109" s="15" t="s">
        <v>35</v>
      </c>
      <c r="AX109" s="15" t="s">
        <v>75</v>
      </c>
      <c r="AY109" s="230" t="s">
        <v>153</v>
      </c>
    </row>
    <row r="110" spans="2:51" s="13" customFormat="1" ht="11.25">
      <c r="B110" s="198"/>
      <c r="C110" s="199"/>
      <c r="D110" s="200" t="s">
        <v>165</v>
      </c>
      <c r="E110" s="201" t="s">
        <v>19</v>
      </c>
      <c r="F110" s="202" t="s">
        <v>174</v>
      </c>
      <c r="G110" s="199"/>
      <c r="H110" s="201" t="s">
        <v>19</v>
      </c>
      <c r="I110" s="203"/>
      <c r="J110" s="199"/>
      <c r="K110" s="199"/>
      <c r="L110" s="204"/>
      <c r="M110" s="205"/>
      <c r="N110" s="206"/>
      <c r="O110" s="206"/>
      <c r="P110" s="206"/>
      <c r="Q110" s="206"/>
      <c r="R110" s="206"/>
      <c r="S110" s="206"/>
      <c r="T110" s="207"/>
      <c r="AT110" s="208" t="s">
        <v>165</v>
      </c>
      <c r="AU110" s="208" t="s">
        <v>85</v>
      </c>
      <c r="AV110" s="13" t="s">
        <v>83</v>
      </c>
      <c r="AW110" s="13" t="s">
        <v>35</v>
      </c>
      <c r="AX110" s="13" t="s">
        <v>75</v>
      </c>
      <c r="AY110" s="208" t="s">
        <v>153</v>
      </c>
    </row>
    <row r="111" spans="2:51" s="14" customFormat="1" ht="11.25">
      <c r="B111" s="209"/>
      <c r="C111" s="210"/>
      <c r="D111" s="200" t="s">
        <v>165</v>
      </c>
      <c r="E111" s="211" t="s">
        <v>19</v>
      </c>
      <c r="F111" s="212" t="s">
        <v>175</v>
      </c>
      <c r="G111" s="210"/>
      <c r="H111" s="213">
        <v>14.12</v>
      </c>
      <c r="I111" s="214"/>
      <c r="J111" s="210"/>
      <c r="K111" s="210"/>
      <c r="L111" s="215"/>
      <c r="M111" s="216"/>
      <c r="N111" s="217"/>
      <c r="O111" s="217"/>
      <c r="P111" s="217"/>
      <c r="Q111" s="217"/>
      <c r="R111" s="217"/>
      <c r="S111" s="217"/>
      <c r="T111" s="218"/>
      <c r="AT111" s="219" t="s">
        <v>165</v>
      </c>
      <c r="AU111" s="219" t="s">
        <v>85</v>
      </c>
      <c r="AV111" s="14" t="s">
        <v>85</v>
      </c>
      <c r="AW111" s="14" t="s">
        <v>35</v>
      </c>
      <c r="AX111" s="14" t="s">
        <v>75</v>
      </c>
      <c r="AY111" s="219" t="s">
        <v>153</v>
      </c>
    </row>
    <row r="112" spans="2:51" s="15" customFormat="1" ht="11.25">
      <c r="B112" s="220"/>
      <c r="C112" s="221"/>
      <c r="D112" s="200" t="s">
        <v>165</v>
      </c>
      <c r="E112" s="222" t="s">
        <v>19</v>
      </c>
      <c r="F112" s="223" t="s">
        <v>169</v>
      </c>
      <c r="G112" s="221"/>
      <c r="H112" s="224">
        <v>14.12</v>
      </c>
      <c r="I112" s="225"/>
      <c r="J112" s="221"/>
      <c r="K112" s="221"/>
      <c r="L112" s="226"/>
      <c r="M112" s="227"/>
      <c r="N112" s="228"/>
      <c r="O112" s="228"/>
      <c r="P112" s="228"/>
      <c r="Q112" s="228"/>
      <c r="R112" s="228"/>
      <c r="S112" s="228"/>
      <c r="T112" s="229"/>
      <c r="AT112" s="230" t="s">
        <v>165</v>
      </c>
      <c r="AU112" s="230" t="s">
        <v>85</v>
      </c>
      <c r="AV112" s="15" t="s">
        <v>154</v>
      </c>
      <c r="AW112" s="15" t="s">
        <v>35</v>
      </c>
      <c r="AX112" s="15" t="s">
        <v>75</v>
      </c>
      <c r="AY112" s="230" t="s">
        <v>153</v>
      </c>
    </row>
    <row r="113" spans="2:51" s="16" customFormat="1" ht="11.25">
      <c r="B113" s="231"/>
      <c r="C113" s="232"/>
      <c r="D113" s="200" t="s">
        <v>165</v>
      </c>
      <c r="E113" s="233" t="s">
        <v>19</v>
      </c>
      <c r="F113" s="234" t="s">
        <v>176</v>
      </c>
      <c r="G113" s="232"/>
      <c r="H113" s="235">
        <v>204.09000000000003</v>
      </c>
      <c r="I113" s="236"/>
      <c r="J113" s="232"/>
      <c r="K113" s="232"/>
      <c r="L113" s="237"/>
      <c r="M113" s="238"/>
      <c r="N113" s="239"/>
      <c r="O113" s="239"/>
      <c r="P113" s="239"/>
      <c r="Q113" s="239"/>
      <c r="R113" s="239"/>
      <c r="S113" s="239"/>
      <c r="T113" s="240"/>
      <c r="AT113" s="241" t="s">
        <v>165</v>
      </c>
      <c r="AU113" s="241" t="s">
        <v>85</v>
      </c>
      <c r="AV113" s="16" t="s">
        <v>161</v>
      </c>
      <c r="AW113" s="16" t="s">
        <v>35</v>
      </c>
      <c r="AX113" s="16" t="s">
        <v>83</v>
      </c>
      <c r="AY113" s="241" t="s">
        <v>153</v>
      </c>
    </row>
    <row r="114" spans="2:63" s="12" customFormat="1" ht="22.9" customHeight="1">
      <c r="B114" s="164"/>
      <c r="C114" s="165"/>
      <c r="D114" s="166" t="s">
        <v>74</v>
      </c>
      <c r="E114" s="178" t="s">
        <v>161</v>
      </c>
      <c r="F114" s="178" t="s">
        <v>177</v>
      </c>
      <c r="G114" s="165"/>
      <c r="H114" s="165"/>
      <c r="I114" s="168"/>
      <c r="J114" s="179">
        <f>BK114</f>
        <v>0</v>
      </c>
      <c r="K114" s="165"/>
      <c r="L114" s="170"/>
      <c r="M114" s="171"/>
      <c r="N114" s="172"/>
      <c r="O114" s="172"/>
      <c r="P114" s="173">
        <f>SUM(P115:P222)</f>
        <v>0</v>
      </c>
      <c r="Q114" s="172"/>
      <c r="R114" s="173">
        <f>SUM(R115:R222)</f>
        <v>13.667501999999999</v>
      </c>
      <c r="S114" s="172"/>
      <c r="T114" s="174">
        <f>SUM(T115:T222)</f>
        <v>0</v>
      </c>
      <c r="AR114" s="175" t="s">
        <v>83</v>
      </c>
      <c r="AT114" s="176" t="s">
        <v>74</v>
      </c>
      <c r="AU114" s="176" t="s">
        <v>83</v>
      </c>
      <c r="AY114" s="175" t="s">
        <v>153</v>
      </c>
      <c r="BK114" s="177">
        <f>SUM(BK115:BK222)</f>
        <v>0</v>
      </c>
    </row>
    <row r="115" spans="1:65" s="2" customFormat="1" ht="24.2" customHeight="1">
      <c r="A115" s="36"/>
      <c r="B115" s="37"/>
      <c r="C115" s="180" t="s">
        <v>85</v>
      </c>
      <c r="D115" s="180" t="s">
        <v>156</v>
      </c>
      <c r="E115" s="181" t="s">
        <v>178</v>
      </c>
      <c r="F115" s="182" t="s">
        <v>179</v>
      </c>
      <c r="G115" s="183" t="s">
        <v>180</v>
      </c>
      <c r="H115" s="184">
        <v>5.069</v>
      </c>
      <c r="I115" s="185"/>
      <c r="J115" s="186">
        <f>ROUND(I115*H115,2)</f>
        <v>0</v>
      </c>
      <c r="K115" s="182" t="s">
        <v>160</v>
      </c>
      <c r="L115" s="41"/>
      <c r="M115" s="187" t="s">
        <v>19</v>
      </c>
      <c r="N115" s="188" t="s">
        <v>46</v>
      </c>
      <c r="O115" s="66"/>
      <c r="P115" s="189">
        <f>O115*H115</f>
        <v>0</v>
      </c>
      <c r="Q115" s="189">
        <v>2.50201</v>
      </c>
      <c r="R115" s="189">
        <f>Q115*H115</f>
        <v>12.682688689999999</v>
      </c>
      <c r="S115" s="189">
        <v>0</v>
      </c>
      <c r="T115" s="190">
        <f>S115*H115</f>
        <v>0</v>
      </c>
      <c r="U115" s="36"/>
      <c r="V115" s="36"/>
      <c r="W115" s="36"/>
      <c r="X115" s="36"/>
      <c r="Y115" s="36"/>
      <c r="Z115" s="36"/>
      <c r="AA115" s="36"/>
      <c r="AB115" s="36"/>
      <c r="AC115" s="36"/>
      <c r="AD115" s="36"/>
      <c r="AE115" s="36"/>
      <c r="AR115" s="191" t="s">
        <v>161</v>
      </c>
      <c r="AT115" s="191" t="s">
        <v>156</v>
      </c>
      <c r="AU115" s="191" t="s">
        <v>85</v>
      </c>
      <c r="AY115" s="19" t="s">
        <v>153</v>
      </c>
      <c r="BE115" s="192">
        <f>IF(N115="základní",J115,0)</f>
        <v>0</v>
      </c>
      <c r="BF115" s="192">
        <f>IF(N115="snížená",J115,0)</f>
        <v>0</v>
      </c>
      <c r="BG115" s="192">
        <f>IF(N115="zákl. přenesená",J115,0)</f>
        <v>0</v>
      </c>
      <c r="BH115" s="192">
        <f>IF(N115="sníž. přenesená",J115,0)</f>
        <v>0</v>
      </c>
      <c r="BI115" s="192">
        <f>IF(N115="nulová",J115,0)</f>
        <v>0</v>
      </c>
      <c r="BJ115" s="19" t="s">
        <v>83</v>
      </c>
      <c r="BK115" s="192">
        <f>ROUND(I115*H115,2)</f>
        <v>0</v>
      </c>
      <c r="BL115" s="19" t="s">
        <v>161</v>
      </c>
      <c r="BM115" s="191" t="s">
        <v>181</v>
      </c>
    </row>
    <row r="116" spans="1:47" s="2" customFormat="1" ht="11.25">
      <c r="A116" s="36"/>
      <c r="B116" s="37"/>
      <c r="C116" s="38"/>
      <c r="D116" s="193" t="s">
        <v>163</v>
      </c>
      <c r="E116" s="38"/>
      <c r="F116" s="194" t="s">
        <v>182</v>
      </c>
      <c r="G116" s="38"/>
      <c r="H116" s="38"/>
      <c r="I116" s="195"/>
      <c r="J116" s="38"/>
      <c r="K116" s="38"/>
      <c r="L116" s="41"/>
      <c r="M116" s="196"/>
      <c r="N116" s="197"/>
      <c r="O116" s="66"/>
      <c r="P116" s="66"/>
      <c r="Q116" s="66"/>
      <c r="R116" s="66"/>
      <c r="S116" s="66"/>
      <c r="T116" s="67"/>
      <c r="U116" s="36"/>
      <c r="V116" s="36"/>
      <c r="W116" s="36"/>
      <c r="X116" s="36"/>
      <c r="Y116" s="36"/>
      <c r="Z116" s="36"/>
      <c r="AA116" s="36"/>
      <c r="AB116" s="36"/>
      <c r="AC116" s="36"/>
      <c r="AD116" s="36"/>
      <c r="AE116" s="36"/>
      <c r="AT116" s="19" t="s">
        <v>163</v>
      </c>
      <c r="AU116" s="19" t="s">
        <v>85</v>
      </c>
    </row>
    <row r="117" spans="2:51" s="13" customFormat="1" ht="11.25">
      <c r="B117" s="198"/>
      <c r="C117" s="199"/>
      <c r="D117" s="200" t="s">
        <v>165</v>
      </c>
      <c r="E117" s="201" t="s">
        <v>19</v>
      </c>
      <c r="F117" s="202" t="s">
        <v>166</v>
      </c>
      <c r="G117" s="199"/>
      <c r="H117" s="201" t="s">
        <v>19</v>
      </c>
      <c r="I117" s="203"/>
      <c r="J117" s="199"/>
      <c r="K117" s="199"/>
      <c r="L117" s="204"/>
      <c r="M117" s="205"/>
      <c r="N117" s="206"/>
      <c r="O117" s="206"/>
      <c r="P117" s="206"/>
      <c r="Q117" s="206"/>
      <c r="R117" s="206"/>
      <c r="S117" s="206"/>
      <c r="T117" s="207"/>
      <c r="AT117" s="208" t="s">
        <v>165</v>
      </c>
      <c r="AU117" s="208" t="s">
        <v>85</v>
      </c>
      <c r="AV117" s="13" t="s">
        <v>83</v>
      </c>
      <c r="AW117" s="13" t="s">
        <v>35</v>
      </c>
      <c r="AX117" s="13" t="s">
        <v>75</v>
      </c>
      <c r="AY117" s="208" t="s">
        <v>153</v>
      </c>
    </row>
    <row r="118" spans="2:51" s="14" customFormat="1" ht="11.25">
      <c r="B118" s="209"/>
      <c r="C118" s="210"/>
      <c r="D118" s="200" t="s">
        <v>165</v>
      </c>
      <c r="E118" s="211" t="s">
        <v>19</v>
      </c>
      <c r="F118" s="212" t="s">
        <v>183</v>
      </c>
      <c r="G118" s="210"/>
      <c r="H118" s="213">
        <v>2.366</v>
      </c>
      <c r="I118" s="214"/>
      <c r="J118" s="210"/>
      <c r="K118" s="210"/>
      <c r="L118" s="215"/>
      <c r="M118" s="216"/>
      <c r="N118" s="217"/>
      <c r="O118" s="217"/>
      <c r="P118" s="217"/>
      <c r="Q118" s="217"/>
      <c r="R118" s="217"/>
      <c r="S118" s="217"/>
      <c r="T118" s="218"/>
      <c r="AT118" s="219" t="s">
        <v>165</v>
      </c>
      <c r="AU118" s="219" t="s">
        <v>85</v>
      </c>
      <c r="AV118" s="14" t="s">
        <v>85</v>
      </c>
      <c r="AW118" s="14" t="s">
        <v>35</v>
      </c>
      <c r="AX118" s="14" t="s">
        <v>75</v>
      </c>
      <c r="AY118" s="219" t="s">
        <v>153</v>
      </c>
    </row>
    <row r="119" spans="2:51" s="14" customFormat="1" ht="11.25">
      <c r="B119" s="209"/>
      <c r="C119" s="210"/>
      <c r="D119" s="200" t="s">
        <v>165</v>
      </c>
      <c r="E119" s="211" t="s">
        <v>19</v>
      </c>
      <c r="F119" s="212" t="s">
        <v>184</v>
      </c>
      <c r="G119" s="210"/>
      <c r="H119" s="213">
        <v>0.481</v>
      </c>
      <c r="I119" s="214"/>
      <c r="J119" s="210"/>
      <c r="K119" s="210"/>
      <c r="L119" s="215"/>
      <c r="M119" s="216"/>
      <c r="N119" s="217"/>
      <c r="O119" s="217"/>
      <c r="P119" s="217"/>
      <c r="Q119" s="217"/>
      <c r="R119" s="217"/>
      <c r="S119" s="217"/>
      <c r="T119" s="218"/>
      <c r="AT119" s="219" t="s">
        <v>165</v>
      </c>
      <c r="AU119" s="219" t="s">
        <v>85</v>
      </c>
      <c r="AV119" s="14" t="s">
        <v>85</v>
      </c>
      <c r="AW119" s="14" t="s">
        <v>35</v>
      </c>
      <c r="AX119" s="14" t="s">
        <v>75</v>
      </c>
      <c r="AY119" s="219" t="s">
        <v>153</v>
      </c>
    </row>
    <row r="120" spans="2:51" s="15" customFormat="1" ht="11.25">
      <c r="B120" s="220"/>
      <c r="C120" s="221"/>
      <c r="D120" s="200" t="s">
        <v>165</v>
      </c>
      <c r="E120" s="222" t="s">
        <v>19</v>
      </c>
      <c r="F120" s="223" t="s">
        <v>169</v>
      </c>
      <c r="G120" s="221"/>
      <c r="H120" s="224">
        <v>2.847</v>
      </c>
      <c r="I120" s="225"/>
      <c r="J120" s="221"/>
      <c r="K120" s="221"/>
      <c r="L120" s="226"/>
      <c r="M120" s="227"/>
      <c r="N120" s="228"/>
      <c r="O120" s="228"/>
      <c r="P120" s="228"/>
      <c r="Q120" s="228"/>
      <c r="R120" s="228"/>
      <c r="S120" s="228"/>
      <c r="T120" s="229"/>
      <c r="AT120" s="230" t="s">
        <v>165</v>
      </c>
      <c r="AU120" s="230" t="s">
        <v>85</v>
      </c>
      <c r="AV120" s="15" t="s">
        <v>154</v>
      </c>
      <c r="AW120" s="15" t="s">
        <v>35</v>
      </c>
      <c r="AX120" s="15" t="s">
        <v>75</v>
      </c>
      <c r="AY120" s="230" t="s">
        <v>153</v>
      </c>
    </row>
    <row r="121" spans="2:51" s="13" customFormat="1" ht="11.25">
      <c r="B121" s="198"/>
      <c r="C121" s="199"/>
      <c r="D121" s="200" t="s">
        <v>165</v>
      </c>
      <c r="E121" s="201" t="s">
        <v>19</v>
      </c>
      <c r="F121" s="202" t="s">
        <v>170</v>
      </c>
      <c r="G121" s="199"/>
      <c r="H121" s="201" t="s">
        <v>19</v>
      </c>
      <c r="I121" s="203"/>
      <c r="J121" s="199"/>
      <c r="K121" s="199"/>
      <c r="L121" s="204"/>
      <c r="M121" s="205"/>
      <c r="N121" s="206"/>
      <c r="O121" s="206"/>
      <c r="P121" s="206"/>
      <c r="Q121" s="206"/>
      <c r="R121" s="206"/>
      <c r="S121" s="206"/>
      <c r="T121" s="207"/>
      <c r="AT121" s="208" t="s">
        <v>165</v>
      </c>
      <c r="AU121" s="208" t="s">
        <v>85</v>
      </c>
      <c r="AV121" s="13" t="s">
        <v>83</v>
      </c>
      <c r="AW121" s="13" t="s">
        <v>35</v>
      </c>
      <c r="AX121" s="13" t="s">
        <v>75</v>
      </c>
      <c r="AY121" s="208" t="s">
        <v>153</v>
      </c>
    </row>
    <row r="122" spans="2:51" s="14" customFormat="1" ht="11.25">
      <c r="B122" s="209"/>
      <c r="C122" s="210"/>
      <c r="D122" s="200" t="s">
        <v>165</v>
      </c>
      <c r="E122" s="211" t="s">
        <v>19</v>
      </c>
      <c r="F122" s="212" t="s">
        <v>185</v>
      </c>
      <c r="G122" s="210"/>
      <c r="H122" s="213">
        <v>1.402</v>
      </c>
      <c r="I122" s="214"/>
      <c r="J122" s="210"/>
      <c r="K122" s="210"/>
      <c r="L122" s="215"/>
      <c r="M122" s="216"/>
      <c r="N122" s="217"/>
      <c r="O122" s="217"/>
      <c r="P122" s="217"/>
      <c r="Q122" s="217"/>
      <c r="R122" s="217"/>
      <c r="S122" s="217"/>
      <c r="T122" s="218"/>
      <c r="AT122" s="219" t="s">
        <v>165</v>
      </c>
      <c r="AU122" s="219" t="s">
        <v>85</v>
      </c>
      <c r="AV122" s="14" t="s">
        <v>85</v>
      </c>
      <c r="AW122" s="14" t="s">
        <v>35</v>
      </c>
      <c r="AX122" s="14" t="s">
        <v>75</v>
      </c>
      <c r="AY122" s="219" t="s">
        <v>153</v>
      </c>
    </row>
    <row r="123" spans="2:51" s="14" customFormat="1" ht="11.25">
      <c r="B123" s="209"/>
      <c r="C123" s="210"/>
      <c r="D123" s="200" t="s">
        <v>165</v>
      </c>
      <c r="E123" s="211" t="s">
        <v>19</v>
      </c>
      <c r="F123" s="212" t="s">
        <v>186</v>
      </c>
      <c r="G123" s="210"/>
      <c r="H123" s="213">
        <v>0.184</v>
      </c>
      <c r="I123" s="214"/>
      <c r="J123" s="210"/>
      <c r="K123" s="210"/>
      <c r="L123" s="215"/>
      <c r="M123" s="216"/>
      <c r="N123" s="217"/>
      <c r="O123" s="217"/>
      <c r="P123" s="217"/>
      <c r="Q123" s="217"/>
      <c r="R123" s="217"/>
      <c r="S123" s="217"/>
      <c r="T123" s="218"/>
      <c r="AT123" s="219" t="s">
        <v>165</v>
      </c>
      <c r="AU123" s="219" t="s">
        <v>85</v>
      </c>
      <c r="AV123" s="14" t="s">
        <v>85</v>
      </c>
      <c r="AW123" s="14" t="s">
        <v>35</v>
      </c>
      <c r="AX123" s="14" t="s">
        <v>75</v>
      </c>
      <c r="AY123" s="219" t="s">
        <v>153</v>
      </c>
    </row>
    <row r="124" spans="2:51" s="14" customFormat="1" ht="11.25">
      <c r="B124" s="209"/>
      <c r="C124" s="210"/>
      <c r="D124" s="200" t="s">
        <v>165</v>
      </c>
      <c r="E124" s="211" t="s">
        <v>19</v>
      </c>
      <c r="F124" s="212" t="s">
        <v>187</v>
      </c>
      <c r="G124" s="210"/>
      <c r="H124" s="213">
        <v>0.209</v>
      </c>
      <c r="I124" s="214"/>
      <c r="J124" s="210"/>
      <c r="K124" s="210"/>
      <c r="L124" s="215"/>
      <c r="M124" s="216"/>
      <c r="N124" s="217"/>
      <c r="O124" s="217"/>
      <c r="P124" s="217"/>
      <c r="Q124" s="217"/>
      <c r="R124" s="217"/>
      <c r="S124" s="217"/>
      <c r="T124" s="218"/>
      <c r="AT124" s="219" t="s">
        <v>165</v>
      </c>
      <c r="AU124" s="219" t="s">
        <v>85</v>
      </c>
      <c r="AV124" s="14" t="s">
        <v>85</v>
      </c>
      <c r="AW124" s="14" t="s">
        <v>35</v>
      </c>
      <c r="AX124" s="14" t="s">
        <v>75</v>
      </c>
      <c r="AY124" s="219" t="s">
        <v>153</v>
      </c>
    </row>
    <row r="125" spans="2:51" s="15" customFormat="1" ht="11.25">
      <c r="B125" s="220"/>
      <c r="C125" s="221"/>
      <c r="D125" s="200" t="s">
        <v>165</v>
      </c>
      <c r="E125" s="222" t="s">
        <v>19</v>
      </c>
      <c r="F125" s="223" t="s">
        <v>169</v>
      </c>
      <c r="G125" s="221"/>
      <c r="H125" s="224">
        <v>1.795</v>
      </c>
      <c r="I125" s="225"/>
      <c r="J125" s="221"/>
      <c r="K125" s="221"/>
      <c r="L125" s="226"/>
      <c r="M125" s="227"/>
      <c r="N125" s="228"/>
      <c r="O125" s="228"/>
      <c r="P125" s="228"/>
      <c r="Q125" s="228"/>
      <c r="R125" s="228"/>
      <c r="S125" s="228"/>
      <c r="T125" s="229"/>
      <c r="AT125" s="230" t="s">
        <v>165</v>
      </c>
      <c r="AU125" s="230" t="s">
        <v>85</v>
      </c>
      <c r="AV125" s="15" t="s">
        <v>154</v>
      </c>
      <c r="AW125" s="15" t="s">
        <v>35</v>
      </c>
      <c r="AX125" s="15" t="s">
        <v>75</v>
      </c>
      <c r="AY125" s="230" t="s">
        <v>153</v>
      </c>
    </row>
    <row r="126" spans="2:51" s="13" customFormat="1" ht="11.25">
      <c r="B126" s="198"/>
      <c r="C126" s="199"/>
      <c r="D126" s="200" t="s">
        <v>165</v>
      </c>
      <c r="E126" s="201" t="s">
        <v>19</v>
      </c>
      <c r="F126" s="202" t="s">
        <v>174</v>
      </c>
      <c r="G126" s="199"/>
      <c r="H126" s="201" t="s">
        <v>19</v>
      </c>
      <c r="I126" s="203"/>
      <c r="J126" s="199"/>
      <c r="K126" s="199"/>
      <c r="L126" s="204"/>
      <c r="M126" s="205"/>
      <c r="N126" s="206"/>
      <c r="O126" s="206"/>
      <c r="P126" s="206"/>
      <c r="Q126" s="206"/>
      <c r="R126" s="206"/>
      <c r="S126" s="206"/>
      <c r="T126" s="207"/>
      <c r="AT126" s="208" t="s">
        <v>165</v>
      </c>
      <c r="AU126" s="208" t="s">
        <v>85</v>
      </c>
      <c r="AV126" s="13" t="s">
        <v>83</v>
      </c>
      <c r="AW126" s="13" t="s">
        <v>35</v>
      </c>
      <c r="AX126" s="13" t="s">
        <v>75</v>
      </c>
      <c r="AY126" s="208" t="s">
        <v>153</v>
      </c>
    </row>
    <row r="127" spans="2:51" s="14" customFormat="1" ht="11.25">
      <c r="B127" s="209"/>
      <c r="C127" s="210"/>
      <c r="D127" s="200" t="s">
        <v>165</v>
      </c>
      <c r="E127" s="211" t="s">
        <v>19</v>
      </c>
      <c r="F127" s="212" t="s">
        <v>188</v>
      </c>
      <c r="G127" s="210"/>
      <c r="H127" s="213">
        <v>0.427</v>
      </c>
      <c r="I127" s="214"/>
      <c r="J127" s="210"/>
      <c r="K127" s="210"/>
      <c r="L127" s="215"/>
      <c r="M127" s="216"/>
      <c r="N127" s="217"/>
      <c r="O127" s="217"/>
      <c r="P127" s="217"/>
      <c r="Q127" s="217"/>
      <c r="R127" s="217"/>
      <c r="S127" s="217"/>
      <c r="T127" s="218"/>
      <c r="AT127" s="219" t="s">
        <v>165</v>
      </c>
      <c r="AU127" s="219" t="s">
        <v>85</v>
      </c>
      <c r="AV127" s="14" t="s">
        <v>85</v>
      </c>
      <c r="AW127" s="14" t="s">
        <v>35</v>
      </c>
      <c r="AX127" s="14" t="s">
        <v>75</v>
      </c>
      <c r="AY127" s="219" t="s">
        <v>153</v>
      </c>
    </row>
    <row r="128" spans="2:51" s="15" customFormat="1" ht="11.25">
      <c r="B128" s="220"/>
      <c r="C128" s="221"/>
      <c r="D128" s="200" t="s">
        <v>165</v>
      </c>
      <c r="E128" s="222" t="s">
        <v>19</v>
      </c>
      <c r="F128" s="223" t="s">
        <v>169</v>
      </c>
      <c r="G128" s="221"/>
      <c r="H128" s="224">
        <v>0.427</v>
      </c>
      <c r="I128" s="225"/>
      <c r="J128" s="221"/>
      <c r="K128" s="221"/>
      <c r="L128" s="226"/>
      <c r="M128" s="227"/>
      <c r="N128" s="228"/>
      <c r="O128" s="228"/>
      <c r="P128" s="228"/>
      <c r="Q128" s="228"/>
      <c r="R128" s="228"/>
      <c r="S128" s="228"/>
      <c r="T128" s="229"/>
      <c r="AT128" s="230" t="s">
        <v>165</v>
      </c>
      <c r="AU128" s="230" t="s">
        <v>85</v>
      </c>
      <c r="AV128" s="15" t="s">
        <v>154</v>
      </c>
      <c r="AW128" s="15" t="s">
        <v>35</v>
      </c>
      <c r="AX128" s="15" t="s">
        <v>75</v>
      </c>
      <c r="AY128" s="230" t="s">
        <v>153</v>
      </c>
    </row>
    <row r="129" spans="2:51" s="16" customFormat="1" ht="11.25">
      <c r="B129" s="231"/>
      <c r="C129" s="232"/>
      <c r="D129" s="200" t="s">
        <v>165</v>
      </c>
      <c r="E129" s="233" t="s">
        <v>19</v>
      </c>
      <c r="F129" s="234" t="s">
        <v>176</v>
      </c>
      <c r="G129" s="232"/>
      <c r="H129" s="235">
        <v>5.068999999999999</v>
      </c>
      <c r="I129" s="236"/>
      <c r="J129" s="232"/>
      <c r="K129" s="232"/>
      <c r="L129" s="237"/>
      <c r="M129" s="238"/>
      <c r="N129" s="239"/>
      <c r="O129" s="239"/>
      <c r="P129" s="239"/>
      <c r="Q129" s="239"/>
      <c r="R129" s="239"/>
      <c r="S129" s="239"/>
      <c r="T129" s="240"/>
      <c r="AT129" s="241" t="s">
        <v>165</v>
      </c>
      <c r="AU129" s="241" t="s">
        <v>85</v>
      </c>
      <c r="AV129" s="16" t="s">
        <v>161</v>
      </c>
      <c r="AW129" s="16" t="s">
        <v>35</v>
      </c>
      <c r="AX129" s="16" t="s">
        <v>83</v>
      </c>
      <c r="AY129" s="241" t="s">
        <v>153</v>
      </c>
    </row>
    <row r="130" spans="1:65" s="2" customFormat="1" ht="44.25" customHeight="1">
      <c r="A130" s="36"/>
      <c r="B130" s="37"/>
      <c r="C130" s="180" t="s">
        <v>154</v>
      </c>
      <c r="D130" s="180" t="s">
        <v>156</v>
      </c>
      <c r="E130" s="181" t="s">
        <v>189</v>
      </c>
      <c r="F130" s="182" t="s">
        <v>190</v>
      </c>
      <c r="G130" s="183" t="s">
        <v>191</v>
      </c>
      <c r="H130" s="184">
        <v>0.236</v>
      </c>
      <c r="I130" s="185"/>
      <c r="J130" s="186">
        <f>ROUND(I130*H130,2)</f>
        <v>0</v>
      </c>
      <c r="K130" s="182" t="s">
        <v>160</v>
      </c>
      <c r="L130" s="41"/>
      <c r="M130" s="187" t="s">
        <v>19</v>
      </c>
      <c r="N130" s="188" t="s">
        <v>46</v>
      </c>
      <c r="O130" s="66"/>
      <c r="P130" s="189">
        <f>O130*H130</f>
        <v>0</v>
      </c>
      <c r="Q130" s="189">
        <v>1.06277</v>
      </c>
      <c r="R130" s="189">
        <f>Q130*H130</f>
        <v>0.25081371999999996</v>
      </c>
      <c r="S130" s="189">
        <v>0</v>
      </c>
      <c r="T130" s="190">
        <f>S130*H130</f>
        <v>0</v>
      </c>
      <c r="U130" s="36"/>
      <c r="V130" s="36"/>
      <c r="W130" s="36"/>
      <c r="X130" s="36"/>
      <c r="Y130" s="36"/>
      <c r="Z130" s="36"/>
      <c r="AA130" s="36"/>
      <c r="AB130" s="36"/>
      <c r="AC130" s="36"/>
      <c r="AD130" s="36"/>
      <c r="AE130" s="36"/>
      <c r="AR130" s="191" t="s">
        <v>161</v>
      </c>
      <c r="AT130" s="191" t="s">
        <v>156</v>
      </c>
      <c r="AU130" s="191" t="s">
        <v>85</v>
      </c>
      <c r="AY130" s="19" t="s">
        <v>153</v>
      </c>
      <c r="BE130" s="192">
        <f>IF(N130="základní",J130,0)</f>
        <v>0</v>
      </c>
      <c r="BF130" s="192">
        <f>IF(N130="snížená",J130,0)</f>
        <v>0</v>
      </c>
      <c r="BG130" s="192">
        <f>IF(N130="zákl. přenesená",J130,0)</f>
        <v>0</v>
      </c>
      <c r="BH130" s="192">
        <f>IF(N130="sníž. přenesená",J130,0)</f>
        <v>0</v>
      </c>
      <c r="BI130" s="192">
        <f>IF(N130="nulová",J130,0)</f>
        <v>0</v>
      </c>
      <c r="BJ130" s="19" t="s">
        <v>83</v>
      </c>
      <c r="BK130" s="192">
        <f>ROUND(I130*H130,2)</f>
        <v>0</v>
      </c>
      <c r="BL130" s="19" t="s">
        <v>161</v>
      </c>
      <c r="BM130" s="191" t="s">
        <v>192</v>
      </c>
    </row>
    <row r="131" spans="1:47" s="2" customFormat="1" ht="11.25">
      <c r="A131" s="36"/>
      <c r="B131" s="37"/>
      <c r="C131" s="38"/>
      <c r="D131" s="193" t="s">
        <v>163</v>
      </c>
      <c r="E131" s="38"/>
      <c r="F131" s="194" t="s">
        <v>193</v>
      </c>
      <c r="G131" s="38"/>
      <c r="H131" s="38"/>
      <c r="I131" s="195"/>
      <c r="J131" s="38"/>
      <c r="K131" s="38"/>
      <c r="L131" s="41"/>
      <c r="M131" s="196"/>
      <c r="N131" s="197"/>
      <c r="O131" s="66"/>
      <c r="P131" s="66"/>
      <c r="Q131" s="66"/>
      <c r="R131" s="66"/>
      <c r="S131" s="66"/>
      <c r="T131" s="67"/>
      <c r="U131" s="36"/>
      <c r="V131" s="36"/>
      <c r="W131" s="36"/>
      <c r="X131" s="36"/>
      <c r="Y131" s="36"/>
      <c r="Z131" s="36"/>
      <c r="AA131" s="36"/>
      <c r="AB131" s="36"/>
      <c r="AC131" s="36"/>
      <c r="AD131" s="36"/>
      <c r="AE131" s="36"/>
      <c r="AT131" s="19" t="s">
        <v>163</v>
      </c>
      <c r="AU131" s="19" t="s">
        <v>85</v>
      </c>
    </row>
    <row r="132" spans="2:51" s="13" customFormat="1" ht="11.25">
      <c r="B132" s="198"/>
      <c r="C132" s="199"/>
      <c r="D132" s="200" t="s">
        <v>165</v>
      </c>
      <c r="E132" s="201" t="s">
        <v>19</v>
      </c>
      <c r="F132" s="202" t="s">
        <v>166</v>
      </c>
      <c r="G132" s="199"/>
      <c r="H132" s="201" t="s">
        <v>19</v>
      </c>
      <c r="I132" s="203"/>
      <c r="J132" s="199"/>
      <c r="K132" s="199"/>
      <c r="L132" s="204"/>
      <c r="M132" s="205"/>
      <c r="N132" s="206"/>
      <c r="O132" s="206"/>
      <c r="P132" s="206"/>
      <c r="Q132" s="206"/>
      <c r="R132" s="206"/>
      <c r="S132" s="206"/>
      <c r="T132" s="207"/>
      <c r="AT132" s="208" t="s">
        <v>165</v>
      </c>
      <c r="AU132" s="208" t="s">
        <v>85</v>
      </c>
      <c r="AV132" s="13" t="s">
        <v>83</v>
      </c>
      <c r="AW132" s="13" t="s">
        <v>35</v>
      </c>
      <c r="AX132" s="13" t="s">
        <v>75</v>
      </c>
      <c r="AY132" s="208" t="s">
        <v>153</v>
      </c>
    </row>
    <row r="133" spans="2:51" s="14" customFormat="1" ht="11.25">
      <c r="B133" s="209"/>
      <c r="C133" s="210"/>
      <c r="D133" s="200" t="s">
        <v>165</v>
      </c>
      <c r="E133" s="211" t="s">
        <v>19</v>
      </c>
      <c r="F133" s="212" t="s">
        <v>194</v>
      </c>
      <c r="G133" s="210"/>
      <c r="H133" s="213">
        <v>0.11</v>
      </c>
      <c r="I133" s="214"/>
      <c r="J133" s="210"/>
      <c r="K133" s="210"/>
      <c r="L133" s="215"/>
      <c r="M133" s="216"/>
      <c r="N133" s="217"/>
      <c r="O133" s="217"/>
      <c r="P133" s="217"/>
      <c r="Q133" s="217"/>
      <c r="R133" s="217"/>
      <c r="S133" s="217"/>
      <c r="T133" s="218"/>
      <c r="AT133" s="219" t="s">
        <v>165</v>
      </c>
      <c r="AU133" s="219" t="s">
        <v>85</v>
      </c>
      <c r="AV133" s="14" t="s">
        <v>85</v>
      </c>
      <c r="AW133" s="14" t="s">
        <v>35</v>
      </c>
      <c r="AX133" s="14" t="s">
        <v>75</v>
      </c>
      <c r="AY133" s="219" t="s">
        <v>153</v>
      </c>
    </row>
    <row r="134" spans="2:51" s="14" customFormat="1" ht="11.25">
      <c r="B134" s="209"/>
      <c r="C134" s="210"/>
      <c r="D134" s="200" t="s">
        <v>165</v>
      </c>
      <c r="E134" s="211" t="s">
        <v>19</v>
      </c>
      <c r="F134" s="212" t="s">
        <v>195</v>
      </c>
      <c r="G134" s="210"/>
      <c r="H134" s="213">
        <v>0.022</v>
      </c>
      <c r="I134" s="214"/>
      <c r="J134" s="210"/>
      <c r="K134" s="210"/>
      <c r="L134" s="215"/>
      <c r="M134" s="216"/>
      <c r="N134" s="217"/>
      <c r="O134" s="217"/>
      <c r="P134" s="217"/>
      <c r="Q134" s="217"/>
      <c r="R134" s="217"/>
      <c r="S134" s="217"/>
      <c r="T134" s="218"/>
      <c r="AT134" s="219" t="s">
        <v>165</v>
      </c>
      <c r="AU134" s="219" t="s">
        <v>85</v>
      </c>
      <c r="AV134" s="14" t="s">
        <v>85</v>
      </c>
      <c r="AW134" s="14" t="s">
        <v>35</v>
      </c>
      <c r="AX134" s="14" t="s">
        <v>75</v>
      </c>
      <c r="AY134" s="219" t="s">
        <v>153</v>
      </c>
    </row>
    <row r="135" spans="2:51" s="15" customFormat="1" ht="11.25">
      <c r="B135" s="220"/>
      <c r="C135" s="221"/>
      <c r="D135" s="200" t="s">
        <v>165</v>
      </c>
      <c r="E135" s="222" t="s">
        <v>19</v>
      </c>
      <c r="F135" s="223" t="s">
        <v>169</v>
      </c>
      <c r="G135" s="221"/>
      <c r="H135" s="224">
        <v>0.132</v>
      </c>
      <c r="I135" s="225"/>
      <c r="J135" s="221"/>
      <c r="K135" s="221"/>
      <c r="L135" s="226"/>
      <c r="M135" s="227"/>
      <c r="N135" s="228"/>
      <c r="O135" s="228"/>
      <c r="P135" s="228"/>
      <c r="Q135" s="228"/>
      <c r="R135" s="228"/>
      <c r="S135" s="228"/>
      <c r="T135" s="229"/>
      <c r="AT135" s="230" t="s">
        <v>165</v>
      </c>
      <c r="AU135" s="230" t="s">
        <v>85</v>
      </c>
      <c r="AV135" s="15" t="s">
        <v>154</v>
      </c>
      <c r="AW135" s="15" t="s">
        <v>35</v>
      </c>
      <c r="AX135" s="15" t="s">
        <v>75</v>
      </c>
      <c r="AY135" s="230" t="s">
        <v>153</v>
      </c>
    </row>
    <row r="136" spans="2:51" s="13" customFormat="1" ht="11.25">
      <c r="B136" s="198"/>
      <c r="C136" s="199"/>
      <c r="D136" s="200" t="s">
        <v>165</v>
      </c>
      <c r="E136" s="201" t="s">
        <v>19</v>
      </c>
      <c r="F136" s="202" t="s">
        <v>170</v>
      </c>
      <c r="G136" s="199"/>
      <c r="H136" s="201" t="s">
        <v>19</v>
      </c>
      <c r="I136" s="203"/>
      <c r="J136" s="199"/>
      <c r="K136" s="199"/>
      <c r="L136" s="204"/>
      <c r="M136" s="205"/>
      <c r="N136" s="206"/>
      <c r="O136" s="206"/>
      <c r="P136" s="206"/>
      <c r="Q136" s="206"/>
      <c r="R136" s="206"/>
      <c r="S136" s="206"/>
      <c r="T136" s="207"/>
      <c r="AT136" s="208" t="s">
        <v>165</v>
      </c>
      <c r="AU136" s="208" t="s">
        <v>85</v>
      </c>
      <c r="AV136" s="13" t="s">
        <v>83</v>
      </c>
      <c r="AW136" s="13" t="s">
        <v>35</v>
      </c>
      <c r="AX136" s="13" t="s">
        <v>75</v>
      </c>
      <c r="AY136" s="208" t="s">
        <v>153</v>
      </c>
    </row>
    <row r="137" spans="2:51" s="14" customFormat="1" ht="11.25">
      <c r="B137" s="209"/>
      <c r="C137" s="210"/>
      <c r="D137" s="200" t="s">
        <v>165</v>
      </c>
      <c r="E137" s="211" t="s">
        <v>19</v>
      </c>
      <c r="F137" s="212" t="s">
        <v>196</v>
      </c>
      <c r="G137" s="210"/>
      <c r="H137" s="213">
        <v>0.065</v>
      </c>
      <c r="I137" s="214"/>
      <c r="J137" s="210"/>
      <c r="K137" s="210"/>
      <c r="L137" s="215"/>
      <c r="M137" s="216"/>
      <c r="N137" s="217"/>
      <c r="O137" s="217"/>
      <c r="P137" s="217"/>
      <c r="Q137" s="217"/>
      <c r="R137" s="217"/>
      <c r="S137" s="217"/>
      <c r="T137" s="218"/>
      <c r="AT137" s="219" t="s">
        <v>165</v>
      </c>
      <c r="AU137" s="219" t="s">
        <v>85</v>
      </c>
      <c r="AV137" s="14" t="s">
        <v>85</v>
      </c>
      <c r="AW137" s="14" t="s">
        <v>35</v>
      </c>
      <c r="AX137" s="14" t="s">
        <v>75</v>
      </c>
      <c r="AY137" s="219" t="s">
        <v>153</v>
      </c>
    </row>
    <row r="138" spans="2:51" s="14" customFormat="1" ht="11.25">
      <c r="B138" s="209"/>
      <c r="C138" s="210"/>
      <c r="D138" s="200" t="s">
        <v>165</v>
      </c>
      <c r="E138" s="211" t="s">
        <v>19</v>
      </c>
      <c r="F138" s="212" t="s">
        <v>197</v>
      </c>
      <c r="G138" s="210"/>
      <c r="H138" s="213">
        <v>0.009</v>
      </c>
      <c r="I138" s="214"/>
      <c r="J138" s="210"/>
      <c r="K138" s="210"/>
      <c r="L138" s="215"/>
      <c r="M138" s="216"/>
      <c r="N138" s="217"/>
      <c r="O138" s="217"/>
      <c r="P138" s="217"/>
      <c r="Q138" s="217"/>
      <c r="R138" s="217"/>
      <c r="S138" s="217"/>
      <c r="T138" s="218"/>
      <c r="AT138" s="219" t="s">
        <v>165</v>
      </c>
      <c r="AU138" s="219" t="s">
        <v>85</v>
      </c>
      <c r="AV138" s="14" t="s">
        <v>85</v>
      </c>
      <c r="AW138" s="14" t="s">
        <v>35</v>
      </c>
      <c r="AX138" s="14" t="s">
        <v>75</v>
      </c>
      <c r="AY138" s="219" t="s">
        <v>153</v>
      </c>
    </row>
    <row r="139" spans="2:51" s="14" customFormat="1" ht="11.25">
      <c r="B139" s="209"/>
      <c r="C139" s="210"/>
      <c r="D139" s="200" t="s">
        <v>165</v>
      </c>
      <c r="E139" s="211" t="s">
        <v>19</v>
      </c>
      <c r="F139" s="212" t="s">
        <v>198</v>
      </c>
      <c r="G139" s="210"/>
      <c r="H139" s="213">
        <v>0.01</v>
      </c>
      <c r="I139" s="214"/>
      <c r="J139" s="210"/>
      <c r="K139" s="210"/>
      <c r="L139" s="215"/>
      <c r="M139" s="216"/>
      <c r="N139" s="217"/>
      <c r="O139" s="217"/>
      <c r="P139" s="217"/>
      <c r="Q139" s="217"/>
      <c r="R139" s="217"/>
      <c r="S139" s="217"/>
      <c r="T139" s="218"/>
      <c r="AT139" s="219" t="s">
        <v>165</v>
      </c>
      <c r="AU139" s="219" t="s">
        <v>85</v>
      </c>
      <c r="AV139" s="14" t="s">
        <v>85</v>
      </c>
      <c r="AW139" s="14" t="s">
        <v>35</v>
      </c>
      <c r="AX139" s="14" t="s">
        <v>75</v>
      </c>
      <c r="AY139" s="219" t="s">
        <v>153</v>
      </c>
    </row>
    <row r="140" spans="2:51" s="15" customFormat="1" ht="11.25">
      <c r="B140" s="220"/>
      <c r="C140" s="221"/>
      <c r="D140" s="200" t="s">
        <v>165</v>
      </c>
      <c r="E140" s="222" t="s">
        <v>19</v>
      </c>
      <c r="F140" s="223" t="s">
        <v>169</v>
      </c>
      <c r="G140" s="221"/>
      <c r="H140" s="224">
        <v>0.08399999999999999</v>
      </c>
      <c r="I140" s="225"/>
      <c r="J140" s="221"/>
      <c r="K140" s="221"/>
      <c r="L140" s="226"/>
      <c r="M140" s="227"/>
      <c r="N140" s="228"/>
      <c r="O140" s="228"/>
      <c r="P140" s="228"/>
      <c r="Q140" s="228"/>
      <c r="R140" s="228"/>
      <c r="S140" s="228"/>
      <c r="T140" s="229"/>
      <c r="AT140" s="230" t="s">
        <v>165</v>
      </c>
      <c r="AU140" s="230" t="s">
        <v>85</v>
      </c>
      <c r="AV140" s="15" t="s">
        <v>154</v>
      </c>
      <c r="AW140" s="15" t="s">
        <v>35</v>
      </c>
      <c r="AX140" s="15" t="s">
        <v>75</v>
      </c>
      <c r="AY140" s="230" t="s">
        <v>153</v>
      </c>
    </row>
    <row r="141" spans="2:51" s="13" customFormat="1" ht="11.25">
      <c r="B141" s="198"/>
      <c r="C141" s="199"/>
      <c r="D141" s="200" t="s">
        <v>165</v>
      </c>
      <c r="E141" s="201" t="s">
        <v>19</v>
      </c>
      <c r="F141" s="202" t="s">
        <v>174</v>
      </c>
      <c r="G141" s="199"/>
      <c r="H141" s="201" t="s">
        <v>19</v>
      </c>
      <c r="I141" s="203"/>
      <c r="J141" s="199"/>
      <c r="K141" s="199"/>
      <c r="L141" s="204"/>
      <c r="M141" s="205"/>
      <c r="N141" s="206"/>
      <c r="O141" s="206"/>
      <c r="P141" s="206"/>
      <c r="Q141" s="206"/>
      <c r="R141" s="206"/>
      <c r="S141" s="206"/>
      <c r="T141" s="207"/>
      <c r="AT141" s="208" t="s">
        <v>165</v>
      </c>
      <c r="AU141" s="208" t="s">
        <v>85</v>
      </c>
      <c r="AV141" s="13" t="s">
        <v>83</v>
      </c>
      <c r="AW141" s="13" t="s">
        <v>35</v>
      </c>
      <c r="AX141" s="13" t="s">
        <v>75</v>
      </c>
      <c r="AY141" s="208" t="s">
        <v>153</v>
      </c>
    </row>
    <row r="142" spans="2:51" s="14" customFormat="1" ht="11.25">
      <c r="B142" s="209"/>
      <c r="C142" s="210"/>
      <c r="D142" s="200" t="s">
        <v>165</v>
      </c>
      <c r="E142" s="211" t="s">
        <v>19</v>
      </c>
      <c r="F142" s="212" t="s">
        <v>199</v>
      </c>
      <c r="G142" s="210"/>
      <c r="H142" s="213">
        <v>0.02</v>
      </c>
      <c r="I142" s="214"/>
      <c r="J142" s="210"/>
      <c r="K142" s="210"/>
      <c r="L142" s="215"/>
      <c r="M142" s="216"/>
      <c r="N142" s="217"/>
      <c r="O142" s="217"/>
      <c r="P142" s="217"/>
      <c r="Q142" s="217"/>
      <c r="R142" s="217"/>
      <c r="S142" s="217"/>
      <c r="T142" s="218"/>
      <c r="AT142" s="219" t="s">
        <v>165</v>
      </c>
      <c r="AU142" s="219" t="s">
        <v>85</v>
      </c>
      <c r="AV142" s="14" t="s">
        <v>85</v>
      </c>
      <c r="AW142" s="14" t="s">
        <v>35</v>
      </c>
      <c r="AX142" s="14" t="s">
        <v>75</v>
      </c>
      <c r="AY142" s="219" t="s">
        <v>153</v>
      </c>
    </row>
    <row r="143" spans="2:51" s="15" customFormat="1" ht="11.25">
      <c r="B143" s="220"/>
      <c r="C143" s="221"/>
      <c r="D143" s="200" t="s">
        <v>165</v>
      </c>
      <c r="E143" s="222" t="s">
        <v>19</v>
      </c>
      <c r="F143" s="223" t="s">
        <v>169</v>
      </c>
      <c r="G143" s="221"/>
      <c r="H143" s="224">
        <v>0.02</v>
      </c>
      <c r="I143" s="225"/>
      <c r="J143" s="221"/>
      <c r="K143" s="221"/>
      <c r="L143" s="226"/>
      <c r="M143" s="227"/>
      <c r="N143" s="228"/>
      <c r="O143" s="228"/>
      <c r="P143" s="228"/>
      <c r="Q143" s="228"/>
      <c r="R143" s="228"/>
      <c r="S143" s="228"/>
      <c r="T143" s="229"/>
      <c r="AT143" s="230" t="s">
        <v>165</v>
      </c>
      <c r="AU143" s="230" t="s">
        <v>85</v>
      </c>
      <c r="AV143" s="15" t="s">
        <v>154</v>
      </c>
      <c r="AW143" s="15" t="s">
        <v>35</v>
      </c>
      <c r="AX143" s="15" t="s">
        <v>75</v>
      </c>
      <c r="AY143" s="230" t="s">
        <v>153</v>
      </c>
    </row>
    <row r="144" spans="2:51" s="16" customFormat="1" ht="11.25">
      <c r="B144" s="231"/>
      <c r="C144" s="232"/>
      <c r="D144" s="200" t="s">
        <v>165</v>
      </c>
      <c r="E144" s="233" t="s">
        <v>19</v>
      </c>
      <c r="F144" s="234" t="s">
        <v>176</v>
      </c>
      <c r="G144" s="232"/>
      <c r="H144" s="235">
        <v>0.23600000000000002</v>
      </c>
      <c r="I144" s="236"/>
      <c r="J144" s="232"/>
      <c r="K144" s="232"/>
      <c r="L144" s="237"/>
      <c r="M144" s="238"/>
      <c r="N144" s="239"/>
      <c r="O144" s="239"/>
      <c r="P144" s="239"/>
      <c r="Q144" s="239"/>
      <c r="R144" s="239"/>
      <c r="S144" s="239"/>
      <c r="T144" s="240"/>
      <c r="AT144" s="241" t="s">
        <v>165</v>
      </c>
      <c r="AU144" s="241" t="s">
        <v>85</v>
      </c>
      <c r="AV144" s="16" t="s">
        <v>161</v>
      </c>
      <c r="AW144" s="16" t="s">
        <v>35</v>
      </c>
      <c r="AX144" s="16" t="s">
        <v>83</v>
      </c>
      <c r="AY144" s="241" t="s">
        <v>153</v>
      </c>
    </row>
    <row r="145" spans="1:65" s="2" customFormat="1" ht="49.15" customHeight="1">
      <c r="A145" s="36"/>
      <c r="B145" s="37"/>
      <c r="C145" s="180" t="s">
        <v>161</v>
      </c>
      <c r="D145" s="180" t="s">
        <v>156</v>
      </c>
      <c r="E145" s="181" t="s">
        <v>200</v>
      </c>
      <c r="F145" s="182" t="s">
        <v>201</v>
      </c>
      <c r="G145" s="183" t="s">
        <v>159</v>
      </c>
      <c r="H145" s="184">
        <v>61.08</v>
      </c>
      <c r="I145" s="185"/>
      <c r="J145" s="186">
        <f>ROUND(I145*H145,2)</f>
        <v>0</v>
      </c>
      <c r="K145" s="182" t="s">
        <v>19</v>
      </c>
      <c r="L145" s="41"/>
      <c r="M145" s="187" t="s">
        <v>19</v>
      </c>
      <c r="N145" s="188" t="s">
        <v>46</v>
      </c>
      <c r="O145" s="66"/>
      <c r="P145" s="189">
        <f>O145*H145</f>
        <v>0</v>
      </c>
      <c r="Q145" s="189">
        <v>0.00973</v>
      </c>
      <c r="R145" s="189">
        <f>Q145*H145</f>
        <v>0.5943084000000001</v>
      </c>
      <c r="S145" s="189">
        <v>0</v>
      </c>
      <c r="T145" s="190">
        <f>S145*H145</f>
        <v>0</v>
      </c>
      <c r="U145" s="36"/>
      <c r="V145" s="36"/>
      <c r="W145" s="36"/>
      <c r="X145" s="36"/>
      <c r="Y145" s="36"/>
      <c r="Z145" s="36"/>
      <c r="AA145" s="36"/>
      <c r="AB145" s="36"/>
      <c r="AC145" s="36"/>
      <c r="AD145" s="36"/>
      <c r="AE145" s="36"/>
      <c r="AR145" s="191" t="s">
        <v>161</v>
      </c>
      <c r="AT145" s="191" t="s">
        <v>156</v>
      </c>
      <c r="AU145" s="191" t="s">
        <v>85</v>
      </c>
      <c r="AY145" s="19" t="s">
        <v>153</v>
      </c>
      <c r="BE145" s="192">
        <f>IF(N145="základní",J145,0)</f>
        <v>0</v>
      </c>
      <c r="BF145" s="192">
        <f>IF(N145="snížená",J145,0)</f>
        <v>0</v>
      </c>
      <c r="BG145" s="192">
        <f>IF(N145="zákl. přenesená",J145,0)</f>
        <v>0</v>
      </c>
      <c r="BH145" s="192">
        <f>IF(N145="sníž. přenesená",J145,0)</f>
        <v>0</v>
      </c>
      <c r="BI145" s="192">
        <f>IF(N145="nulová",J145,0)</f>
        <v>0</v>
      </c>
      <c r="BJ145" s="19" t="s">
        <v>83</v>
      </c>
      <c r="BK145" s="192">
        <f>ROUND(I145*H145,2)</f>
        <v>0</v>
      </c>
      <c r="BL145" s="19" t="s">
        <v>161</v>
      </c>
      <c r="BM145" s="191" t="s">
        <v>202</v>
      </c>
    </row>
    <row r="146" spans="2:51" s="13" customFormat="1" ht="11.25">
      <c r="B146" s="198"/>
      <c r="C146" s="199"/>
      <c r="D146" s="200" t="s">
        <v>165</v>
      </c>
      <c r="E146" s="201" t="s">
        <v>19</v>
      </c>
      <c r="F146" s="202" t="s">
        <v>166</v>
      </c>
      <c r="G146" s="199"/>
      <c r="H146" s="201" t="s">
        <v>19</v>
      </c>
      <c r="I146" s="203"/>
      <c r="J146" s="199"/>
      <c r="K146" s="199"/>
      <c r="L146" s="204"/>
      <c r="M146" s="205"/>
      <c r="N146" s="206"/>
      <c r="O146" s="206"/>
      <c r="P146" s="206"/>
      <c r="Q146" s="206"/>
      <c r="R146" s="206"/>
      <c r="S146" s="206"/>
      <c r="T146" s="207"/>
      <c r="AT146" s="208" t="s">
        <v>165</v>
      </c>
      <c r="AU146" s="208" t="s">
        <v>85</v>
      </c>
      <c r="AV146" s="13" t="s">
        <v>83</v>
      </c>
      <c r="AW146" s="13" t="s">
        <v>35</v>
      </c>
      <c r="AX146" s="13" t="s">
        <v>75</v>
      </c>
      <c r="AY146" s="208" t="s">
        <v>153</v>
      </c>
    </row>
    <row r="147" spans="2:51" s="14" customFormat="1" ht="11.25">
      <c r="B147" s="209"/>
      <c r="C147" s="210"/>
      <c r="D147" s="200" t="s">
        <v>165</v>
      </c>
      <c r="E147" s="211" t="s">
        <v>19</v>
      </c>
      <c r="F147" s="212" t="s">
        <v>203</v>
      </c>
      <c r="G147" s="210"/>
      <c r="H147" s="213">
        <v>28.505</v>
      </c>
      <c r="I147" s="214"/>
      <c r="J147" s="210"/>
      <c r="K147" s="210"/>
      <c r="L147" s="215"/>
      <c r="M147" s="216"/>
      <c r="N147" s="217"/>
      <c r="O147" s="217"/>
      <c r="P147" s="217"/>
      <c r="Q147" s="217"/>
      <c r="R147" s="217"/>
      <c r="S147" s="217"/>
      <c r="T147" s="218"/>
      <c r="AT147" s="219" t="s">
        <v>165</v>
      </c>
      <c r="AU147" s="219" t="s">
        <v>85</v>
      </c>
      <c r="AV147" s="14" t="s">
        <v>85</v>
      </c>
      <c r="AW147" s="14" t="s">
        <v>35</v>
      </c>
      <c r="AX147" s="14" t="s">
        <v>75</v>
      </c>
      <c r="AY147" s="219" t="s">
        <v>153</v>
      </c>
    </row>
    <row r="148" spans="2:51" s="14" customFormat="1" ht="11.25">
      <c r="B148" s="209"/>
      <c r="C148" s="210"/>
      <c r="D148" s="200" t="s">
        <v>165</v>
      </c>
      <c r="E148" s="211" t="s">
        <v>19</v>
      </c>
      <c r="F148" s="212" t="s">
        <v>204</v>
      </c>
      <c r="G148" s="210"/>
      <c r="H148" s="213">
        <v>5.794</v>
      </c>
      <c r="I148" s="214"/>
      <c r="J148" s="210"/>
      <c r="K148" s="210"/>
      <c r="L148" s="215"/>
      <c r="M148" s="216"/>
      <c r="N148" s="217"/>
      <c r="O148" s="217"/>
      <c r="P148" s="217"/>
      <c r="Q148" s="217"/>
      <c r="R148" s="217"/>
      <c r="S148" s="217"/>
      <c r="T148" s="218"/>
      <c r="AT148" s="219" t="s">
        <v>165</v>
      </c>
      <c r="AU148" s="219" t="s">
        <v>85</v>
      </c>
      <c r="AV148" s="14" t="s">
        <v>85</v>
      </c>
      <c r="AW148" s="14" t="s">
        <v>35</v>
      </c>
      <c r="AX148" s="14" t="s">
        <v>75</v>
      </c>
      <c r="AY148" s="219" t="s">
        <v>153</v>
      </c>
    </row>
    <row r="149" spans="2:51" s="15" customFormat="1" ht="11.25">
      <c r="B149" s="220"/>
      <c r="C149" s="221"/>
      <c r="D149" s="200" t="s">
        <v>165</v>
      </c>
      <c r="E149" s="222" t="s">
        <v>19</v>
      </c>
      <c r="F149" s="223" t="s">
        <v>169</v>
      </c>
      <c r="G149" s="221"/>
      <c r="H149" s="224">
        <v>34.299</v>
      </c>
      <c r="I149" s="225"/>
      <c r="J149" s="221"/>
      <c r="K149" s="221"/>
      <c r="L149" s="226"/>
      <c r="M149" s="227"/>
      <c r="N149" s="228"/>
      <c r="O149" s="228"/>
      <c r="P149" s="228"/>
      <c r="Q149" s="228"/>
      <c r="R149" s="228"/>
      <c r="S149" s="228"/>
      <c r="T149" s="229"/>
      <c r="AT149" s="230" t="s">
        <v>165</v>
      </c>
      <c r="AU149" s="230" t="s">
        <v>85</v>
      </c>
      <c r="AV149" s="15" t="s">
        <v>154</v>
      </c>
      <c r="AW149" s="15" t="s">
        <v>35</v>
      </c>
      <c r="AX149" s="15" t="s">
        <v>75</v>
      </c>
      <c r="AY149" s="230" t="s">
        <v>153</v>
      </c>
    </row>
    <row r="150" spans="2:51" s="13" customFormat="1" ht="11.25">
      <c r="B150" s="198"/>
      <c r="C150" s="199"/>
      <c r="D150" s="200" t="s">
        <v>165</v>
      </c>
      <c r="E150" s="201" t="s">
        <v>19</v>
      </c>
      <c r="F150" s="202" t="s">
        <v>170</v>
      </c>
      <c r="G150" s="199"/>
      <c r="H150" s="201" t="s">
        <v>19</v>
      </c>
      <c r="I150" s="203"/>
      <c r="J150" s="199"/>
      <c r="K150" s="199"/>
      <c r="L150" s="204"/>
      <c r="M150" s="205"/>
      <c r="N150" s="206"/>
      <c r="O150" s="206"/>
      <c r="P150" s="206"/>
      <c r="Q150" s="206"/>
      <c r="R150" s="206"/>
      <c r="S150" s="206"/>
      <c r="T150" s="207"/>
      <c r="AT150" s="208" t="s">
        <v>165</v>
      </c>
      <c r="AU150" s="208" t="s">
        <v>85</v>
      </c>
      <c r="AV150" s="13" t="s">
        <v>83</v>
      </c>
      <c r="AW150" s="13" t="s">
        <v>35</v>
      </c>
      <c r="AX150" s="13" t="s">
        <v>75</v>
      </c>
      <c r="AY150" s="208" t="s">
        <v>153</v>
      </c>
    </row>
    <row r="151" spans="2:51" s="14" customFormat="1" ht="11.25">
      <c r="B151" s="209"/>
      <c r="C151" s="210"/>
      <c r="D151" s="200" t="s">
        <v>165</v>
      </c>
      <c r="E151" s="211" t="s">
        <v>19</v>
      </c>
      <c r="F151" s="212" t="s">
        <v>205</v>
      </c>
      <c r="G151" s="210"/>
      <c r="H151" s="213">
        <v>16.892</v>
      </c>
      <c r="I151" s="214"/>
      <c r="J151" s="210"/>
      <c r="K151" s="210"/>
      <c r="L151" s="215"/>
      <c r="M151" s="216"/>
      <c r="N151" s="217"/>
      <c r="O151" s="217"/>
      <c r="P151" s="217"/>
      <c r="Q151" s="217"/>
      <c r="R151" s="217"/>
      <c r="S151" s="217"/>
      <c r="T151" s="218"/>
      <c r="AT151" s="219" t="s">
        <v>165</v>
      </c>
      <c r="AU151" s="219" t="s">
        <v>85</v>
      </c>
      <c r="AV151" s="14" t="s">
        <v>85</v>
      </c>
      <c r="AW151" s="14" t="s">
        <v>35</v>
      </c>
      <c r="AX151" s="14" t="s">
        <v>75</v>
      </c>
      <c r="AY151" s="219" t="s">
        <v>153</v>
      </c>
    </row>
    <row r="152" spans="2:51" s="14" customFormat="1" ht="11.25">
      <c r="B152" s="209"/>
      <c r="C152" s="210"/>
      <c r="D152" s="200" t="s">
        <v>165</v>
      </c>
      <c r="E152" s="211" t="s">
        <v>19</v>
      </c>
      <c r="F152" s="212" t="s">
        <v>206</v>
      </c>
      <c r="G152" s="210"/>
      <c r="H152" s="213">
        <v>2.215</v>
      </c>
      <c r="I152" s="214"/>
      <c r="J152" s="210"/>
      <c r="K152" s="210"/>
      <c r="L152" s="215"/>
      <c r="M152" s="216"/>
      <c r="N152" s="217"/>
      <c r="O152" s="217"/>
      <c r="P152" s="217"/>
      <c r="Q152" s="217"/>
      <c r="R152" s="217"/>
      <c r="S152" s="217"/>
      <c r="T152" s="218"/>
      <c r="AT152" s="219" t="s">
        <v>165</v>
      </c>
      <c r="AU152" s="219" t="s">
        <v>85</v>
      </c>
      <c r="AV152" s="14" t="s">
        <v>85</v>
      </c>
      <c r="AW152" s="14" t="s">
        <v>35</v>
      </c>
      <c r="AX152" s="14" t="s">
        <v>75</v>
      </c>
      <c r="AY152" s="219" t="s">
        <v>153</v>
      </c>
    </row>
    <row r="153" spans="2:51" s="14" customFormat="1" ht="11.25">
      <c r="B153" s="209"/>
      <c r="C153" s="210"/>
      <c r="D153" s="200" t="s">
        <v>165</v>
      </c>
      <c r="E153" s="211" t="s">
        <v>19</v>
      </c>
      <c r="F153" s="212" t="s">
        <v>207</v>
      </c>
      <c r="G153" s="210"/>
      <c r="H153" s="213">
        <v>2.524</v>
      </c>
      <c r="I153" s="214"/>
      <c r="J153" s="210"/>
      <c r="K153" s="210"/>
      <c r="L153" s="215"/>
      <c r="M153" s="216"/>
      <c r="N153" s="217"/>
      <c r="O153" s="217"/>
      <c r="P153" s="217"/>
      <c r="Q153" s="217"/>
      <c r="R153" s="217"/>
      <c r="S153" s="217"/>
      <c r="T153" s="218"/>
      <c r="AT153" s="219" t="s">
        <v>165</v>
      </c>
      <c r="AU153" s="219" t="s">
        <v>85</v>
      </c>
      <c r="AV153" s="14" t="s">
        <v>85</v>
      </c>
      <c r="AW153" s="14" t="s">
        <v>35</v>
      </c>
      <c r="AX153" s="14" t="s">
        <v>75</v>
      </c>
      <c r="AY153" s="219" t="s">
        <v>153</v>
      </c>
    </row>
    <row r="154" spans="2:51" s="15" customFormat="1" ht="11.25">
      <c r="B154" s="220"/>
      <c r="C154" s="221"/>
      <c r="D154" s="200" t="s">
        <v>165</v>
      </c>
      <c r="E154" s="222" t="s">
        <v>19</v>
      </c>
      <c r="F154" s="223" t="s">
        <v>169</v>
      </c>
      <c r="G154" s="221"/>
      <c r="H154" s="224">
        <v>21.631</v>
      </c>
      <c r="I154" s="225"/>
      <c r="J154" s="221"/>
      <c r="K154" s="221"/>
      <c r="L154" s="226"/>
      <c r="M154" s="227"/>
      <c r="N154" s="228"/>
      <c r="O154" s="228"/>
      <c r="P154" s="228"/>
      <c r="Q154" s="228"/>
      <c r="R154" s="228"/>
      <c r="S154" s="228"/>
      <c r="T154" s="229"/>
      <c r="AT154" s="230" t="s">
        <v>165</v>
      </c>
      <c r="AU154" s="230" t="s">
        <v>85</v>
      </c>
      <c r="AV154" s="15" t="s">
        <v>154</v>
      </c>
      <c r="AW154" s="15" t="s">
        <v>35</v>
      </c>
      <c r="AX154" s="15" t="s">
        <v>75</v>
      </c>
      <c r="AY154" s="230" t="s">
        <v>153</v>
      </c>
    </row>
    <row r="155" spans="2:51" s="13" customFormat="1" ht="11.25">
      <c r="B155" s="198"/>
      <c r="C155" s="199"/>
      <c r="D155" s="200" t="s">
        <v>165</v>
      </c>
      <c r="E155" s="201" t="s">
        <v>19</v>
      </c>
      <c r="F155" s="202" t="s">
        <v>174</v>
      </c>
      <c r="G155" s="199"/>
      <c r="H155" s="201" t="s">
        <v>19</v>
      </c>
      <c r="I155" s="203"/>
      <c r="J155" s="199"/>
      <c r="K155" s="199"/>
      <c r="L155" s="204"/>
      <c r="M155" s="205"/>
      <c r="N155" s="206"/>
      <c r="O155" s="206"/>
      <c r="P155" s="206"/>
      <c r="Q155" s="206"/>
      <c r="R155" s="206"/>
      <c r="S155" s="206"/>
      <c r="T155" s="207"/>
      <c r="AT155" s="208" t="s">
        <v>165</v>
      </c>
      <c r="AU155" s="208" t="s">
        <v>85</v>
      </c>
      <c r="AV155" s="13" t="s">
        <v>83</v>
      </c>
      <c r="AW155" s="13" t="s">
        <v>35</v>
      </c>
      <c r="AX155" s="13" t="s">
        <v>75</v>
      </c>
      <c r="AY155" s="208" t="s">
        <v>153</v>
      </c>
    </row>
    <row r="156" spans="2:51" s="14" customFormat="1" ht="11.25">
      <c r="B156" s="209"/>
      <c r="C156" s="210"/>
      <c r="D156" s="200" t="s">
        <v>165</v>
      </c>
      <c r="E156" s="211" t="s">
        <v>19</v>
      </c>
      <c r="F156" s="212" t="s">
        <v>208</v>
      </c>
      <c r="G156" s="210"/>
      <c r="H156" s="213">
        <v>5.15</v>
      </c>
      <c r="I156" s="214"/>
      <c r="J156" s="210"/>
      <c r="K156" s="210"/>
      <c r="L156" s="215"/>
      <c r="M156" s="216"/>
      <c r="N156" s="217"/>
      <c r="O156" s="217"/>
      <c r="P156" s="217"/>
      <c r="Q156" s="217"/>
      <c r="R156" s="217"/>
      <c r="S156" s="217"/>
      <c r="T156" s="218"/>
      <c r="AT156" s="219" t="s">
        <v>165</v>
      </c>
      <c r="AU156" s="219" t="s">
        <v>85</v>
      </c>
      <c r="AV156" s="14" t="s">
        <v>85</v>
      </c>
      <c r="AW156" s="14" t="s">
        <v>35</v>
      </c>
      <c r="AX156" s="14" t="s">
        <v>75</v>
      </c>
      <c r="AY156" s="219" t="s">
        <v>153</v>
      </c>
    </row>
    <row r="157" spans="2:51" s="15" customFormat="1" ht="11.25">
      <c r="B157" s="220"/>
      <c r="C157" s="221"/>
      <c r="D157" s="200" t="s">
        <v>165</v>
      </c>
      <c r="E157" s="222" t="s">
        <v>19</v>
      </c>
      <c r="F157" s="223" t="s">
        <v>169</v>
      </c>
      <c r="G157" s="221"/>
      <c r="H157" s="224">
        <v>5.15</v>
      </c>
      <c r="I157" s="225"/>
      <c r="J157" s="221"/>
      <c r="K157" s="221"/>
      <c r="L157" s="226"/>
      <c r="M157" s="227"/>
      <c r="N157" s="228"/>
      <c r="O157" s="228"/>
      <c r="P157" s="228"/>
      <c r="Q157" s="228"/>
      <c r="R157" s="228"/>
      <c r="S157" s="228"/>
      <c r="T157" s="229"/>
      <c r="AT157" s="230" t="s">
        <v>165</v>
      </c>
      <c r="AU157" s="230" t="s">
        <v>85</v>
      </c>
      <c r="AV157" s="15" t="s">
        <v>154</v>
      </c>
      <c r="AW157" s="15" t="s">
        <v>35</v>
      </c>
      <c r="AX157" s="15" t="s">
        <v>75</v>
      </c>
      <c r="AY157" s="230" t="s">
        <v>153</v>
      </c>
    </row>
    <row r="158" spans="2:51" s="16" customFormat="1" ht="11.25">
      <c r="B158" s="231"/>
      <c r="C158" s="232"/>
      <c r="D158" s="200" t="s">
        <v>165</v>
      </c>
      <c r="E158" s="233" t="s">
        <v>19</v>
      </c>
      <c r="F158" s="234" t="s">
        <v>176</v>
      </c>
      <c r="G158" s="232"/>
      <c r="H158" s="235">
        <v>61.080000000000005</v>
      </c>
      <c r="I158" s="236"/>
      <c r="J158" s="232"/>
      <c r="K158" s="232"/>
      <c r="L158" s="237"/>
      <c r="M158" s="238"/>
      <c r="N158" s="239"/>
      <c r="O158" s="239"/>
      <c r="P158" s="239"/>
      <c r="Q158" s="239"/>
      <c r="R158" s="239"/>
      <c r="S158" s="239"/>
      <c r="T158" s="240"/>
      <c r="AT158" s="241" t="s">
        <v>165</v>
      </c>
      <c r="AU158" s="241" t="s">
        <v>85</v>
      </c>
      <c r="AV158" s="16" t="s">
        <v>161</v>
      </c>
      <c r="AW158" s="16" t="s">
        <v>35</v>
      </c>
      <c r="AX158" s="16" t="s">
        <v>83</v>
      </c>
      <c r="AY158" s="241" t="s">
        <v>153</v>
      </c>
    </row>
    <row r="159" spans="1:65" s="2" customFormat="1" ht="16.5" customHeight="1">
      <c r="A159" s="36"/>
      <c r="B159" s="37"/>
      <c r="C159" s="180" t="s">
        <v>209</v>
      </c>
      <c r="D159" s="180" t="s">
        <v>156</v>
      </c>
      <c r="E159" s="181" t="s">
        <v>210</v>
      </c>
      <c r="F159" s="182" t="s">
        <v>211</v>
      </c>
      <c r="G159" s="183" t="s">
        <v>212</v>
      </c>
      <c r="H159" s="184">
        <v>46.873</v>
      </c>
      <c r="I159" s="185"/>
      <c r="J159" s="186">
        <f>ROUND(I159*H159,2)</f>
        <v>0</v>
      </c>
      <c r="K159" s="182" t="s">
        <v>19</v>
      </c>
      <c r="L159" s="41"/>
      <c r="M159" s="187" t="s">
        <v>19</v>
      </c>
      <c r="N159" s="188" t="s">
        <v>46</v>
      </c>
      <c r="O159" s="66"/>
      <c r="P159" s="189">
        <f>O159*H159</f>
        <v>0</v>
      </c>
      <c r="Q159" s="189">
        <v>0</v>
      </c>
      <c r="R159" s="189">
        <f>Q159*H159</f>
        <v>0</v>
      </c>
      <c r="S159" s="189">
        <v>0</v>
      </c>
      <c r="T159" s="190">
        <f>S159*H159</f>
        <v>0</v>
      </c>
      <c r="U159" s="36"/>
      <c r="V159" s="36"/>
      <c r="W159" s="36"/>
      <c r="X159" s="36"/>
      <c r="Y159" s="36"/>
      <c r="Z159" s="36"/>
      <c r="AA159" s="36"/>
      <c r="AB159" s="36"/>
      <c r="AC159" s="36"/>
      <c r="AD159" s="36"/>
      <c r="AE159" s="36"/>
      <c r="AR159" s="191" t="s">
        <v>161</v>
      </c>
      <c r="AT159" s="191" t="s">
        <v>156</v>
      </c>
      <c r="AU159" s="191" t="s">
        <v>85</v>
      </c>
      <c r="AY159" s="19" t="s">
        <v>153</v>
      </c>
      <c r="BE159" s="192">
        <f>IF(N159="základní",J159,0)</f>
        <v>0</v>
      </c>
      <c r="BF159" s="192">
        <f>IF(N159="snížená",J159,0)</f>
        <v>0</v>
      </c>
      <c r="BG159" s="192">
        <f>IF(N159="zákl. přenesená",J159,0)</f>
        <v>0</v>
      </c>
      <c r="BH159" s="192">
        <f>IF(N159="sníž. přenesená",J159,0)</f>
        <v>0</v>
      </c>
      <c r="BI159" s="192">
        <f>IF(N159="nulová",J159,0)</f>
        <v>0</v>
      </c>
      <c r="BJ159" s="19" t="s">
        <v>83</v>
      </c>
      <c r="BK159" s="192">
        <f>ROUND(I159*H159,2)</f>
        <v>0</v>
      </c>
      <c r="BL159" s="19" t="s">
        <v>161</v>
      </c>
      <c r="BM159" s="191" t="s">
        <v>213</v>
      </c>
    </row>
    <row r="160" spans="2:51" s="13" customFormat="1" ht="11.25">
      <c r="B160" s="198"/>
      <c r="C160" s="199"/>
      <c r="D160" s="200" t="s">
        <v>165</v>
      </c>
      <c r="E160" s="201" t="s">
        <v>19</v>
      </c>
      <c r="F160" s="202" t="s">
        <v>166</v>
      </c>
      <c r="G160" s="199"/>
      <c r="H160" s="201" t="s">
        <v>19</v>
      </c>
      <c r="I160" s="203"/>
      <c r="J160" s="199"/>
      <c r="K160" s="199"/>
      <c r="L160" s="204"/>
      <c r="M160" s="205"/>
      <c r="N160" s="206"/>
      <c r="O160" s="206"/>
      <c r="P160" s="206"/>
      <c r="Q160" s="206"/>
      <c r="R160" s="206"/>
      <c r="S160" s="206"/>
      <c r="T160" s="207"/>
      <c r="AT160" s="208" t="s">
        <v>165</v>
      </c>
      <c r="AU160" s="208" t="s">
        <v>85</v>
      </c>
      <c r="AV160" s="13" t="s">
        <v>83</v>
      </c>
      <c r="AW160" s="13" t="s">
        <v>35</v>
      </c>
      <c r="AX160" s="13" t="s">
        <v>75</v>
      </c>
      <c r="AY160" s="208" t="s">
        <v>153</v>
      </c>
    </row>
    <row r="161" spans="2:51" s="14" customFormat="1" ht="11.25">
      <c r="B161" s="209"/>
      <c r="C161" s="210"/>
      <c r="D161" s="200" t="s">
        <v>165</v>
      </c>
      <c r="E161" s="211" t="s">
        <v>19</v>
      </c>
      <c r="F161" s="212" t="s">
        <v>214</v>
      </c>
      <c r="G161" s="210"/>
      <c r="H161" s="213">
        <v>10.179</v>
      </c>
      <c r="I161" s="214"/>
      <c r="J161" s="210"/>
      <c r="K161" s="210"/>
      <c r="L161" s="215"/>
      <c r="M161" s="216"/>
      <c r="N161" s="217"/>
      <c r="O161" s="217"/>
      <c r="P161" s="217"/>
      <c r="Q161" s="217"/>
      <c r="R161" s="217"/>
      <c r="S161" s="217"/>
      <c r="T161" s="218"/>
      <c r="AT161" s="219" t="s">
        <v>165</v>
      </c>
      <c r="AU161" s="219" t="s">
        <v>85</v>
      </c>
      <c r="AV161" s="14" t="s">
        <v>85</v>
      </c>
      <c r="AW161" s="14" t="s">
        <v>35</v>
      </c>
      <c r="AX161" s="14" t="s">
        <v>75</v>
      </c>
      <c r="AY161" s="219" t="s">
        <v>153</v>
      </c>
    </row>
    <row r="162" spans="2:51" s="14" customFormat="1" ht="11.25">
      <c r="B162" s="209"/>
      <c r="C162" s="210"/>
      <c r="D162" s="200" t="s">
        <v>165</v>
      </c>
      <c r="E162" s="211" t="s">
        <v>19</v>
      </c>
      <c r="F162" s="212" t="s">
        <v>215</v>
      </c>
      <c r="G162" s="210"/>
      <c r="H162" s="213">
        <v>1.885</v>
      </c>
      <c r="I162" s="214"/>
      <c r="J162" s="210"/>
      <c r="K162" s="210"/>
      <c r="L162" s="215"/>
      <c r="M162" s="216"/>
      <c r="N162" s="217"/>
      <c r="O162" s="217"/>
      <c r="P162" s="217"/>
      <c r="Q162" s="217"/>
      <c r="R162" s="217"/>
      <c r="S162" s="217"/>
      <c r="T162" s="218"/>
      <c r="AT162" s="219" t="s">
        <v>165</v>
      </c>
      <c r="AU162" s="219" t="s">
        <v>85</v>
      </c>
      <c r="AV162" s="14" t="s">
        <v>85</v>
      </c>
      <c r="AW162" s="14" t="s">
        <v>35</v>
      </c>
      <c r="AX162" s="14" t="s">
        <v>75</v>
      </c>
      <c r="AY162" s="219" t="s">
        <v>153</v>
      </c>
    </row>
    <row r="163" spans="2:51" s="14" customFormat="1" ht="11.25">
      <c r="B163" s="209"/>
      <c r="C163" s="210"/>
      <c r="D163" s="200" t="s">
        <v>165</v>
      </c>
      <c r="E163" s="211" t="s">
        <v>19</v>
      </c>
      <c r="F163" s="212" t="s">
        <v>216</v>
      </c>
      <c r="G163" s="210"/>
      <c r="H163" s="213">
        <v>16.745</v>
      </c>
      <c r="I163" s="214"/>
      <c r="J163" s="210"/>
      <c r="K163" s="210"/>
      <c r="L163" s="215"/>
      <c r="M163" s="216"/>
      <c r="N163" s="217"/>
      <c r="O163" s="217"/>
      <c r="P163" s="217"/>
      <c r="Q163" s="217"/>
      <c r="R163" s="217"/>
      <c r="S163" s="217"/>
      <c r="T163" s="218"/>
      <c r="AT163" s="219" t="s">
        <v>165</v>
      </c>
      <c r="AU163" s="219" t="s">
        <v>85</v>
      </c>
      <c r="AV163" s="14" t="s">
        <v>85</v>
      </c>
      <c r="AW163" s="14" t="s">
        <v>35</v>
      </c>
      <c r="AX163" s="14" t="s">
        <v>75</v>
      </c>
      <c r="AY163" s="219" t="s">
        <v>153</v>
      </c>
    </row>
    <row r="164" spans="2:51" s="15" customFormat="1" ht="11.25">
      <c r="B164" s="220"/>
      <c r="C164" s="221"/>
      <c r="D164" s="200" t="s">
        <v>165</v>
      </c>
      <c r="E164" s="222" t="s">
        <v>19</v>
      </c>
      <c r="F164" s="223" t="s">
        <v>169</v>
      </c>
      <c r="G164" s="221"/>
      <c r="H164" s="224">
        <v>28.809</v>
      </c>
      <c r="I164" s="225"/>
      <c r="J164" s="221"/>
      <c r="K164" s="221"/>
      <c r="L164" s="226"/>
      <c r="M164" s="227"/>
      <c r="N164" s="228"/>
      <c r="O164" s="228"/>
      <c r="P164" s="228"/>
      <c r="Q164" s="228"/>
      <c r="R164" s="228"/>
      <c r="S164" s="228"/>
      <c r="T164" s="229"/>
      <c r="AT164" s="230" t="s">
        <v>165</v>
      </c>
      <c r="AU164" s="230" t="s">
        <v>85</v>
      </c>
      <c r="AV164" s="15" t="s">
        <v>154</v>
      </c>
      <c r="AW164" s="15" t="s">
        <v>35</v>
      </c>
      <c r="AX164" s="15" t="s">
        <v>75</v>
      </c>
      <c r="AY164" s="230" t="s">
        <v>153</v>
      </c>
    </row>
    <row r="165" spans="2:51" s="13" customFormat="1" ht="11.25">
      <c r="B165" s="198"/>
      <c r="C165" s="199"/>
      <c r="D165" s="200" t="s">
        <v>165</v>
      </c>
      <c r="E165" s="201" t="s">
        <v>19</v>
      </c>
      <c r="F165" s="202" t="s">
        <v>170</v>
      </c>
      <c r="G165" s="199"/>
      <c r="H165" s="201" t="s">
        <v>19</v>
      </c>
      <c r="I165" s="203"/>
      <c r="J165" s="199"/>
      <c r="K165" s="199"/>
      <c r="L165" s="204"/>
      <c r="M165" s="205"/>
      <c r="N165" s="206"/>
      <c r="O165" s="206"/>
      <c r="P165" s="206"/>
      <c r="Q165" s="206"/>
      <c r="R165" s="206"/>
      <c r="S165" s="206"/>
      <c r="T165" s="207"/>
      <c r="AT165" s="208" t="s">
        <v>165</v>
      </c>
      <c r="AU165" s="208" t="s">
        <v>85</v>
      </c>
      <c r="AV165" s="13" t="s">
        <v>83</v>
      </c>
      <c r="AW165" s="13" t="s">
        <v>35</v>
      </c>
      <c r="AX165" s="13" t="s">
        <v>75</v>
      </c>
      <c r="AY165" s="208" t="s">
        <v>153</v>
      </c>
    </row>
    <row r="166" spans="2:51" s="14" customFormat="1" ht="11.25">
      <c r="B166" s="209"/>
      <c r="C166" s="210"/>
      <c r="D166" s="200" t="s">
        <v>165</v>
      </c>
      <c r="E166" s="211" t="s">
        <v>19</v>
      </c>
      <c r="F166" s="212" t="s">
        <v>217</v>
      </c>
      <c r="G166" s="210"/>
      <c r="H166" s="213">
        <v>6.032</v>
      </c>
      <c r="I166" s="214"/>
      <c r="J166" s="210"/>
      <c r="K166" s="210"/>
      <c r="L166" s="215"/>
      <c r="M166" s="216"/>
      <c r="N166" s="217"/>
      <c r="O166" s="217"/>
      <c r="P166" s="217"/>
      <c r="Q166" s="217"/>
      <c r="R166" s="217"/>
      <c r="S166" s="217"/>
      <c r="T166" s="218"/>
      <c r="AT166" s="219" t="s">
        <v>165</v>
      </c>
      <c r="AU166" s="219" t="s">
        <v>85</v>
      </c>
      <c r="AV166" s="14" t="s">
        <v>85</v>
      </c>
      <c r="AW166" s="14" t="s">
        <v>35</v>
      </c>
      <c r="AX166" s="14" t="s">
        <v>75</v>
      </c>
      <c r="AY166" s="219" t="s">
        <v>153</v>
      </c>
    </row>
    <row r="167" spans="2:51" s="14" customFormat="1" ht="11.25">
      <c r="B167" s="209"/>
      <c r="C167" s="210"/>
      <c r="D167" s="200" t="s">
        <v>165</v>
      </c>
      <c r="E167" s="211" t="s">
        <v>19</v>
      </c>
      <c r="F167" s="212" t="s">
        <v>218</v>
      </c>
      <c r="G167" s="210"/>
      <c r="H167" s="213">
        <v>0.754</v>
      </c>
      <c r="I167" s="214"/>
      <c r="J167" s="210"/>
      <c r="K167" s="210"/>
      <c r="L167" s="215"/>
      <c r="M167" s="216"/>
      <c r="N167" s="217"/>
      <c r="O167" s="217"/>
      <c r="P167" s="217"/>
      <c r="Q167" s="217"/>
      <c r="R167" s="217"/>
      <c r="S167" s="217"/>
      <c r="T167" s="218"/>
      <c r="AT167" s="219" t="s">
        <v>165</v>
      </c>
      <c r="AU167" s="219" t="s">
        <v>85</v>
      </c>
      <c r="AV167" s="14" t="s">
        <v>85</v>
      </c>
      <c r="AW167" s="14" t="s">
        <v>35</v>
      </c>
      <c r="AX167" s="14" t="s">
        <v>75</v>
      </c>
      <c r="AY167" s="219" t="s">
        <v>153</v>
      </c>
    </row>
    <row r="168" spans="2:51" s="14" customFormat="1" ht="11.25">
      <c r="B168" s="209"/>
      <c r="C168" s="210"/>
      <c r="D168" s="200" t="s">
        <v>165</v>
      </c>
      <c r="E168" s="211" t="s">
        <v>19</v>
      </c>
      <c r="F168" s="212" t="s">
        <v>218</v>
      </c>
      <c r="G168" s="210"/>
      <c r="H168" s="213">
        <v>0.754</v>
      </c>
      <c r="I168" s="214"/>
      <c r="J168" s="210"/>
      <c r="K168" s="210"/>
      <c r="L168" s="215"/>
      <c r="M168" s="216"/>
      <c r="N168" s="217"/>
      <c r="O168" s="217"/>
      <c r="P168" s="217"/>
      <c r="Q168" s="217"/>
      <c r="R168" s="217"/>
      <c r="S168" s="217"/>
      <c r="T168" s="218"/>
      <c r="AT168" s="219" t="s">
        <v>165</v>
      </c>
      <c r="AU168" s="219" t="s">
        <v>85</v>
      </c>
      <c r="AV168" s="14" t="s">
        <v>85</v>
      </c>
      <c r="AW168" s="14" t="s">
        <v>35</v>
      </c>
      <c r="AX168" s="14" t="s">
        <v>75</v>
      </c>
      <c r="AY168" s="219" t="s">
        <v>153</v>
      </c>
    </row>
    <row r="169" spans="2:51" s="14" customFormat="1" ht="11.25">
      <c r="B169" s="209"/>
      <c r="C169" s="210"/>
      <c r="D169" s="200" t="s">
        <v>165</v>
      </c>
      <c r="E169" s="211" t="s">
        <v>19</v>
      </c>
      <c r="F169" s="212" t="s">
        <v>219</v>
      </c>
      <c r="G169" s="210"/>
      <c r="H169" s="213">
        <v>6.44</v>
      </c>
      <c r="I169" s="214"/>
      <c r="J169" s="210"/>
      <c r="K169" s="210"/>
      <c r="L169" s="215"/>
      <c r="M169" s="216"/>
      <c r="N169" s="217"/>
      <c r="O169" s="217"/>
      <c r="P169" s="217"/>
      <c r="Q169" s="217"/>
      <c r="R169" s="217"/>
      <c r="S169" s="217"/>
      <c r="T169" s="218"/>
      <c r="AT169" s="219" t="s">
        <v>165</v>
      </c>
      <c r="AU169" s="219" t="s">
        <v>85</v>
      </c>
      <c r="AV169" s="14" t="s">
        <v>85</v>
      </c>
      <c r="AW169" s="14" t="s">
        <v>35</v>
      </c>
      <c r="AX169" s="14" t="s">
        <v>75</v>
      </c>
      <c r="AY169" s="219" t="s">
        <v>153</v>
      </c>
    </row>
    <row r="170" spans="2:51" s="15" customFormat="1" ht="11.25">
      <c r="B170" s="220"/>
      <c r="C170" s="221"/>
      <c r="D170" s="200" t="s">
        <v>165</v>
      </c>
      <c r="E170" s="222" t="s">
        <v>19</v>
      </c>
      <c r="F170" s="223" t="s">
        <v>169</v>
      </c>
      <c r="G170" s="221"/>
      <c r="H170" s="224">
        <v>13.98</v>
      </c>
      <c r="I170" s="225"/>
      <c r="J170" s="221"/>
      <c r="K170" s="221"/>
      <c r="L170" s="226"/>
      <c r="M170" s="227"/>
      <c r="N170" s="228"/>
      <c r="O170" s="228"/>
      <c r="P170" s="228"/>
      <c r="Q170" s="228"/>
      <c r="R170" s="228"/>
      <c r="S170" s="228"/>
      <c r="T170" s="229"/>
      <c r="AT170" s="230" t="s">
        <v>165</v>
      </c>
      <c r="AU170" s="230" t="s">
        <v>85</v>
      </c>
      <c r="AV170" s="15" t="s">
        <v>154</v>
      </c>
      <c r="AW170" s="15" t="s">
        <v>35</v>
      </c>
      <c r="AX170" s="15" t="s">
        <v>75</v>
      </c>
      <c r="AY170" s="230" t="s">
        <v>153</v>
      </c>
    </row>
    <row r="171" spans="2:51" s="13" customFormat="1" ht="11.25">
      <c r="B171" s="198"/>
      <c r="C171" s="199"/>
      <c r="D171" s="200" t="s">
        <v>165</v>
      </c>
      <c r="E171" s="201" t="s">
        <v>19</v>
      </c>
      <c r="F171" s="202" t="s">
        <v>174</v>
      </c>
      <c r="G171" s="199"/>
      <c r="H171" s="201" t="s">
        <v>19</v>
      </c>
      <c r="I171" s="203"/>
      <c r="J171" s="199"/>
      <c r="K171" s="199"/>
      <c r="L171" s="204"/>
      <c r="M171" s="205"/>
      <c r="N171" s="206"/>
      <c r="O171" s="206"/>
      <c r="P171" s="206"/>
      <c r="Q171" s="206"/>
      <c r="R171" s="206"/>
      <c r="S171" s="206"/>
      <c r="T171" s="207"/>
      <c r="AT171" s="208" t="s">
        <v>165</v>
      </c>
      <c r="AU171" s="208" t="s">
        <v>85</v>
      </c>
      <c r="AV171" s="13" t="s">
        <v>83</v>
      </c>
      <c r="AW171" s="13" t="s">
        <v>35</v>
      </c>
      <c r="AX171" s="13" t="s">
        <v>75</v>
      </c>
      <c r="AY171" s="208" t="s">
        <v>153</v>
      </c>
    </row>
    <row r="172" spans="2:51" s="14" customFormat="1" ht="11.25">
      <c r="B172" s="209"/>
      <c r="C172" s="210"/>
      <c r="D172" s="200" t="s">
        <v>165</v>
      </c>
      <c r="E172" s="211" t="s">
        <v>19</v>
      </c>
      <c r="F172" s="212" t="s">
        <v>220</v>
      </c>
      <c r="G172" s="210"/>
      <c r="H172" s="213">
        <v>1.508</v>
      </c>
      <c r="I172" s="214"/>
      <c r="J172" s="210"/>
      <c r="K172" s="210"/>
      <c r="L172" s="215"/>
      <c r="M172" s="216"/>
      <c r="N172" s="217"/>
      <c r="O172" s="217"/>
      <c r="P172" s="217"/>
      <c r="Q172" s="217"/>
      <c r="R172" s="217"/>
      <c r="S172" s="217"/>
      <c r="T172" s="218"/>
      <c r="AT172" s="219" t="s">
        <v>165</v>
      </c>
      <c r="AU172" s="219" t="s">
        <v>85</v>
      </c>
      <c r="AV172" s="14" t="s">
        <v>85</v>
      </c>
      <c r="AW172" s="14" t="s">
        <v>35</v>
      </c>
      <c r="AX172" s="14" t="s">
        <v>75</v>
      </c>
      <c r="AY172" s="219" t="s">
        <v>153</v>
      </c>
    </row>
    <row r="173" spans="2:51" s="14" customFormat="1" ht="11.25">
      <c r="B173" s="209"/>
      <c r="C173" s="210"/>
      <c r="D173" s="200" t="s">
        <v>165</v>
      </c>
      <c r="E173" s="211" t="s">
        <v>19</v>
      </c>
      <c r="F173" s="212" t="s">
        <v>221</v>
      </c>
      <c r="G173" s="210"/>
      <c r="H173" s="213">
        <v>2.576</v>
      </c>
      <c r="I173" s="214"/>
      <c r="J173" s="210"/>
      <c r="K173" s="210"/>
      <c r="L173" s="215"/>
      <c r="M173" s="216"/>
      <c r="N173" s="217"/>
      <c r="O173" s="217"/>
      <c r="P173" s="217"/>
      <c r="Q173" s="217"/>
      <c r="R173" s="217"/>
      <c r="S173" s="217"/>
      <c r="T173" s="218"/>
      <c r="AT173" s="219" t="s">
        <v>165</v>
      </c>
      <c r="AU173" s="219" t="s">
        <v>85</v>
      </c>
      <c r="AV173" s="14" t="s">
        <v>85</v>
      </c>
      <c r="AW173" s="14" t="s">
        <v>35</v>
      </c>
      <c r="AX173" s="14" t="s">
        <v>75</v>
      </c>
      <c r="AY173" s="219" t="s">
        <v>153</v>
      </c>
    </row>
    <row r="174" spans="2:51" s="15" customFormat="1" ht="11.25">
      <c r="B174" s="220"/>
      <c r="C174" s="221"/>
      <c r="D174" s="200" t="s">
        <v>165</v>
      </c>
      <c r="E174" s="222" t="s">
        <v>19</v>
      </c>
      <c r="F174" s="223" t="s">
        <v>169</v>
      </c>
      <c r="G174" s="221"/>
      <c r="H174" s="224">
        <v>4.084</v>
      </c>
      <c r="I174" s="225"/>
      <c r="J174" s="221"/>
      <c r="K174" s="221"/>
      <c r="L174" s="226"/>
      <c r="M174" s="227"/>
      <c r="N174" s="228"/>
      <c r="O174" s="228"/>
      <c r="P174" s="228"/>
      <c r="Q174" s="228"/>
      <c r="R174" s="228"/>
      <c r="S174" s="228"/>
      <c r="T174" s="229"/>
      <c r="AT174" s="230" t="s">
        <v>165</v>
      </c>
      <c r="AU174" s="230" t="s">
        <v>85</v>
      </c>
      <c r="AV174" s="15" t="s">
        <v>154</v>
      </c>
      <c r="AW174" s="15" t="s">
        <v>35</v>
      </c>
      <c r="AX174" s="15" t="s">
        <v>75</v>
      </c>
      <c r="AY174" s="230" t="s">
        <v>153</v>
      </c>
    </row>
    <row r="175" spans="2:51" s="16" customFormat="1" ht="11.25">
      <c r="B175" s="231"/>
      <c r="C175" s="232"/>
      <c r="D175" s="200" t="s">
        <v>165</v>
      </c>
      <c r="E175" s="233" t="s">
        <v>19</v>
      </c>
      <c r="F175" s="234" t="s">
        <v>176</v>
      </c>
      <c r="G175" s="232"/>
      <c r="H175" s="235">
        <v>46.873</v>
      </c>
      <c r="I175" s="236"/>
      <c r="J175" s="232"/>
      <c r="K175" s="232"/>
      <c r="L175" s="237"/>
      <c r="M175" s="238"/>
      <c r="N175" s="239"/>
      <c r="O175" s="239"/>
      <c r="P175" s="239"/>
      <c r="Q175" s="239"/>
      <c r="R175" s="239"/>
      <c r="S175" s="239"/>
      <c r="T175" s="240"/>
      <c r="AT175" s="241" t="s">
        <v>165</v>
      </c>
      <c r="AU175" s="241" t="s">
        <v>85</v>
      </c>
      <c r="AV175" s="16" t="s">
        <v>161</v>
      </c>
      <c r="AW175" s="16" t="s">
        <v>35</v>
      </c>
      <c r="AX175" s="16" t="s">
        <v>83</v>
      </c>
      <c r="AY175" s="241" t="s">
        <v>153</v>
      </c>
    </row>
    <row r="176" spans="1:65" s="2" customFormat="1" ht="21.75" customHeight="1">
      <c r="A176" s="36"/>
      <c r="B176" s="37"/>
      <c r="C176" s="180" t="s">
        <v>222</v>
      </c>
      <c r="D176" s="180" t="s">
        <v>156</v>
      </c>
      <c r="E176" s="181" t="s">
        <v>223</v>
      </c>
      <c r="F176" s="182" t="s">
        <v>224</v>
      </c>
      <c r="G176" s="183" t="s">
        <v>159</v>
      </c>
      <c r="H176" s="184">
        <v>20.409</v>
      </c>
      <c r="I176" s="185"/>
      <c r="J176" s="186">
        <f>ROUND(I176*H176,2)</f>
        <v>0</v>
      </c>
      <c r="K176" s="182" t="s">
        <v>160</v>
      </c>
      <c r="L176" s="41"/>
      <c r="M176" s="187" t="s">
        <v>19</v>
      </c>
      <c r="N176" s="188" t="s">
        <v>46</v>
      </c>
      <c r="O176" s="66"/>
      <c r="P176" s="189">
        <f>O176*H176</f>
        <v>0</v>
      </c>
      <c r="Q176" s="189">
        <v>0.00533</v>
      </c>
      <c r="R176" s="189">
        <f>Q176*H176</f>
        <v>0.10877996999999999</v>
      </c>
      <c r="S176" s="189">
        <v>0</v>
      </c>
      <c r="T176" s="190">
        <f>S176*H176</f>
        <v>0</v>
      </c>
      <c r="U176" s="36"/>
      <c r="V176" s="36"/>
      <c r="W176" s="36"/>
      <c r="X176" s="36"/>
      <c r="Y176" s="36"/>
      <c r="Z176" s="36"/>
      <c r="AA176" s="36"/>
      <c r="AB176" s="36"/>
      <c r="AC176" s="36"/>
      <c r="AD176" s="36"/>
      <c r="AE176" s="36"/>
      <c r="AR176" s="191" t="s">
        <v>161</v>
      </c>
      <c r="AT176" s="191" t="s">
        <v>156</v>
      </c>
      <c r="AU176" s="191" t="s">
        <v>85</v>
      </c>
      <c r="AY176" s="19" t="s">
        <v>153</v>
      </c>
      <c r="BE176" s="192">
        <f>IF(N176="základní",J176,0)</f>
        <v>0</v>
      </c>
      <c r="BF176" s="192">
        <f>IF(N176="snížená",J176,0)</f>
        <v>0</v>
      </c>
      <c r="BG176" s="192">
        <f>IF(N176="zákl. přenesená",J176,0)</f>
        <v>0</v>
      </c>
      <c r="BH176" s="192">
        <f>IF(N176="sníž. přenesená",J176,0)</f>
        <v>0</v>
      </c>
      <c r="BI176" s="192">
        <f>IF(N176="nulová",J176,0)</f>
        <v>0</v>
      </c>
      <c r="BJ176" s="19" t="s">
        <v>83</v>
      </c>
      <c r="BK176" s="192">
        <f>ROUND(I176*H176,2)</f>
        <v>0</v>
      </c>
      <c r="BL176" s="19" t="s">
        <v>161</v>
      </c>
      <c r="BM176" s="191" t="s">
        <v>225</v>
      </c>
    </row>
    <row r="177" spans="1:47" s="2" customFormat="1" ht="11.25">
      <c r="A177" s="36"/>
      <c r="B177" s="37"/>
      <c r="C177" s="38"/>
      <c r="D177" s="193" t="s">
        <v>163</v>
      </c>
      <c r="E177" s="38"/>
      <c r="F177" s="194" t="s">
        <v>226</v>
      </c>
      <c r="G177" s="38"/>
      <c r="H177" s="38"/>
      <c r="I177" s="195"/>
      <c r="J177" s="38"/>
      <c r="K177" s="38"/>
      <c r="L177" s="41"/>
      <c r="M177" s="196"/>
      <c r="N177" s="197"/>
      <c r="O177" s="66"/>
      <c r="P177" s="66"/>
      <c r="Q177" s="66"/>
      <c r="R177" s="66"/>
      <c r="S177" s="66"/>
      <c r="T177" s="67"/>
      <c r="U177" s="36"/>
      <c r="V177" s="36"/>
      <c r="W177" s="36"/>
      <c r="X177" s="36"/>
      <c r="Y177" s="36"/>
      <c r="Z177" s="36"/>
      <c r="AA177" s="36"/>
      <c r="AB177" s="36"/>
      <c r="AC177" s="36"/>
      <c r="AD177" s="36"/>
      <c r="AE177" s="36"/>
      <c r="AT177" s="19" t="s">
        <v>163</v>
      </c>
      <c r="AU177" s="19" t="s">
        <v>85</v>
      </c>
    </row>
    <row r="178" spans="2:51" s="13" customFormat="1" ht="11.25">
      <c r="B178" s="198"/>
      <c r="C178" s="199"/>
      <c r="D178" s="200" t="s">
        <v>165</v>
      </c>
      <c r="E178" s="201" t="s">
        <v>19</v>
      </c>
      <c r="F178" s="202" t="s">
        <v>166</v>
      </c>
      <c r="G178" s="199"/>
      <c r="H178" s="201" t="s">
        <v>19</v>
      </c>
      <c r="I178" s="203"/>
      <c r="J178" s="199"/>
      <c r="K178" s="199"/>
      <c r="L178" s="204"/>
      <c r="M178" s="205"/>
      <c r="N178" s="206"/>
      <c r="O178" s="206"/>
      <c r="P178" s="206"/>
      <c r="Q178" s="206"/>
      <c r="R178" s="206"/>
      <c r="S178" s="206"/>
      <c r="T178" s="207"/>
      <c r="AT178" s="208" t="s">
        <v>165</v>
      </c>
      <c r="AU178" s="208" t="s">
        <v>85</v>
      </c>
      <c r="AV178" s="13" t="s">
        <v>83</v>
      </c>
      <c r="AW178" s="13" t="s">
        <v>35</v>
      </c>
      <c r="AX178" s="13" t="s">
        <v>75</v>
      </c>
      <c r="AY178" s="208" t="s">
        <v>153</v>
      </c>
    </row>
    <row r="179" spans="2:51" s="14" customFormat="1" ht="11.25">
      <c r="B179" s="209"/>
      <c r="C179" s="210"/>
      <c r="D179" s="200" t="s">
        <v>165</v>
      </c>
      <c r="E179" s="211" t="s">
        <v>19</v>
      </c>
      <c r="F179" s="212" t="s">
        <v>227</v>
      </c>
      <c r="G179" s="210"/>
      <c r="H179" s="213">
        <v>11.097</v>
      </c>
      <c r="I179" s="214"/>
      <c r="J179" s="210"/>
      <c r="K179" s="210"/>
      <c r="L179" s="215"/>
      <c r="M179" s="216"/>
      <c r="N179" s="217"/>
      <c r="O179" s="217"/>
      <c r="P179" s="217"/>
      <c r="Q179" s="217"/>
      <c r="R179" s="217"/>
      <c r="S179" s="217"/>
      <c r="T179" s="218"/>
      <c r="AT179" s="219" t="s">
        <v>165</v>
      </c>
      <c r="AU179" s="219" t="s">
        <v>85</v>
      </c>
      <c r="AV179" s="14" t="s">
        <v>85</v>
      </c>
      <c r="AW179" s="14" t="s">
        <v>35</v>
      </c>
      <c r="AX179" s="14" t="s">
        <v>75</v>
      </c>
      <c r="AY179" s="219" t="s">
        <v>153</v>
      </c>
    </row>
    <row r="180" spans="2:51" s="14" customFormat="1" ht="11.25">
      <c r="B180" s="209"/>
      <c r="C180" s="210"/>
      <c r="D180" s="200" t="s">
        <v>165</v>
      </c>
      <c r="E180" s="211" t="s">
        <v>19</v>
      </c>
      <c r="F180" s="212" t="s">
        <v>228</v>
      </c>
      <c r="G180" s="210"/>
      <c r="H180" s="213">
        <v>1.64</v>
      </c>
      <c r="I180" s="214"/>
      <c r="J180" s="210"/>
      <c r="K180" s="210"/>
      <c r="L180" s="215"/>
      <c r="M180" s="216"/>
      <c r="N180" s="217"/>
      <c r="O180" s="217"/>
      <c r="P180" s="217"/>
      <c r="Q180" s="217"/>
      <c r="R180" s="217"/>
      <c r="S180" s="217"/>
      <c r="T180" s="218"/>
      <c r="AT180" s="219" t="s">
        <v>165</v>
      </c>
      <c r="AU180" s="219" t="s">
        <v>85</v>
      </c>
      <c r="AV180" s="14" t="s">
        <v>85</v>
      </c>
      <c r="AW180" s="14" t="s">
        <v>35</v>
      </c>
      <c r="AX180" s="14" t="s">
        <v>75</v>
      </c>
      <c r="AY180" s="219" t="s">
        <v>153</v>
      </c>
    </row>
    <row r="181" spans="2:51" s="15" customFormat="1" ht="11.25">
      <c r="B181" s="220"/>
      <c r="C181" s="221"/>
      <c r="D181" s="200" t="s">
        <v>165</v>
      </c>
      <c r="E181" s="222" t="s">
        <v>19</v>
      </c>
      <c r="F181" s="223" t="s">
        <v>169</v>
      </c>
      <c r="G181" s="221"/>
      <c r="H181" s="224">
        <v>12.737</v>
      </c>
      <c r="I181" s="225"/>
      <c r="J181" s="221"/>
      <c r="K181" s="221"/>
      <c r="L181" s="226"/>
      <c r="M181" s="227"/>
      <c r="N181" s="228"/>
      <c r="O181" s="228"/>
      <c r="P181" s="228"/>
      <c r="Q181" s="228"/>
      <c r="R181" s="228"/>
      <c r="S181" s="228"/>
      <c r="T181" s="229"/>
      <c r="AT181" s="230" t="s">
        <v>165</v>
      </c>
      <c r="AU181" s="230" t="s">
        <v>85</v>
      </c>
      <c r="AV181" s="15" t="s">
        <v>154</v>
      </c>
      <c r="AW181" s="15" t="s">
        <v>35</v>
      </c>
      <c r="AX181" s="15" t="s">
        <v>75</v>
      </c>
      <c r="AY181" s="230" t="s">
        <v>153</v>
      </c>
    </row>
    <row r="182" spans="2:51" s="13" customFormat="1" ht="11.25">
      <c r="B182" s="198"/>
      <c r="C182" s="199"/>
      <c r="D182" s="200" t="s">
        <v>165</v>
      </c>
      <c r="E182" s="201" t="s">
        <v>19</v>
      </c>
      <c r="F182" s="202" t="s">
        <v>170</v>
      </c>
      <c r="G182" s="199"/>
      <c r="H182" s="201" t="s">
        <v>19</v>
      </c>
      <c r="I182" s="203"/>
      <c r="J182" s="199"/>
      <c r="K182" s="199"/>
      <c r="L182" s="204"/>
      <c r="M182" s="205"/>
      <c r="N182" s="206"/>
      <c r="O182" s="206"/>
      <c r="P182" s="206"/>
      <c r="Q182" s="206"/>
      <c r="R182" s="206"/>
      <c r="S182" s="206"/>
      <c r="T182" s="207"/>
      <c r="AT182" s="208" t="s">
        <v>165</v>
      </c>
      <c r="AU182" s="208" t="s">
        <v>85</v>
      </c>
      <c r="AV182" s="13" t="s">
        <v>83</v>
      </c>
      <c r="AW182" s="13" t="s">
        <v>35</v>
      </c>
      <c r="AX182" s="13" t="s">
        <v>75</v>
      </c>
      <c r="AY182" s="208" t="s">
        <v>153</v>
      </c>
    </row>
    <row r="183" spans="2:51" s="14" customFormat="1" ht="11.25">
      <c r="B183" s="209"/>
      <c r="C183" s="210"/>
      <c r="D183" s="200" t="s">
        <v>165</v>
      </c>
      <c r="E183" s="211" t="s">
        <v>19</v>
      </c>
      <c r="F183" s="212" t="s">
        <v>229</v>
      </c>
      <c r="G183" s="210"/>
      <c r="H183" s="213">
        <v>4.928</v>
      </c>
      <c r="I183" s="214"/>
      <c r="J183" s="210"/>
      <c r="K183" s="210"/>
      <c r="L183" s="215"/>
      <c r="M183" s="216"/>
      <c r="N183" s="217"/>
      <c r="O183" s="217"/>
      <c r="P183" s="217"/>
      <c r="Q183" s="217"/>
      <c r="R183" s="217"/>
      <c r="S183" s="217"/>
      <c r="T183" s="218"/>
      <c r="AT183" s="219" t="s">
        <v>165</v>
      </c>
      <c r="AU183" s="219" t="s">
        <v>85</v>
      </c>
      <c r="AV183" s="14" t="s">
        <v>85</v>
      </c>
      <c r="AW183" s="14" t="s">
        <v>35</v>
      </c>
      <c r="AX183" s="14" t="s">
        <v>75</v>
      </c>
      <c r="AY183" s="219" t="s">
        <v>153</v>
      </c>
    </row>
    <row r="184" spans="2:51" s="14" customFormat="1" ht="11.25">
      <c r="B184" s="209"/>
      <c r="C184" s="210"/>
      <c r="D184" s="200" t="s">
        <v>165</v>
      </c>
      <c r="E184" s="211" t="s">
        <v>19</v>
      </c>
      <c r="F184" s="212" t="s">
        <v>230</v>
      </c>
      <c r="G184" s="210"/>
      <c r="H184" s="213">
        <v>0.636</v>
      </c>
      <c r="I184" s="214"/>
      <c r="J184" s="210"/>
      <c r="K184" s="210"/>
      <c r="L184" s="215"/>
      <c r="M184" s="216"/>
      <c r="N184" s="217"/>
      <c r="O184" s="217"/>
      <c r="P184" s="217"/>
      <c r="Q184" s="217"/>
      <c r="R184" s="217"/>
      <c r="S184" s="217"/>
      <c r="T184" s="218"/>
      <c r="AT184" s="219" t="s">
        <v>165</v>
      </c>
      <c r="AU184" s="219" t="s">
        <v>85</v>
      </c>
      <c r="AV184" s="14" t="s">
        <v>85</v>
      </c>
      <c r="AW184" s="14" t="s">
        <v>35</v>
      </c>
      <c r="AX184" s="14" t="s">
        <v>75</v>
      </c>
      <c r="AY184" s="219" t="s">
        <v>153</v>
      </c>
    </row>
    <row r="185" spans="2:51" s="14" customFormat="1" ht="11.25">
      <c r="B185" s="209"/>
      <c r="C185" s="210"/>
      <c r="D185" s="200" t="s">
        <v>165</v>
      </c>
      <c r="E185" s="211" t="s">
        <v>19</v>
      </c>
      <c r="F185" s="212" t="s">
        <v>231</v>
      </c>
      <c r="G185" s="210"/>
      <c r="H185" s="213">
        <v>0.696</v>
      </c>
      <c r="I185" s="214"/>
      <c r="J185" s="210"/>
      <c r="K185" s="210"/>
      <c r="L185" s="215"/>
      <c r="M185" s="216"/>
      <c r="N185" s="217"/>
      <c r="O185" s="217"/>
      <c r="P185" s="217"/>
      <c r="Q185" s="217"/>
      <c r="R185" s="217"/>
      <c r="S185" s="217"/>
      <c r="T185" s="218"/>
      <c r="AT185" s="219" t="s">
        <v>165</v>
      </c>
      <c r="AU185" s="219" t="s">
        <v>85</v>
      </c>
      <c r="AV185" s="14" t="s">
        <v>85</v>
      </c>
      <c r="AW185" s="14" t="s">
        <v>35</v>
      </c>
      <c r="AX185" s="14" t="s">
        <v>75</v>
      </c>
      <c r="AY185" s="219" t="s">
        <v>153</v>
      </c>
    </row>
    <row r="186" spans="2:51" s="15" customFormat="1" ht="11.25">
      <c r="B186" s="220"/>
      <c r="C186" s="221"/>
      <c r="D186" s="200" t="s">
        <v>165</v>
      </c>
      <c r="E186" s="222" t="s">
        <v>19</v>
      </c>
      <c r="F186" s="223" t="s">
        <v>169</v>
      </c>
      <c r="G186" s="221"/>
      <c r="H186" s="224">
        <v>6.26</v>
      </c>
      <c r="I186" s="225"/>
      <c r="J186" s="221"/>
      <c r="K186" s="221"/>
      <c r="L186" s="226"/>
      <c r="M186" s="227"/>
      <c r="N186" s="228"/>
      <c r="O186" s="228"/>
      <c r="P186" s="228"/>
      <c r="Q186" s="228"/>
      <c r="R186" s="228"/>
      <c r="S186" s="228"/>
      <c r="T186" s="229"/>
      <c r="AT186" s="230" t="s">
        <v>165</v>
      </c>
      <c r="AU186" s="230" t="s">
        <v>85</v>
      </c>
      <c r="AV186" s="15" t="s">
        <v>154</v>
      </c>
      <c r="AW186" s="15" t="s">
        <v>35</v>
      </c>
      <c r="AX186" s="15" t="s">
        <v>75</v>
      </c>
      <c r="AY186" s="230" t="s">
        <v>153</v>
      </c>
    </row>
    <row r="187" spans="2:51" s="13" customFormat="1" ht="11.25">
      <c r="B187" s="198"/>
      <c r="C187" s="199"/>
      <c r="D187" s="200" t="s">
        <v>165</v>
      </c>
      <c r="E187" s="201" t="s">
        <v>19</v>
      </c>
      <c r="F187" s="202" t="s">
        <v>174</v>
      </c>
      <c r="G187" s="199"/>
      <c r="H187" s="201" t="s">
        <v>19</v>
      </c>
      <c r="I187" s="203"/>
      <c r="J187" s="199"/>
      <c r="K187" s="199"/>
      <c r="L187" s="204"/>
      <c r="M187" s="205"/>
      <c r="N187" s="206"/>
      <c r="O187" s="206"/>
      <c r="P187" s="206"/>
      <c r="Q187" s="206"/>
      <c r="R187" s="206"/>
      <c r="S187" s="206"/>
      <c r="T187" s="207"/>
      <c r="AT187" s="208" t="s">
        <v>165</v>
      </c>
      <c r="AU187" s="208" t="s">
        <v>85</v>
      </c>
      <c r="AV187" s="13" t="s">
        <v>83</v>
      </c>
      <c r="AW187" s="13" t="s">
        <v>35</v>
      </c>
      <c r="AX187" s="13" t="s">
        <v>75</v>
      </c>
      <c r="AY187" s="208" t="s">
        <v>153</v>
      </c>
    </row>
    <row r="188" spans="2:51" s="14" customFormat="1" ht="11.25">
      <c r="B188" s="209"/>
      <c r="C188" s="210"/>
      <c r="D188" s="200" t="s">
        <v>165</v>
      </c>
      <c r="E188" s="211" t="s">
        <v>19</v>
      </c>
      <c r="F188" s="212" t="s">
        <v>232</v>
      </c>
      <c r="G188" s="210"/>
      <c r="H188" s="213">
        <v>1.412</v>
      </c>
      <c r="I188" s="214"/>
      <c r="J188" s="210"/>
      <c r="K188" s="210"/>
      <c r="L188" s="215"/>
      <c r="M188" s="216"/>
      <c r="N188" s="217"/>
      <c r="O188" s="217"/>
      <c r="P188" s="217"/>
      <c r="Q188" s="217"/>
      <c r="R188" s="217"/>
      <c r="S188" s="217"/>
      <c r="T188" s="218"/>
      <c r="AT188" s="219" t="s">
        <v>165</v>
      </c>
      <c r="AU188" s="219" t="s">
        <v>85</v>
      </c>
      <c r="AV188" s="14" t="s">
        <v>85</v>
      </c>
      <c r="AW188" s="14" t="s">
        <v>35</v>
      </c>
      <c r="AX188" s="14" t="s">
        <v>75</v>
      </c>
      <c r="AY188" s="219" t="s">
        <v>153</v>
      </c>
    </row>
    <row r="189" spans="2:51" s="15" customFormat="1" ht="11.25">
      <c r="B189" s="220"/>
      <c r="C189" s="221"/>
      <c r="D189" s="200" t="s">
        <v>165</v>
      </c>
      <c r="E189" s="222" t="s">
        <v>19</v>
      </c>
      <c r="F189" s="223" t="s">
        <v>169</v>
      </c>
      <c r="G189" s="221"/>
      <c r="H189" s="224">
        <v>1.412</v>
      </c>
      <c r="I189" s="225"/>
      <c r="J189" s="221"/>
      <c r="K189" s="221"/>
      <c r="L189" s="226"/>
      <c r="M189" s="227"/>
      <c r="N189" s="228"/>
      <c r="O189" s="228"/>
      <c r="P189" s="228"/>
      <c r="Q189" s="228"/>
      <c r="R189" s="228"/>
      <c r="S189" s="228"/>
      <c r="T189" s="229"/>
      <c r="AT189" s="230" t="s">
        <v>165</v>
      </c>
      <c r="AU189" s="230" t="s">
        <v>85</v>
      </c>
      <c r="AV189" s="15" t="s">
        <v>154</v>
      </c>
      <c r="AW189" s="15" t="s">
        <v>35</v>
      </c>
      <c r="AX189" s="15" t="s">
        <v>75</v>
      </c>
      <c r="AY189" s="230" t="s">
        <v>153</v>
      </c>
    </row>
    <row r="190" spans="2:51" s="16" customFormat="1" ht="11.25">
      <c r="B190" s="231"/>
      <c r="C190" s="232"/>
      <c r="D190" s="200" t="s">
        <v>165</v>
      </c>
      <c r="E190" s="233" t="s">
        <v>19</v>
      </c>
      <c r="F190" s="234" t="s">
        <v>176</v>
      </c>
      <c r="G190" s="232"/>
      <c r="H190" s="235">
        <v>20.409</v>
      </c>
      <c r="I190" s="236"/>
      <c r="J190" s="232"/>
      <c r="K190" s="232"/>
      <c r="L190" s="237"/>
      <c r="M190" s="238"/>
      <c r="N190" s="239"/>
      <c r="O190" s="239"/>
      <c r="P190" s="239"/>
      <c r="Q190" s="239"/>
      <c r="R190" s="239"/>
      <c r="S190" s="239"/>
      <c r="T190" s="240"/>
      <c r="AT190" s="241" t="s">
        <v>165</v>
      </c>
      <c r="AU190" s="241" t="s">
        <v>85</v>
      </c>
      <c r="AV190" s="16" t="s">
        <v>161</v>
      </c>
      <c r="AW190" s="16" t="s">
        <v>35</v>
      </c>
      <c r="AX190" s="16" t="s">
        <v>83</v>
      </c>
      <c r="AY190" s="241" t="s">
        <v>153</v>
      </c>
    </row>
    <row r="191" spans="1:65" s="2" customFormat="1" ht="24.2" customHeight="1">
      <c r="A191" s="36"/>
      <c r="B191" s="37"/>
      <c r="C191" s="180" t="s">
        <v>233</v>
      </c>
      <c r="D191" s="180" t="s">
        <v>156</v>
      </c>
      <c r="E191" s="181" t="s">
        <v>234</v>
      </c>
      <c r="F191" s="182" t="s">
        <v>235</v>
      </c>
      <c r="G191" s="183" t="s">
        <v>159</v>
      </c>
      <c r="H191" s="184">
        <v>20.409</v>
      </c>
      <c r="I191" s="185"/>
      <c r="J191" s="186">
        <f>ROUND(I191*H191,2)</f>
        <v>0</v>
      </c>
      <c r="K191" s="182" t="s">
        <v>160</v>
      </c>
      <c r="L191" s="41"/>
      <c r="M191" s="187" t="s">
        <v>19</v>
      </c>
      <c r="N191" s="188" t="s">
        <v>46</v>
      </c>
      <c r="O191" s="66"/>
      <c r="P191" s="189">
        <f>O191*H191</f>
        <v>0</v>
      </c>
      <c r="Q191" s="189">
        <v>0</v>
      </c>
      <c r="R191" s="189">
        <f>Q191*H191</f>
        <v>0</v>
      </c>
      <c r="S191" s="189">
        <v>0</v>
      </c>
      <c r="T191" s="190">
        <f>S191*H191</f>
        <v>0</v>
      </c>
      <c r="U191" s="36"/>
      <c r="V191" s="36"/>
      <c r="W191" s="36"/>
      <c r="X191" s="36"/>
      <c r="Y191" s="36"/>
      <c r="Z191" s="36"/>
      <c r="AA191" s="36"/>
      <c r="AB191" s="36"/>
      <c r="AC191" s="36"/>
      <c r="AD191" s="36"/>
      <c r="AE191" s="36"/>
      <c r="AR191" s="191" t="s">
        <v>161</v>
      </c>
      <c r="AT191" s="191" t="s">
        <v>156</v>
      </c>
      <c r="AU191" s="191" t="s">
        <v>85</v>
      </c>
      <c r="AY191" s="19" t="s">
        <v>153</v>
      </c>
      <c r="BE191" s="192">
        <f>IF(N191="základní",J191,0)</f>
        <v>0</v>
      </c>
      <c r="BF191" s="192">
        <f>IF(N191="snížená",J191,0)</f>
        <v>0</v>
      </c>
      <c r="BG191" s="192">
        <f>IF(N191="zákl. přenesená",J191,0)</f>
        <v>0</v>
      </c>
      <c r="BH191" s="192">
        <f>IF(N191="sníž. přenesená",J191,0)</f>
        <v>0</v>
      </c>
      <c r="BI191" s="192">
        <f>IF(N191="nulová",J191,0)</f>
        <v>0</v>
      </c>
      <c r="BJ191" s="19" t="s">
        <v>83</v>
      </c>
      <c r="BK191" s="192">
        <f>ROUND(I191*H191,2)</f>
        <v>0</v>
      </c>
      <c r="BL191" s="19" t="s">
        <v>161</v>
      </c>
      <c r="BM191" s="191" t="s">
        <v>236</v>
      </c>
    </row>
    <row r="192" spans="1:47" s="2" customFormat="1" ht="11.25">
      <c r="A192" s="36"/>
      <c r="B192" s="37"/>
      <c r="C192" s="38"/>
      <c r="D192" s="193" t="s">
        <v>163</v>
      </c>
      <c r="E192" s="38"/>
      <c r="F192" s="194" t="s">
        <v>237</v>
      </c>
      <c r="G192" s="38"/>
      <c r="H192" s="38"/>
      <c r="I192" s="195"/>
      <c r="J192" s="38"/>
      <c r="K192" s="38"/>
      <c r="L192" s="41"/>
      <c r="M192" s="196"/>
      <c r="N192" s="197"/>
      <c r="O192" s="66"/>
      <c r="P192" s="66"/>
      <c r="Q192" s="66"/>
      <c r="R192" s="66"/>
      <c r="S192" s="66"/>
      <c r="T192" s="67"/>
      <c r="U192" s="36"/>
      <c r="V192" s="36"/>
      <c r="W192" s="36"/>
      <c r="X192" s="36"/>
      <c r="Y192" s="36"/>
      <c r="Z192" s="36"/>
      <c r="AA192" s="36"/>
      <c r="AB192" s="36"/>
      <c r="AC192" s="36"/>
      <c r="AD192" s="36"/>
      <c r="AE192" s="36"/>
      <c r="AT192" s="19" t="s">
        <v>163</v>
      </c>
      <c r="AU192" s="19" t="s">
        <v>85</v>
      </c>
    </row>
    <row r="193" spans="2:51" s="13" customFormat="1" ht="11.25">
      <c r="B193" s="198"/>
      <c r="C193" s="199"/>
      <c r="D193" s="200" t="s">
        <v>165</v>
      </c>
      <c r="E193" s="201" t="s">
        <v>19</v>
      </c>
      <c r="F193" s="202" t="s">
        <v>166</v>
      </c>
      <c r="G193" s="199"/>
      <c r="H193" s="201" t="s">
        <v>19</v>
      </c>
      <c r="I193" s="203"/>
      <c r="J193" s="199"/>
      <c r="K193" s="199"/>
      <c r="L193" s="204"/>
      <c r="M193" s="205"/>
      <c r="N193" s="206"/>
      <c r="O193" s="206"/>
      <c r="P193" s="206"/>
      <c r="Q193" s="206"/>
      <c r="R193" s="206"/>
      <c r="S193" s="206"/>
      <c r="T193" s="207"/>
      <c r="AT193" s="208" t="s">
        <v>165</v>
      </c>
      <c r="AU193" s="208" t="s">
        <v>85</v>
      </c>
      <c r="AV193" s="13" t="s">
        <v>83</v>
      </c>
      <c r="AW193" s="13" t="s">
        <v>35</v>
      </c>
      <c r="AX193" s="13" t="s">
        <v>75</v>
      </c>
      <c r="AY193" s="208" t="s">
        <v>153</v>
      </c>
    </row>
    <row r="194" spans="2:51" s="14" customFormat="1" ht="11.25">
      <c r="B194" s="209"/>
      <c r="C194" s="210"/>
      <c r="D194" s="200" t="s">
        <v>165</v>
      </c>
      <c r="E194" s="211" t="s">
        <v>19</v>
      </c>
      <c r="F194" s="212" t="s">
        <v>227</v>
      </c>
      <c r="G194" s="210"/>
      <c r="H194" s="213">
        <v>11.097</v>
      </c>
      <c r="I194" s="214"/>
      <c r="J194" s="210"/>
      <c r="K194" s="210"/>
      <c r="L194" s="215"/>
      <c r="M194" s="216"/>
      <c r="N194" s="217"/>
      <c r="O194" s="217"/>
      <c r="P194" s="217"/>
      <c r="Q194" s="217"/>
      <c r="R194" s="217"/>
      <c r="S194" s="217"/>
      <c r="T194" s="218"/>
      <c r="AT194" s="219" t="s">
        <v>165</v>
      </c>
      <c r="AU194" s="219" t="s">
        <v>85</v>
      </c>
      <c r="AV194" s="14" t="s">
        <v>85</v>
      </c>
      <c r="AW194" s="14" t="s">
        <v>35</v>
      </c>
      <c r="AX194" s="14" t="s">
        <v>75</v>
      </c>
      <c r="AY194" s="219" t="s">
        <v>153</v>
      </c>
    </row>
    <row r="195" spans="2:51" s="14" customFormat="1" ht="11.25">
      <c r="B195" s="209"/>
      <c r="C195" s="210"/>
      <c r="D195" s="200" t="s">
        <v>165</v>
      </c>
      <c r="E195" s="211" t="s">
        <v>19</v>
      </c>
      <c r="F195" s="212" t="s">
        <v>228</v>
      </c>
      <c r="G195" s="210"/>
      <c r="H195" s="213">
        <v>1.64</v>
      </c>
      <c r="I195" s="214"/>
      <c r="J195" s="210"/>
      <c r="K195" s="210"/>
      <c r="L195" s="215"/>
      <c r="M195" s="216"/>
      <c r="N195" s="217"/>
      <c r="O195" s="217"/>
      <c r="P195" s="217"/>
      <c r="Q195" s="217"/>
      <c r="R195" s="217"/>
      <c r="S195" s="217"/>
      <c r="T195" s="218"/>
      <c r="AT195" s="219" t="s">
        <v>165</v>
      </c>
      <c r="AU195" s="219" t="s">
        <v>85</v>
      </c>
      <c r="AV195" s="14" t="s">
        <v>85</v>
      </c>
      <c r="AW195" s="14" t="s">
        <v>35</v>
      </c>
      <c r="AX195" s="14" t="s">
        <v>75</v>
      </c>
      <c r="AY195" s="219" t="s">
        <v>153</v>
      </c>
    </row>
    <row r="196" spans="2:51" s="15" customFormat="1" ht="11.25">
      <c r="B196" s="220"/>
      <c r="C196" s="221"/>
      <c r="D196" s="200" t="s">
        <v>165</v>
      </c>
      <c r="E196" s="222" t="s">
        <v>19</v>
      </c>
      <c r="F196" s="223" t="s">
        <v>169</v>
      </c>
      <c r="G196" s="221"/>
      <c r="H196" s="224">
        <v>12.737</v>
      </c>
      <c r="I196" s="225"/>
      <c r="J196" s="221"/>
      <c r="K196" s="221"/>
      <c r="L196" s="226"/>
      <c r="M196" s="227"/>
      <c r="N196" s="228"/>
      <c r="O196" s="228"/>
      <c r="P196" s="228"/>
      <c r="Q196" s="228"/>
      <c r="R196" s="228"/>
      <c r="S196" s="228"/>
      <c r="T196" s="229"/>
      <c r="AT196" s="230" t="s">
        <v>165</v>
      </c>
      <c r="AU196" s="230" t="s">
        <v>85</v>
      </c>
      <c r="AV196" s="15" t="s">
        <v>154</v>
      </c>
      <c r="AW196" s="15" t="s">
        <v>35</v>
      </c>
      <c r="AX196" s="15" t="s">
        <v>75</v>
      </c>
      <c r="AY196" s="230" t="s">
        <v>153</v>
      </c>
    </row>
    <row r="197" spans="2:51" s="13" customFormat="1" ht="11.25">
      <c r="B197" s="198"/>
      <c r="C197" s="199"/>
      <c r="D197" s="200" t="s">
        <v>165</v>
      </c>
      <c r="E197" s="201" t="s">
        <v>19</v>
      </c>
      <c r="F197" s="202" t="s">
        <v>170</v>
      </c>
      <c r="G197" s="199"/>
      <c r="H197" s="201" t="s">
        <v>19</v>
      </c>
      <c r="I197" s="203"/>
      <c r="J197" s="199"/>
      <c r="K197" s="199"/>
      <c r="L197" s="204"/>
      <c r="M197" s="205"/>
      <c r="N197" s="206"/>
      <c r="O197" s="206"/>
      <c r="P197" s="206"/>
      <c r="Q197" s="206"/>
      <c r="R197" s="206"/>
      <c r="S197" s="206"/>
      <c r="T197" s="207"/>
      <c r="AT197" s="208" t="s">
        <v>165</v>
      </c>
      <c r="AU197" s="208" t="s">
        <v>85</v>
      </c>
      <c r="AV197" s="13" t="s">
        <v>83</v>
      </c>
      <c r="AW197" s="13" t="s">
        <v>35</v>
      </c>
      <c r="AX197" s="13" t="s">
        <v>75</v>
      </c>
      <c r="AY197" s="208" t="s">
        <v>153</v>
      </c>
    </row>
    <row r="198" spans="2:51" s="14" customFormat="1" ht="11.25">
      <c r="B198" s="209"/>
      <c r="C198" s="210"/>
      <c r="D198" s="200" t="s">
        <v>165</v>
      </c>
      <c r="E198" s="211" t="s">
        <v>19</v>
      </c>
      <c r="F198" s="212" t="s">
        <v>229</v>
      </c>
      <c r="G198" s="210"/>
      <c r="H198" s="213">
        <v>4.928</v>
      </c>
      <c r="I198" s="214"/>
      <c r="J198" s="210"/>
      <c r="K198" s="210"/>
      <c r="L198" s="215"/>
      <c r="M198" s="216"/>
      <c r="N198" s="217"/>
      <c r="O198" s="217"/>
      <c r="P198" s="217"/>
      <c r="Q198" s="217"/>
      <c r="R198" s="217"/>
      <c r="S198" s="217"/>
      <c r="T198" s="218"/>
      <c r="AT198" s="219" t="s">
        <v>165</v>
      </c>
      <c r="AU198" s="219" t="s">
        <v>85</v>
      </c>
      <c r="AV198" s="14" t="s">
        <v>85</v>
      </c>
      <c r="AW198" s="14" t="s">
        <v>35</v>
      </c>
      <c r="AX198" s="14" t="s">
        <v>75</v>
      </c>
      <c r="AY198" s="219" t="s">
        <v>153</v>
      </c>
    </row>
    <row r="199" spans="2:51" s="14" customFormat="1" ht="11.25">
      <c r="B199" s="209"/>
      <c r="C199" s="210"/>
      <c r="D199" s="200" t="s">
        <v>165</v>
      </c>
      <c r="E199" s="211" t="s">
        <v>19</v>
      </c>
      <c r="F199" s="212" t="s">
        <v>230</v>
      </c>
      <c r="G199" s="210"/>
      <c r="H199" s="213">
        <v>0.636</v>
      </c>
      <c r="I199" s="214"/>
      <c r="J199" s="210"/>
      <c r="K199" s="210"/>
      <c r="L199" s="215"/>
      <c r="M199" s="216"/>
      <c r="N199" s="217"/>
      <c r="O199" s="217"/>
      <c r="P199" s="217"/>
      <c r="Q199" s="217"/>
      <c r="R199" s="217"/>
      <c r="S199" s="217"/>
      <c r="T199" s="218"/>
      <c r="AT199" s="219" t="s">
        <v>165</v>
      </c>
      <c r="AU199" s="219" t="s">
        <v>85</v>
      </c>
      <c r="AV199" s="14" t="s">
        <v>85</v>
      </c>
      <c r="AW199" s="14" t="s">
        <v>35</v>
      </c>
      <c r="AX199" s="14" t="s">
        <v>75</v>
      </c>
      <c r="AY199" s="219" t="s">
        <v>153</v>
      </c>
    </row>
    <row r="200" spans="2:51" s="14" customFormat="1" ht="11.25">
      <c r="B200" s="209"/>
      <c r="C200" s="210"/>
      <c r="D200" s="200" t="s">
        <v>165</v>
      </c>
      <c r="E200" s="211" t="s">
        <v>19</v>
      </c>
      <c r="F200" s="212" t="s">
        <v>231</v>
      </c>
      <c r="G200" s="210"/>
      <c r="H200" s="213">
        <v>0.696</v>
      </c>
      <c r="I200" s="214"/>
      <c r="J200" s="210"/>
      <c r="K200" s="210"/>
      <c r="L200" s="215"/>
      <c r="M200" s="216"/>
      <c r="N200" s="217"/>
      <c r="O200" s="217"/>
      <c r="P200" s="217"/>
      <c r="Q200" s="217"/>
      <c r="R200" s="217"/>
      <c r="S200" s="217"/>
      <c r="T200" s="218"/>
      <c r="AT200" s="219" t="s">
        <v>165</v>
      </c>
      <c r="AU200" s="219" t="s">
        <v>85</v>
      </c>
      <c r="AV200" s="14" t="s">
        <v>85</v>
      </c>
      <c r="AW200" s="14" t="s">
        <v>35</v>
      </c>
      <c r="AX200" s="14" t="s">
        <v>75</v>
      </c>
      <c r="AY200" s="219" t="s">
        <v>153</v>
      </c>
    </row>
    <row r="201" spans="2:51" s="15" customFormat="1" ht="11.25">
      <c r="B201" s="220"/>
      <c r="C201" s="221"/>
      <c r="D201" s="200" t="s">
        <v>165</v>
      </c>
      <c r="E201" s="222" t="s">
        <v>19</v>
      </c>
      <c r="F201" s="223" t="s">
        <v>169</v>
      </c>
      <c r="G201" s="221"/>
      <c r="H201" s="224">
        <v>6.26</v>
      </c>
      <c r="I201" s="225"/>
      <c r="J201" s="221"/>
      <c r="K201" s="221"/>
      <c r="L201" s="226"/>
      <c r="M201" s="227"/>
      <c r="N201" s="228"/>
      <c r="O201" s="228"/>
      <c r="P201" s="228"/>
      <c r="Q201" s="228"/>
      <c r="R201" s="228"/>
      <c r="S201" s="228"/>
      <c r="T201" s="229"/>
      <c r="AT201" s="230" t="s">
        <v>165</v>
      </c>
      <c r="AU201" s="230" t="s">
        <v>85</v>
      </c>
      <c r="AV201" s="15" t="s">
        <v>154</v>
      </c>
      <c r="AW201" s="15" t="s">
        <v>35</v>
      </c>
      <c r="AX201" s="15" t="s">
        <v>75</v>
      </c>
      <c r="AY201" s="230" t="s">
        <v>153</v>
      </c>
    </row>
    <row r="202" spans="2:51" s="13" customFormat="1" ht="11.25">
      <c r="B202" s="198"/>
      <c r="C202" s="199"/>
      <c r="D202" s="200" t="s">
        <v>165</v>
      </c>
      <c r="E202" s="201" t="s">
        <v>19</v>
      </c>
      <c r="F202" s="202" t="s">
        <v>174</v>
      </c>
      <c r="G202" s="199"/>
      <c r="H202" s="201" t="s">
        <v>19</v>
      </c>
      <c r="I202" s="203"/>
      <c r="J202" s="199"/>
      <c r="K202" s="199"/>
      <c r="L202" s="204"/>
      <c r="M202" s="205"/>
      <c r="N202" s="206"/>
      <c r="O202" s="206"/>
      <c r="P202" s="206"/>
      <c r="Q202" s="206"/>
      <c r="R202" s="206"/>
      <c r="S202" s="206"/>
      <c r="T202" s="207"/>
      <c r="AT202" s="208" t="s">
        <v>165</v>
      </c>
      <c r="AU202" s="208" t="s">
        <v>85</v>
      </c>
      <c r="AV202" s="13" t="s">
        <v>83</v>
      </c>
      <c r="AW202" s="13" t="s">
        <v>35</v>
      </c>
      <c r="AX202" s="13" t="s">
        <v>75</v>
      </c>
      <c r="AY202" s="208" t="s">
        <v>153</v>
      </c>
    </row>
    <row r="203" spans="2:51" s="14" customFormat="1" ht="11.25">
      <c r="B203" s="209"/>
      <c r="C203" s="210"/>
      <c r="D203" s="200" t="s">
        <v>165</v>
      </c>
      <c r="E203" s="211" t="s">
        <v>19</v>
      </c>
      <c r="F203" s="212" t="s">
        <v>232</v>
      </c>
      <c r="G203" s="210"/>
      <c r="H203" s="213">
        <v>1.412</v>
      </c>
      <c r="I203" s="214"/>
      <c r="J203" s="210"/>
      <c r="K203" s="210"/>
      <c r="L203" s="215"/>
      <c r="M203" s="216"/>
      <c r="N203" s="217"/>
      <c r="O203" s="217"/>
      <c r="P203" s="217"/>
      <c r="Q203" s="217"/>
      <c r="R203" s="217"/>
      <c r="S203" s="217"/>
      <c r="T203" s="218"/>
      <c r="AT203" s="219" t="s">
        <v>165</v>
      </c>
      <c r="AU203" s="219" t="s">
        <v>85</v>
      </c>
      <c r="AV203" s="14" t="s">
        <v>85</v>
      </c>
      <c r="AW203" s="14" t="s">
        <v>35</v>
      </c>
      <c r="AX203" s="14" t="s">
        <v>75</v>
      </c>
      <c r="AY203" s="219" t="s">
        <v>153</v>
      </c>
    </row>
    <row r="204" spans="2:51" s="15" customFormat="1" ht="11.25">
      <c r="B204" s="220"/>
      <c r="C204" s="221"/>
      <c r="D204" s="200" t="s">
        <v>165</v>
      </c>
      <c r="E204" s="222" t="s">
        <v>19</v>
      </c>
      <c r="F204" s="223" t="s">
        <v>169</v>
      </c>
      <c r="G204" s="221"/>
      <c r="H204" s="224">
        <v>1.412</v>
      </c>
      <c r="I204" s="225"/>
      <c r="J204" s="221"/>
      <c r="K204" s="221"/>
      <c r="L204" s="226"/>
      <c r="M204" s="227"/>
      <c r="N204" s="228"/>
      <c r="O204" s="228"/>
      <c r="P204" s="228"/>
      <c r="Q204" s="228"/>
      <c r="R204" s="228"/>
      <c r="S204" s="228"/>
      <c r="T204" s="229"/>
      <c r="AT204" s="230" t="s">
        <v>165</v>
      </c>
      <c r="AU204" s="230" t="s">
        <v>85</v>
      </c>
      <c r="AV204" s="15" t="s">
        <v>154</v>
      </c>
      <c r="AW204" s="15" t="s">
        <v>35</v>
      </c>
      <c r="AX204" s="15" t="s">
        <v>75</v>
      </c>
      <c r="AY204" s="230" t="s">
        <v>153</v>
      </c>
    </row>
    <row r="205" spans="2:51" s="16" customFormat="1" ht="11.25">
      <c r="B205" s="231"/>
      <c r="C205" s="232"/>
      <c r="D205" s="200" t="s">
        <v>165</v>
      </c>
      <c r="E205" s="233" t="s">
        <v>19</v>
      </c>
      <c r="F205" s="234" t="s">
        <v>176</v>
      </c>
      <c r="G205" s="232"/>
      <c r="H205" s="235">
        <v>20.409</v>
      </c>
      <c r="I205" s="236"/>
      <c r="J205" s="232"/>
      <c r="K205" s="232"/>
      <c r="L205" s="237"/>
      <c r="M205" s="238"/>
      <c r="N205" s="239"/>
      <c r="O205" s="239"/>
      <c r="P205" s="239"/>
      <c r="Q205" s="239"/>
      <c r="R205" s="239"/>
      <c r="S205" s="239"/>
      <c r="T205" s="240"/>
      <c r="AT205" s="241" t="s">
        <v>165</v>
      </c>
      <c r="AU205" s="241" t="s">
        <v>85</v>
      </c>
      <c r="AV205" s="16" t="s">
        <v>161</v>
      </c>
      <c r="AW205" s="16" t="s">
        <v>35</v>
      </c>
      <c r="AX205" s="16" t="s">
        <v>83</v>
      </c>
      <c r="AY205" s="241" t="s">
        <v>153</v>
      </c>
    </row>
    <row r="206" spans="1:65" s="2" customFormat="1" ht="24.2" customHeight="1">
      <c r="A206" s="36"/>
      <c r="B206" s="37"/>
      <c r="C206" s="180" t="s">
        <v>238</v>
      </c>
      <c r="D206" s="180" t="s">
        <v>156</v>
      </c>
      <c r="E206" s="181" t="s">
        <v>239</v>
      </c>
      <c r="F206" s="182" t="s">
        <v>240</v>
      </c>
      <c r="G206" s="183" t="s">
        <v>159</v>
      </c>
      <c r="H206" s="184">
        <v>38.162</v>
      </c>
      <c r="I206" s="185"/>
      <c r="J206" s="186">
        <f>ROUND(I206*H206,2)</f>
        <v>0</v>
      </c>
      <c r="K206" s="182" t="s">
        <v>160</v>
      </c>
      <c r="L206" s="41"/>
      <c r="M206" s="187" t="s">
        <v>19</v>
      </c>
      <c r="N206" s="188" t="s">
        <v>46</v>
      </c>
      <c r="O206" s="66"/>
      <c r="P206" s="189">
        <f>O206*H206</f>
        <v>0</v>
      </c>
      <c r="Q206" s="189">
        <v>0.00081</v>
      </c>
      <c r="R206" s="189">
        <f>Q206*H206</f>
        <v>0.030911219999999996</v>
      </c>
      <c r="S206" s="189">
        <v>0</v>
      </c>
      <c r="T206" s="190">
        <f>S206*H206</f>
        <v>0</v>
      </c>
      <c r="U206" s="36"/>
      <c r="V206" s="36"/>
      <c r="W206" s="36"/>
      <c r="X206" s="36"/>
      <c r="Y206" s="36"/>
      <c r="Z206" s="36"/>
      <c r="AA206" s="36"/>
      <c r="AB206" s="36"/>
      <c r="AC206" s="36"/>
      <c r="AD206" s="36"/>
      <c r="AE206" s="36"/>
      <c r="AR206" s="191" t="s">
        <v>161</v>
      </c>
      <c r="AT206" s="191" t="s">
        <v>156</v>
      </c>
      <c r="AU206" s="191" t="s">
        <v>85</v>
      </c>
      <c r="AY206" s="19" t="s">
        <v>153</v>
      </c>
      <c r="BE206" s="192">
        <f>IF(N206="základní",J206,0)</f>
        <v>0</v>
      </c>
      <c r="BF206" s="192">
        <f>IF(N206="snížená",J206,0)</f>
        <v>0</v>
      </c>
      <c r="BG206" s="192">
        <f>IF(N206="zákl. přenesená",J206,0)</f>
        <v>0</v>
      </c>
      <c r="BH206" s="192">
        <f>IF(N206="sníž. přenesená",J206,0)</f>
        <v>0</v>
      </c>
      <c r="BI206" s="192">
        <f>IF(N206="nulová",J206,0)</f>
        <v>0</v>
      </c>
      <c r="BJ206" s="19" t="s">
        <v>83</v>
      </c>
      <c r="BK206" s="192">
        <f>ROUND(I206*H206,2)</f>
        <v>0</v>
      </c>
      <c r="BL206" s="19" t="s">
        <v>161</v>
      </c>
      <c r="BM206" s="191" t="s">
        <v>241</v>
      </c>
    </row>
    <row r="207" spans="1:47" s="2" customFormat="1" ht="11.25">
      <c r="A207" s="36"/>
      <c r="B207" s="37"/>
      <c r="C207" s="38"/>
      <c r="D207" s="193" t="s">
        <v>163</v>
      </c>
      <c r="E207" s="38"/>
      <c r="F207" s="194" t="s">
        <v>242</v>
      </c>
      <c r="G207" s="38"/>
      <c r="H207" s="38"/>
      <c r="I207" s="195"/>
      <c r="J207" s="38"/>
      <c r="K207" s="38"/>
      <c r="L207" s="41"/>
      <c r="M207" s="196"/>
      <c r="N207" s="197"/>
      <c r="O207" s="66"/>
      <c r="P207" s="66"/>
      <c r="Q207" s="66"/>
      <c r="R207" s="66"/>
      <c r="S207" s="66"/>
      <c r="T207" s="67"/>
      <c r="U207" s="36"/>
      <c r="V207" s="36"/>
      <c r="W207" s="36"/>
      <c r="X207" s="36"/>
      <c r="Y207" s="36"/>
      <c r="Z207" s="36"/>
      <c r="AA207" s="36"/>
      <c r="AB207" s="36"/>
      <c r="AC207" s="36"/>
      <c r="AD207" s="36"/>
      <c r="AE207" s="36"/>
      <c r="AT207" s="19" t="s">
        <v>163</v>
      </c>
      <c r="AU207" s="19" t="s">
        <v>85</v>
      </c>
    </row>
    <row r="208" spans="2:51" s="13" customFormat="1" ht="11.25">
      <c r="B208" s="198"/>
      <c r="C208" s="199"/>
      <c r="D208" s="200" t="s">
        <v>165</v>
      </c>
      <c r="E208" s="201" t="s">
        <v>19</v>
      </c>
      <c r="F208" s="202" t="s">
        <v>166</v>
      </c>
      <c r="G208" s="199"/>
      <c r="H208" s="201" t="s">
        <v>19</v>
      </c>
      <c r="I208" s="203"/>
      <c r="J208" s="199"/>
      <c r="K208" s="199"/>
      <c r="L208" s="204"/>
      <c r="M208" s="205"/>
      <c r="N208" s="206"/>
      <c r="O208" s="206"/>
      <c r="P208" s="206"/>
      <c r="Q208" s="206"/>
      <c r="R208" s="206"/>
      <c r="S208" s="206"/>
      <c r="T208" s="207"/>
      <c r="AT208" s="208" t="s">
        <v>165</v>
      </c>
      <c r="AU208" s="208" t="s">
        <v>85</v>
      </c>
      <c r="AV208" s="13" t="s">
        <v>83</v>
      </c>
      <c r="AW208" s="13" t="s">
        <v>35</v>
      </c>
      <c r="AX208" s="13" t="s">
        <v>75</v>
      </c>
      <c r="AY208" s="208" t="s">
        <v>153</v>
      </c>
    </row>
    <row r="209" spans="2:51" s="14" customFormat="1" ht="11.25">
      <c r="B209" s="209"/>
      <c r="C209" s="210"/>
      <c r="D209" s="200" t="s">
        <v>165</v>
      </c>
      <c r="E209" s="211" t="s">
        <v>19</v>
      </c>
      <c r="F209" s="212" t="s">
        <v>243</v>
      </c>
      <c r="G209" s="210"/>
      <c r="H209" s="213">
        <v>16.322</v>
      </c>
      <c r="I209" s="214"/>
      <c r="J209" s="210"/>
      <c r="K209" s="210"/>
      <c r="L209" s="215"/>
      <c r="M209" s="216"/>
      <c r="N209" s="217"/>
      <c r="O209" s="217"/>
      <c r="P209" s="217"/>
      <c r="Q209" s="217"/>
      <c r="R209" s="217"/>
      <c r="S209" s="217"/>
      <c r="T209" s="218"/>
      <c r="AT209" s="219" t="s">
        <v>165</v>
      </c>
      <c r="AU209" s="219" t="s">
        <v>85</v>
      </c>
      <c r="AV209" s="14" t="s">
        <v>85</v>
      </c>
      <c r="AW209" s="14" t="s">
        <v>35</v>
      </c>
      <c r="AX209" s="14" t="s">
        <v>75</v>
      </c>
      <c r="AY209" s="219" t="s">
        <v>153</v>
      </c>
    </row>
    <row r="210" spans="2:51" s="14" customFormat="1" ht="11.25">
      <c r="B210" s="209"/>
      <c r="C210" s="210"/>
      <c r="D210" s="200" t="s">
        <v>165</v>
      </c>
      <c r="E210" s="211" t="s">
        <v>19</v>
      </c>
      <c r="F210" s="212" t="s">
        <v>244</v>
      </c>
      <c r="G210" s="210"/>
      <c r="H210" s="213">
        <v>3.9</v>
      </c>
      <c r="I210" s="214"/>
      <c r="J210" s="210"/>
      <c r="K210" s="210"/>
      <c r="L210" s="215"/>
      <c r="M210" s="216"/>
      <c r="N210" s="217"/>
      <c r="O210" s="217"/>
      <c r="P210" s="217"/>
      <c r="Q210" s="217"/>
      <c r="R210" s="217"/>
      <c r="S210" s="217"/>
      <c r="T210" s="218"/>
      <c r="AT210" s="219" t="s">
        <v>165</v>
      </c>
      <c r="AU210" s="219" t="s">
        <v>85</v>
      </c>
      <c r="AV210" s="14" t="s">
        <v>85</v>
      </c>
      <c r="AW210" s="14" t="s">
        <v>35</v>
      </c>
      <c r="AX210" s="14" t="s">
        <v>75</v>
      </c>
      <c r="AY210" s="219" t="s">
        <v>153</v>
      </c>
    </row>
    <row r="211" spans="2:51" s="15" customFormat="1" ht="11.25">
      <c r="B211" s="220"/>
      <c r="C211" s="221"/>
      <c r="D211" s="200" t="s">
        <v>165</v>
      </c>
      <c r="E211" s="222" t="s">
        <v>19</v>
      </c>
      <c r="F211" s="223" t="s">
        <v>169</v>
      </c>
      <c r="G211" s="221"/>
      <c r="H211" s="224">
        <v>20.221999999999998</v>
      </c>
      <c r="I211" s="225"/>
      <c r="J211" s="221"/>
      <c r="K211" s="221"/>
      <c r="L211" s="226"/>
      <c r="M211" s="227"/>
      <c r="N211" s="228"/>
      <c r="O211" s="228"/>
      <c r="P211" s="228"/>
      <c r="Q211" s="228"/>
      <c r="R211" s="228"/>
      <c r="S211" s="228"/>
      <c r="T211" s="229"/>
      <c r="AT211" s="230" t="s">
        <v>165</v>
      </c>
      <c r="AU211" s="230" t="s">
        <v>85</v>
      </c>
      <c r="AV211" s="15" t="s">
        <v>154</v>
      </c>
      <c r="AW211" s="15" t="s">
        <v>35</v>
      </c>
      <c r="AX211" s="15" t="s">
        <v>75</v>
      </c>
      <c r="AY211" s="230" t="s">
        <v>153</v>
      </c>
    </row>
    <row r="212" spans="2:51" s="13" customFormat="1" ht="11.25">
      <c r="B212" s="198"/>
      <c r="C212" s="199"/>
      <c r="D212" s="200" t="s">
        <v>165</v>
      </c>
      <c r="E212" s="201" t="s">
        <v>19</v>
      </c>
      <c r="F212" s="202" t="s">
        <v>170</v>
      </c>
      <c r="G212" s="199"/>
      <c r="H212" s="201" t="s">
        <v>19</v>
      </c>
      <c r="I212" s="203"/>
      <c r="J212" s="199"/>
      <c r="K212" s="199"/>
      <c r="L212" s="204"/>
      <c r="M212" s="205"/>
      <c r="N212" s="206"/>
      <c r="O212" s="206"/>
      <c r="P212" s="206"/>
      <c r="Q212" s="206"/>
      <c r="R212" s="206"/>
      <c r="S212" s="206"/>
      <c r="T212" s="207"/>
      <c r="AT212" s="208" t="s">
        <v>165</v>
      </c>
      <c r="AU212" s="208" t="s">
        <v>85</v>
      </c>
      <c r="AV212" s="13" t="s">
        <v>83</v>
      </c>
      <c r="AW212" s="13" t="s">
        <v>35</v>
      </c>
      <c r="AX212" s="13" t="s">
        <v>75</v>
      </c>
      <c r="AY212" s="208" t="s">
        <v>153</v>
      </c>
    </row>
    <row r="213" spans="2:51" s="14" customFormat="1" ht="11.25">
      <c r="B213" s="209"/>
      <c r="C213" s="210"/>
      <c r="D213" s="200" t="s">
        <v>165</v>
      </c>
      <c r="E213" s="211" t="s">
        <v>19</v>
      </c>
      <c r="F213" s="212" t="s">
        <v>245</v>
      </c>
      <c r="G213" s="210"/>
      <c r="H213" s="213">
        <v>11.232</v>
      </c>
      <c r="I213" s="214"/>
      <c r="J213" s="210"/>
      <c r="K213" s="210"/>
      <c r="L213" s="215"/>
      <c r="M213" s="216"/>
      <c r="N213" s="217"/>
      <c r="O213" s="217"/>
      <c r="P213" s="217"/>
      <c r="Q213" s="217"/>
      <c r="R213" s="217"/>
      <c r="S213" s="217"/>
      <c r="T213" s="218"/>
      <c r="AT213" s="219" t="s">
        <v>165</v>
      </c>
      <c r="AU213" s="219" t="s">
        <v>85</v>
      </c>
      <c r="AV213" s="14" t="s">
        <v>85</v>
      </c>
      <c r="AW213" s="14" t="s">
        <v>35</v>
      </c>
      <c r="AX213" s="14" t="s">
        <v>75</v>
      </c>
      <c r="AY213" s="219" t="s">
        <v>153</v>
      </c>
    </row>
    <row r="214" spans="2:51" s="14" customFormat="1" ht="11.25">
      <c r="B214" s="209"/>
      <c r="C214" s="210"/>
      <c r="D214" s="200" t="s">
        <v>165</v>
      </c>
      <c r="E214" s="211" t="s">
        <v>19</v>
      </c>
      <c r="F214" s="212" t="s">
        <v>246</v>
      </c>
      <c r="G214" s="210"/>
      <c r="H214" s="213">
        <v>1.482</v>
      </c>
      <c r="I214" s="214"/>
      <c r="J214" s="210"/>
      <c r="K214" s="210"/>
      <c r="L214" s="215"/>
      <c r="M214" s="216"/>
      <c r="N214" s="217"/>
      <c r="O214" s="217"/>
      <c r="P214" s="217"/>
      <c r="Q214" s="217"/>
      <c r="R214" s="217"/>
      <c r="S214" s="217"/>
      <c r="T214" s="218"/>
      <c r="AT214" s="219" t="s">
        <v>165</v>
      </c>
      <c r="AU214" s="219" t="s">
        <v>85</v>
      </c>
      <c r="AV214" s="14" t="s">
        <v>85</v>
      </c>
      <c r="AW214" s="14" t="s">
        <v>35</v>
      </c>
      <c r="AX214" s="14" t="s">
        <v>75</v>
      </c>
      <c r="AY214" s="219" t="s">
        <v>153</v>
      </c>
    </row>
    <row r="215" spans="2:51" s="14" customFormat="1" ht="11.25">
      <c r="B215" s="209"/>
      <c r="C215" s="210"/>
      <c r="D215" s="200" t="s">
        <v>165</v>
      </c>
      <c r="E215" s="211" t="s">
        <v>19</v>
      </c>
      <c r="F215" s="212" t="s">
        <v>247</v>
      </c>
      <c r="G215" s="210"/>
      <c r="H215" s="213">
        <v>1.716</v>
      </c>
      <c r="I215" s="214"/>
      <c r="J215" s="210"/>
      <c r="K215" s="210"/>
      <c r="L215" s="215"/>
      <c r="M215" s="216"/>
      <c r="N215" s="217"/>
      <c r="O215" s="217"/>
      <c r="P215" s="217"/>
      <c r="Q215" s="217"/>
      <c r="R215" s="217"/>
      <c r="S215" s="217"/>
      <c r="T215" s="218"/>
      <c r="AT215" s="219" t="s">
        <v>165</v>
      </c>
      <c r="AU215" s="219" t="s">
        <v>85</v>
      </c>
      <c r="AV215" s="14" t="s">
        <v>85</v>
      </c>
      <c r="AW215" s="14" t="s">
        <v>35</v>
      </c>
      <c r="AX215" s="14" t="s">
        <v>75</v>
      </c>
      <c r="AY215" s="219" t="s">
        <v>153</v>
      </c>
    </row>
    <row r="216" spans="2:51" s="15" customFormat="1" ht="11.25">
      <c r="B216" s="220"/>
      <c r="C216" s="221"/>
      <c r="D216" s="200" t="s">
        <v>165</v>
      </c>
      <c r="E216" s="222" t="s">
        <v>19</v>
      </c>
      <c r="F216" s="223" t="s">
        <v>169</v>
      </c>
      <c r="G216" s="221"/>
      <c r="H216" s="224">
        <v>14.429999999999998</v>
      </c>
      <c r="I216" s="225"/>
      <c r="J216" s="221"/>
      <c r="K216" s="221"/>
      <c r="L216" s="226"/>
      <c r="M216" s="227"/>
      <c r="N216" s="228"/>
      <c r="O216" s="228"/>
      <c r="P216" s="228"/>
      <c r="Q216" s="228"/>
      <c r="R216" s="228"/>
      <c r="S216" s="228"/>
      <c r="T216" s="229"/>
      <c r="AT216" s="230" t="s">
        <v>165</v>
      </c>
      <c r="AU216" s="230" t="s">
        <v>85</v>
      </c>
      <c r="AV216" s="15" t="s">
        <v>154</v>
      </c>
      <c r="AW216" s="15" t="s">
        <v>35</v>
      </c>
      <c r="AX216" s="15" t="s">
        <v>75</v>
      </c>
      <c r="AY216" s="230" t="s">
        <v>153</v>
      </c>
    </row>
    <row r="217" spans="2:51" s="13" customFormat="1" ht="11.25">
      <c r="B217" s="198"/>
      <c r="C217" s="199"/>
      <c r="D217" s="200" t="s">
        <v>165</v>
      </c>
      <c r="E217" s="201" t="s">
        <v>19</v>
      </c>
      <c r="F217" s="202" t="s">
        <v>174</v>
      </c>
      <c r="G217" s="199"/>
      <c r="H217" s="201" t="s">
        <v>19</v>
      </c>
      <c r="I217" s="203"/>
      <c r="J217" s="199"/>
      <c r="K217" s="199"/>
      <c r="L217" s="204"/>
      <c r="M217" s="205"/>
      <c r="N217" s="206"/>
      <c r="O217" s="206"/>
      <c r="P217" s="206"/>
      <c r="Q217" s="206"/>
      <c r="R217" s="206"/>
      <c r="S217" s="206"/>
      <c r="T217" s="207"/>
      <c r="AT217" s="208" t="s">
        <v>165</v>
      </c>
      <c r="AU217" s="208" t="s">
        <v>85</v>
      </c>
      <c r="AV217" s="13" t="s">
        <v>83</v>
      </c>
      <c r="AW217" s="13" t="s">
        <v>35</v>
      </c>
      <c r="AX217" s="13" t="s">
        <v>75</v>
      </c>
      <c r="AY217" s="208" t="s">
        <v>153</v>
      </c>
    </row>
    <row r="218" spans="2:51" s="14" customFormat="1" ht="11.25">
      <c r="B218" s="209"/>
      <c r="C218" s="210"/>
      <c r="D218" s="200" t="s">
        <v>165</v>
      </c>
      <c r="E218" s="211" t="s">
        <v>19</v>
      </c>
      <c r="F218" s="212" t="s">
        <v>248</v>
      </c>
      <c r="G218" s="210"/>
      <c r="H218" s="213">
        <v>3.51</v>
      </c>
      <c r="I218" s="214"/>
      <c r="J218" s="210"/>
      <c r="K218" s="210"/>
      <c r="L218" s="215"/>
      <c r="M218" s="216"/>
      <c r="N218" s="217"/>
      <c r="O218" s="217"/>
      <c r="P218" s="217"/>
      <c r="Q218" s="217"/>
      <c r="R218" s="217"/>
      <c r="S218" s="217"/>
      <c r="T218" s="218"/>
      <c r="AT218" s="219" t="s">
        <v>165</v>
      </c>
      <c r="AU218" s="219" t="s">
        <v>85</v>
      </c>
      <c r="AV218" s="14" t="s">
        <v>85</v>
      </c>
      <c r="AW218" s="14" t="s">
        <v>35</v>
      </c>
      <c r="AX218" s="14" t="s">
        <v>75</v>
      </c>
      <c r="AY218" s="219" t="s">
        <v>153</v>
      </c>
    </row>
    <row r="219" spans="2:51" s="15" customFormat="1" ht="11.25">
      <c r="B219" s="220"/>
      <c r="C219" s="221"/>
      <c r="D219" s="200" t="s">
        <v>165</v>
      </c>
      <c r="E219" s="222" t="s">
        <v>19</v>
      </c>
      <c r="F219" s="223" t="s">
        <v>169</v>
      </c>
      <c r="G219" s="221"/>
      <c r="H219" s="224">
        <v>3.51</v>
      </c>
      <c r="I219" s="225"/>
      <c r="J219" s="221"/>
      <c r="K219" s="221"/>
      <c r="L219" s="226"/>
      <c r="M219" s="227"/>
      <c r="N219" s="228"/>
      <c r="O219" s="228"/>
      <c r="P219" s="228"/>
      <c r="Q219" s="228"/>
      <c r="R219" s="228"/>
      <c r="S219" s="228"/>
      <c r="T219" s="229"/>
      <c r="AT219" s="230" t="s">
        <v>165</v>
      </c>
      <c r="AU219" s="230" t="s">
        <v>85</v>
      </c>
      <c r="AV219" s="15" t="s">
        <v>154</v>
      </c>
      <c r="AW219" s="15" t="s">
        <v>35</v>
      </c>
      <c r="AX219" s="15" t="s">
        <v>75</v>
      </c>
      <c r="AY219" s="230" t="s">
        <v>153</v>
      </c>
    </row>
    <row r="220" spans="2:51" s="16" customFormat="1" ht="11.25">
      <c r="B220" s="231"/>
      <c r="C220" s="232"/>
      <c r="D220" s="200" t="s">
        <v>165</v>
      </c>
      <c r="E220" s="233" t="s">
        <v>19</v>
      </c>
      <c r="F220" s="234" t="s">
        <v>176</v>
      </c>
      <c r="G220" s="232"/>
      <c r="H220" s="235">
        <v>38.162</v>
      </c>
      <c r="I220" s="236"/>
      <c r="J220" s="232"/>
      <c r="K220" s="232"/>
      <c r="L220" s="237"/>
      <c r="M220" s="238"/>
      <c r="N220" s="239"/>
      <c r="O220" s="239"/>
      <c r="P220" s="239"/>
      <c r="Q220" s="239"/>
      <c r="R220" s="239"/>
      <c r="S220" s="239"/>
      <c r="T220" s="240"/>
      <c r="AT220" s="241" t="s">
        <v>165</v>
      </c>
      <c r="AU220" s="241" t="s">
        <v>85</v>
      </c>
      <c r="AV220" s="16" t="s">
        <v>161</v>
      </c>
      <c r="AW220" s="16" t="s">
        <v>35</v>
      </c>
      <c r="AX220" s="16" t="s">
        <v>83</v>
      </c>
      <c r="AY220" s="241" t="s">
        <v>153</v>
      </c>
    </row>
    <row r="221" spans="1:65" s="2" customFormat="1" ht="24.2" customHeight="1">
      <c r="A221" s="36"/>
      <c r="B221" s="37"/>
      <c r="C221" s="180" t="s">
        <v>249</v>
      </c>
      <c r="D221" s="180" t="s">
        <v>156</v>
      </c>
      <c r="E221" s="181" t="s">
        <v>250</v>
      </c>
      <c r="F221" s="182" t="s">
        <v>251</v>
      </c>
      <c r="G221" s="183" t="s">
        <v>159</v>
      </c>
      <c r="H221" s="184">
        <v>38.162</v>
      </c>
      <c r="I221" s="185"/>
      <c r="J221" s="186">
        <f>ROUND(I221*H221,2)</f>
        <v>0</v>
      </c>
      <c r="K221" s="182" t="s">
        <v>160</v>
      </c>
      <c r="L221" s="41"/>
      <c r="M221" s="187" t="s">
        <v>19</v>
      </c>
      <c r="N221" s="188" t="s">
        <v>46</v>
      </c>
      <c r="O221" s="66"/>
      <c r="P221" s="189">
        <f>O221*H221</f>
        <v>0</v>
      </c>
      <c r="Q221" s="189">
        <v>0</v>
      </c>
      <c r="R221" s="189">
        <f>Q221*H221</f>
        <v>0</v>
      </c>
      <c r="S221" s="189">
        <v>0</v>
      </c>
      <c r="T221" s="190">
        <f>S221*H221</f>
        <v>0</v>
      </c>
      <c r="U221" s="36"/>
      <c r="V221" s="36"/>
      <c r="W221" s="36"/>
      <c r="X221" s="36"/>
      <c r="Y221" s="36"/>
      <c r="Z221" s="36"/>
      <c r="AA221" s="36"/>
      <c r="AB221" s="36"/>
      <c r="AC221" s="36"/>
      <c r="AD221" s="36"/>
      <c r="AE221" s="36"/>
      <c r="AR221" s="191" t="s">
        <v>161</v>
      </c>
      <c r="AT221" s="191" t="s">
        <v>156</v>
      </c>
      <c r="AU221" s="191" t="s">
        <v>85</v>
      </c>
      <c r="AY221" s="19" t="s">
        <v>153</v>
      </c>
      <c r="BE221" s="192">
        <f>IF(N221="základní",J221,0)</f>
        <v>0</v>
      </c>
      <c r="BF221" s="192">
        <f>IF(N221="snížená",J221,0)</f>
        <v>0</v>
      </c>
      <c r="BG221" s="192">
        <f>IF(N221="zákl. přenesená",J221,0)</f>
        <v>0</v>
      </c>
      <c r="BH221" s="192">
        <f>IF(N221="sníž. přenesená",J221,0)</f>
        <v>0</v>
      </c>
      <c r="BI221" s="192">
        <f>IF(N221="nulová",J221,0)</f>
        <v>0</v>
      </c>
      <c r="BJ221" s="19" t="s">
        <v>83</v>
      </c>
      <c r="BK221" s="192">
        <f>ROUND(I221*H221,2)</f>
        <v>0</v>
      </c>
      <c r="BL221" s="19" t="s">
        <v>161</v>
      </c>
      <c r="BM221" s="191" t="s">
        <v>252</v>
      </c>
    </row>
    <row r="222" spans="1:47" s="2" customFormat="1" ht="11.25">
      <c r="A222" s="36"/>
      <c r="B222" s="37"/>
      <c r="C222" s="38"/>
      <c r="D222" s="193" t="s">
        <v>163</v>
      </c>
      <c r="E222" s="38"/>
      <c r="F222" s="194" t="s">
        <v>253</v>
      </c>
      <c r="G222" s="38"/>
      <c r="H222" s="38"/>
      <c r="I222" s="195"/>
      <c r="J222" s="38"/>
      <c r="K222" s="38"/>
      <c r="L222" s="41"/>
      <c r="M222" s="196"/>
      <c r="N222" s="197"/>
      <c r="O222" s="66"/>
      <c r="P222" s="66"/>
      <c r="Q222" s="66"/>
      <c r="R222" s="66"/>
      <c r="S222" s="66"/>
      <c r="T222" s="67"/>
      <c r="U222" s="36"/>
      <c r="V222" s="36"/>
      <c r="W222" s="36"/>
      <c r="X222" s="36"/>
      <c r="Y222" s="36"/>
      <c r="Z222" s="36"/>
      <c r="AA222" s="36"/>
      <c r="AB222" s="36"/>
      <c r="AC222" s="36"/>
      <c r="AD222" s="36"/>
      <c r="AE222" s="36"/>
      <c r="AT222" s="19" t="s">
        <v>163</v>
      </c>
      <c r="AU222" s="19" t="s">
        <v>85</v>
      </c>
    </row>
    <row r="223" spans="2:63" s="12" customFormat="1" ht="22.9" customHeight="1">
      <c r="B223" s="164"/>
      <c r="C223" s="165"/>
      <c r="D223" s="166" t="s">
        <v>74</v>
      </c>
      <c r="E223" s="178" t="s">
        <v>222</v>
      </c>
      <c r="F223" s="178" t="s">
        <v>254</v>
      </c>
      <c r="G223" s="165"/>
      <c r="H223" s="165"/>
      <c r="I223" s="168"/>
      <c r="J223" s="179">
        <f>BK223</f>
        <v>0</v>
      </c>
      <c r="K223" s="165"/>
      <c r="L223" s="170"/>
      <c r="M223" s="171"/>
      <c r="N223" s="172"/>
      <c r="O223" s="172"/>
      <c r="P223" s="173">
        <f>SUM(P224:P253)</f>
        <v>0</v>
      </c>
      <c r="Q223" s="172"/>
      <c r="R223" s="173">
        <f>SUM(R224:R253)</f>
        <v>1.76490748</v>
      </c>
      <c r="S223" s="172"/>
      <c r="T223" s="174">
        <f>SUM(T224:T253)</f>
        <v>1.6752799999999999</v>
      </c>
      <c r="AR223" s="175" t="s">
        <v>83</v>
      </c>
      <c r="AT223" s="176" t="s">
        <v>74</v>
      </c>
      <c r="AU223" s="176" t="s">
        <v>83</v>
      </c>
      <c r="AY223" s="175" t="s">
        <v>153</v>
      </c>
      <c r="BK223" s="177">
        <f>SUM(BK224:BK253)</f>
        <v>0</v>
      </c>
    </row>
    <row r="224" spans="1:65" s="2" customFormat="1" ht="24.2" customHeight="1">
      <c r="A224" s="36"/>
      <c r="B224" s="37"/>
      <c r="C224" s="180" t="s">
        <v>255</v>
      </c>
      <c r="D224" s="180" t="s">
        <v>156</v>
      </c>
      <c r="E224" s="181" t="s">
        <v>256</v>
      </c>
      <c r="F224" s="182" t="s">
        <v>257</v>
      </c>
      <c r="G224" s="183" t="s">
        <v>159</v>
      </c>
      <c r="H224" s="184">
        <v>83.764</v>
      </c>
      <c r="I224" s="185"/>
      <c r="J224" s="186">
        <f>ROUND(I224*H224,2)</f>
        <v>0</v>
      </c>
      <c r="K224" s="182" t="s">
        <v>160</v>
      </c>
      <c r="L224" s="41"/>
      <c r="M224" s="187" t="s">
        <v>19</v>
      </c>
      <c r="N224" s="188" t="s">
        <v>46</v>
      </c>
      <c r="O224" s="66"/>
      <c r="P224" s="189">
        <f>O224*H224</f>
        <v>0</v>
      </c>
      <c r="Q224" s="189">
        <v>0.02093</v>
      </c>
      <c r="R224" s="189">
        <f>Q224*H224</f>
        <v>1.75318052</v>
      </c>
      <c r="S224" s="189">
        <v>0.02</v>
      </c>
      <c r="T224" s="190">
        <f>S224*H224</f>
        <v>1.6752799999999999</v>
      </c>
      <c r="U224" s="36"/>
      <c r="V224" s="36"/>
      <c r="W224" s="36"/>
      <c r="X224" s="36"/>
      <c r="Y224" s="36"/>
      <c r="Z224" s="36"/>
      <c r="AA224" s="36"/>
      <c r="AB224" s="36"/>
      <c r="AC224" s="36"/>
      <c r="AD224" s="36"/>
      <c r="AE224" s="36"/>
      <c r="AR224" s="191" t="s">
        <v>258</v>
      </c>
      <c r="AT224" s="191" t="s">
        <v>156</v>
      </c>
      <c r="AU224" s="191" t="s">
        <v>85</v>
      </c>
      <c r="AY224" s="19" t="s">
        <v>153</v>
      </c>
      <c r="BE224" s="192">
        <f>IF(N224="základní",J224,0)</f>
        <v>0</v>
      </c>
      <c r="BF224" s="192">
        <f>IF(N224="snížená",J224,0)</f>
        <v>0</v>
      </c>
      <c r="BG224" s="192">
        <f>IF(N224="zákl. přenesená",J224,0)</f>
        <v>0</v>
      </c>
      <c r="BH224" s="192">
        <f>IF(N224="sníž. přenesená",J224,0)</f>
        <v>0</v>
      </c>
      <c r="BI224" s="192">
        <f>IF(N224="nulová",J224,0)</f>
        <v>0</v>
      </c>
      <c r="BJ224" s="19" t="s">
        <v>83</v>
      </c>
      <c r="BK224" s="192">
        <f>ROUND(I224*H224,2)</f>
        <v>0</v>
      </c>
      <c r="BL224" s="19" t="s">
        <v>258</v>
      </c>
      <c r="BM224" s="191" t="s">
        <v>259</v>
      </c>
    </row>
    <row r="225" spans="1:47" s="2" customFormat="1" ht="11.25">
      <c r="A225" s="36"/>
      <c r="B225" s="37"/>
      <c r="C225" s="38"/>
      <c r="D225" s="193" t="s">
        <v>163</v>
      </c>
      <c r="E225" s="38"/>
      <c r="F225" s="194" t="s">
        <v>260</v>
      </c>
      <c r="G225" s="38"/>
      <c r="H225" s="38"/>
      <c r="I225" s="195"/>
      <c r="J225" s="38"/>
      <c r="K225" s="38"/>
      <c r="L225" s="41"/>
      <c r="M225" s="196"/>
      <c r="N225" s="197"/>
      <c r="O225" s="66"/>
      <c r="P225" s="66"/>
      <c r="Q225" s="66"/>
      <c r="R225" s="66"/>
      <c r="S225" s="66"/>
      <c r="T225" s="67"/>
      <c r="U225" s="36"/>
      <c r="V225" s="36"/>
      <c r="W225" s="36"/>
      <c r="X225" s="36"/>
      <c r="Y225" s="36"/>
      <c r="Z225" s="36"/>
      <c r="AA225" s="36"/>
      <c r="AB225" s="36"/>
      <c r="AC225" s="36"/>
      <c r="AD225" s="36"/>
      <c r="AE225" s="36"/>
      <c r="AT225" s="19" t="s">
        <v>163</v>
      </c>
      <c r="AU225" s="19" t="s">
        <v>85</v>
      </c>
    </row>
    <row r="226" spans="2:51" s="13" customFormat="1" ht="11.25">
      <c r="B226" s="198"/>
      <c r="C226" s="199"/>
      <c r="D226" s="200" t="s">
        <v>165</v>
      </c>
      <c r="E226" s="201" t="s">
        <v>19</v>
      </c>
      <c r="F226" s="202" t="s">
        <v>166</v>
      </c>
      <c r="G226" s="199"/>
      <c r="H226" s="201" t="s">
        <v>19</v>
      </c>
      <c r="I226" s="203"/>
      <c r="J226" s="199"/>
      <c r="K226" s="199"/>
      <c r="L226" s="204"/>
      <c r="M226" s="205"/>
      <c r="N226" s="206"/>
      <c r="O226" s="206"/>
      <c r="P226" s="206"/>
      <c r="Q226" s="206"/>
      <c r="R226" s="206"/>
      <c r="S226" s="206"/>
      <c r="T226" s="207"/>
      <c r="AT226" s="208" t="s">
        <v>165</v>
      </c>
      <c r="AU226" s="208" t="s">
        <v>85</v>
      </c>
      <c r="AV226" s="13" t="s">
        <v>83</v>
      </c>
      <c r="AW226" s="13" t="s">
        <v>35</v>
      </c>
      <c r="AX226" s="13" t="s">
        <v>75</v>
      </c>
      <c r="AY226" s="208" t="s">
        <v>153</v>
      </c>
    </row>
    <row r="227" spans="2:51" s="14" customFormat="1" ht="11.25">
      <c r="B227" s="209"/>
      <c r="C227" s="210"/>
      <c r="D227" s="200" t="s">
        <v>165</v>
      </c>
      <c r="E227" s="211" t="s">
        <v>19</v>
      </c>
      <c r="F227" s="212" t="s">
        <v>261</v>
      </c>
      <c r="G227" s="210"/>
      <c r="H227" s="213">
        <v>40.682</v>
      </c>
      <c r="I227" s="214"/>
      <c r="J227" s="210"/>
      <c r="K227" s="210"/>
      <c r="L227" s="215"/>
      <c r="M227" s="216"/>
      <c r="N227" s="217"/>
      <c r="O227" s="217"/>
      <c r="P227" s="217"/>
      <c r="Q227" s="217"/>
      <c r="R227" s="217"/>
      <c r="S227" s="217"/>
      <c r="T227" s="218"/>
      <c r="AT227" s="219" t="s">
        <v>165</v>
      </c>
      <c r="AU227" s="219" t="s">
        <v>85</v>
      </c>
      <c r="AV227" s="14" t="s">
        <v>85</v>
      </c>
      <c r="AW227" s="14" t="s">
        <v>35</v>
      </c>
      <c r="AX227" s="14" t="s">
        <v>75</v>
      </c>
      <c r="AY227" s="219" t="s">
        <v>153</v>
      </c>
    </row>
    <row r="228" spans="2:51" s="14" customFormat="1" ht="11.25">
      <c r="B228" s="209"/>
      <c r="C228" s="210"/>
      <c r="D228" s="200" t="s">
        <v>165</v>
      </c>
      <c r="E228" s="211" t="s">
        <v>19</v>
      </c>
      <c r="F228" s="212" t="s">
        <v>262</v>
      </c>
      <c r="G228" s="210"/>
      <c r="H228" s="213">
        <v>8.149</v>
      </c>
      <c r="I228" s="214"/>
      <c r="J228" s="210"/>
      <c r="K228" s="210"/>
      <c r="L228" s="215"/>
      <c r="M228" s="216"/>
      <c r="N228" s="217"/>
      <c r="O228" s="217"/>
      <c r="P228" s="217"/>
      <c r="Q228" s="217"/>
      <c r="R228" s="217"/>
      <c r="S228" s="217"/>
      <c r="T228" s="218"/>
      <c r="AT228" s="219" t="s">
        <v>165</v>
      </c>
      <c r="AU228" s="219" t="s">
        <v>85</v>
      </c>
      <c r="AV228" s="14" t="s">
        <v>85</v>
      </c>
      <c r="AW228" s="14" t="s">
        <v>35</v>
      </c>
      <c r="AX228" s="14" t="s">
        <v>75</v>
      </c>
      <c r="AY228" s="219" t="s">
        <v>153</v>
      </c>
    </row>
    <row r="229" spans="2:51" s="15" customFormat="1" ht="11.25">
      <c r="B229" s="220"/>
      <c r="C229" s="221"/>
      <c r="D229" s="200" t="s">
        <v>165</v>
      </c>
      <c r="E229" s="222" t="s">
        <v>19</v>
      </c>
      <c r="F229" s="223" t="s">
        <v>169</v>
      </c>
      <c r="G229" s="221"/>
      <c r="H229" s="224">
        <v>48.831</v>
      </c>
      <c r="I229" s="225"/>
      <c r="J229" s="221"/>
      <c r="K229" s="221"/>
      <c r="L229" s="226"/>
      <c r="M229" s="227"/>
      <c r="N229" s="228"/>
      <c r="O229" s="228"/>
      <c r="P229" s="228"/>
      <c r="Q229" s="228"/>
      <c r="R229" s="228"/>
      <c r="S229" s="228"/>
      <c r="T229" s="229"/>
      <c r="AT229" s="230" t="s">
        <v>165</v>
      </c>
      <c r="AU229" s="230" t="s">
        <v>85</v>
      </c>
      <c r="AV229" s="15" t="s">
        <v>154</v>
      </c>
      <c r="AW229" s="15" t="s">
        <v>35</v>
      </c>
      <c r="AX229" s="15" t="s">
        <v>75</v>
      </c>
      <c r="AY229" s="230" t="s">
        <v>153</v>
      </c>
    </row>
    <row r="230" spans="2:51" s="13" customFormat="1" ht="11.25">
      <c r="B230" s="198"/>
      <c r="C230" s="199"/>
      <c r="D230" s="200" t="s">
        <v>165</v>
      </c>
      <c r="E230" s="201" t="s">
        <v>19</v>
      </c>
      <c r="F230" s="202" t="s">
        <v>170</v>
      </c>
      <c r="G230" s="199"/>
      <c r="H230" s="201" t="s">
        <v>19</v>
      </c>
      <c r="I230" s="203"/>
      <c r="J230" s="199"/>
      <c r="K230" s="199"/>
      <c r="L230" s="204"/>
      <c r="M230" s="205"/>
      <c r="N230" s="206"/>
      <c r="O230" s="206"/>
      <c r="P230" s="206"/>
      <c r="Q230" s="206"/>
      <c r="R230" s="206"/>
      <c r="S230" s="206"/>
      <c r="T230" s="207"/>
      <c r="AT230" s="208" t="s">
        <v>165</v>
      </c>
      <c r="AU230" s="208" t="s">
        <v>85</v>
      </c>
      <c r="AV230" s="13" t="s">
        <v>83</v>
      </c>
      <c r="AW230" s="13" t="s">
        <v>35</v>
      </c>
      <c r="AX230" s="13" t="s">
        <v>75</v>
      </c>
      <c r="AY230" s="208" t="s">
        <v>153</v>
      </c>
    </row>
    <row r="231" spans="2:51" s="14" customFormat="1" ht="11.25">
      <c r="B231" s="209"/>
      <c r="C231" s="210"/>
      <c r="D231" s="200" t="s">
        <v>165</v>
      </c>
      <c r="E231" s="211" t="s">
        <v>19</v>
      </c>
      <c r="F231" s="212" t="s">
        <v>263</v>
      </c>
      <c r="G231" s="210"/>
      <c r="H231" s="213">
        <v>22.14</v>
      </c>
      <c r="I231" s="214"/>
      <c r="J231" s="210"/>
      <c r="K231" s="210"/>
      <c r="L231" s="215"/>
      <c r="M231" s="216"/>
      <c r="N231" s="217"/>
      <c r="O231" s="217"/>
      <c r="P231" s="217"/>
      <c r="Q231" s="217"/>
      <c r="R231" s="217"/>
      <c r="S231" s="217"/>
      <c r="T231" s="218"/>
      <c r="AT231" s="219" t="s">
        <v>165</v>
      </c>
      <c r="AU231" s="219" t="s">
        <v>85</v>
      </c>
      <c r="AV231" s="14" t="s">
        <v>85</v>
      </c>
      <c r="AW231" s="14" t="s">
        <v>35</v>
      </c>
      <c r="AX231" s="14" t="s">
        <v>75</v>
      </c>
      <c r="AY231" s="219" t="s">
        <v>153</v>
      </c>
    </row>
    <row r="232" spans="2:51" s="14" customFormat="1" ht="11.25">
      <c r="B232" s="209"/>
      <c r="C232" s="210"/>
      <c r="D232" s="200" t="s">
        <v>165</v>
      </c>
      <c r="E232" s="211" t="s">
        <v>19</v>
      </c>
      <c r="F232" s="212" t="s">
        <v>264</v>
      </c>
      <c r="G232" s="210"/>
      <c r="H232" s="213">
        <v>2.891</v>
      </c>
      <c r="I232" s="214"/>
      <c r="J232" s="210"/>
      <c r="K232" s="210"/>
      <c r="L232" s="215"/>
      <c r="M232" s="216"/>
      <c r="N232" s="217"/>
      <c r="O232" s="217"/>
      <c r="P232" s="217"/>
      <c r="Q232" s="217"/>
      <c r="R232" s="217"/>
      <c r="S232" s="217"/>
      <c r="T232" s="218"/>
      <c r="AT232" s="219" t="s">
        <v>165</v>
      </c>
      <c r="AU232" s="219" t="s">
        <v>85</v>
      </c>
      <c r="AV232" s="14" t="s">
        <v>85</v>
      </c>
      <c r="AW232" s="14" t="s">
        <v>35</v>
      </c>
      <c r="AX232" s="14" t="s">
        <v>75</v>
      </c>
      <c r="AY232" s="219" t="s">
        <v>153</v>
      </c>
    </row>
    <row r="233" spans="2:51" s="14" customFormat="1" ht="11.25">
      <c r="B233" s="209"/>
      <c r="C233" s="210"/>
      <c r="D233" s="200" t="s">
        <v>165</v>
      </c>
      <c r="E233" s="211" t="s">
        <v>19</v>
      </c>
      <c r="F233" s="212" t="s">
        <v>265</v>
      </c>
      <c r="G233" s="210"/>
      <c r="H233" s="213">
        <v>3.26</v>
      </c>
      <c r="I233" s="214"/>
      <c r="J233" s="210"/>
      <c r="K233" s="210"/>
      <c r="L233" s="215"/>
      <c r="M233" s="216"/>
      <c r="N233" s="217"/>
      <c r="O233" s="217"/>
      <c r="P233" s="217"/>
      <c r="Q233" s="217"/>
      <c r="R233" s="217"/>
      <c r="S233" s="217"/>
      <c r="T233" s="218"/>
      <c r="AT233" s="219" t="s">
        <v>165</v>
      </c>
      <c r="AU233" s="219" t="s">
        <v>85</v>
      </c>
      <c r="AV233" s="14" t="s">
        <v>85</v>
      </c>
      <c r="AW233" s="14" t="s">
        <v>35</v>
      </c>
      <c r="AX233" s="14" t="s">
        <v>75</v>
      </c>
      <c r="AY233" s="219" t="s">
        <v>153</v>
      </c>
    </row>
    <row r="234" spans="2:51" s="15" customFormat="1" ht="11.25">
      <c r="B234" s="220"/>
      <c r="C234" s="221"/>
      <c r="D234" s="200" t="s">
        <v>165</v>
      </c>
      <c r="E234" s="222" t="s">
        <v>19</v>
      </c>
      <c r="F234" s="223" t="s">
        <v>169</v>
      </c>
      <c r="G234" s="221"/>
      <c r="H234" s="224">
        <v>28.290999999999997</v>
      </c>
      <c r="I234" s="225"/>
      <c r="J234" s="221"/>
      <c r="K234" s="221"/>
      <c r="L234" s="226"/>
      <c r="M234" s="227"/>
      <c r="N234" s="228"/>
      <c r="O234" s="228"/>
      <c r="P234" s="228"/>
      <c r="Q234" s="228"/>
      <c r="R234" s="228"/>
      <c r="S234" s="228"/>
      <c r="T234" s="229"/>
      <c r="AT234" s="230" t="s">
        <v>165</v>
      </c>
      <c r="AU234" s="230" t="s">
        <v>85</v>
      </c>
      <c r="AV234" s="15" t="s">
        <v>154</v>
      </c>
      <c r="AW234" s="15" t="s">
        <v>35</v>
      </c>
      <c r="AX234" s="15" t="s">
        <v>75</v>
      </c>
      <c r="AY234" s="230" t="s">
        <v>153</v>
      </c>
    </row>
    <row r="235" spans="2:51" s="13" customFormat="1" ht="11.25">
      <c r="B235" s="198"/>
      <c r="C235" s="199"/>
      <c r="D235" s="200" t="s">
        <v>165</v>
      </c>
      <c r="E235" s="201" t="s">
        <v>19</v>
      </c>
      <c r="F235" s="202" t="s">
        <v>174</v>
      </c>
      <c r="G235" s="199"/>
      <c r="H235" s="201" t="s">
        <v>19</v>
      </c>
      <c r="I235" s="203"/>
      <c r="J235" s="199"/>
      <c r="K235" s="199"/>
      <c r="L235" s="204"/>
      <c r="M235" s="205"/>
      <c r="N235" s="206"/>
      <c r="O235" s="206"/>
      <c r="P235" s="206"/>
      <c r="Q235" s="206"/>
      <c r="R235" s="206"/>
      <c r="S235" s="206"/>
      <c r="T235" s="207"/>
      <c r="AT235" s="208" t="s">
        <v>165</v>
      </c>
      <c r="AU235" s="208" t="s">
        <v>85</v>
      </c>
      <c r="AV235" s="13" t="s">
        <v>83</v>
      </c>
      <c r="AW235" s="13" t="s">
        <v>35</v>
      </c>
      <c r="AX235" s="13" t="s">
        <v>75</v>
      </c>
      <c r="AY235" s="208" t="s">
        <v>153</v>
      </c>
    </row>
    <row r="236" spans="2:51" s="14" customFormat="1" ht="11.25">
      <c r="B236" s="209"/>
      <c r="C236" s="210"/>
      <c r="D236" s="200" t="s">
        <v>165</v>
      </c>
      <c r="E236" s="211" t="s">
        <v>19</v>
      </c>
      <c r="F236" s="212" t="s">
        <v>266</v>
      </c>
      <c r="G236" s="210"/>
      <c r="H236" s="213">
        <v>6.642</v>
      </c>
      <c r="I236" s="214"/>
      <c r="J236" s="210"/>
      <c r="K236" s="210"/>
      <c r="L236" s="215"/>
      <c r="M236" s="216"/>
      <c r="N236" s="217"/>
      <c r="O236" s="217"/>
      <c r="P236" s="217"/>
      <c r="Q236" s="217"/>
      <c r="R236" s="217"/>
      <c r="S236" s="217"/>
      <c r="T236" s="218"/>
      <c r="AT236" s="219" t="s">
        <v>165</v>
      </c>
      <c r="AU236" s="219" t="s">
        <v>85</v>
      </c>
      <c r="AV236" s="14" t="s">
        <v>85</v>
      </c>
      <c r="AW236" s="14" t="s">
        <v>35</v>
      </c>
      <c r="AX236" s="14" t="s">
        <v>75</v>
      </c>
      <c r="AY236" s="219" t="s">
        <v>153</v>
      </c>
    </row>
    <row r="237" spans="2:51" s="15" customFormat="1" ht="11.25">
      <c r="B237" s="220"/>
      <c r="C237" s="221"/>
      <c r="D237" s="200" t="s">
        <v>165</v>
      </c>
      <c r="E237" s="222" t="s">
        <v>19</v>
      </c>
      <c r="F237" s="223" t="s">
        <v>169</v>
      </c>
      <c r="G237" s="221"/>
      <c r="H237" s="224">
        <v>6.642</v>
      </c>
      <c r="I237" s="225"/>
      <c r="J237" s="221"/>
      <c r="K237" s="221"/>
      <c r="L237" s="226"/>
      <c r="M237" s="227"/>
      <c r="N237" s="228"/>
      <c r="O237" s="228"/>
      <c r="P237" s="228"/>
      <c r="Q237" s="228"/>
      <c r="R237" s="228"/>
      <c r="S237" s="228"/>
      <c r="T237" s="229"/>
      <c r="AT237" s="230" t="s">
        <v>165</v>
      </c>
      <c r="AU237" s="230" t="s">
        <v>85</v>
      </c>
      <c r="AV237" s="15" t="s">
        <v>154</v>
      </c>
      <c r="AW237" s="15" t="s">
        <v>35</v>
      </c>
      <c r="AX237" s="15" t="s">
        <v>75</v>
      </c>
      <c r="AY237" s="230" t="s">
        <v>153</v>
      </c>
    </row>
    <row r="238" spans="2:51" s="16" customFormat="1" ht="11.25">
      <c r="B238" s="231"/>
      <c r="C238" s="232"/>
      <c r="D238" s="200" t="s">
        <v>165</v>
      </c>
      <c r="E238" s="233" t="s">
        <v>19</v>
      </c>
      <c r="F238" s="234" t="s">
        <v>176</v>
      </c>
      <c r="G238" s="232"/>
      <c r="H238" s="235">
        <v>83.76400000000001</v>
      </c>
      <c r="I238" s="236"/>
      <c r="J238" s="232"/>
      <c r="K238" s="232"/>
      <c r="L238" s="237"/>
      <c r="M238" s="238"/>
      <c r="N238" s="239"/>
      <c r="O238" s="239"/>
      <c r="P238" s="239"/>
      <c r="Q238" s="239"/>
      <c r="R238" s="239"/>
      <c r="S238" s="239"/>
      <c r="T238" s="240"/>
      <c r="AT238" s="241" t="s">
        <v>165</v>
      </c>
      <c r="AU238" s="241" t="s">
        <v>85</v>
      </c>
      <c r="AV238" s="16" t="s">
        <v>161</v>
      </c>
      <c r="AW238" s="16" t="s">
        <v>35</v>
      </c>
      <c r="AX238" s="16" t="s">
        <v>83</v>
      </c>
      <c r="AY238" s="241" t="s">
        <v>153</v>
      </c>
    </row>
    <row r="239" spans="1:65" s="2" customFormat="1" ht="16.5" customHeight="1">
      <c r="A239" s="36"/>
      <c r="B239" s="37"/>
      <c r="C239" s="180" t="s">
        <v>267</v>
      </c>
      <c r="D239" s="180" t="s">
        <v>156</v>
      </c>
      <c r="E239" s="181" t="s">
        <v>268</v>
      </c>
      <c r="F239" s="182" t="s">
        <v>269</v>
      </c>
      <c r="G239" s="183" t="s">
        <v>159</v>
      </c>
      <c r="H239" s="184">
        <v>83.764</v>
      </c>
      <c r="I239" s="185"/>
      <c r="J239" s="186">
        <f>ROUND(I239*H239,2)</f>
        <v>0</v>
      </c>
      <c r="K239" s="182" t="s">
        <v>160</v>
      </c>
      <c r="L239" s="41"/>
      <c r="M239" s="187" t="s">
        <v>19</v>
      </c>
      <c r="N239" s="188" t="s">
        <v>46</v>
      </c>
      <c r="O239" s="66"/>
      <c r="P239" s="189">
        <f>O239*H239</f>
        <v>0</v>
      </c>
      <c r="Q239" s="189">
        <v>0.00014</v>
      </c>
      <c r="R239" s="189">
        <f>Q239*H239</f>
        <v>0.011726959999999998</v>
      </c>
      <c r="S239" s="189">
        <v>0</v>
      </c>
      <c r="T239" s="190">
        <f>S239*H239</f>
        <v>0</v>
      </c>
      <c r="U239" s="36"/>
      <c r="V239" s="36"/>
      <c r="W239" s="36"/>
      <c r="X239" s="36"/>
      <c r="Y239" s="36"/>
      <c r="Z239" s="36"/>
      <c r="AA239" s="36"/>
      <c r="AB239" s="36"/>
      <c r="AC239" s="36"/>
      <c r="AD239" s="36"/>
      <c r="AE239" s="36"/>
      <c r="AR239" s="191" t="s">
        <v>258</v>
      </c>
      <c r="AT239" s="191" t="s">
        <v>156</v>
      </c>
      <c r="AU239" s="191" t="s">
        <v>85</v>
      </c>
      <c r="AY239" s="19" t="s">
        <v>153</v>
      </c>
      <c r="BE239" s="192">
        <f>IF(N239="základní",J239,0)</f>
        <v>0</v>
      </c>
      <c r="BF239" s="192">
        <f>IF(N239="snížená",J239,0)</f>
        <v>0</v>
      </c>
      <c r="BG239" s="192">
        <f>IF(N239="zákl. přenesená",J239,0)</f>
        <v>0</v>
      </c>
      <c r="BH239" s="192">
        <f>IF(N239="sníž. přenesená",J239,0)</f>
        <v>0</v>
      </c>
      <c r="BI239" s="192">
        <f>IF(N239="nulová",J239,0)</f>
        <v>0</v>
      </c>
      <c r="BJ239" s="19" t="s">
        <v>83</v>
      </c>
      <c r="BK239" s="192">
        <f>ROUND(I239*H239,2)</f>
        <v>0</v>
      </c>
      <c r="BL239" s="19" t="s">
        <v>258</v>
      </c>
      <c r="BM239" s="191" t="s">
        <v>270</v>
      </c>
    </row>
    <row r="240" spans="1:47" s="2" customFormat="1" ht="11.25">
      <c r="A240" s="36"/>
      <c r="B240" s="37"/>
      <c r="C240" s="38"/>
      <c r="D240" s="193" t="s">
        <v>163</v>
      </c>
      <c r="E240" s="38"/>
      <c r="F240" s="194" t="s">
        <v>271</v>
      </c>
      <c r="G240" s="38"/>
      <c r="H240" s="38"/>
      <c r="I240" s="195"/>
      <c r="J240" s="38"/>
      <c r="K240" s="38"/>
      <c r="L240" s="41"/>
      <c r="M240" s="196"/>
      <c r="N240" s="197"/>
      <c r="O240" s="66"/>
      <c r="P240" s="66"/>
      <c r="Q240" s="66"/>
      <c r="R240" s="66"/>
      <c r="S240" s="66"/>
      <c r="T240" s="67"/>
      <c r="U240" s="36"/>
      <c r="V240" s="36"/>
      <c r="W240" s="36"/>
      <c r="X240" s="36"/>
      <c r="Y240" s="36"/>
      <c r="Z240" s="36"/>
      <c r="AA240" s="36"/>
      <c r="AB240" s="36"/>
      <c r="AC240" s="36"/>
      <c r="AD240" s="36"/>
      <c r="AE240" s="36"/>
      <c r="AT240" s="19" t="s">
        <v>163</v>
      </c>
      <c r="AU240" s="19" t="s">
        <v>85</v>
      </c>
    </row>
    <row r="241" spans="2:51" s="13" customFormat="1" ht="11.25">
      <c r="B241" s="198"/>
      <c r="C241" s="199"/>
      <c r="D241" s="200" t="s">
        <v>165</v>
      </c>
      <c r="E241" s="201" t="s">
        <v>19</v>
      </c>
      <c r="F241" s="202" t="s">
        <v>166</v>
      </c>
      <c r="G241" s="199"/>
      <c r="H241" s="201" t="s">
        <v>19</v>
      </c>
      <c r="I241" s="203"/>
      <c r="J241" s="199"/>
      <c r="K241" s="199"/>
      <c r="L241" s="204"/>
      <c r="M241" s="205"/>
      <c r="N241" s="206"/>
      <c r="O241" s="206"/>
      <c r="P241" s="206"/>
      <c r="Q241" s="206"/>
      <c r="R241" s="206"/>
      <c r="S241" s="206"/>
      <c r="T241" s="207"/>
      <c r="AT241" s="208" t="s">
        <v>165</v>
      </c>
      <c r="AU241" s="208" t="s">
        <v>85</v>
      </c>
      <c r="AV241" s="13" t="s">
        <v>83</v>
      </c>
      <c r="AW241" s="13" t="s">
        <v>35</v>
      </c>
      <c r="AX241" s="13" t="s">
        <v>75</v>
      </c>
      <c r="AY241" s="208" t="s">
        <v>153</v>
      </c>
    </row>
    <row r="242" spans="2:51" s="14" customFormat="1" ht="11.25">
      <c r="B242" s="209"/>
      <c r="C242" s="210"/>
      <c r="D242" s="200" t="s">
        <v>165</v>
      </c>
      <c r="E242" s="211" t="s">
        <v>19</v>
      </c>
      <c r="F242" s="212" t="s">
        <v>261</v>
      </c>
      <c r="G242" s="210"/>
      <c r="H242" s="213">
        <v>40.682</v>
      </c>
      <c r="I242" s="214"/>
      <c r="J242" s="210"/>
      <c r="K242" s="210"/>
      <c r="L242" s="215"/>
      <c r="M242" s="216"/>
      <c r="N242" s="217"/>
      <c r="O242" s="217"/>
      <c r="P242" s="217"/>
      <c r="Q242" s="217"/>
      <c r="R242" s="217"/>
      <c r="S242" s="217"/>
      <c r="T242" s="218"/>
      <c r="AT242" s="219" t="s">
        <v>165</v>
      </c>
      <c r="AU242" s="219" t="s">
        <v>85</v>
      </c>
      <c r="AV242" s="14" t="s">
        <v>85</v>
      </c>
      <c r="AW242" s="14" t="s">
        <v>35</v>
      </c>
      <c r="AX242" s="14" t="s">
        <v>75</v>
      </c>
      <c r="AY242" s="219" t="s">
        <v>153</v>
      </c>
    </row>
    <row r="243" spans="2:51" s="14" customFormat="1" ht="11.25">
      <c r="B243" s="209"/>
      <c r="C243" s="210"/>
      <c r="D243" s="200" t="s">
        <v>165</v>
      </c>
      <c r="E243" s="211" t="s">
        <v>19</v>
      </c>
      <c r="F243" s="212" t="s">
        <v>262</v>
      </c>
      <c r="G243" s="210"/>
      <c r="H243" s="213">
        <v>8.149</v>
      </c>
      <c r="I243" s="214"/>
      <c r="J243" s="210"/>
      <c r="K243" s="210"/>
      <c r="L243" s="215"/>
      <c r="M243" s="216"/>
      <c r="N243" s="217"/>
      <c r="O243" s="217"/>
      <c r="P243" s="217"/>
      <c r="Q243" s="217"/>
      <c r="R243" s="217"/>
      <c r="S243" s="217"/>
      <c r="T243" s="218"/>
      <c r="AT243" s="219" t="s">
        <v>165</v>
      </c>
      <c r="AU243" s="219" t="s">
        <v>85</v>
      </c>
      <c r="AV243" s="14" t="s">
        <v>85</v>
      </c>
      <c r="AW243" s="14" t="s">
        <v>35</v>
      </c>
      <c r="AX243" s="14" t="s">
        <v>75</v>
      </c>
      <c r="AY243" s="219" t="s">
        <v>153</v>
      </c>
    </row>
    <row r="244" spans="2:51" s="15" customFormat="1" ht="11.25">
      <c r="B244" s="220"/>
      <c r="C244" s="221"/>
      <c r="D244" s="200" t="s">
        <v>165</v>
      </c>
      <c r="E244" s="222" t="s">
        <v>19</v>
      </c>
      <c r="F244" s="223" t="s">
        <v>169</v>
      </c>
      <c r="G244" s="221"/>
      <c r="H244" s="224">
        <v>48.831</v>
      </c>
      <c r="I244" s="225"/>
      <c r="J244" s="221"/>
      <c r="K244" s="221"/>
      <c r="L244" s="226"/>
      <c r="M244" s="227"/>
      <c r="N244" s="228"/>
      <c r="O244" s="228"/>
      <c r="P244" s="228"/>
      <c r="Q244" s="228"/>
      <c r="R244" s="228"/>
      <c r="S244" s="228"/>
      <c r="T244" s="229"/>
      <c r="AT244" s="230" t="s">
        <v>165</v>
      </c>
      <c r="AU244" s="230" t="s">
        <v>85</v>
      </c>
      <c r="AV244" s="15" t="s">
        <v>154</v>
      </c>
      <c r="AW244" s="15" t="s">
        <v>35</v>
      </c>
      <c r="AX244" s="15" t="s">
        <v>75</v>
      </c>
      <c r="AY244" s="230" t="s">
        <v>153</v>
      </c>
    </row>
    <row r="245" spans="2:51" s="13" customFormat="1" ht="11.25">
      <c r="B245" s="198"/>
      <c r="C245" s="199"/>
      <c r="D245" s="200" t="s">
        <v>165</v>
      </c>
      <c r="E245" s="201" t="s">
        <v>19</v>
      </c>
      <c r="F245" s="202" t="s">
        <v>170</v>
      </c>
      <c r="G245" s="199"/>
      <c r="H245" s="201" t="s">
        <v>19</v>
      </c>
      <c r="I245" s="203"/>
      <c r="J245" s="199"/>
      <c r="K245" s="199"/>
      <c r="L245" s="204"/>
      <c r="M245" s="205"/>
      <c r="N245" s="206"/>
      <c r="O245" s="206"/>
      <c r="P245" s="206"/>
      <c r="Q245" s="206"/>
      <c r="R245" s="206"/>
      <c r="S245" s="206"/>
      <c r="T245" s="207"/>
      <c r="AT245" s="208" t="s">
        <v>165</v>
      </c>
      <c r="AU245" s="208" t="s">
        <v>85</v>
      </c>
      <c r="AV245" s="13" t="s">
        <v>83</v>
      </c>
      <c r="AW245" s="13" t="s">
        <v>35</v>
      </c>
      <c r="AX245" s="13" t="s">
        <v>75</v>
      </c>
      <c r="AY245" s="208" t="s">
        <v>153</v>
      </c>
    </row>
    <row r="246" spans="2:51" s="14" customFormat="1" ht="11.25">
      <c r="B246" s="209"/>
      <c r="C246" s="210"/>
      <c r="D246" s="200" t="s">
        <v>165</v>
      </c>
      <c r="E246" s="211" t="s">
        <v>19</v>
      </c>
      <c r="F246" s="212" t="s">
        <v>263</v>
      </c>
      <c r="G246" s="210"/>
      <c r="H246" s="213">
        <v>22.14</v>
      </c>
      <c r="I246" s="214"/>
      <c r="J246" s="210"/>
      <c r="K246" s="210"/>
      <c r="L246" s="215"/>
      <c r="M246" s="216"/>
      <c r="N246" s="217"/>
      <c r="O246" s="217"/>
      <c r="P246" s="217"/>
      <c r="Q246" s="217"/>
      <c r="R246" s="217"/>
      <c r="S246" s="217"/>
      <c r="T246" s="218"/>
      <c r="AT246" s="219" t="s">
        <v>165</v>
      </c>
      <c r="AU246" s="219" t="s">
        <v>85</v>
      </c>
      <c r="AV246" s="14" t="s">
        <v>85</v>
      </c>
      <c r="AW246" s="14" t="s">
        <v>35</v>
      </c>
      <c r="AX246" s="14" t="s">
        <v>75</v>
      </c>
      <c r="AY246" s="219" t="s">
        <v>153</v>
      </c>
    </row>
    <row r="247" spans="2:51" s="14" customFormat="1" ht="11.25">
      <c r="B247" s="209"/>
      <c r="C247" s="210"/>
      <c r="D247" s="200" t="s">
        <v>165</v>
      </c>
      <c r="E247" s="211" t="s">
        <v>19</v>
      </c>
      <c r="F247" s="212" t="s">
        <v>264</v>
      </c>
      <c r="G247" s="210"/>
      <c r="H247" s="213">
        <v>2.891</v>
      </c>
      <c r="I247" s="214"/>
      <c r="J247" s="210"/>
      <c r="K247" s="210"/>
      <c r="L247" s="215"/>
      <c r="M247" s="216"/>
      <c r="N247" s="217"/>
      <c r="O247" s="217"/>
      <c r="P247" s="217"/>
      <c r="Q247" s="217"/>
      <c r="R247" s="217"/>
      <c r="S247" s="217"/>
      <c r="T247" s="218"/>
      <c r="AT247" s="219" t="s">
        <v>165</v>
      </c>
      <c r="AU247" s="219" t="s">
        <v>85</v>
      </c>
      <c r="AV247" s="14" t="s">
        <v>85</v>
      </c>
      <c r="AW247" s="14" t="s">
        <v>35</v>
      </c>
      <c r="AX247" s="14" t="s">
        <v>75</v>
      </c>
      <c r="AY247" s="219" t="s">
        <v>153</v>
      </c>
    </row>
    <row r="248" spans="2:51" s="14" customFormat="1" ht="11.25">
      <c r="B248" s="209"/>
      <c r="C248" s="210"/>
      <c r="D248" s="200" t="s">
        <v>165</v>
      </c>
      <c r="E248" s="211" t="s">
        <v>19</v>
      </c>
      <c r="F248" s="212" t="s">
        <v>265</v>
      </c>
      <c r="G248" s="210"/>
      <c r="H248" s="213">
        <v>3.26</v>
      </c>
      <c r="I248" s="214"/>
      <c r="J248" s="210"/>
      <c r="K248" s="210"/>
      <c r="L248" s="215"/>
      <c r="M248" s="216"/>
      <c r="N248" s="217"/>
      <c r="O248" s="217"/>
      <c r="P248" s="217"/>
      <c r="Q248" s="217"/>
      <c r="R248" s="217"/>
      <c r="S248" s="217"/>
      <c r="T248" s="218"/>
      <c r="AT248" s="219" t="s">
        <v>165</v>
      </c>
      <c r="AU248" s="219" t="s">
        <v>85</v>
      </c>
      <c r="AV248" s="14" t="s">
        <v>85</v>
      </c>
      <c r="AW248" s="14" t="s">
        <v>35</v>
      </c>
      <c r="AX248" s="14" t="s">
        <v>75</v>
      </c>
      <c r="AY248" s="219" t="s">
        <v>153</v>
      </c>
    </row>
    <row r="249" spans="2:51" s="15" customFormat="1" ht="11.25">
      <c r="B249" s="220"/>
      <c r="C249" s="221"/>
      <c r="D249" s="200" t="s">
        <v>165</v>
      </c>
      <c r="E249" s="222" t="s">
        <v>19</v>
      </c>
      <c r="F249" s="223" t="s">
        <v>169</v>
      </c>
      <c r="G249" s="221"/>
      <c r="H249" s="224">
        <v>28.290999999999997</v>
      </c>
      <c r="I249" s="225"/>
      <c r="J249" s="221"/>
      <c r="K249" s="221"/>
      <c r="L249" s="226"/>
      <c r="M249" s="227"/>
      <c r="N249" s="228"/>
      <c r="O249" s="228"/>
      <c r="P249" s="228"/>
      <c r="Q249" s="228"/>
      <c r="R249" s="228"/>
      <c r="S249" s="228"/>
      <c r="T249" s="229"/>
      <c r="AT249" s="230" t="s">
        <v>165</v>
      </c>
      <c r="AU249" s="230" t="s">
        <v>85</v>
      </c>
      <c r="AV249" s="15" t="s">
        <v>154</v>
      </c>
      <c r="AW249" s="15" t="s">
        <v>35</v>
      </c>
      <c r="AX249" s="15" t="s">
        <v>75</v>
      </c>
      <c r="AY249" s="230" t="s">
        <v>153</v>
      </c>
    </row>
    <row r="250" spans="2:51" s="13" customFormat="1" ht="11.25">
      <c r="B250" s="198"/>
      <c r="C250" s="199"/>
      <c r="D250" s="200" t="s">
        <v>165</v>
      </c>
      <c r="E250" s="201" t="s">
        <v>19</v>
      </c>
      <c r="F250" s="202" t="s">
        <v>174</v>
      </c>
      <c r="G250" s="199"/>
      <c r="H250" s="201" t="s">
        <v>19</v>
      </c>
      <c r="I250" s="203"/>
      <c r="J250" s="199"/>
      <c r="K250" s="199"/>
      <c r="L250" s="204"/>
      <c r="M250" s="205"/>
      <c r="N250" s="206"/>
      <c r="O250" s="206"/>
      <c r="P250" s="206"/>
      <c r="Q250" s="206"/>
      <c r="R250" s="206"/>
      <c r="S250" s="206"/>
      <c r="T250" s="207"/>
      <c r="AT250" s="208" t="s">
        <v>165</v>
      </c>
      <c r="AU250" s="208" t="s">
        <v>85</v>
      </c>
      <c r="AV250" s="13" t="s">
        <v>83</v>
      </c>
      <c r="AW250" s="13" t="s">
        <v>35</v>
      </c>
      <c r="AX250" s="13" t="s">
        <v>75</v>
      </c>
      <c r="AY250" s="208" t="s">
        <v>153</v>
      </c>
    </row>
    <row r="251" spans="2:51" s="14" customFormat="1" ht="11.25">
      <c r="B251" s="209"/>
      <c r="C251" s="210"/>
      <c r="D251" s="200" t="s">
        <v>165</v>
      </c>
      <c r="E251" s="211" t="s">
        <v>19</v>
      </c>
      <c r="F251" s="212" t="s">
        <v>266</v>
      </c>
      <c r="G251" s="210"/>
      <c r="H251" s="213">
        <v>6.642</v>
      </c>
      <c r="I251" s="214"/>
      <c r="J251" s="210"/>
      <c r="K251" s="210"/>
      <c r="L251" s="215"/>
      <c r="M251" s="216"/>
      <c r="N251" s="217"/>
      <c r="O251" s="217"/>
      <c r="P251" s="217"/>
      <c r="Q251" s="217"/>
      <c r="R251" s="217"/>
      <c r="S251" s="217"/>
      <c r="T251" s="218"/>
      <c r="AT251" s="219" t="s">
        <v>165</v>
      </c>
      <c r="AU251" s="219" t="s">
        <v>85</v>
      </c>
      <c r="AV251" s="14" t="s">
        <v>85</v>
      </c>
      <c r="AW251" s="14" t="s">
        <v>35</v>
      </c>
      <c r="AX251" s="14" t="s">
        <v>75</v>
      </c>
      <c r="AY251" s="219" t="s">
        <v>153</v>
      </c>
    </row>
    <row r="252" spans="2:51" s="15" customFormat="1" ht="11.25">
      <c r="B252" s="220"/>
      <c r="C252" s="221"/>
      <c r="D252" s="200" t="s">
        <v>165</v>
      </c>
      <c r="E252" s="222" t="s">
        <v>19</v>
      </c>
      <c r="F252" s="223" t="s">
        <v>169</v>
      </c>
      <c r="G252" s="221"/>
      <c r="H252" s="224">
        <v>6.642</v>
      </c>
      <c r="I252" s="225"/>
      <c r="J252" s="221"/>
      <c r="K252" s="221"/>
      <c r="L252" s="226"/>
      <c r="M252" s="227"/>
      <c r="N252" s="228"/>
      <c r="O252" s="228"/>
      <c r="P252" s="228"/>
      <c r="Q252" s="228"/>
      <c r="R252" s="228"/>
      <c r="S252" s="228"/>
      <c r="T252" s="229"/>
      <c r="AT252" s="230" t="s">
        <v>165</v>
      </c>
      <c r="AU252" s="230" t="s">
        <v>85</v>
      </c>
      <c r="AV252" s="15" t="s">
        <v>154</v>
      </c>
      <c r="AW252" s="15" t="s">
        <v>35</v>
      </c>
      <c r="AX252" s="15" t="s">
        <v>75</v>
      </c>
      <c r="AY252" s="230" t="s">
        <v>153</v>
      </c>
    </row>
    <row r="253" spans="2:51" s="16" customFormat="1" ht="11.25">
      <c r="B253" s="231"/>
      <c r="C253" s="232"/>
      <c r="D253" s="200" t="s">
        <v>165</v>
      </c>
      <c r="E253" s="233" t="s">
        <v>19</v>
      </c>
      <c r="F253" s="234" t="s">
        <v>176</v>
      </c>
      <c r="G253" s="232"/>
      <c r="H253" s="235">
        <v>83.76400000000001</v>
      </c>
      <c r="I253" s="236"/>
      <c r="J253" s="232"/>
      <c r="K253" s="232"/>
      <c r="L253" s="237"/>
      <c r="M253" s="238"/>
      <c r="N253" s="239"/>
      <c r="O253" s="239"/>
      <c r="P253" s="239"/>
      <c r="Q253" s="239"/>
      <c r="R253" s="239"/>
      <c r="S253" s="239"/>
      <c r="T253" s="240"/>
      <c r="AT253" s="241" t="s">
        <v>165</v>
      </c>
      <c r="AU253" s="241" t="s">
        <v>85</v>
      </c>
      <c r="AV253" s="16" t="s">
        <v>161</v>
      </c>
      <c r="AW253" s="16" t="s">
        <v>35</v>
      </c>
      <c r="AX253" s="16" t="s">
        <v>83</v>
      </c>
      <c r="AY253" s="241" t="s">
        <v>153</v>
      </c>
    </row>
    <row r="254" spans="2:63" s="12" customFormat="1" ht="22.9" customHeight="1">
      <c r="B254" s="164"/>
      <c r="C254" s="165"/>
      <c r="D254" s="166" t="s">
        <v>74</v>
      </c>
      <c r="E254" s="178" t="s">
        <v>249</v>
      </c>
      <c r="F254" s="178" t="s">
        <v>272</v>
      </c>
      <c r="G254" s="165"/>
      <c r="H254" s="165"/>
      <c r="I254" s="168"/>
      <c r="J254" s="179">
        <f>BK254</f>
        <v>0</v>
      </c>
      <c r="K254" s="165"/>
      <c r="L254" s="170"/>
      <c r="M254" s="171"/>
      <c r="N254" s="172"/>
      <c r="O254" s="172"/>
      <c r="P254" s="173">
        <f>P255+P259</f>
        <v>0</v>
      </c>
      <c r="Q254" s="172"/>
      <c r="R254" s="173">
        <f>R255+R259</f>
        <v>0.053475999999999996</v>
      </c>
      <c r="S254" s="172"/>
      <c r="T254" s="174">
        <f>T255+T259</f>
        <v>0</v>
      </c>
      <c r="AR254" s="175" t="s">
        <v>83</v>
      </c>
      <c r="AT254" s="176" t="s">
        <v>74</v>
      </c>
      <c r="AU254" s="176" t="s">
        <v>83</v>
      </c>
      <c r="AY254" s="175" t="s">
        <v>153</v>
      </c>
      <c r="BK254" s="177">
        <f>BK255+BK259</f>
        <v>0</v>
      </c>
    </row>
    <row r="255" spans="2:63" s="12" customFormat="1" ht="20.85" customHeight="1">
      <c r="B255" s="164"/>
      <c r="C255" s="165"/>
      <c r="D255" s="166" t="s">
        <v>74</v>
      </c>
      <c r="E255" s="178" t="s">
        <v>273</v>
      </c>
      <c r="F255" s="178" t="s">
        <v>274</v>
      </c>
      <c r="G255" s="165"/>
      <c r="H255" s="165"/>
      <c r="I255" s="168"/>
      <c r="J255" s="179">
        <f>BK255</f>
        <v>0</v>
      </c>
      <c r="K255" s="165"/>
      <c r="L255" s="170"/>
      <c r="M255" s="171"/>
      <c r="N255" s="172"/>
      <c r="O255" s="172"/>
      <c r="P255" s="173">
        <f>SUM(P256:P258)</f>
        <v>0</v>
      </c>
      <c r="Q255" s="172"/>
      <c r="R255" s="173">
        <f>SUM(R256:R258)</f>
        <v>0</v>
      </c>
      <c r="S255" s="172"/>
      <c r="T255" s="174">
        <f>SUM(T256:T258)</f>
        <v>0</v>
      </c>
      <c r="AR255" s="175" t="s">
        <v>83</v>
      </c>
      <c r="AT255" s="176" t="s">
        <v>74</v>
      </c>
      <c r="AU255" s="176" t="s">
        <v>85</v>
      </c>
      <c r="AY255" s="175" t="s">
        <v>153</v>
      </c>
      <c r="BK255" s="177">
        <f>SUM(BK256:BK258)</f>
        <v>0</v>
      </c>
    </row>
    <row r="256" spans="1:65" s="2" customFormat="1" ht="16.5" customHeight="1">
      <c r="A256" s="36"/>
      <c r="B256" s="37"/>
      <c r="C256" s="180" t="s">
        <v>275</v>
      </c>
      <c r="D256" s="180" t="s">
        <v>156</v>
      </c>
      <c r="E256" s="181" t="s">
        <v>276</v>
      </c>
      <c r="F256" s="182" t="s">
        <v>277</v>
      </c>
      <c r="G256" s="183" t="s">
        <v>278</v>
      </c>
      <c r="H256" s="184">
        <v>1</v>
      </c>
      <c r="I256" s="185"/>
      <c r="J256" s="186">
        <f>ROUND(I256*H256,2)</f>
        <v>0</v>
      </c>
      <c r="K256" s="182" t="s">
        <v>19</v>
      </c>
      <c r="L256" s="41"/>
      <c r="M256" s="187" t="s">
        <v>19</v>
      </c>
      <c r="N256" s="188" t="s">
        <v>46</v>
      </c>
      <c r="O256" s="66"/>
      <c r="P256" s="189">
        <f>O256*H256</f>
        <v>0</v>
      </c>
      <c r="Q256" s="189">
        <v>0</v>
      </c>
      <c r="R256" s="189">
        <f>Q256*H256</f>
        <v>0</v>
      </c>
      <c r="S256" s="189">
        <v>0</v>
      </c>
      <c r="T256" s="190">
        <f>S256*H256</f>
        <v>0</v>
      </c>
      <c r="U256" s="36"/>
      <c r="V256" s="36"/>
      <c r="W256" s="36"/>
      <c r="X256" s="36"/>
      <c r="Y256" s="36"/>
      <c r="Z256" s="36"/>
      <c r="AA256" s="36"/>
      <c r="AB256" s="36"/>
      <c r="AC256" s="36"/>
      <c r="AD256" s="36"/>
      <c r="AE256" s="36"/>
      <c r="AR256" s="191" t="s">
        <v>161</v>
      </c>
      <c r="AT256" s="191" t="s">
        <v>156</v>
      </c>
      <c r="AU256" s="191" t="s">
        <v>154</v>
      </c>
      <c r="AY256" s="19" t="s">
        <v>153</v>
      </c>
      <c r="BE256" s="192">
        <f>IF(N256="základní",J256,0)</f>
        <v>0</v>
      </c>
      <c r="BF256" s="192">
        <f>IF(N256="snížená",J256,0)</f>
        <v>0</v>
      </c>
      <c r="BG256" s="192">
        <f>IF(N256="zákl. přenesená",J256,0)</f>
        <v>0</v>
      </c>
      <c r="BH256" s="192">
        <f>IF(N256="sníž. přenesená",J256,0)</f>
        <v>0</v>
      </c>
      <c r="BI256" s="192">
        <f>IF(N256="nulová",J256,0)</f>
        <v>0</v>
      </c>
      <c r="BJ256" s="19" t="s">
        <v>83</v>
      </c>
      <c r="BK256" s="192">
        <f>ROUND(I256*H256,2)</f>
        <v>0</v>
      </c>
      <c r="BL256" s="19" t="s">
        <v>161</v>
      </c>
      <c r="BM256" s="191" t="s">
        <v>279</v>
      </c>
    </row>
    <row r="257" spans="2:51" s="14" customFormat="1" ht="11.25">
      <c r="B257" s="209"/>
      <c r="C257" s="210"/>
      <c r="D257" s="200" t="s">
        <v>165</v>
      </c>
      <c r="E257" s="211" t="s">
        <v>19</v>
      </c>
      <c r="F257" s="212" t="s">
        <v>83</v>
      </c>
      <c r="G257" s="210"/>
      <c r="H257" s="213">
        <v>1</v>
      </c>
      <c r="I257" s="214"/>
      <c r="J257" s="210"/>
      <c r="K257" s="210"/>
      <c r="L257" s="215"/>
      <c r="M257" s="216"/>
      <c r="N257" s="217"/>
      <c r="O257" s="217"/>
      <c r="P257" s="217"/>
      <c r="Q257" s="217"/>
      <c r="R257" s="217"/>
      <c r="S257" s="217"/>
      <c r="T257" s="218"/>
      <c r="AT257" s="219" t="s">
        <v>165</v>
      </c>
      <c r="AU257" s="219" t="s">
        <v>154</v>
      </c>
      <c r="AV257" s="14" t="s">
        <v>85</v>
      </c>
      <c r="AW257" s="14" t="s">
        <v>35</v>
      </c>
      <c r="AX257" s="14" t="s">
        <v>75</v>
      </c>
      <c r="AY257" s="219" t="s">
        <v>153</v>
      </c>
    </row>
    <row r="258" spans="2:51" s="16" customFormat="1" ht="11.25">
      <c r="B258" s="231"/>
      <c r="C258" s="232"/>
      <c r="D258" s="200" t="s">
        <v>165</v>
      </c>
      <c r="E258" s="233" t="s">
        <v>19</v>
      </c>
      <c r="F258" s="234" t="s">
        <v>176</v>
      </c>
      <c r="G258" s="232"/>
      <c r="H258" s="235">
        <v>1</v>
      </c>
      <c r="I258" s="236"/>
      <c r="J258" s="232"/>
      <c r="K258" s="232"/>
      <c r="L258" s="237"/>
      <c r="M258" s="238"/>
      <c r="N258" s="239"/>
      <c r="O258" s="239"/>
      <c r="P258" s="239"/>
      <c r="Q258" s="239"/>
      <c r="R258" s="239"/>
      <c r="S258" s="239"/>
      <c r="T258" s="240"/>
      <c r="AT258" s="241" t="s">
        <v>165</v>
      </c>
      <c r="AU258" s="241" t="s">
        <v>154</v>
      </c>
      <c r="AV258" s="16" t="s">
        <v>161</v>
      </c>
      <c r="AW258" s="16" t="s">
        <v>35</v>
      </c>
      <c r="AX258" s="16" t="s">
        <v>83</v>
      </c>
      <c r="AY258" s="241" t="s">
        <v>153</v>
      </c>
    </row>
    <row r="259" spans="2:63" s="12" customFormat="1" ht="20.85" customHeight="1">
      <c r="B259" s="164"/>
      <c r="C259" s="165"/>
      <c r="D259" s="166" t="s">
        <v>74</v>
      </c>
      <c r="E259" s="178" t="s">
        <v>280</v>
      </c>
      <c r="F259" s="178" t="s">
        <v>281</v>
      </c>
      <c r="G259" s="165"/>
      <c r="H259" s="165"/>
      <c r="I259" s="168"/>
      <c r="J259" s="179">
        <f>BK259</f>
        <v>0</v>
      </c>
      <c r="K259" s="165"/>
      <c r="L259" s="170"/>
      <c r="M259" s="171"/>
      <c r="N259" s="172"/>
      <c r="O259" s="172"/>
      <c r="P259" s="173">
        <f>SUM(P260:P284)</f>
        <v>0</v>
      </c>
      <c r="Q259" s="172"/>
      <c r="R259" s="173">
        <f>SUM(R260:R284)</f>
        <v>0.053475999999999996</v>
      </c>
      <c r="S259" s="172"/>
      <c r="T259" s="174">
        <f>SUM(T260:T284)</f>
        <v>0</v>
      </c>
      <c r="AR259" s="175" t="s">
        <v>83</v>
      </c>
      <c r="AT259" s="176" t="s">
        <v>74</v>
      </c>
      <c r="AU259" s="176" t="s">
        <v>85</v>
      </c>
      <c r="AY259" s="175" t="s">
        <v>153</v>
      </c>
      <c r="BK259" s="177">
        <f>SUM(BK260:BK284)</f>
        <v>0</v>
      </c>
    </row>
    <row r="260" spans="1:65" s="2" customFormat="1" ht="16.5" customHeight="1">
      <c r="A260" s="36"/>
      <c r="B260" s="37"/>
      <c r="C260" s="180" t="s">
        <v>282</v>
      </c>
      <c r="D260" s="180" t="s">
        <v>156</v>
      </c>
      <c r="E260" s="181" t="s">
        <v>283</v>
      </c>
      <c r="F260" s="182" t="s">
        <v>284</v>
      </c>
      <c r="G260" s="183" t="s">
        <v>212</v>
      </c>
      <c r="H260" s="184">
        <v>5.6</v>
      </c>
      <c r="I260" s="185"/>
      <c r="J260" s="186">
        <f>ROUND(I260*H260,2)</f>
        <v>0</v>
      </c>
      <c r="K260" s="182" t="s">
        <v>19</v>
      </c>
      <c r="L260" s="41"/>
      <c r="M260" s="187" t="s">
        <v>19</v>
      </c>
      <c r="N260" s="188" t="s">
        <v>46</v>
      </c>
      <c r="O260" s="66"/>
      <c r="P260" s="189">
        <f>O260*H260</f>
        <v>0</v>
      </c>
      <c r="Q260" s="189">
        <v>0.00651</v>
      </c>
      <c r="R260" s="189">
        <f>Q260*H260</f>
        <v>0.036455999999999995</v>
      </c>
      <c r="S260" s="189">
        <v>0</v>
      </c>
      <c r="T260" s="190">
        <f>S260*H260</f>
        <v>0</v>
      </c>
      <c r="U260" s="36"/>
      <c r="V260" s="36"/>
      <c r="W260" s="36"/>
      <c r="X260" s="36"/>
      <c r="Y260" s="36"/>
      <c r="Z260" s="36"/>
      <c r="AA260" s="36"/>
      <c r="AB260" s="36"/>
      <c r="AC260" s="36"/>
      <c r="AD260" s="36"/>
      <c r="AE260" s="36"/>
      <c r="AR260" s="191" t="s">
        <v>285</v>
      </c>
      <c r="AT260" s="191" t="s">
        <v>156</v>
      </c>
      <c r="AU260" s="191" t="s">
        <v>154</v>
      </c>
      <c r="AY260" s="19" t="s">
        <v>153</v>
      </c>
      <c r="BE260" s="192">
        <f>IF(N260="základní",J260,0)</f>
        <v>0</v>
      </c>
      <c r="BF260" s="192">
        <f>IF(N260="snížená",J260,0)</f>
        <v>0</v>
      </c>
      <c r="BG260" s="192">
        <f>IF(N260="zákl. přenesená",J260,0)</f>
        <v>0</v>
      </c>
      <c r="BH260" s="192">
        <f>IF(N260="sníž. přenesená",J260,0)</f>
        <v>0</v>
      </c>
      <c r="BI260" s="192">
        <f>IF(N260="nulová",J260,0)</f>
        <v>0</v>
      </c>
      <c r="BJ260" s="19" t="s">
        <v>83</v>
      </c>
      <c r="BK260" s="192">
        <f>ROUND(I260*H260,2)</f>
        <v>0</v>
      </c>
      <c r="BL260" s="19" t="s">
        <v>285</v>
      </c>
      <c r="BM260" s="191" t="s">
        <v>286</v>
      </c>
    </row>
    <row r="261" spans="2:51" s="13" customFormat="1" ht="11.25">
      <c r="B261" s="198"/>
      <c r="C261" s="199"/>
      <c r="D261" s="200" t="s">
        <v>165</v>
      </c>
      <c r="E261" s="201" t="s">
        <v>19</v>
      </c>
      <c r="F261" s="202" t="s">
        <v>166</v>
      </c>
      <c r="G261" s="199"/>
      <c r="H261" s="201" t="s">
        <v>19</v>
      </c>
      <c r="I261" s="203"/>
      <c r="J261" s="199"/>
      <c r="K261" s="199"/>
      <c r="L261" s="204"/>
      <c r="M261" s="205"/>
      <c r="N261" s="206"/>
      <c r="O261" s="206"/>
      <c r="P261" s="206"/>
      <c r="Q261" s="206"/>
      <c r="R261" s="206"/>
      <c r="S261" s="206"/>
      <c r="T261" s="207"/>
      <c r="AT261" s="208" t="s">
        <v>165</v>
      </c>
      <c r="AU261" s="208" t="s">
        <v>154</v>
      </c>
      <c r="AV261" s="13" t="s">
        <v>83</v>
      </c>
      <c r="AW261" s="13" t="s">
        <v>35</v>
      </c>
      <c r="AX261" s="13" t="s">
        <v>75</v>
      </c>
      <c r="AY261" s="208" t="s">
        <v>153</v>
      </c>
    </row>
    <row r="262" spans="2:51" s="14" customFormat="1" ht="11.25">
      <c r="B262" s="209"/>
      <c r="C262" s="210"/>
      <c r="D262" s="200" t="s">
        <v>165</v>
      </c>
      <c r="E262" s="211" t="s">
        <v>19</v>
      </c>
      <c r="F262" s="212" t="s">
        <v>287</v>
      </c>
      <c r="G262" s="210"/>
      <c r="H262" s="213">
        <v>2.7</v>
      </c>
      <c r="I262" s="214"/>
      <c r="J262" s="210"/>
      <c r="K262" s="210"/>
      <c r="L262" s="215"/>
      <c r="M262" s="216"/>
      <c r="N262" s="217"/>
      <c r="O262" s="217"/>
      <c r="P262" s="217"/>
      <c r="Q262" s="217"/>
      <c r="R262" s="217"/>
      <c r="S262" s="217"/>
      <c r="T262" s="218"/>
      <c r="AT262" s="219" t="s">
        <v>165</v>
      </c>
      <c r="AU262" s="219" t="s">
        <v>154</v>
      </c>
      <c r="AV262" s="14" t="s">
        <v>85</v>
      </c>
      <c r="AW262" s="14" t="s">
        <v>35</v>
      </c>
      <c r="AX262" s="14" t="s">
        <v>75</v>
      </c>
      <c r="AY262" s="219" t="s">
        <v>153</v>
      </c>
    </row>
    <row r="263" spans="2:51" s="14" customFormat="1" ht="11.25">
      <c r="B263" s="209"/>
      <c r="C263" s="210"/>
      <c r="D263" s="200" t="s">
        <v>165</v>
      </c>
      <c r="E263" s="211" t="s">
        <v>19</v>
      </c>
      <c r="F263" s="212" t="s">
        <v>288</v>
      </c>
      <c r="G263" s="210"/>
      <c r="H263" s="213">
        <v>0.5</v>
      </c>
      <c r="I263" s="214"/>
      <c r="J263" s="210"/>
      <c r="K263" s="210"/>
      <c r="L263" s="215"/>
      <c r="M263" s="216"/>
      <c r="N263" s="217"/>
      <c r="O263" s="217"/>
      <c r="P263" s="217"/>
      <c r="Q263" s="217"/>
      <c r="R263" s="217"/>
      <c r="S263" s="217"/>
      <c r="T263" s="218"/>
      <c r="AT263" s="219" t="s">
        <v>165</v>
      </c>
      <c r="AU263" s="219" t="s">
        <v>154</v>
      </c>
      <c r="AV263" s="14" t="s">
        <v>85</v>
      </c>
      <c r="AW263" s="14" t="s">
        <v>35</v>
      </c>
      <c r="AX263" s="14" t="s">
        <v>75</v>
      </c>
      <c r="AY263" s="219" t="s">
        <v>153</v>
      </c>
    </row>
    <row r="264" spans="2:51" s="15" customFormat="1" ht="11.25">
      <c r="B264" s="220"/>
      <c r="C264" s="221"/>
      <c r="D264" s="200" t="s">
        <v>165</v>
      </c>
      <c r="E264" s="222" t="s">
        <v>19</v>
      </c>
      <c r="F264" s="223" t="s">
        <v>169</v>
      </c>
      <c r="G264" s="221"/>
      <c r="H264" s="224">
        <v>3.2</v>
      </c>
      <c r="I264" s="225"/>
      <c r="J264" s="221"/>
      <c r="K264" s="221"/>
      <c r="L264" s="226"/>
      <c r="M264" s="227"/>
      <c r="N264" s="228"/>
      <c r="O264" s="228"/>
      <c r="P264" s="228"/>
      <c r="Q264" s="228"/>
      <c r="R264" s="228"/>
      <c r="S264" s="228"/>
      <c r="T264" s="229"/>
      <c r="AT264" s="230" t="s">
        <v>165</v>
      </c>
      <c r="AU264" s="230" t="s">
        <v>154</v>
      </c>
      <c r="AV264" s="15" t="s">
        <v>154</v>
      </c>
      <c r="AW264" s="15" t="s">
        <v>35</v>
      </c>
      <c r="AX264" s="15" t="s">
        <v>75</v>
      </c>
      <c r="AY264" s="230" t="s">
        <v>153</v>
      </c>
    </row>
    <row r="265" spans="2:51" s="13" customFormat="1" ht="11.25">
      <c r="B265" s="198"/>
      <c r="C265" s="199"/>
      <c r="D265" s="200" t="s">
        <v>165</v>
      </c>
      <c r="E265" s="201" t="s">
        <v>19</v>
      </c>
      <c r="F265" s="202" t="s">
        <v>170</v>
      </c>
      <c r="G265" s="199"/>
      <c r="H265" s="201" t="s">
        <v>19</v>
      </c>
      <c r="I265" s="203"/>
      <c r="J265" s="199"/>
      <c r="K265" s="199"/>
      <c r="L265" s="204"/>
      <c r="M265" s="205"/>
      <c r="N265" s="206"/>
      <c r="O265" s="206"/>
      <c r="P265" s="206"/>
      <c r="Q265" s="206"/>
      <c r="R265" s="206"/>
      <c r="S265" s="206"/>
      <c r="T265" s="207"/>
      <c r="AT265" s="208" t="s">
        <v>165</v>
      </c>
      <c r="AU265" s="208" t="s">
        <v>154</v>
      </c>
      <c r="AV265" s="13" t="s">
        <v>83</v>
      </c>
      <c r="AW265" s="13" t="s">
        <v>35</v>
      </c>
      <c r="AX265" s="13" t="s">
        <v>75</v>
      </c>
      <c r="AY265" s="208" t="s">
        <v>153</v>
      </c>
    </row>
    <row r="266" spans="2:51" s="14" customFormat="1" ht="11.25">
      <c r="B266" s="209"/>
      <c r="C266" s="210"/>
      <c r="D266" s="200" t="s">
        <v>165</v>
      </c>
      <c r="E266" s="211" t="s">
        <v>19</v>
      </c>
      <c r="F266" s="212" t="s">
        <v>289</v>
      </c>
      <c r="G266" s="210"/>
      <c r="H266" s="213">
        <v>1.6</v>
      </c>
      <c r="I266" s="214"/>
      <c r="J266" s="210"/>
      <c r="K266" s="210"/>
      <c r="L266" s="215"/>
      <c r="M266" s="216"/>
      <c r="N266" s="217"/>
      <c r="O266" s="217"/>
      <c r="P266" s="217"/>
      <c r="Q266" s="217"/>
      <c r="R266" s="217"/>
      <c r="S266" s="217"/>
      <c r="T266" s="218"/>
      <c r="AT266" s="219" t="s">
        <v>165</v>
      </c>
      <c r="AU266" s="219" t="s">
        <v>154</v>
      </c>
      <c r="AV266" s="14" t="s">
        <v>85</v>
      </c>
      <c r="AW266" s="14" t="s">
        <v>35</v>
      </c>
      <c r="AX266" s="14" t="s">
        <v>75</v>
      </c>
      <c r="AY266" s="219" t="s">
        <v>153</v>
      </c>
    </row>
    <row r="267" spans="2:51" s="14" customFormat="1" ht="11.25">
      <c r="B267" s="209"/>
      <c r="C267" s="210"/>
      <c r="D267" s="200" t="s">
        <v>165</v>
      </c>
      <c r="E267" s="211" t="s">
        <v>19</v>
      </c>
      <c r="F267" s="212" t="s">
        <v>290</v>
      </c>
      <c r="G267" s="210"/>
      <c r="H267" s="213">
        <v>0.2</v>
      </c>
      <c r="I267" s="214"/>
      <c r="J267" s="210"/>
      <c r="K267" s="210"/>
      <c r="L267" s="215"/>
      <c r="M267" s="216"/>
      <c r="N267" s="217"/>
      <c r="O267" s="217"/>
      <c r="P267" s="217"/>
      <c r="Q267" s="217"/>
      <c r="R267" s="217"/>
      <c r="S267" s="217"/>
      <c r="T267" s="218"/>
      <c r="AT267" s="219" t="s">
        <v>165</v>
      </c>
      <c r="AU267" s="219" t="s">
        <v>154</v>
      </c>
      <c r="AV267" s="14" t="s">
        <v>85</v>
      </c>
      <c r="AW267" s="14" t="s">
        <v>35</v>
      </c>
      <c r="AX267" s="14" t="s">
        <v>75</v>
      </c>
      <c r="AY267" s="219" t="s">
        <v>153</v>
      </c>
    </row>
    <row r="268" spans="2:51" s="14" customFormat="1" ht="11.25">
      <c r="B268" s="209"/>
      <c r="C268" s="210"/>
      <c r="D268" s="200" t="s">
        <v>165</v>
      </c>
      <c r="E268" s="211" t="s">
        <v>19</v>
      </c>
      <c r="F268" s="212" t="s">
        <v>290</v>
      </c>
      <c r="G268" s="210"/>
      <c r="H268" s="213">
        <v>0.2</v>
      </c>
      <c r="I268" s="214"/>
      <c r="J268" s="210"/>
      <c r="K268" s="210"/>
      <c r="L268" s="215"/>
      <c r="M268" s="216"/>
      <c r="N268" s="217"/>
      <c r="O268" s="217"/>
      <c r="P268" s="217"/>
      <c r="Q268" s="217"/>
      <c r="R268" s="217"/>
      <c r="S268" s="217"/>
      <c r="T268" s="218"/>
      <c r="AT268" s="219" t="s">
        <v>165</v>
      </c>
      <c r="AU268" s="219" t="s">
        <v>154</v>
      </c>
      <c r="AV268" s="14" t="s">
        <v>85</v>
      </c>
      <c r="AW268" s="14" t="s">
        <v>35</v>
      </c>
      <c r="AX268" s="14" t="s">
        <v>75</v>
      </c>
      <c r="AY268" s="219" t="s">
        <v>153</v>
      </c>
    </row>
    <row r="269" spans="2:51" s="15" customFormat="1" ht="11.25">
      <c r="B269" s="220"/>
      <c r="C269" s="221"/>
      <c r="D269" s="200" t="s">
        <v>165</v>
      </c>
      <c r="E269" s="222" t="s">
        <v>19</v>
      </c>
      <c r="F269" s="223" t="s">
        <v>169</v>
      </c>
      <c r="G269" s="221"/>
      <c r="H269" s="224">
        <v>2</v>
      </c>
      <c r="I269" s="225"/>
      <c r="J269" s="221"/>
      <c r="K269" s="221"/>
      <c r="L269" s="226"/>
      <c r="M269" s="227"/>
      <c r="N269" s="228"/>
      <c r="O269" s="228"/>
      <c r="P269" s="228"/>
      <c r="Q269" s="228"/>
      <c r="R269" s="228"/>
      <c r="S269" s="228"/>
      <c r="T269" s="229"/>
      <c r="AT269" s="230" t="s">
        <v>165</v>
      </c>
      <c r="AU269" s="230" t="s">
        <v>154</v>
      </c>
      <c r="AV269" s="15" t="s">
        <v>154</v>
      </c>
      <c r="AW269" s="15" t="s">
        <v>35</v>
      </c>
      <c r="AX269" s="15" t="s">
        <v>75</v>
      </c>
      <c r="AY269" s="230" t="s">
        <v>153</v>
      </c>
    </row>
    <row r="270" spans="2:51" s="13" customFormat="1" ht="11.25">
      <c r="B270" s="198"/>
      <c r="C270" s="199"/>
      <c r="D270" s="200" t="s">
        <v>165</v>
      </c>
      <c r="E270" s="201" t="s">
        <v>19</v>
      </c>
      <c r="F270" s="202" t="s">
        <v>174</v>
      </c>
      <c r="G270" s="199"/>
      <c r="H270" s="201" t="s">
        <v>19</v>
      </c>
      <c r="I270" s="203"/>
      <c r="J270" s="199"/>
      <c r="K270" s="199"/>
      <c r="L270" s="204"/>
      <c r="M270" s="205"/>
      <c r="N270" s="206"/>
      <c r="O270" s="206"/>
      <c r="P270" s="206"/>
      <c r="Q270" s="206"/>
      <c r="R270" s="206"/>
      <c r="S270" s="206"/>
      <c r="T270" s="207"/>
      <c r="AT270" s="208" t="s">
        <v>165</v>
      </c>
      <c r="AU270" s="208" t="s">
        <v>154</v>
      </c>
      <c r="AV270" s="13" t="s">
        <v>83</v>
      </c>
      <c r="AW270" s="13" t="s">
        <v>35</v>
      </c>
      <c r="AX270" s="13" t="s">
        <v>75</v>
      </c>
      <c r="AY270" s="208" t="s">
        <v>153</v>
      </c>
    </row>
    <row r="271" spans="2:51" s="14" customFormat="1" ht="11.25">
      <c r="B271" s="209"/>
      <c r="C271" s="210"/>
      <c r="D271" s="200" t="s">
        <v>165</v>
      </c>
      <c r="E271" s="211" t="s">
        <v>19</v>
      </c>
      <c r="F271" s="212" t="s">
        <v>291</v>
      </c>
      <c r="G271" s="210"/>
      <c r="H271" s="213">
        <v>0.4</v>
      </c>
      <c r="I271" s="214"/>
      <c r="J271" s="210"/>
      <c r="K271" s="210"/>
      <c r="L271" s="215"/>
      <c r="M271" s="216"/>
      <c r="N271" s="217"/>
      <c r="O271" s="217"/>
      <c r="P271" s="217"/>
      <c r="Q271" s="217"/>
      <c r="R271" s="217"/>
      <c r="S271" s="217"/>
      <c r="T271" s="218"/>
      <c r="AT271" s="219" t="s">
        <v>165</v>
      </c>
      <c r="AU271" s="219" t="s">
        <v>154</v>
      </c>
      <c r="AV271" s="14" t="s">
        <v>85</v>
      </c>
      <c r="AW271" s="14" t="s">
        <v>35</v>
      </c>
      <c r="AX271" s="14" t="s">
        <v>75</v>
      </c>
      <c r="AY271" s="219" t="s">
        <v>153</v>
      </c>
    </row>
    <row r="272" spans="2:51" s="15" customFormat="1" ht="11.25">
      <c r="B272" s="220"/>
      <c r="C272" s="221"/>
      <c r="D272" s="200" t="s">
        <v>165</v>
      </c>
      <c r="E272" s="222" t="s">
        <v>19</v>
      </c>
      <c r="F272" s="223" t="s">
        <v>169</v>
      </c>
      <c r="G272" s="221"/>
      <c r="H272" s="224">
        <v>0.4</v>
      </c>
      <c r="I272" s="225"/>
      <c r="J272" s="221"/>
      <c r="K272" s="221"/>
      <c r="L272" s="226"/>
      <c r="M272" s="227"/>
      <c r="N272" s="228"/>
      <c r="O272" s="228"/>
      <c r="P272" s="228"/>
      <c r="Q272" s="228"/>
      <c r="R272" s="228"/>
      <c r="S272" s="228"/>
      <c r="T272" s="229"/>
      <c r="AT272" s="230" t="s">
        <v>165</v>
      </c>
      <c r="AU272" s="230" t="s">
        <v>154</v>
      </c>
      <c r="AV272" s="15" t="s">
        <v>154</v>
      </c>
      <c r="AW272" s="15" t="s">
        <v>35</v>
      </c>
      <c r="AX272" s="15" t="s">
        <v>75</v>
      </c>
      <c r="AY272" s="230" t="s">
        <v>153</v>
      </c>
    </row>
    <row r="273" spans="2:51" s="16" customFormat="1" ht="11.25">
      <c r="B273" s="231"/>
      <c r="C273" s="232"/>
      <c r="D273" s="200" t="s">
        <v>165</v>
      </c>
      <c r="E273" s="233" t="s">
        <v>19</v>
      </c>
      <c r="F273" s="234" t="s">
        <v>176</v>
      </c>
      <c r="G273" s="232"/>
      <c r="H273" s="235">
        <v>5.600000000000001</v>
      </c>
      <c r="I273" s="236"/>
      <c r="J273" s="232"/>
      <c r="K273" s="232"/>
      <c r="L273" s="237"/>
      <c r="M273" s="238"/>
      <c r="N273" s="239"/>
      <c r="O273" s="239"/>
      <c r="P273" s="239"/>
      <c r="Q273" s="239"/>
      <c r="R273" s="239"/>
      <c r="S273" s="239"/>
      <c r="T273" s="240"/>
      <c r="AT273" s="241" t="s">
        <v>165</v>
      </c>
      <c r="AU273" s="241" t="s">
        <v>154</v>
      </c>
      <c r="AV273" s="16" t="s">
        <v>161</v>
      </c>
      <c r="AW273" s="16" t="s">
        <v>35</v>
      </c>
      <c r="AX273" s="16" t="s">
        <v>83</v>
      </c>
      <c r="AY273" s="241" t="s">
        <v>153</v>
      </c>
    </row>
    <row r="274" spans="1:65" s="2" customFormat="1" ht="16.5" customHeight="1">
      <c r="A274" s="36"/>
      <c r="B274" s="37"/>
      <c r="C274" s="180" t="s">
        <v>292</v>
      </c>
      <c r="D274" s="180" t="s">
        <v>156</v>
      </c>
      <c r="E274" s="181" t="s">
        <v>293</v>
      </c>
      <c r="F274" s="182" t="s">
        <v>294</v>
      </c>
      <c r="G274" s="183" t="s">
        <v>212</v>
      </c>
      <c r="H274" s="184">
        <v>2</v>
      </c>
      <c r="I274" s="185"/>
      <c r="J274" s="186">
        <f>ROUND(I274*H274,2)</f>
        <v>0</v>
      </c>
      <c r="K274" s="182" t="s">
        <v>19</v>
      </c>
      <c r="L274" s="41"/>
      <c r="M274" s="187" t="s">
        <v>19</v>
      </c>
      <c r="N274" s="188" t="s">
        <v>46</v>
      </c>
      <c r="O274" s="66"/>
      <c r="P274" s="189">
        <f>O274*H274</f>
        <v>0</v>
      </c>
      <c r="Q274" s="189">
        <v>0.00851</v>
      </c>
      <c r="R274" s="189">
        <f>Q274*H274</f>
        <v>0.01702</v>
      </c>
      <c r="S274" s="189">
        <v>0</v>
      </c>
      <c r="T274" s="190">
        <f>S274*H274</f>
        <v>0</v>
      </c>
      <c r="U274" s="36"/>
      <c r="V274" s="36"/>
      <c r="W274" s="36"/>
      <c r="X274" s="36"/>
      <c r="Y274" s="36"/>
      <c r="Z274" s="36"/>
      <c r="AA274" s="36"/>
      <c r="AB274" s="36"/>
      <c r="AC274" s="36"/>
      <c r="AD274" s="36"/>
      <c r="AE274" s="36"/>
      <c r="AR274" s="191" t="s">
        <v>285</v>
      </c>
      <c r="AT274" s="191" t="s">
        <v>156</v>
      </c>
      <c r="AU274" s="191" t="s">
        <v>154</v>
      </c>
      <c r="AY274" s="19" t="s">
        <v>153</v>
      </c>
      <c r="BE274" s="192">
        <f>IF(N274="základní",J274,0)</f>
        <v>0</v>
      </c>
      <c r="BF274" s="192">
        <f>IF(N274="snížená",J274,0)</f>
        <v>0</v>
      </c>
      <c r="BG274" s="192">
        <f>IF(N274="zákl. přenesená",J274,0)</f>
        <v>0</v>
      </c>
      <c r="BH274" s="192">
        <f>IF(N274="sníž. přenesená",J274,0)</f>
        <v>0</v>
      </c>
      <c r="BI274" s="192">
        <f>IF(N274="nulová",J274,0)</f>
        <v>0</v>
      </c>
      <c r="BJ274" s="19" t="s">
        <v>83</v>
      </c>
      <c r="BK274" s="192">
        <f>ROUND(I274*H274,2)</f>
        <v>0</v>
      </c>
      <c r="BL274" s="19" t="s">
        <v>285</v>
      </c>
      <c r="BM274" s="191" t="s">
        <v>295</v>
      </c>
    </row>
    <row r="275" spans="2:51" s="13" customFormat="1" ht="11.25">
      <c r="B275" s="198"/>
      <c r="C275" s="199"/>
      <c r="D275" s="200" t="s">
        <v>165</v>
      </c>
      <c r="E275" s="201" t="s">
        <v>19</v>
      </c>
      <c r="F275" s="202" t="s">
        <v>166</v>
      </c>
      <c r="G275" s="199"/>
      <c r="H275" s="201" t="s">
        <v>19</v>
      </c>
      <c r="I275" s="203"/>
      <c r="J275" s="199"/>
      <c r="K275" s="199"/>
      <c r="L275" s="204"/>
      <c r="M275" s="205"/>
      <c r="N275" s="206"/>
      <c r="O275" s="206"/>
      <c r="P275" s="206"/>
      <c r="Q275" s="206"/>
      <c r="R275" s="206"/>
      <c r="S275" s="206"/>
      <c r="T275" s="207"/>
      <c r="AT275" s="208" t="s">
        <v>165</v>
      </c>
      <c r="AU275" s="208" t="s">
        <v>154</v>
      </c>
      <c r="AV275" s="13" t="s">
        <v>83</v>
      </c>
      <c r="AW275" s="13" t="s">
        <v>35</v>
      </c>
      <c r="AX275" s="13" t="s">
        <v>75</v>
      </c>
      <c r="AY275" s="208" t="s">
        <v>153</v>
      </c>
    </row>
    <row r="276" spans="2:51" s="14" customFormat="1" ht="11.25">
      <c r="B276" s="209"/>
      <c r="C276" s="210"/>
      <c r="D276" s="200" t="s">
        <v>165</v>
      </c>
      <c r="E276" s="211" t="s">
        <v>19</v>
      </c>
      <c r="F276" s="212" t="s">
        <v>296</v>
      </c>
      <c r="G276" s="210"/>
      <c r="H276" s="213">
        <v>1.3</v>
      </c>
      <c r="I276" s="214"/>
      <c r="J276" s="210"/>
      <c r="K276" s="210"/>
      <c r="L276" s="215"/>
      <c r="M276" s="216"/>
      <c r="N276" s="217"/>
      <c r="O276" s="217"/>
      <c r="P276" s="217"/>
      <c r="Q276" s="217"/>
      <c r="R276" s="217"/>
      <c r="S276" s="217"/>
      <c r="T276" s="218"/>
      <c r="AT276" s="219" t="s">
        <v>165</v>
      </c>
      <c r="AU276" s="219" t="s">
        <v>154</v>
      </c>
      <c r="AV276" s="14" t="s">
        <v>85</v>
      </c>
      <c r="AW276" s="14" t="s">
        <v>35</v>
      </c>
      <c r="AX276" s="14" t="s">
        <v>75</v>
      </c>
      <c r="AY276" s="219" t="s">
        <v>153</v>
      </c>
    </row>
    <row r="277" spans="2:51" s="15" customFormat="1" ht="11.25">
      <c r="B277" s="220"/>
      <c r="C277" s="221"/>
      <c r="D277" s="200" t="s">
        <v>165</v>
      </c>
      <c r="E277" s="222" t="s">
        <v>19</v>
      </c>
      <c r="F277" s="223" t="s">
        <v>169</v>
      </c>
      <c r="G277" s="221"/>
      <c r="H277" s="224">
        <v>1.3</v>
      </c>
      <c r="I277" s="225"/>
      <c r="J277" s="221"/>
      <c r="K277" s="221"/>
      <c r="L277" s="226"/>
      <c r="M277" s="227"/>
      <c r="N277" s="228"/>
      <c r="O277" s="228"/>
      <c r="P277" s="228"/>
      <c r="Q277" s="228"/>
      <c r="R277" s="228"/>
      <c r="S277" s="228"/>
      <c r="T277" s="229"/>
      <c r="AT277" s="230" t="s">
        <v>165</v>
      </c>
      <c r="AU277" s="230" t="s">
        <v>154</v>
      </c>
      <c r="AV277" s="15" t="s">
        <v>154</v>
      </c>
      <c r="AW277" s="15" t="s">
        <v>35</v>
      </c>
      <c r="AX277" s="15" t="s">
        <v>75</v>
      </c>
      <c r="AY277" s="230" t="s">
        <v>153</v>
      </c>
    </row>
    <row r="278" spans="2:51" s="13" customFormat="1" ht="11.25">
      <c r="B278" s="198"/>
      <c r="C278" s="199"/>
      <c r="D278" s="200" t="s">
        <v>165</v>
      </c>
      <c r="E278" s="201" t="s">
        <v>19</v>
      </c>
      <c r="F278" s="202" t="s">
        <v>170</v>
      </c>
      <c r="G278" s="199"/>
      <c r="H278" s="201" t="s">
        <v>19</v>
      </c>
      <c r="I278" s="203"/>
      <c r="J278" s="199"/>
      <c r="K278" s="199"/>
      <c r="L278" s="204"/>
      <c r="M278" s="205"/>
      <c r="N278" s="206"/>
      <c r="O278" s="206"/>
      <c r="P278" s="206"/>
      <c r="Q278" s="206"/>
      <c r="R278" s="206"/>
      <c r="S278" s="206"/>
      <c r="T278" s="207"/>
      <c r="AT278" s="208" t="s">
        <v>165</v>
      </c>
      <c r="AU278" s="208" t="s">
        <v>154</v>
      </c>
      <c r="AV278" s="13" t="s">
        <v>83</v>
      </c>
      <c r="AW278" s="13" t="s">
        <v>35</v>
      </c>
      <c r="AX278" s="13" t="s">
        <v>75</v>
      </c>
      <c r="AY278" s="208" t="s">
        <v>153</v>
      </c>
    </row>
    <row r="279" spans="2:51" s="14" customFormat="1" ht="11.25">
      <c r="B279" s="209"/>
      <c r="C279" s="210"/>
      <c r="D279" s="200" t="s">
        <v>165</v>
      </c>
      <c r="E279" s="211" t="s">
        <v>19</v>
      </c>
      <c r="F279" s="212" t="s">
        <v>288</v>
      </c>
      <c r="G279" s="210"/>
      <c r="H279" s="213">
        <v>0.5</v>
      </c>
      <c r="I279" s="214"/>
      <c r="J279" s="210"/>
      <c r="K279" s="210"/>
      <c r="L279" s="215"/>
      <c r="M279" s="216"/>
      <c r="N279" s="217"/>
      <c r="O279" s="217"/>
      <c r="P279" s="217"/>
      <c r="Q279" s="217"/>
      <c r="R279" s="217"/>
      <c r="S279" s="217"/>
      <c r="T279" s="218"/>
      <c r="AT279" s="219" t="s">
        <v>165</v>
      </c>
      <c r="AU279" s="219" t="s">
        <v>154</v>
      </c>
      <c r="AV279" s="14" t="s">
        <v>85</v>
      </c>
      <c r="AW279" s="14" t="s">
        <v>35</v>
      </c>
      <c r="AX279" s="14" t="s">
        <v>75</v>
      </c>
      <c r="AY279" s="219" t="s">
        <v>153</v>
      </c>
    </row>
    <row r="280" spans="2:51" s="15" customFormat="1" ht="11.25">
      <c r="B280" s="220"/>
      <c r="C280" s="221"/>
      <c r="D280" s="200" t="s">
        <v>165</v>
      </c>
      <c r="E280" s="222" t="s">
        <v>19</v>
      </c>
      <c r="F280" s="223" t="s">
        <v>169</v>
      </c>
      <c r="G280" s="221"/>
      <c r="H280" s="224">
        <v>0.5</v>
      </c>
      <c r="I280" s="225"/>
      <c r="J280" s="221"/>
      <c r="K280" s="221"/>
      <c r="L280" s="226"/>
      <c r="M280" s="227"/>
      <c r="N280" s="228"/>
      <c r="O280" s="228"/>
      <c r="P280" s="228"/>
      <c r="Q280" s="228"/>
      <c r="R280" s="228"/>
      <c r="S280" s="228"/>
      <c r="T280" s="229"/>
      <c r="AT280" s="230" t="s">
        <v>165</v>
      </c>
      <c r="AU280" s="230" t="s">
        <v>154</v>
      </c>
      <c r="AV280" s="15" t="s">
        <v>154</v>
      </c>
      <c r="AW280" s="15" t="s">
        <v>35</v>
      </c>
      <c r="AX280" s="15" t="s">
        <v>75</v>
      </c>
      <c r="AY280" s="230" t="s">
        <v>153</v>
      </c>
    </row>
    <row r="281" spans="2:51" s="13" customFormat="1" ht="11.25">
      <c r="B281" s="198"/>
      <c r="C281" s="199"/>
      <c r="D281" s="200" t="s">
        <v>165</v>
      </c>
      <c r="E281" s="201" t="s">
        <v>19</v>
      </c>
      <c r="F281" s="202" t="s">
        <v>174</v>
      </c>
      <c r="G281" s="199"/>
      <c r="H281" s="201" t="s">
        <v>19</v>
      </c>
      <c r="I281" s="203"/>
      <c r="J281" s="199"/>
      <c r="K281" s="199"/>
      <c r="L281" s="204"/>
      <c r="M281" s="205"/>
      <c r="N281" s="206"/>
      <c r="O281" s="206"/>
      <c r="P281" s="206"/>
      <c r="Q281" s="206"/>
      <c r="R281" s="206"/>
      <c r="S281" s="206"/>
      <c r="T281" s="207"/>
      <c r="AT281" s="208" t="s">
        <v>165</v>
      </c>
      <c r="AU281" s="208" t="s">
        <v>154</v>
      </c>
      <c r="AV281" s="13" t="s">
        <v>83</v>
      </c>
      <c r="AW281" s="13" t="s">
        <v>35</v>
      </c>
      <c r="AX281" s="13" t="s">
        <v>75</v>
      </c>
      <c r="AY281" s="208" t="s">
        <v>153</v>
      </c>
    </row>
    <row r="282" spans="2:51" s="14" customFormat="1" ht="11.25">
      <c r="B282" s="209"/>
      <c r="C282" s="210"/>
      <c r="D282" s="200" t="s">
        <v>165</v>
      </c>
      <c r="E282" s="211" t="s">
        <v>19</v>
      </c>
      <c r="F282" s="212" t="s">
        <v>290</v>
      </c>
      <c r="G282" s="210"/>
      <c r="H282" s="213">
        <v>0.2</v>
      </c>
      <c r="I282" s="214"/>
      <c r="J282" s="210"/>
      <c r="K282" s="210"/>
      <c r="L282" s="215"/>
      <c r="M282" s="216"/>
      <c r="N282" s="217"/>
      <c r="O282" s="217"/>
      <c r="P282" s="217"/>
      <c r="Q282" s="217"/>
      <c r="R282" s="217"/>
      <c r="S282" s="217"/>
      <c r="T282" s="218"/>
      <c r="AT282" s="219" t="s">
        <v>165</v>
      </c>
      <c r="AU282" s="219" t="s">
        <v>154</v>
      </c>
      <c r="AV282" s="14" t="s">
        <v>85</v>
      </c>
      <c r="AW282" s="14" t="s">
        <v>35</v>
      </c>
      <c r="AX282" s="14" t="s">
        <v>75</v>
      </c>
      <c r="AY282" s="219" t="s">
        <v>153</v>
      </c>
    </row>
    <row r="283" spans="2:51" s="15" customFormat="1" ht="11.25">
      <c r="B283" s="220"/>
      <c r="C283" s="221"/>
      <c r="D283" s="200" t="s">
        <v>165</v>
      </c>
      <c r="E283" s="222" t="s">
        <v>19</v>
      </c>
      <c r="F283" s="223" t="s">
        <v>169</v>
      </c>
      <c r="G283" s="221"/>
      <c r="H283" s="224">
        <v>0.2</v>
      </c>
      <c r="I283" s="225"/>
      <c r="J283" s="221"/>
      <c r="K283" s="221"/>
      <c r="L283" s="226"/>
      <c r="M283" s="227"/>
      <c r="N283" s="228"/>
      <c r="O283" s="228"/>
      <c r="P283" s="228"/>
      <c r="Q283" s="228"/>
      <c r="R283" s="228"/>
      <c r="S283" s="228"/>
      <c r="T283" s="229"/>
      <c r="AT283" s="230" t="s">
        <v>165</v>
      </c>
      <c r="AU283" s="230" t="s">
        <v>154</v>
      </c>
      <c r="AV283" s="15" t="s">
        <v>154</v>
      </c>
      <c r="AW283" s="15" t="s">
        <v>35</v>
      </c>
      <c r="AX283" s="15" t="s">
        <v>75</v>
      </c>
      <c r="AY283" s="230" t="s">
        <v>153</v>
      </c>
    </row>
    <row r="284" spans="2:51" s="16" customFormat="1" ht="11.25">
      <c r="B284" s="231"/>
      <c r="C284" s="232"/>
      <c r="D284" s="200" t="s">
        <v>165</v>
      </c>
      <c r="E284" s="233" t="s">
        <v>19</v>
      </c>
      <c r="F284" s="234" t="s">
        <v>176</v>
      </c>
      <c r="G284" s="232"/>
      <c r="H284" s="235">
        <v>2</v>
      </c>
      <c r="I284" s="236"/>
      <c r="J284" s="232"/>
      <c r="K284" s="232"/>
      <c r="L284" s="237"/>
      <c r="M284" s="238"/>
      <c r="N284" s="239"/>
      <c r="O284" s="239"/>
      <c r="P284" s="239"/>
      <c r="Q284" s="239"/>
      <c r="R284" s="239"/>
      <c r="S284" s="239"/>
      <c r="T284" s="240"/>
      <c r="AT284" s="241" t="s">
        <v>165</v>
      </c>
      <c r="AU284" s="241" t="s">
        <v>154</v>
      </c>
      <c r="AV284" s="16" t="s">
        <v>161</v>
      </c>
      <c r="AW284" s="16" t="s">
        <v>35</v>
      </c>
      <c r="AX284" s="16" t="s">
        <v>83</v>
      </c>
      <c r="AY284" s="241" t="s">
        <v>153</v>
      </c>
    </row>
    <row r="285" spans="2:63" s="12" customFormat="1" ht="22.9" customHeight="1">
      <c r="B285" s="164"/>
      <c r="C285" s="165"/>
      <c r="D285" s="166" t="s">
        <v>74</v>
      </c>
      <c r="E285" s="178" t="s">
        <v>297</v>
      </c>
      <c r="F285" s="178" t="s">
        <v>298</v>
      </c>
      <c r="G285" s="165"/>
      <c r="H285" s="165"/>
      <c r="I285" s="168"/>
      <c r="J285" s="179">
        <f>BK285</f>
        <v>0</v>
      </c>
      <c r="K285" s="165"/>
      <c r="L285" s="170"/>
      <c r="M285" s="171"/>
      <c r="N285" s="172"/>
      <c r="O285" s="172"/>
      <c r="P285" s="173">
        <f>SUM(P286:P298)</f>
        <v>0</v>
      </c>
      <c r="Q285" s="172"/>
      <c r="R285" s="173">
        <f>SUM(R286:R298)</f>
        <v>0</v>
      </c>
      <c r="S285" s="172"/>
      <c r="T285" s="174">
        <f>SUM(T286:T298)</f>
        <v>0</v>
      </c>
      <c r="AR285" s="175" t="s">
        <v>83</v>
      </c>
      <c r="AT285" s="176" t="s">
        <v>74</v>
      </c>
      <c r="AU285" s="176" t="s">
        <v>83</v>
      </c>
      <c r="AY285" s="175" t="s">
        <v>153</v>
      </c>
      <c r="BK285" s="177">
        <f>SUM(BK286:BK298)</f>
        <v>0</v>
      </c>
    </row>
    <row r="286" spans="1:65" s="2" customFormat="1" ht="24.2" customHeight="1">
      <c r="A286" s="36"/>
      <c r="B286" s="37"/>
      <c r="C286" s="180" t="s">
        <v>8</v>
      </c>
      <c r="D286" s="180" t="s">
        <v>156</v>
      </c>
      <c r="E286" s="181" t="s">
        <v>299</v>
      </c>
      <c r="F286" s="182" t="s">
        <v>300</v>
      </c>
      <c r="G286" s="183" t="s">
        <v>191</v>
      </c>
      <c r="H286" s="184">
        <v>2.676</v>
      </c>
      <c r="I286" s="185"/>
      <c r="J286" s="186">
        <f>ROUND(I286*H286,2)</f>
        <v>0</v>
      </c>
      <c r="K286" s="182" t="s">
        <v>160</v>
      </c>
      <c r="L286" s="41"/>
      <c r="M286" s="187" t="s">
        <v>19</v>
      </c>
      <c r="N286" s="188" t="s">
        <v>46</v>
      </c>
      <c r="O286" s="66"/>
      <c r="P286" s="189">
        <f>O286*H286</f>
        <v>0</v>
      </c>
      <c r="Q286" s="189">
        <v>0</v>
      </c>
      <c r="R286" s="189">
        <f>Q286*H286</f>
        <v>0</v>
      </c>
      <c r="S286" s="189">
        <v>0</v>
      </c>
      <c r="T286" s="190">
        <f>S286*H286</f>
        <v>0</v>
      </c>
      <c r="U286" s="36"/>
      <c r="V286" s="36"/>
      <c r="W286" s="36"/>
      <c r="X286" s="36"/>
      <c r="Y286" s="36"/>
      <c r="Z286" s="36"/>
      <c r="AA286" s="36"/>
      <c r="AB286" s="36"/>
      <c r="AC286" s="36"/>
      <c r="AD286" s="36"/>
      <c r="AE286" s="36"/>
      <c r="AR286" s="191" t="s">
        <v>161</v>
      </c>
      <c r="AT286" s="191" t="s">
        <v>156</v>
      </c>
      <c r="AU286" s="191" t="s">
        <v>85</v>
      </c>
      <c r="AY286" s="19" t="s">
        <v>153</v>
      </c>
      <c r="BE286" s="192">
        <f>IF(N286="základní",J286,0)</f>
        <v>0</v>
      </c>
      <c r="BF286" s="192">
        <f>IF(N286="snížená",J286,0)</f>
        <v>0</v>
      </c>
      <c r="BG286" s="192">
        <f>IF(N286="zákl. přenesená",J286,0)</f>
        <v>0</v>
      </c>
      <c r="BH286" s="192">
        <f>IF(N286="sníž. přenesená",J286,0)</f>
        <v>0</v>
      </c>
      <c r="BI286" s="192">
        <f>IF(N286="nulová",J286,0)</f>
        <v>0</v>
      </c>
      <c r="BJ286" s="19" t="s">
        <v>83</v>
      </c>
      <c r="BK286" s="192">
        <f>ROUND(I286*H286,2)</f>
        <v>0</v>
      </c>
      <c r="BL286" s="19" t="s">
        <v>161</v>
      </c>
      <c r="BM286" s="191" t="s">
        <v>301</v>
      </c>
    </row>
    <row r="287" spans="1:47" s="2" customFormat="1" ht="11.25">
      <c r="A287" s="36"/>
      <c r="B287" s="37"/>
      <c r="C287" s="38"/>
      <c r="D287" s="193" t="s">
        <v>163</v>
      </c>
      <c r="E287" s="38"/>
      <c r="F287" s="194" t="s">
        <v>302</v>
      </c>
      <c r="G287" s="38"/>
      <c r="H287" s="38"/>
      <c r="I287" s="195"/>
      <c r="J287" s="38"/>
      <c r="K287" s="38"/>
      <c r="L287" s="41"/>
      <c r="M287" s="196"/>
      <c r="N287" s="197"/>
      <c r="O287" s="66"/>
      <c r="P287" s="66"/>
      <c r="Q287" s="66"/>
      <c r="R287" s="66"/>
      <c r="S287" s="66"/>
      <c r="T287" s="67"/>
      <c r="U287" s="36"/>
      <c r="V287" s="36"/>
      <c r="W287" s="36"/>
      <c r="X287" s="36"/>
      <c r="Y287" s="36"/>
      <c r="Z287" s="36"/>
      <c r="AA287" s="36"/>
      <c r="AB287" s="36"/>
      <c r="AC287" s="36"/>
      <c r="AD287" s="36"/>
      <c r="AE287" s="36"/>
      <c r="AT287" s="19" t="s">
        <v>163</v>
      </c>
      <c r="AU287" s="19" t="s">
        <v>85</v>
      </c>
    </row>
    <row r="288" spans="1:65" s="2" customFormat="1" ht="21.75" customHeight="1">
      <c r="A288" s="36"/>
      <c r="B288" s="37"/>
      <c r="C288" s="180" t="s">
        <v>285</v>
      </c>
      <c r="D288" s="180" t="s">
        <v>156</v>
      </c>
      <c r="E288" s="181" t="s">
        <v>303</v>
      </c>
      <c r="F288" s="182" t="s">
        <v>304</v>
      </c>
      <c r="G288" s="183" t="s">
        <v>191</v>
      </c>
      <c r="H288" s="184">
        <v>2.676</v>
      </c>
      <c r="I288" s="185"/>
      <c r="J288" s="186">
        <f>ROUND(I288*H288,2)</f>
        <v>0</v>
      </c>
      <c r="K288" s="182" t="s">
        <v>160</v>
      </c>
      <c r="L288" s="41"/>
      <c r="M288" s="187" t="s">
        <v>19</v>
      </c>
      <c r="N288" s="188" t="s">
        <v>46</v>
      </c>
      <c r="O288" s="66"/>
      <c r="P288" s="189">
        <f>O288*H288</f>
        <v>0</v>
      </c>
      <c r="Q288" s="189">
        <v>0</v>
      </c>
      <c r="R288" s="189">
        <f>Q288*H288</f>
        <v>0</v>
      </c>
      <c r="S288" s="189">
        <v>0</v>
      </c>
      <c r="T288" s="190">
        <f>S288*H288</f>
        <v>0</v>
      </c>
      <c r="U288" s="36"/>
      <c r="V288" s="36"/>
      <c r="W288" s="36"/>
      <c r="X288" s="36"/>
      <c r="Y288" s="36"/>
      <c r="Z288" s="36"/>
      <c r="AA288" s="36"/>
      <c r="AB288" s="36"/>
      <c r="AC288" s="36"/>
      <c r="AD288" s="36"/>
      <c r="AE288" s="36"/>
      <c r="AR288" s="191" t="s">
        <v>161</v>
      </c>
      <c r="AT288" s="191" t="s">
        <v>156</v>
      </c>
      <c r="AU288" s="191" t="s">
        <v>85</v>
      </c>
      <c r="AY288" s="19" t="s">
        <v>153</v>
      </c>
      <c r="BE288" s="192">
        <f>IF(N288="základní",J288,0)</f>
        <v>0</v>
      </c>
      <c r="BF288" s="192">
        <f>IF(N288="snížená",J288,0)</f>
        <v>0</v>
      </c>
      <c r="BG288" s="192">
        <f>IF(N288="zákl. přenesená",J288,0)</f>
        <v>0</v>
      </c>
      <c r="BH288" s="192">
        <f>IF(N288="sníž. přenesená",J288,0)</f>
        <v>0</v>
      </c>
      <c r="BI288" s="192">
        <f>IF(N288="nulová",J288,0)</f>
        <v>0</v>
      </c>
      <c r="BJ288" s="19" t="s">
        <v>83</v>
      </c>
      <c r="BK288" s="192">
        <f>ROUND(I288*H288,2)</f>
        <v>0</v>
      </c>
      <c r="BL288" s="19" t="s">
        <v>161</v>
      </c>
      <c r="BM288" s="191" t="s">
        <v>305</v>
      </c>
    </row>
    <row r="289" spans="1:47" s="2" customFormat="1" ht="11.25">
      <c r="A289" s="36"/>
      <c r="B289" s="37"/>
      <c r="C289" s="38"/>
      <c r="D289" s="193" t="s">
        <v>163</v>
      </c>
      <c r="E289" s="38"/>
      <c r="F289" s="194" t="s">
        <v>306</v>
      </c>
      <c r="G289" s="38"/>
      <c r="H289" s="38"/>
      <c r="I289" s="195"/>
      <c r="J289" s="38"/>
      <c r="K289" s="38"/>
      <c r="L289" s="41"/>
      <c r="M289" s="196"/>
      <c r="N289" s="197"/>
      <c r="O289" s="66"/>
      <c r="P289" s="66"/>
      <c r="Q289" s="66"/>
      <c r="R289" s="66"/>
      <c r="S289" s="66"/>
      <c r="T289" s="67"/>
      <c r="U289" s="36"/>
      <c r="V289" s="36"/>
      <c r="W289" s="36"/>
      <c r="X289" s="36"/>
      <c r="Y289" s="36"/>
      <c r="Z289" s="36"/>
      <c r="AA289" s="36"/>
      <c r="AB289" s="36"/>
      <c r="AC289" s="36"/>
      <c r="AD289" s="36"/>
      <c r="AE289" s="36"/>
      <c r="AT289" s="19" t="s">
        <v>163</v>
      </c>
      <c r="AU289" s="19" t="s">
        <v>85</v>
      </c>
    </row>
    <row r="290" spans="1:65" s="2" customFormat="1" ht="16.5" customHeight="1">
      <c r="A290" s="36"/>
      <c r="B290" s="37"/>
      <c r="C290" s="180" t="s">
        <v>307</v>
      </c>
      <c r="D290" s="180" t="s">
        <v>156</v>
      </c>
      <c r="E290" s="181" t="s">
        <v>308</v>
      </c>
      <c r="F290" s="182" t="s">
        <v>309</v>
      </c>
      <c r="G290" s="183" t="s">
        <v>191</v>
      </c>
      <c r="H290" s="184">
        <v>2.676</v>
      </c>
      <c r="I290" s="185"/>
      <c r="J290" s="186">
        <f>ROUND(I290*H290,2)</f>
        <v>0</v>
      </c>
      <c r="K290" s="182" t="s">
        <v>160</v>
      </c>
      <c r="L290" s="41"/>
      <c r="M290" s="187" t="s">
        <v>19</v>
      </c>
      <c r="N290" s="188" t="s">
        <v>46</v>
      </c>
      <c r="O290" s="66"/>
      <c r="P290" s="189">
        <f>O290*H290</f>
        <v>0</v>
      </c>
      <c r="Q290" s="189">
        <v>0</v>
      </c>
      <c r="R290" s="189">
        <f>Q290*H290</f>
        <v>0</v>
      </c>
      <c r="S290" s="189">
        <v>0</v>
      </c>
      <c r="T290" s="190">
        <f>S290*H290</f>
        <v>0</v>
      </c>
      <c r="U290" s="36"/>
      <c r="V290" s="36"/>
      <c r="W290" s="36"/>
      <c r="X290" s="36"/>
      <c r="Y290" s="36"/>
      <c r="Z290" s="36"/>
      <c r="AA290" s="36"/>
      <c r="AB290" s="36"/>
      <c r="AC290" s="36"/>
      <c r="AD290" s="36"/>
      <c r="AE290" s="36"/>
      <c r="AR290" s="191" t="s">
        <v>161</v>
      </c>
      <c r="AT290" s="191" t="s">
        <v>156</v>
      </c>
      <c r="AU290" s="191" t="s">
        <v>85</v>
      </c>
      <c r="AY290" s="19" t="s">
        <v>153</v>
      </c>
      <c r="BE290" s="192">
        <f>IF(N290="základní",J290,0)</f>
        <v>0</v>
      </c>
      <c r="BF290" s="192">
        <f>IF(N290="snížená",J290,0)</f>
        <v>0</v>
      </c>
      <c r="BG290" s="192">
        <f>IF(N290="zákl. přenesená",J290,0)</f>
        <v>0</v>
      </c>
      <c r="BH290" s="192">
        <f>IF(N290="sníž. přenesená",J290,0)</f>
        <v>0</v>
      </c>
      <c r="BI290" s="192">
        <f>IF(N290="nulová",J290,0)</f>
        <v>0</v>
      </c>
      <c r="BJ290" s="19" t="s">
        <v>83</v>
      </c>
      <c r="BK290" s="192">
        <f>ROUND(I290*H290,2)</f>
        <v>0</v>
      </c>
      <c r="BL290" s="19" t="s">
        <v>161</v>
      </c>
      <c r="BM290" s="191" t="s">
        <v>310</v>
      </c>
    </row>
    <row r="291" spans="1:47" s="2" customFormat="1" ht="11.25">
      <c r="A291" s="36"/>
      <c r="B291" s="37"/>
      <c r="C291" s="38"/>
      <c r="D291" s="193" t="s">
        <v>163</v>
      </c>
      <c r="E291" s="38"/>
      <c r="F291" s="194" t="s">
        <v>311</v>
      </c>
      <c r="G291" s="38"/>
      <c r="H291" s="38"/>
      <c r="I291" s="195"/>
      <c r="J291" s="38"/>
      <c r="K291" s="38"/>
      <c r="L291" s="41"/>
      <c r="M291" s="196"/>
      <c r="N291" s="197"/>
      <c r="O291" s="66"/>
      <c r="P291" s="66"/>
      <c r="Q291" s="66"/>
      <c r="R291" s="66"/>
      <c r="S291" s="66"/>
      <c r="T291" s="67"/>
      <c r="U291" s="36"/>
      <c r="V291" s="36"/>
      <c r="W291" s="36"/>
      <c r="X291" s="36"/>
      <c r="Y291" s="36"/>
      <c r="Z291" s="36"/>
      <c r="AA291" s="36"/>
      <c r="AB291" s="36"/>
      <c r="AC291" s="36"/>
      <c r="AD291" s="36"/>
      <c r="AE291" s="36"/>
      <c r="AT291" s="19" t="s">
        <v>163</v>
      </c>
      <c r="AU291" s="19" t="s">
        <v>85</v>
      </c>
    </row>
    <row r="292" spans="1:65" s="2" customFormat="1" ht="21.75" customHeight="1">
      <c r="A292" s="36"/>
      <c r="B292" s="37"/>
      <c r="C292" s="180" t="s">
        <v>312</v>
      </c>
      <c r="D292" s="180" t="s">
        <v>156</v>
      </c>
      <c r="E292" s="181" t="s">
        <v>313</v>
      </c>
      <c r="F292" s="182" t="s">
        <v>314</v>
      </c>
      <c r="G292" s="183" t="s">
        <v>191</v>
      </c>
      <c r="H292" s="184">
        <v>2.676</v>
      </c>
      <c r="I292" s="185"/>
      <c r="J292" s="186">
        <f>ROUND(I292*H292,2)</f>
        <v>0</v>
      </c>
      <c r="K292" s="182" t="s">
        <v>160</v>
      </c>
      <c r="L292" s="41"/>
      <c r="M292" s="187" t="s">
        <v>19</v>
      </c>
      <c r="N292" s="188" t="s">
        <v>46</v>
      </c>
      <c r="O292" s="66"/>
      <c r="P292" s="189">
        <f>O292*H292</f>
        <v>0</v>
      </c>
      <c r="Q292" s="189">
        <v>0</v>
      </c>
      <c r="R292" s="189">
        <f>Q292*H292</f>
        <v>0</v>
      </c>
      <c r="S292" s="189">
        <v>0</v>
      </c>
      <c r="T292" s="190">
        <f>S292*H292</f>
        <v>0</v>
      </c>
      <c r="U292" s="36"/>
      <c r="V292" s="36"/>
      <c r="W292" s="36"/>
      <c r="X292" s="36"/>
      <c r="Y292" s="36"/>
      <c r="Z292" s="36"/>
      <c r="AA292" s="36"/>
      <c r="AB292" s="36"/>
      <c r="AC292" s="36"/>
      <c r="AD292" s="36"/>
      <c r="AE292" s="36"/>
      <c r="AR292" s="191" t="s">
        <v>161</v>
      </c>
      <c r="AT292" s="191" t="s">
        <v>156</v>
      </c>
      <c r="AU292" s="191" t="s">
        <v>85</v>
      </c>
      <c r="AY292" s="19" t="s">
        <v>153</v>
      </c>
      <c r="BE292" s="192">
        <f>IF(N292="základní",J292,0)</f>
        <v>0</v>
      </c>
      <c r="BF292" s="192">
        <f>IF(N292="snížená",J292,0)</f>
        <v>0</v>
      </c>
      <c r="BG292" s="192">
        <f>IF(N292="zákl. přenesená",J292,0)</f>
        <v>0</v>
      </c>
      <c r="BH292" s="192">
        <f>IF(N292="sníž. přenesená",J292,0)</f>
        <v>0</v>
      </c>
      <c r="BI292" s="192">
        <f>IF(N292="nulová",J292,0)</f>
        <v>0</v>
      </c>
      <c r="BJ292" s="19" t="s">
        <v>83</v>
      </c>
      <c r="BK292" s="192">
        <f>ROUND(I292*H292,2)</f>
        <v>0</v>
      </c>
      <c r="BL292" s="19" t="s">
        <v>161</v>
      </c>
      <c r="BM292" s="191" t="s">
        <v>315</v>
      </c>
    </row>
    <row r="293" spans="1:47" s="2" customFormat="1" ht="11.25">
      <c r="A293" s="36"/>
      <c r="B293" s="37"/>
      <c r="C293" s="38"/>
      <c r="D293" s="193" t="s">
        <v>163</v>
      </c>
      <c r="E293" s="38"/>
      <c r="F293" s="194" t="s">
        <v>316</v>
      </c>
      <c r="G293" s="38"/>
      <c r="H293" s="38"/>
      <c r="I293" s="195"/>
      <c r="J293" s="38"/>
      <c r="K293" s="38"/>
      <c r="L293" s="41"/>
      <c r="M293" s="196"/>
      <c r="N293" s="197"/>
      <c r="O293" s="66"/>
      <c r="P293" s="66"/>
      <c r="Q293" s="66"/>
      <c r="R293" s="66"/>
      <c r="S293" s="66"/>
      <c r="T293" s="67"/>
      <c r="U293" s="36"/>
      <c r="V293" s="36"/>
      <c r="W293" s="36"/>
      <c r="X293" s="36"/>
      <c r="Y293" s="36"/>
      <c r="Z293" s="36"/>
      <c r="AA293" s="36"/>
      <c r="AB293" s="36"/>
      <c r="AC293" s="36"/>
      <c r="AD293" s="36"/>
      <c r="AE293" s="36"/>
      <c r="AT293" s="19" t="s">
        <v>163</v>
      </c>
      <c r="AU293" s="19" t="s">
        <v>85</v>
      </c>
    </row>
    <row r="294" spans="1:65" s="2" customFormat="1" ht="16.5" customHeight="1">
      <c r="A294" s="36"/>
      <c r="B294" s="37"/>
      <c r="C294" s="180" t="s">
        <v>317</v>
      </c>
      <c r="D294" s="180" t="s">
        <v>156</v>
      </c>
      <c r="E294" s="181" t="s">
        <v>318</v>
      </c>
      <c r="F294" s="182" t="s">
        <v>319</v>
      </c>
      <c r="G294" s="183" t="s">
        <v>191</v>
      </c>
      <c r="H294" s="184">
        <v>24.084</v>
      </c>
      <c r="I294" s="185"/>
      <c r="J294" s="186">
        <f>ROUND(I294*H294,2)</f>
        <v>0</v>
      </c>
      <c r="K294" s="182" t="s">
        <v>160</v>
      </c>
      <c r="L294" s="41"/>
      <c r="M294" s="187" t="s">
        <v>19</v>
      </c>
      <c r="N294" s="188" t="s">
        <v>46</v>
      </c>
      <c r="O294" s="66"/>
      <c r="P294" s="189">
        <f>O294*H294</f>
        <v>0</v>
      </c>
      <c r="Q294" s="189">
        <v>0</v>
      </c>
      <c r="R294" s="189">
        <f>Q294*H294</f>
        <v>0</v>
      </c>
      <c r="S294" s="189">
        <v>0</v>
      </c>
      <c r="T294" s="190">
        <f>S294*H294</f>
        <v>0</v>
      </c>
      <c r="U294" s="36"/>
      <c r="V294" s="36"/>
      <c r="W294" s="36"/>
      <c r="X294" s="36"/>
      <c r="Y294" s="36"/>
      <c r="Z294" s="36"/>
      <c r="AA294" s="36"/>
      <c r="AB294" s="36"/>
      <c r="AC294" s="36"/>
      <c r="AD294" s="36"/>
      <c r="AE294" s="36"/>
      <c r="AR294" s="191" t="s">
        <v>161</v>
      </c>
      <c r="AT294" s="191" t="s">
        <v>156</v>
      </c>
      <c r="AU294" s="191" t="s">
        <v>85</v>
      </c>
      <c r="AY294" s="19" t="s">
        <v>153</v>
      </c>
      <c r="BE294" s="192">
        <f>IF(N294="základní",J294,0)</f>
        <v>0</v>
      </c>
      <c r="BF294" s="192">
        <f>IF(N294="snížená",J294,0)</f>
        <v>0</v>
      </c>
      <c r="BG294" s="192">
        <f>IF(N294="zákl. přenesená",J294,0)</f>
        <v>0</v>
      </c>
      <c r="BH294" s="192">
        <f>IF(N294="sníž. přenesená",J294,0)</f>
        <v>0</v>
      </c>
      <c r="BI294" s="192">
        <f>IF(N294="nulová",J294,0)</f>
        <v>0</v>
      </c>
      <c r="BJ294" s="19" t="s">
        <v>83</v>
      </c>
      <c r="BK294" s="192">
        <f>ROUND(I294*H294,2)</f>
        <v>0</v>
      </c>
      <c r="BL294" s="19" t="s">
        <v>161</v>
      </c>
      <c r="BM294" s="191" t="s">
        <v>320</v>
      </c>
    </row>
    <row r="295" spans="1:47" s="2" customFormat="1" ht="11.25">
      <c r="A295" s="36"/>
      <c r="B295" s="37"/>
      <c r="C295" s="38"/>
      <c r="D295" s="193" t="s">
        <v>163</v>
      </c>
      <c r="E295" s="38"/>
      <c r="F295" s="194" t="s">
        <v>321</v>
      </c>
      <c r="G295" s="38"/>
      <c r="H295" s="38"/>
      <c r="I295" s="195"/>
      <c r="J295" s="38"/>
      <c r="K295" s="38"/>
      <c r="L295" s="41"/>
      <c r="M295" s="196"/>
      <c r="N295" s="197"/>
      <c r="O295" s="66"/>
      <c r="P295" s="66"/>
      <c r="Q295" s="66"/>
      <c r="R295" s="66"/>
      <c r="S295" s="66"/>
      <c r="T295" s="67"/>
      <c r="U295" s="36"/>
      <c r="V295" s="36"/>
      <c r="W295" s="36"/>
      <c r="X295" s="36"/>
      <c r="Y295" s="36"/>
      <c r="Z295" s="36"/>
      <c r="AA295" s="36"/>
      <c r="AB295" s="36"/>
      <c r="AC295" s="36"/>
      <c r="AD295" s="36"/>
      <c r="AE295" s="36"/>
      <c r="AT295" s="19" t="s">
        <v>163</v>
      </c>
      <c r="AU295" s="19" t="s">
        <v>85</v>
      </c>
    </row>
    <row r="296" spans="2:51" s="14" customFormat="1" ht="11.25">
      <c r="B296" s="209"/>
      <c r="C296" s="210"/>
      <c r="D296" s="200" t="s">
        <v>165</v>
      </c>
      <c r="E296" s="210"/>
      <c r="F296" s="212" t="s">
        <v>322</v>
      </c>
      <c r="G296" s="210"/>
      <c r="H296" s="213">
        <v>24.084</v>
      </c>
      <c r="I296" s="214"/>
      <c r="J296" s="210"/>
      <c r="K296" s="210"/>
      <c r="L296" s="215"/>
      <c r="M296" s="216"/>
      <c r="N296" s="217"/>
      <c r="O296" s="217"/>
      <c r="P296" s="217"/>
      <c r="Q296" s="217"/>
      <c r="R296" s="217"/>
      <c r="S296" s="217"/>
      <c r="T296" s="218"/>
      <c r="AT296" s="219" t="s">
        <v>165</v>
      </c>
      <c r="AU296" s="219" t="s">
        <v>85</v>
      </c>
      <c r="AV296" s="14" t="s">
        <v>85</v>
      </c>
      <c r="AW296" s="14" t="s">
        <v>4</v>
      </c>
      <c r="AX296" s="14" t="s">
        <v>83</v>
      </c>
      <c r="AY296" s="219" t="s">
        <v>153</v>
      </c>
    </row>
    <row r="297" spans="1:65" s="2" customFormat="1" ht="24.2" customHeight="1">
      <c r="A297" s="36"/>
      <c r="B297" s="37"/>
      <c r="C297" s="180" t="s">
        <v>323</v>
      </c>
      <c r="D297" s="180" t="s">
        <v>156</v>
      </c>
      <c r="E297" s="181" t="s">
        <v>324</v>
      </c>
      <c r="F297" s="182" t="s">
        <v>325</v>
      </c>
      <c r="G297" s="183" t="s">
        <v>191</v>
      </c>
      <c r="H297" s="184">
        <v>2.676</v>
      </c>
      <c r="I297" s="185"/>
      <c r="J297" s="186">
        <f>ROUND(I297*H297,2)</f>
        <v>0</v>
      </c>
      <c r="K297" s="182" t="s">
        <v>160</v>
      </c>
      <c r="L297" s="41"/>
      <c r="M297" s="187" t="s">
        <v>19</v>
      </c>
      <c r="N297" s="188" t="s">
        <v>46</v>
      </c>
      <c r="O297" s="66"/>
      <c r="P297" s="189">
        <f>O297*H297</f>
        <v>0</v>
      </c>
      <c r="Q297" s="189">
        <v>0</v>
      </c>
      <c r="R297" s="189">
        <f>Q297*H297</f>
        <v>0</v>
      </c>
      <c r="S297" s="189">
        <v>0</v>
      </c>
      <c r="T297" s="190">
        <f>S297*H297</f>
        <v>0</v>
      </c>
      <c r="U297" s="36"/>
      <c r="V297" s="36"/>
      <c r="W297" s="36"/>
      <c r="X297" s="36"/>
      <c r="Y297" s="36"/>
      <c r="Z297" s="36"/>
      <c r="AA297" s="36"/>
      <c r="AB297" s="36"/>
      <c r="AC297" s="36"/>
      <c r="AD297" s="36"/>
      <c r="AE297" s="36"/>
      <c r="AR297" s="191" t="s">
        <v>161</v>
      </c>
      <c r="AT297" s="191" t="s">
        <v>156</v>
      </c>
      <c r="AU297" s="191" t="s">
        <v>85</v>
      </c>
      <c r="AY297" s="19" t="s">
        <v>153</v>
      </c>
      <c r="BE297" s="192">
        <f>IF(N297="základní",J297,0)</f>
        <v>0</v>
      </c>
      <c r="BF297" s="192">
        <f>IF(N297="snížená",J297,0)</f>
        <v>0</v>
      </c>
      <c r="BG297" s="192">
        <f>IF(N297="zákl. přenesená",J297,0)</f>
        <v>0</v>
      </c>
      <c r="BH297" s="192">
        <f>IF(N297="sníž. přenesená",J297,0)</f>
        <v>0</v>
      </c>
      <c r="BI297" s="192">
        <f>IF(N297="nulová",J297,0)</f>
        <v>0</v>
      </c>
      <c r="BJ297" s="19" t="s">
        <v>83</v>
      </c>
      <c r="BK297" s="192">
        <f>ROUND(I297*H297,2)</f>
        <v>0</v>
      </c>
      <c r="BL297" s="19" t="s">
        <v>161</v>
      </c>
      <c r="BM297" s="191" t="s">
        <v>326</v>
      </c>
    </row>
    <row r="298" spans="1:47" s="2" customFormat="1" ht="11.25">
      <c r="A298" s="36"/>
      <c r="B298" s="37"/>
      <c r="C298" s="38"/>
      <c r="D298" s="193" t="s">
        <v>163</v>
      </c>
      <c r="E298" s="38"/>
      <c r="F298" s="194" t="s">
        <v>327</v>
      </c>
      <c r="G298" s="38"/>
      <c r="H298" s="38"/>
      <c r="I298" s="195"/>
      <c r="J298" s="38"/>
      <c r="K298" s="38"/>
      <c r="L298" s="41"/>
      <c r="M298" s="196"/>
      <c r="N298" s="197"/>
      <c r="O298" s="66"/>
      <c r="P298" s="66"/>
      <c r="Q298" s="66"/>
      <c r="R298" s="66"/>
      <c r="S298" s="66"/>
      <c r="T298" s="67"/>
      <c r="U298" s="36"/>
      <c r="V298" s="36"/>
      <c r="W298" s="36"/>
      <c r="X298" s="36"/>
      <c r="Y298" s="36"/>
      <c r="Z298" s="36"/>
      <c r="AA298" s="36"/>
      <c r="AB298" s="36"/>
      <c r="AC298" s="36"/>
      <c r="AD298" s="36"/>
      <c r="AE298" s="36"/>
      <c r="AT298" s="19" t="s">
        <v>163</v>
      </c>
      <c r="AU298" s="19" t="s">
        <v>85</v>
      </c>
    </row>
    <row r="299" spans="2:63" s="12" customFormat="1" ht="22.9" customHeight="1">
      <c r="B299" s="164"/>
      <c r="C299" s="165"/>
      <c r="D299" s="166" t="s">
        <v>74</v>
      </c>
      <c r="E299" s="178" t="s">
        <v>328</v>
      </c>
      <c r="F299" s="178" t="s">
        <v>329</v>
      </c>
      <c r="G299" s="165"/>
      <c r="H299" s="165"/>
      <c r="I299" s="168"/>
      <c r="J299" s="179">
        <f>BK299</f>
        <v>0</v>
      </c>
      <c r="K299" s="165"/>
      <c r="L299" s="170"/>
      <c r="M299" s="171"/>
      <c r="N299" s="172"/>
      <c r="O299" s="172"/>
      <c r="P299" s="173">
        <f>SUM(P300:P301)</f>
        <v>0</v>
      </c>
      <c r="Q299" s="172"/>
      <c r="R299" s="173">
        <f>SUM(R300:R301)</f>
        <v>0</v>
      </c>
      <c r="S299" s="172"/>
      <c r="T299" s="174">
        <f>SUM(T300:T301)</f>
        <v>0</v>
      </c>
      <c r="AR299" s="175" t="s">
        <v>83</v>
      </c>
      <c r="AT299" s="176" t="s">
        <v>74</v>
      </c>
      <c r="AU299" s="176" t="s">
        <v>83</v>
      </c>
      <c r="AY299" s="175" t="s">
        <v>153</v>
      </c>
      <c r="BK299" s="177">
        <f>SUM(BK300:BK301)</f>
        <v>0</v>
      </c>
    </row>
    <row r="300" spans="1:65" s="2" customFormat="1" ht="33" customHeight="1">
      <c r="A300" s="36"/>
      <c r="B300" s="37"/>
      <c r="C300" s="180" t="s">
        <v>7</v>
      </c>
      <c r="D300" s="180" t="s">
        <v>156</v>
      </c>
      <c r="E300" s="181" t="s">
        <v>330</v>
      </c>
      <c r="F300" s="182" t="s">
        <v>331</v>
      </c>
      <c r="G300" s="183" t="s">
        <v>191</v>
      </c>
      <c r="H300" s="184">
        <v>28.164</v>
      </c>
      <c r="I300" s="185"/>
      <c r="J300" s="186">
        <f>ROUND(I300*H300,2)</f>
        <v>0</v>
      </c>
      <c r="K300" s="182" t="s">
        <v>160</v>
      </c>
      <c r="L300" s="41"/>
      <c r="M300" s="187" t="s">
        <v>19</v>
      </c>
      <c r="N300" s="188" t="s">
        <v>46</v>
      </c>
      <c r="O300" s="66"/>
      <c r="P300" s="189">
        <f>O300*H300</f>
        <v>0</v>
      </c>
      <c r="Q300" s="189">
        <v>0</v>
      </c>
      <c r="R300" s="189">
        <f>Q300*H300</f>
        <v>0</v>
      </c>
      <c r="S300" s="189">
        <v>0</v>
      </c>
      <c r="T300" s="190">
        <f>S300*H300</f>
        <v>0</v>
      </c>
      <c r="U300" s="36"/>
      <c r="V300" s="36"/>
      <c r="W300" s="36"/>
      <c r="X300" s="36"/>
      <c r="Y300" s="36"/>
      <c r="Z300" s="36"/>
      <c r="AA300" s="36"/>
      <c r="AB300" s="36"/>
      <c r="AC300" s="36"/>
      <c r="AD300" s="36"/>
      <c r="AE300" s="36"/>
      <c r="AR300" s="191" t="s">
        <v>161</v>
      </c>
      <c r="AT300" s="191" t="s">
        <v>156</v>
      </c>
      <c r="AU300" s="191" t="s">
        <v>85</v>
      </c>
      <c r="AY300" s="19" t="s">
        <v>153</v>
      </c>
      <c r="BE300" s="192">
        <f>IF(N300="základní",J300,0)</f>
        <v>0</v>
      </c>
      <c r="BF300" s="192">
        <f>IF(N300="snížená",J300,0)</f>
        <v>0</v>
      </c>
      <c r="BG300" s="192">
        <f>IF(N300="zákl. přenesená",J300,0)</f>
        <v>0</v>
      </c>
      <c r="BH300" s="192">
        <f>IF(N300="sníž. přenesená",J300,0)</f>
        <v>0</v>
      </c>
      <c r="BI300" s="192">
        <f>IF(N300="nulová",J300,0)</f>
        <v>0</v>
      </c>
      <c r="BJ300" s="19" t="s">
        <v>83</v>
      </c>
      <c r="BK300" s="192">
        <f>ROUND(I300*H300,2)</f>
        <v>0</v>
      </c>
      <c r="BL300" s="19" t="s">
        <v>161</v>
      </c>
      <c r="BM300" s="191" t="s">
        <v>332</v>
      </c>
    </row>
    <row r="301" spans="1:47" s="2" customFormat="1" ht="11.25">
      <c r="A301" s="36"/>
      <c r="B301" s="37"/>
      <c r="C301" s="38"/>
      <c r="D301" s="193" t="s">
        <v>163</v>
      </c>
      <c r="E301" s="38"/>
      <c r="F301" s="194" t="s">
        <v>333</v>
      </c>
      <c r="G301" s="38"/>
      <c r="H301" s="38"/>
      <c r="I301" s="195"/>
      <c r="J301" s="38"/>
      <c r="K301" s="38"/>
      <c r="L301" s="41"/>
      <c r="M301" s="196"/>
      <c r="N301" s="197"/>
      <c r="O301" s="66"/>
      <c r="P301" s="66"/>
      <c r="Q301" s="66"/>
      <c r="R301" s="66"/>
      <c r="S301" s="66"/>
      <c r="T301" s="67"/>
      <c r="U301" s="36"/>
      <c r="V301" s="36"/>
      <c r="W301" s="36"/>
      <c r="X301" s="36"/>
      <c r="Y301" s="36"/>
      <c r="Z301" s="36"/>
      <c r="AA301" s="36"/>
      <c r="AB301" s="36"/>
      <c r="AC301" s="36"/>
      <c r="AD301" s="36"/>
      <c r="AE301" s="36"/>
      <c r="AT301" s="19" t="s">
        <v>163</v>
      </c>
      <c r="AU301" s="19" t="s">
        <v>85</v>
      </c>
    </row>
    <row r="302" spans="2:63" s="12" customFormat="1" ht="25.9" customHeight="1">
      <c r="B302" s="164"/>
      <c r="C302" s="165"/>
      <c r="D302" s="166" t="s">
        <v>74</v>
      </c>
      <c r="E302" s="167" t="s">
        <v>334</v>
      </c>
      <c r="F302" s="167" t="s">
        <v>335</v>
      </c>
      <c r="G302" s="165"/>
      <c r="H302" s="165"/>
      <c r="I302" s="168"/>
      <c r="J302" s="169">
        <f>BK302</f>
        <v>0</v>
      </c>
      <c r="K302" s="165"/>
      <c r="L302" s="170"/>
      <c r="M302" s="171"/>
      <c r="N302" s="172"/>
      <c r="O302" s="172"/>
      <c r="P302" s="173">
        <f>P303+P495+P536+P581+P600+P606</f>
        <v>0</v>
      </c>
      <c r="Q302" s="172"/>
      <c r="R302" s="173">
        <f>R303+R495+R536+R581+R600+R606</f>
        <v>10.71768062</v>
      </c>
      <c r="S302" s="172"/>
      <c r="T302" s="174">
        <f>T303+T495+T536+T581+T600+T606</f>
        <v>2.6760931800000005</v>
      </c>
      <c r="AR302" s="175" t="s">
        <v>85</v>
      </c>
      <c r="AT302" s="176" t="s">
        <v>74</v>
      </c>
      <c r="AU302" s="176" t="s">
        <v>75</v>
      </c>
      <c r="AY302" s="175" t="s">
        <v>153</v>
      </c>
      <c r="BK302" s="177">
        <f>BK303+BK495+BK536+BK581+BK600+BK606</f>
        <v>0</v>
      </c>
    </row>
    <row r="303" spans="2:63" s="12" customFormat="1" ht="22.9" customHeight="1">
      <c r="B303" s="164"/>
      <c r="C303" s="165"/>
      <c r="D303" s="166" t="s">
        <v>74</v>
      </c>
      <c r="E303" s="178" t="s">
        <v>336</v>
      </c>
      <c r="F303" s="178" t="s">
        <v>337</v>
      </c>
      <c r="G303" s="165"/>
      <c r="H303" s="165"/>
      <c r="I303" s="168"/>
      <c r="J303" s="179">
        <f>BK303</f>
        <v>0</v>
      </c>
      <c r="K303" s="165"/>
      <c r="L303" s="170"/>
      <c r="M303" s="171"/>
      <c r="N303" s="172"/>
      <c r="O303" s="172"/>
      <c r="P303" s="173">
        <f>SUM(P304:P494)</f>
        <v>0</v>
      </c>
      <c r="Q303" s="172"/>
      <c r="R303" s="173">
        <f>SUM(R304:R494)</f>
        <v>4.3230827199999995</v>
      </c>
      <c r="S303" s="172"/>
      <c r="T303" s="174">
        <f>SUM(T304:T494)</f>
        <v>0.3574158</v>
      </c>
      <c r="AR303" s="175" t="s">
        <v>85</v>
      </c>
      <c r="AT303" s="176" t="s">
        <v>74</v>
      </c>
      <c r="AU303" s="176" t="s">
        <v>83</v>
      </c>
      <c r="AY303" s="175" t="s">
        <v>153</v>
      </c>
      <c r="BK303" s="177">
        <f>SUM(BK304:BK494)</f>
        <v>0</v>
      </c>
    </row>
    <row r="304" spans="1:65" s="2" customFormat="1" ht="16.5" customHeight="1">
      <c r="A304" s="36"/>
      <c r="B304" s="37"/>
      <c r="C304" s="180" t="s">
        <v>338</v>
      </c>
      <c r="D304" s="180" t="s">
        <v>156</v>
      </c>
      <c r="E304" s="181" t="s">
        <v>339</v>
      </c>
      <c r="F304" s="182" t="s">
        <v>340</v>
      </c>
      <c r="G304" s="183" t="s">
        <v>159</v>
      </c>
      <c r="H304" s="184">
        <v>62.244</v>
      </c>
      <c r="I304" s="185"/>
      <c r="J304" s="186">
        <f>ROUND(I304*H304,2)</f>
        <v>0</v>
      </c>
      <c r="K304" s="182" t="s">
        <v>160</v>
      </c>
      <c r="L304" s="41"/>
      <c r="M304" s="187" t="s">
        <v>19</v>
      </c>
      <c r="N304" s="188" t="s">
        <v>46</v>
      </c>
      <c r="O304" s="66"/>
      <c r="P304" s="189">
        <f>O304*H304</f>
        <v>0</v>
      </c>
      <c r="Q304" s="189">
        <v>0</v>
      </c>
      <c r="R304" s="189">
        <f>Q304*H304</f>
        <v>0</v>
      </c>
      <c r="S304" s="189">
        <v>0.0032</v>
      </c>
      <c r="T304" s="190">
        <f>S304*H304</f>
        <v>0.19918080000000002</v>
      </c>
      <c r="U304" s="36"/>
      <c r="V304" s="36"/>
      <c r="W304" s="36"/>
      <c r="X304" s="36"/>
      <c r="Y304" s="36"/>
      <c r="Z304" s="36"/>
      <c r="AA304" s="36"/>
      <c r="AB304" s="36"/>
      <c r="AC304" s="36"/>
      <c r="AD304" s="36"/>
      <c r="AE304" s="36"/>
      <c r="AR304" s="191" t="s">
        <v>285</v>
      </c>
      <c r="AT304" s="191" t="s">
        <v>156</v>
      </c>
      <c r="AU304" s="191" t="s">
        <v>85</v>
      </c>
      <c r="AY304" s="19" t="s">
        <v>153</v>
      </c>
      <c r="BE304" s="192">
        <f>IF(N304="základní",J304,0)</f>
        <v>0</v>
      </c>
      <c r="BF304" s="192">
        <f>IF(N304="snížená",J304,0)</f>
        <v>0</v>
      </c>
      <c r="BG304" s="192">
        <f>IF(N304="zákl. přenesená",J304,0)</f>
        <v>0</v>
      </c>
      <c r="BH304" s="192">
        <f>IF(N304="sníž. přenesená",J304,0)</f>
        <v>0</v>
      </c>
      <c r="BI304" s="192">
        <f>IF(N304="nulová",J304,0)</f>
        <v>0</v>
      </c>
      <c r="BJ304" s="19" t="s">
        <v>83</v>
      </c>
      <c r="BK304" s="192">
        <f>ROUND(I304*H304,2)</f>
        <v>0</v>
      </c>
      <c r="BL304" s="19" t="s">
        <v>285</v>
      </c>
      <c r="BM304" s="191" t="s">
        <v>341</v>
      </c>
    </row>
    <row r="305" spans="1:47" s="2" customFormat="1" ht="11.25">
      <c r="A305" s="36"/>
      <c r="B305" s="37"/>
      <c r="C305" s="38"/>
      <c r="D305" s="193" t="s">
        <v>163</v>
      </c>
      <c r="E305" s="38"/>
      <c r="F305" s="194" t="s">
        <v>342</v>
      </c>
      <c r="G305" s="38"/>
      <c r="H305" s="38"/>
      <c r="I305" s="195"/>
      <c r="J305" s="38"/>
      <c r="K305" s="38"/>
      <c r="L305" s="41"/>
      <c r="M305" s="196"/>
      <c r="N305" s="197"/>
      <c r="O305" s="66"/>
      <c r="P305" s="66"/>
      <c r="Q305" s="66"/>
      <c r="R305" s="66"/>
      <c r="S305" s="66"/>
      <c r="T305" s="67"/>
      <c r="U305" s="36"/>
      <c r="V305" s="36"/>
      <c r="W305" s="36"/>
      <c r="X305" s="36"/>
      <c r="Y305" s="36"/>
      <c r="Z305" s="36"/>
      <c r="AA305" s="36"/>
      <c r="AB305" s="36"/>
      <c r="AC305" s="36"/>
      <c r="AD305" s="36"/>
      <c r="AE305" s="36"/>
      <c r="AT305" s="19" t="s">
        <v>163</v>
      </c>
      <c r="AU305" s="19" t="s">
        <v>85</v>
      </c>
    </row>
    <row r="306" spans="2:51" s="13" customFormat="1" ht="11.25">
      <c r="B306" s="198"/>
      <c r="C306" s="199"/>
      <c r="D306" s="200" t="s">
        <v>165</v>
      </c>
      <c r="E306" s="201" t="s">
        <v>19</v>
      </c>
      <c r="F306" s="202" t="s">
        <v>343</v>
      </c>
      <c r="G306" s="199"/>
      <c r="H306" s="201" t="s">
        <v>19</v>
      </c>
      <c r="I306" s="203"/>
      <c r="J306" s="199"/>
      <c r="K306" s="199"/>
      <c r="L306" s="204"/>
      <c r="M306" s="205"/>
      <c r="N306" s="206"/>
      <c r="O306" s="206"/>
      <c r="P306" s="206"/>
      <c r="Q306" s="206"/>
      <c r="R306" s="206"/>
      <c r="S306" s="206"/>
      <c r="T306" s="207"/>
      <c r="AT306" s="208" t="s">
        <v>165</v>
      </c>
      <c r="AU306" s="208" t="s">
        <v>85</v>
      </c>
      <c r="AV306" s="13" t="s">
        <v>83</v>
      </c>
      <c r="AW306" s="13" t="s">
        <v>35</v>
      </c>
      <c r="AX306" s="13" t="s">
        <v>75</v>
      </c>
      <c r="AY306" s="208" t="s">
        <v>153</v>
      </c>
    </row>
    <row r="307" spans="2:51" s="14" customFormat="1" ht="11.25">
      <c r="B307" s="209"/>
      <c r="C307" s="210"/>
      <c r="D307" s="200" t="s">
        <v>165</v>
      </c>
      <c r="E307" s="211" t="s">
        <v>19</v>
      </c>
      <c r="F307" s="212" t="s">
        <v>344</v>
      </c>
      <c r="G307" s="210"/>
      <c r="H307" s="213">
        <v>62.244</v>
      </c>
      <c r="I307" s="214"/>
      <c r="J307" s="210"/>
      <c r="K307" s="210"/>
      <c r="L307" s="215"/>
      <c r="M307" s="216"/>
      <c r="N307" s="217"/>
      <c r="O307" s="217"/>
      <c r="P307" s="217"/>
      <c r="Q307" s="217"/>
      <c r="R307" s="217"/>
      <c r="S307" s="217"/>
      <c r="T307" s="218"/>
      <c r="AT307" s="219" t="s">
        <v>165</v>
      </c>
      <c r="AU307" s="219" t="s">
        <v>85</v>
      </c>
      <c r="AV307" s="14" t="s">
        <v>85</v>
      </c>
      <c r="AW307" s="14" t="s">
        <v>35</v>
      </c>
      <c r="AX307" s="14" t="s">
        <v>75</v>
      </c>
      <c r="AY307" s="219" t="s">
        <v>153</v>
      </c>
    </row>
    <row r="308" spans="2:51" s="16" customFormat="1" ht="11.25">
      <c r="B308" s="231"/>
      <c r="C308" s="232"/>
      <c r="D308" s="200" t="s">
        <v>165</v>
      </c>
      <c r="E308" s="233" t="s">
        <v>19</v>
      </c>
      <c r="F308" s="234" t="s">
        <v>176</v>
      </c>
      <c r="G308" s="232"/>
      <c r="H308" s="235">
        <v>62.244</v>
      </c>
      <c r="I308" s="236"/>
      <c r="J308" s="232"/>
      <c r="K308" s="232"/>
      <c r="L308" s="237"/>
      <c r="M308" s="238"/>
      <c r="N308" s="239"/>
      <c r="O308" s="239"/>
      <c r="P308" s="239"/>
      <c r="Q308" s="239"/>
      <c r="R308" s="239"/>
      <c r="S308" s="239"/>
      <c r="T308" s="240"/>
      <c r="AT308" s="241" t="s">
        <v>165</v>
      </c>
      <c r="AU308" s="241" t="s">
        <v>85</v>
      </c>
      <c r="AV308" s="16" t="s">
        <v>161</v>
      </c>
      <c r="AW308" s="16" t="s">
        <v>35</v>
      </c>
      <c r="AX308" s="16" t="s">
        <v>83</v>
      </c>
      <c r="AY308" s="241" t="s">
        <v>153</v>
      </c>
    </row>
    <row r="309" spans="1:65" s="2" customFormat="1" ht="21.75" customHeight="1">
      <c r="A309" s="36"/>
      <c r="B309" s="37"/>
      <c r="C309" s="180" t="s">
        <v>345</v>
      </c>
      <c r="D309" s="180" t="s">
        <v>156</v>
      </c>
      <c r="E309" s="181" t="s">
        <v>346</v>
      </c>
      <c r="F309" s="182" t="s">
        <v>347</v>
      </c>
      <c r="G309" s="183" t="s">
        <v>159</v>
      </c>
      <c r="H309" s="184">
        <v>28.77</v>
      </c>
      <c r="I309" s="185"/>
      <c r="J309" s="186">
        <f>ROUND(I309*H309,2)</f>
        <v>0</v>
      </c>
      <c r="K309" s="182" t="s">
        <v>160</v>
      </c>
      <c r="L309" s="41"/>
      <c r="M309" s="187" t="s">
        <v>19</v>
      </c>
      <c r="N309" s="188" t="s">
        <v>46</v>
      </c>
      <c r="O309" s="66"/>
      <c r="P309" s="189">
        <f>O309*H309</f>
        <v>0</v>
      </c>
      <c r="Q309" s="189">
        <v>0</v>
      </c>
      <c r="R309" s="189">
        <f>Q309*H309</f>
        <v>0</v>
      </c>
      <c r="S309" s="189">
        <v>0.0055</v>
      </c>
      <c r="T309" s="190">
        <f>S309*H309</f>
        <v>0.158235</v>
      </c>
      <c r="U309" s="36"/>
      <c r="V309" s="36"/>
      <c r="W309" s="36"/>
      <c r="X309" s="36"/>
      <c r="Y309" s="36"/>
      <c r="Z309" s="36"/>
      <c r="AA309" s="36"/>
      <c r="AB309" s="36"/>
      <c r="AC309" s="36"/>
      <c r="AD309" s="36"/>
      <c r="AE309" s="36"/>
      <c r="AR309" s="191" t="s">
        <v>285</v>
      </c>
      <c r="AT309" s="191" t="s">
        <v>156</v>
      </c>
      <c r="AU309" s="191" t="s">
        <v>85</v>
      </c>
      <c r="AY309" s="19" t="s">
        <v>153</v>
      </c>
      <c r="BE309" s="192">
        <f>IF(N309="základní",J309,0)</f>
        <v>0</v>
      </c>
      <c r="BF309" s="192">
        <f>IF(N309="snížená",J309,0)</f>
        <v>0</v>
      </c>
      <c r="BG309" s="192">
        <f>IF(N309="zákl. přenesená",J309,0)</f>
        <v>0</v>
      </c>
      <c r="BH309" s="192">
        <f>IF(N309="sníž. přenesená",J309,0)</f>
        <v>0</v>
      </c>
      <c r="BI309" s="192">
        <f>IF(N309="nulová",J309,0)</f>
        <v>0</v>
      </c>
      <c r="BJ309" s="19" t="s">
        <v>83</v>
      </c>
      <c r="BK309" s="192">
        <f>ROUND(I309*H309,2)</f>
        <v>0</v>
      </c>
      <c r="BL309" s="19" t="s">
        <v>285</v>
      </c>
      <c r="BM309" s="191" t="s">
        <v>348</v>
      </c>
    </row>
    <row r="310" spans="1:47" s="2" customFormat="1" ht="11.25">
      <c r="A310" s="36"/>
      <c r="B310" s="37"/>
      <c r="C310" s="38"/>
      <c r="D310" s="193" t="s">
        <v>163</v>
      </c>
      <c r="E310" s="38"/>
      <c r="F310" s="194" t="s">
        <v>349</v>
      </c>
      <c r="G310" s="38"/>
      <c r="H310" s="38"/>
      <c r="I310" s="195"/>
      <c r="J310" s="38"/>
      <c r="K310" s="38"/>
      <c r="L310" s="41"/>
      <c r="M310" s="196"/>
      <c r="N310" s="197"/>
      <c r="O310" s="66"/>
      <c r="P310" s="66"/>
      <c r="Q310" s="66"/>
      <c r="R310" s="66"/>
      <c r="S310" s="66"/>
      <c r="T310" s="67"/>
      <c r="U310" s="36"/>
      <c r="V310" s="36"/>
      <c r="W310" s="36"/>
      <c r="X310" s="36"/>
      <c r="Y310" s="36"/>
      <c r="Z310" s="36"/>
      <c r="AA310" s="36"/>
      <c r="AB310" s="36"/>
      <c r="AC310" s="36"/>
      <c r="AD310" s="36"/>
      <c r="AE310" s="36"/>
      <c r="AT310" s="19" t="s">
        <v>163</v>
      </c>
      <c r="AU310" s="19" t="s">
        <v>85</v>
      </c>
    </row>
    <row r="311" spans="2:51" s="13" customFormat="1" ht="11.25">
      <c r="B311" s="198"/>
      <c r="C311" s="199"/>
      <c r="D311" s="200" t="s">
        <v>165</v>
      </c>
      <c r="E311" s="201" t="s">
        <v>19</v>
      </c>
      <c r="F311" s="202" t="s">
        <v>343</v>
      </c>
      <c r="G311" s="199"/>
      <c r="H311" s="201" t="s">
        <v>19</v>
      </c>
      <c r="I311" s="203"/>
      <c r="J311" s="199"/>
      <c r="K311" s="199"/>
      <c r="L311" s="204"/>
      <c r="M311" s="205"/>
      <c r="N311" s="206"/>
      <c r="O311" s="206"/>
      <c r="P311" s="206"/>
      <c r="Q311" s="206"/>
      <c r="R311" s="206"/>
      <c r="S311" s="206"/>
      <c r="T311" s="207"/>
      <c r="AT311" s="208" t="s">
        <v>165</v>
      </c>
      <c r="AU311" s="208" t="s">
        <v>85</v>
      </c>
      <c r="AV311" s="13" t="s">
        <v>83</v>
      </c>
      <c r="AW311" s="13" t="s">
        <v>35</v>
      </c>
      <c r="AX311" s="13" t="s">
        <v>75</v>
      </c>
      <c r="AY311" s="208" t="s">
        <v>153</v>
      </c>
    </row>
    <row r="312" spans="2:51" s="14" customFormat="1" ht="11.25">
      <c r="B312" s="209"/>
      <c r="C312" s="210"/>
      <c r="D312" s="200" t="s">
        <v>165</v>
      </c>
      <c r="E312" s="211" t="s">
        <v>19</v>
      </c>
      <c r="F312" s="212" t="s">
        <v>350</v>
      </c>
      <c r="G312" s="210"/>
      <c r="H312" s="213">
        <v>28.77</v>
      </c>
      <c r="I312" s="214"/>
      <c r="J312" s="210"/>
      <c r="K312" s="210"/>
      <c r="L312" s="215"/>
      <c r="M312" s="216"/>
      <c r="N312" s="217"/>
      <c r="O312" s="217"/>
      <c r="P312" s="217"/>
      <c r="Q312" s="217"/>
      <c r="R312" s="217"/>
      <c r="S312" s="217"/>
      <c r="T312" s="218"/>
      <c r="AT312" s="219" t="s">
        <v>165</v>
      </c>
      <c r="AU312" s="219" t="s">
        <v>85</v>
      </c>
      <c r="AV312" s="14" t="s">
        <v>85</v>
      </c>
      <c r="AW312" s="14" t="s">
        <v>35</v>
      </c>
      <c r="AX312" s="14" t="s">
        <v>75</v>
      </c>
      <c r="AY312" s="219" t="s">
        <v>153</v>
      </c>
    </row>
    <row r="313" spans="2:51" s="16" customFormat="1" ht="11.25">
      <c r="B313" s="231"/>
      <c r="C313" s="232"/>
      <c r="D313" s="200" t="s">
        <v>165</v>
      </c>
      <c r="E313" s="233" t="s">
        <v>19</v>
      </c>
      <c r="F313" s="234" t="s">
        <v>176</v>
      </c>
      <c r="G313" s="232"/>
      <c r="H313" s="235">
        <v>28.77</v>
      </c>
      <c r="I313" s="236"/>
      <c r="J313" s="232"/>
      <c r="K313" s="232"/>
      <c r="L313" s="237"/>
      <c r="M313" s="238"/>
      <c r="N313" s="239"/>
      <c r="O313" s="239"/>
      <c r="P313" s="239"/>
      <c r="Q313" s="239"/>
      <c r="R313" s="239"/>
      <c r="S313" s="239"/>
      <c r="T313" s="240"/>
      <c r="AT313" s="241" t="s">
        <v>165</v>
      </c>
      <c r="AU313" s="241" t="s">
        <v>85</v>
      </c>
      <c r="AV313" s="16" t="s">
        <v>161</v>
      </c>
      <c r="AW313" s="16" t="s">
        <v>35</v>
      </c>
      <c r="AX313" s="16" t="s">
        <v>83</v>
      </c>
      <c r="AY313" s="241" t="s">
        <v>153</v>
      </c>
    </row>
    <row r="314" spans="1:65" s="2" customFormat="1" ht="24.2" customHeight="1">
      <c r="A314" s="36"/>
      <c r="B314" s="37"/>
      <c r="C314" s="180" t="s">
        <v>351</v>
      </c>
      <c r="D314" s="180" t="s">
        <v>156</v>
      </c>
      <c r="E314" s="181" t="s">
        <v>352</v>
      </c>
      <c r="F314" s="182" t="s">
        <v>353</v>
      </c>
      <c r="G314" s="183" t="s">
        <v>159</v>
      </c>
      <c r="H314" s="184">
        <v>316.193</v>
      </c>
      <c r="I314" s="185"/>
      <c r="J314" s="186">
        <f>ROUND(I314*H314,2)</f>
        <v>0</v>
      </c>
      <c r="K314" s="182" t="s">
        <v>160</v>
      </c>
      <c r="L314" s="41"/>
      <c r="M314" s="187" t="s">
        <v>19</v>
      </c>
      <c r="N314" s="188" t="s">
        <v>46</v>
      </c>
      <c r="O314" s="66"/>
      <c r="P314" s="189">
        <f>O314*H314</f>
        <v>0</v>
      </c>
      <c r="Q314" s="189">
        <v>0</v>
      </c>
      <c r="R314" s="189">
        <f>Q314*H314</f>
        <v>0</v>
      </c>
      <c r="S314" s="189">
        <v>0</v>
      </c>
      <c r="T314" s="190">
        <f>S314*H314</f>
        <v>0</v>
      </c>
      <c r="U314" s="36"/>
      <c r="V314" s="36"/>
      <c r="W314" s="36"/>
      <c r="X314" s="36"/>
      <c r="Y314" s="36"/>
      <c r="Z314" s="36"/>
      <c r="AA314" s="36"/>
      <c r="AB314" s="36"/>
      <c r="AC314" s="36"/>
      <c r="AD314" s="36"/>
      <c r="AE314" s="36"/>
      <c r="AR314" s="191" t="s">
        <v>285</v>
      </c>
      <c r="AT314" s="191" t="s">
        <v>156</v>
      </c>
      <c r="AU314" s="191" t="s">
        <v>85</v>
      </c>
      <c r="AY314" s="19" t="s">
        <v>153</v>
      </c>
      <c r="BE314" s="192">
        <f>IF(N314="základní",J314,0)</f>
        <v>0</v>
      </c>
      <c r="BF314" s="192">
        <f>IF(N314="snížená",J314,0)</f>
        <v>0</v>
      </c>
      <c r="BG314" s="192">
        <f>IF(N314="zákl. přenesená",J314,0)</f>
        <v>0</v>
      </c>
      <c r="BH314" s="192">
        <f>IF(N314="sníž. přenesená",J314,0)</f>
        <v>0</v>
      </c>
      <c r="BI314" s="192">
        <f>IF(N314="nulová",J314,0)</f>
        <v>0</v>
      </c>
      <c r="BJ314" s="19" t="s">
        <v>83</v>
      </c>
      <c r="BK314" s="192">
        <f>ROUND(I314*H314,2)</f>
        <v>0</v>
      </c>
      <c r="BL314" s="19" t="s">
        <v>285</v>
      </c>
      <c r="BM314" s="191" t="s">
        <v>354</v>
      </c>
    </row>
    <row r="315" spans="1:47" s="2" customFormat="1" ht="11.25">
      <c r="A315" s="36"/>
      <c r="B315" s="37"/>
      <c r="C315" s="38"/>
      <c r="D315" s="193" t="s">
        <v>163</v>
      </c>
      <c r="E315" s="38"/>
      <c r="F315" s="194" t="s">
        <v>355</v>
      </c>
      <c r="G315" s="38"/>
      <c r="H315" s="38"/>
      <c r="I315" s="195"/>
      <c r="J315" s="38"/>
      <c r="K315" s="38"/>
      <c r="L315" s="41"/>
      <c r="M315" s="196"/>
      <c r="N315" s="197"/>
      <c r="O315" s="66"/>
      <c r="P315" s="66"/>
      <c r="Q315" s="66"/>
      <c r="R315" s="66"/>
      <c r="S315" s="66"/>
      <c r="T315" s="67"/>
      <c r="U315" s="36"/>
      <c r="V315" s="36"/>
      <c r="W315" s="36"/>
      <c r="X315" s="36"/>
      <c r="Y315" s="36"/>
      <c r="Z315" s="36"/>
      <c r="AA315" s="36"/>
      <c r="AB315" s="36"/>
      <c r="AC315" s="36"/>
      <c r="AD315" s="36"/>
      <c r="AE315" s="36"/>
      <c r="AT315" s="19" t="s">
        <v>163</v>
      </c>
      <c r="AU315" s="19" t="s">
        <v>85</v>
      </c>
    </row>
    <row r="316" spans="2:51" s="13" customFormat="1" ht="11.25">
      <c r="B316" s="198"/>
      <c r="C316" s="199"/>
      <c r="D316" s="200" t="s">
        <v>165</v>
      </c>
      <c r="E316" s="201" t="s">
        <v>19</v>
      </c>
      <c r="F316" s="202" t="s">
        <v>166</v>
      </c>
      <c r="G316" s="199"/>
      <c r="H316" s="201" t="s">
        <v>19</v>
      </c>
      <c r="I316" s="203"/>
      <c r="J316" s="199"/>
      <c r="K316" s="199"/>
      <c r="L316" s="204"/>
      <c r="M316" s="205"/>
      <c r="N316" s="206"/>
      <c r="O316" s="206"/>
      <c r="P316" s="206"/>
      <c r="Q316" s="206"/>
      <c r="R316" s="206"/>
      <c r="S316" s="206"/>
      <c r="T316" s="207"/>
      <c r="AT316" s="208" t="s">
        <v>165</v>
      </c>
      <c r="AU316" s="208" t="s">
        <v>85</v>
      </c>
      <c r="AV316" s="13" t="s">
        <v>83</v>
      </c>
      <c r="AW316" s="13" t="s">
        <v>35</v>
      </c>
      <c r="AX316" s="13" t="s">
        <v>75</v>
      </c>
      <c r="AY316" s="208" t="s">
        <v>153</v>
      </c>
    </row>
    <row r="317" spans="2:51" s="14" customFormat="1" ht="11.25">
      <c r="B317" s="209"/>
      <c r="C317" s="210"/>
      <c r="D317" s="200" t="s">
        <v>165</v>
      </c>
      <c r="E317" s="211" t="s">
        <v>19</v>
      </c>
      <c r="F317" s="212" t="s">
        <v>356</v>
      </c>
      <c r="G317" s="210"/>
      <c r="H317" s="213">
        <v>167.218</v>
      </c>
      <c r="I317" s="214"/>
      <c r="J317" s="210"/>
      <c r="K317" s="210"/>
      <c r="L317" s="215"/>
      <c r="M317" s="216"/>
      <c r="N317" s="217"/>
      <c r="O317" s="217"/>
      <c r="P317" s="217"/>
      <c r="Q317" s="217"/>
      <c r="R317" s="217"/>
      <c r="S317" s="217"/>
      <c r="T317" s="218"/>
      <c r="AT317" s="219" t="s">
        <v>165</v>
      </c>
      <c r="AU317" s="219" t="s">
        <v>85</v>
      </c>
      <c r="AV317" s="14" t="s">
        <v>85</v>
      </c>
      <c r="AW317" s="14" t="s">
        <v>35</v>
      </c>
      <c r="AX317" s="14" t="s">
        <v>75</v>
      </c>
      <c r="AY317" s="219" t="s">
        <v>153</v>
      </c>
    </row>
    <row r="318" spans="2:51" s="14" customFormat="1" ht="11.25">
      <c r="B318" s="209"/>
      <c r="C318" s="210"/>
      <c r="D318" s="200" t="s">
        <v>165</v>
      </c>
      <c r="E318" s="211" t="s">
        <v>19</v>
      </c>
      <c r="F318" s="212" t="s">
        <v>357</v>
      </c>
      <c r="G318" s="210"/>
      <c r="H318" s="213">
        <v>26.294</v>
      </c>
      <c r="I318" s="214"/>
      <c r="J318" s="210"/>
      <c r="K318" s="210"/>
      <c r="L318" s="215"/>
      <c r="M318" s="216"/>
      <c r="N318" s="217"/>
      <c r="O318" s="217"/>
      <c r="P318" s="217"/>
      <c r="Q318" s="217"/>
      <c r="R318" s="217"/>
      <c r="S318" s="217"/>
      <c r="T318" s="218"/>
      <c r="AT318" s="219" t="s">
        <v>165</v>
      </c>
      <c r="AU318" s="219" t="s">
        <v>85</v>
      </c>
      <c r="AV318" s="14" t="s">
        <v>85</v>
      </c>
      <c r="AW318" s="14" t="s">
        <v>35</v>
      </c>
      <c r="AX318" s="14" t="s">
        <v>75</v>
      </c>
      <c r="AY318" s="219" t="s">
        <v>153</v>
      </c>
    </row>
    <row r="319" spans="2:51" s="15" customFormat="1" ht="11.25">
      <c r="B319" s="220"/>
      <c r="C319" s="221"/>
      <c r="D319" s="200" t="s">
        <v>165</v>
      </c>
      <c r="E319" s="222" t="s">
        <v>19</v>
      </c>
      <c r="F319" s="223" t="s">
        <v>169</v>
      </c>
      <c r="G319" s="221"/>
      <c r="H319" s="224">
        <v>193.512</v>
      </c>
      <c r="I319" s="225"/>
      <c r="J319" s="221"/>
      <c r="K319" s="221"/>
      <c r="L319" s="226"/>
      <c r="M319" s="227"/>
      <c r="N319" s="228"/>
      <c r="O319" s="228"/>
      <c r="P319" s="228"/>
      <c r="Q319" s="228"/>
      <c r="R319" s="228"/>
      <c r="S319" s="228"/>
      <c r="T319" s="229"/>
      <c r="AT319" s="230" t="s">
        <v>165</v>
      </c>
      <c r="AU319" s="230" t="s">
        <v>85</v>
      </c>
      <c r="AV319" s="15" t="s">
        <v>154</v>
      </c>
      <c r="AW319" s="15" t="s">
        <v>35</v>
      </c>
      <c r="AX319" s="15" t="s">
        <v>75</v>
      </c>
      <c r="AY319" s="230" t="s">
        <v>153</v>
      </c>
    </row>
    <row r="320" spans="2:51" s="13" customFormat="1" ht="11.25">
      <c r="B320" s="198"/>
      <c r="C320" s="199"/>
      <c r="D320" s="200" t="s">
        <v>165</v>
      </c>
      <c r="E320" s="201" t="s">
        <v>19</v>
      </c>
      <c r="F320" s="202" t="s">
        <v>170</v>
      </c>
      <c r="G320" s="199"/>
      <c r="H320" s="201" t="s">
        <v>19</v>
      </c>
      <c r="I320" s="203"/>
      <c r="J320" s="199"/>
      <c r="K320" s="199"/>
      <c r="L320" s="204"/>
      <c r="M320" s="205"/>
      <c r="N320" s="206"/>
      <c r="O320" s="206"/>
      <c r="P320" s="206"/>
      <c r="Q320" s="206"/>
      <c r="R320" s="206"/>
      <c r="S320" s="206"/>
      <c r="T320" s="207"/>
      <c r="AT320" s="208" t="s">
        <v>165</v>
      </c>
      <c r="AU320" s="208" t="s">
        <v>85</v>
      </c>
      <c r="AV320" s="13" t="s">
        <v>83</v>
      </c>
      <c r="AW320" s="13" t="s">
        <v>35</v>
      </c>
      <c r="AX320" s="13" t="s">
        <v>75</v>
      </c>
      <c r="AY320" s="208" t="s">
        <v>153</v>
      </c>
    </row>
    <row r="321" spans="2:51" s="14" customFormat="1" ht="11.25">
      <c r="B321" s="209"/>
      <c r="C321" s="210"/>
      <c r="D321" s="200" t="s">
        <v>165</v>
      </c>
      <c r="E321" s="211" t="s">
        <v>19</v>
      </c>
      <c r="F321" s="212" t="s">
        <v>358</v>
      </c>
      <c r="G321" s="210"/>
      <c r="H321" s="213">
        <v>78.492</v>
      </c>
      <c r="I321" s="214"/>
      <c r="J321" s="210"/>
      <c r="K321" s="210"/>
      <c r="L321" s="215"/>
      <c r="M321" s="216"/>
      <c r="N321" s="217"/>
      <c r="O321" s="217"/>
      <c r="P321" s="217"/>
      <c r="Q321" s="217"/>
      <c r="R321" s="217"/>
      <c r="S321" s="217"/>
      <c r="T321" s="218"/>
      <c r="AT321" s="219" t="s">
        <v>165</v>
      </c>
      <c r="AU321" s="219" t="s">
        <v>85</v>
      </c>
      <c r="AV321" s="14" t="s">
        <v>85</v>
      </c>
      <c r="AW321" s="14" t="s">
        <v>35</v>
      </c>
      <c r="AX321" s="14" t="s">
        <v>75</v>
      </c>
      <c r="AY321" s="219" t="s">
        <v>153</v>
      </c>
    </row>
    <row r="322" spans="2:51" s="14" customFormat="1" ht="11.25">
      <c r="B322" s="209"/>
      <c r="C322" s="210"/>
      <c r="D322" s="200" t="s">
        <v>165</v>
      </c>
      <c r="E322" s="211" t="s">
        <v>19</v>
      </c>
      <c r="F322" s="212" t="s">
        <v>359</v>
      </c>
      <c r="G322" s="210"/>
      <c r="H322" s="213">
        <v>10.165</v>
      </c>
      <c r="I322" s="214"/>
      <c r="J322" s="210"/>
      <c r="K322" s="210"/>
      <c r="L322" s="215"/>
      <c r="M322" s="216"/>
      <c r="N322" s="217"/>
      <c r="O322" s="217"/>
      <c r="P322" s="217"/>
      <c r="Q322" s="217"/>
      <c r="R322" s="217"/>
      <c r="S322" s="217"/>
      <c r="T322" s="218"/>
      <c r="AT322" s="219" t="s">
        <v>165</v>
      </c>
      <c r="AU322" s="219" t="s">
        <v>85</v>
      </c>
      <c r="AV322" s="14" t="s">
        <v>85</v>
      </c>
      <c r="AW322" s="14" t="s">
        <v>35</v>
      </c>
      <c r="AX322" s="14" t="s">
        <v>75</v>
      </c>
      <c r="AY322" s="219" t="s">
        <v>153</v>
      </c>
    </row>
    <row r="323" spans="2:51" s="14" customFormat="1" ht="11.25">
      <c r="B323" s="209"/>
      <c r="C323" s="210"/>
      <c r="D323" s="200" t="s">
        <v>165</v>
      </c>
      <c r="E323" s="211" t="s">
        <v>19</v>
      </c>
      <c r="F323" s="212" t="s">
        <v>360</v>
      </c>
      <c r="G323" s="210"/>
      <c r="H323" s="213">
        <v>11.224</v>
      </c>
      <c r="I323" s="214"/>
      <c r="J323" s="210"/>
      <c r="K323" s="210"/>
      <c r="L323" s="215"/>
      <c r="M323" s="216"/>
      <c r="N323" s="217"/>
      <c r="O323" s="217"/>
      <c r="P323" s="217"/>
      <c r="Q323" s="217"/>
      <c r="R323" s="217"/>
      <c r="S323" s="217"/>
      <c r="T323" s="218"/>
      <c r="AT323" s="219" t="s">
        <v>165</v>
      </c>
      <c r="AU323" s="219" t="s">
        <v>85</v>
      </c>
      <c r="AV323" s="14" t="s">
        <v>85</v>
      </c>
      <c r="AW323" s="14" t="s">
        <v>35</v>
      </c>
      <c r="AX323" s="14" t="s">
        <v>75</v>
      </c>
      <c r="AY323" s="219" t="s">
        <v>153</v>
      </c>
    </row>
    <row r="324" spans="2:51" s="15" customFormat="1" ht="11.25">
      <c r="B324" s="220"/>
      <c r="C324" s="221"/>
      <c r="D324" s="200" t="s">
        <v>165</v>
      </c>
      <c r="E324" s="222" t="s">
        <v>19</v>
      </c>
      <c r="F324" s="223" t="s">
        <v>169</v>
      </c>
      <c r="G324" s="221"/>
      <c r="H324" s="224">
        <v>99.88100000000001</v>
      </c>
      <c r="I324" s="225"/>
      <c r="J324" s="221"/>
      <c r="K324" s="221"/>
      <c r="L324" s="226"/>
      <c r="M324" s="227"/>
      <c r="N324" s="228"/>
      <c r="O324" s="228"/>
      <c r="P324" s="228"/>
      <c r="Q324" s="228"/>
      <c r="R324" s="228"/>
      <c r="S324" s="228"/>
      <c r="T324" s="229"/>
      <c r="AT324" s="230" t="s">
        <v>165</v>
      </c>
      <c r="AU324" s="230" t="s">
        <v>85</v>
      </c>
      <c r="AV324" s="15" t="s">
        <v>154</v>
      </c>
      <c r="AW324" s="15" t="s">
        <v>35</v>
      </c>
      <c r="AX324" s="15" t="s">
        <v>75</v>
      </c>
      <c r="AY324" s="230" t="s">
        <v>153</v>
      </c>
    </row>
    <row r="325" spans="2:51" s="13" customFormat="1" ht="11.25">
      <c r="B325" s="198"/>
      <c r="C325" s="199"/>
      <c r="D325" s="200" t="s">
        <v>165</v>
      </c>
      <c r="E325" s="201" t="s">
        <v>19</v>
      </c>
      <c r="F325" s="202" t="s">
        <v>174</v>
      </c>
      <c r="G325" s="199"/>
      <c r="H325" s="201" t="s">
        <v>19</v>
      </c>
      <c r="I325" s="203"/>
      <c r="J325" s="199"/>
      <c r="K325" s="199"/>
      <c r="L325" s="204"/>
      <c r="M325" s="205"/>
      <c r="N325" s="206"/>
      <c r="O325" s="206"/>
      <c r="P325" s="206"/>
      <c r="Q325" s="206"/>
      <c r="R325" s="206"/>
      <c r="S325" s="206"/>
      <c r="T325" s="207"/>
      <c r="AT325" s="208" t="s">
        <v>165</v>
      </c>
      <c r="AU325" s="208" t="s">
        <v>85</v>
      </c>
      <c r="AV325" s="13" t="s">
        <v>83</v>
      </c>
      <c r="AW325" s="13" t="s">
        <v>35</v>
      </c>
      <c r="AX325" s="13" t="s">
        <v>75</v>
      </c>
      <c r="AY325" s="208" t="s">
        <v>153</v>
      </c>
    </row>
    <row r="326" spans="2:51" s="14" customFormat="1" ht="11.25">
      <c r="B326" s="209"/>
      <c r="C326" s="210"/>
      <c r="D326" s="200" t="s">
        <v>165</v>
      </c>
      <c r="E326" s="211" t="s">
        <v>19</v>
      </c>
      <c r="F326" s="212" t="s">
        <v>361</v>
      </c>
      <c r="G326" s="210"/>
      <c r="H326" s="213">
        <v>22.8</v>
      </c>
      <c r="I326" s="214"/>
      <c r="J326" s="210"/>
      <c r="K326" s="210"/>
      <c r="L326" s="215"/>
      <c r="M326" s="216"/>
      <c r="N326" s="217"/>
      <c r="O326" s="217"/>
      <c r="P326" s="217"/>
      <c r="Q326" s="217"/>
      <c r="R326" s="217"/>
      <c r="S326" s="217"/>
      <c r="T326" s="218"/>
      <c r="AT326" s="219" t="s">
        <v>165</v>
      </c>
      <c r="AU326" s="219" t="s">
        <v>85</v>
      </c>
      <c r="AV326" s="14" t="s">
        <v>85</v>
      </c>
      <c r="AW326" s="14" t="s">
        <v>35</v>
      </c>
      <c r="AX326" s="14" t="s">
        <v>75</v>
      </c>
      <c r="AY326" s="219" t="s">
        <v>153</v>
      </c>
    </row>
    <row r="327" spans="2:51" s="15" customFormat="1" ht="11.25">
      <c r="B327" s="220"/>
      <c r="C327" s="221"/>
      <c r="D327" s="200" t="s">
        <v>165</v>
      </c>
      <c r="E327" s="222" t="s">
        <v>19</v>
      </c>
      <c r="F327" s="223" t="s">
        <v>169</v>
      </c>
      <c r="G327" s="221"/>
      <c r="H327" s="224">
        <v>22.8</v>
      </c>
      <c r="I327" s="225"/>
      <c r="J327" s="221"/>
      <c r="K327" s="221"/>
      <c r="L327" s="226"/>
      <c r="M327" s="227"/>
      <c r="N327" s="228"/>
      <c r="O327" s="228"/>
      <c r="P327" s="228"/>
      <c r="Q327" s="228"/>
      <c r="R327" s="228"/>
      <c r="S327" s="228"/>
      <c r="T327" s="229"/>
      <c r="AT327" s="230" t="s">
        <v>165</v>
      </c>
      <c r="AU327" s="230" t="s">
        <v>85</v>
      </c>
      <c r="AV327" s="15" t="s">
        <v>154</v>
      </c>
      <c r="AW327" s="15" t="s">
        <v>35</v>
      </c>
      <c r="AX327" s="15" t="s">
        <v>75</v>
      </c>
      <c r="AY327" s="230" t="s">
        <v>153</v>
      </c>
    </row>
    <row r="328" spans="2:51" s="16" customFormat="1" ht="11.25">
      <c r="B328" s="231"/>
      <c r="C328" s="232"/>
      <c r="D328" s="200" t="s">
        <v>165</v>
      </c>
      <c r="E328" s="233" t="s">
        <v>19</v>
      </c>
      <c r="F328" s="234" t="s">
        <v>176</v>
      </c>
      <c r="G328" s="232"/>
      <c r="H328" s="235">
        <v>316.19300000000004</v>
      </c>
      <c r="I328" s="236"/>
      <c r="J328" s="232"/>
      <c r="K328" s="232"/>
      <c r="L328" s="237"/>
      <c r="M328" s="238"/>
      <c r="N328" s="239"/>
      <c r="O328" s="239"/>
      <c r="P328" s="239"/>
      <c r="Q328" s="239"/>
      <c r="R328" s="239"/>
      <c r="S328" s="239"/>
      <c r="T328" s="240"/>
      <c r="AT328" s="241" t="s">
        <v>165</v>
      </c>
      <c r="AU328" s="241" t="s">
        <v>85</v>
      </c>
      <c r="AV328" s="16" t="s">
        <v>161</v>
      </c>
      <c r="AW328" s="16" t="s">
        <v>35</v>
      </c>
      <c r="AX328" s="16" t="s">
        <v>83</v>
      </c>
      <c r="AY328" s="241" t="s">
        <v>153</v>
      </c>
    </row>
    <row r="329" spans="1:65" s="2" customFormat="1" ht="16.5" customHeight="1">
      <c r="A329" s="36"/>
      <c r="B329" s="37"/>
      <c r="C329" s="242" t="s">
        <v>362</v>
      </c>
      <c r="D329" s="242" t="s">
        <v>363</v>
      </c>
      <c r="E329" s="243" t="s">
        <v>364</v>
      </c>
      <c r="F329" s="244" t="s">
        <v>365</v>
      </c>
      <c r="G329" s="245" t="s">
        <v>366</v>
      </c>
      <c r="H329" s="246">
        <v>126.477</v>
      </c>
      <c r="I329" s="247"/>
      <c r="J329" s="248">
        <f>ROUND(I329*H329,2)</f>
        <v>0</v>
      </c>
      <c r="K329" s="244" t="s">
        <v>160</v>
      </c>
      <c r="L329" s="249"/>
      <c r="M329" s="250" t="s">
        <v>19</v>
      </c>
      <c r="N329" s="251" t="s">
        <v>46</v>
      </c>
      <c r="O329" s="66"/>
      <c r="P329" s="189">
        <f>O329*H329</f>
        <v>0</v>
      </c>
      <c r="Q329" s="189">
        <v>0.001</v>
      </c>
      <c r="R329" s="189">
        <f>Q329*H329</f>
        <v>0.126477</v>
      </c>
      <c r="S329" s="189">
        <v>0</v>
      </c>
      <c r="T329" s="190">
        <f>S329*H329</f>
        <v>0</v>
      </c>
      <c r="U329" s="36"/>
      <c r="V329" s="36"/>
      <c r="W329" s="36"/>
      <c r="X329" s="36"/>
      <c r="Y329" s="36"/>
      <c r="Z329" s="36"/>
      <c r="AA329" s="36"/>
      <c r="AB329" s="36"/>
      <c r="AC329" s="36"/>
      <c r="AD329" s="36"/>
      <c r="AE329" s="36"/>
      <c r="AR329" s="191" t="s">
        <v>367</v>
      </c>
      <c r="AT329" s="191" t="s">
        <v>363</v>
      </c>
      <c r="AU329" s="191" t="s">
        <v>85</v>
      </c>
      <c r="AY329" s="19" t="s">
        <v>153</v>
      </c>
      <c r="BE329" s="192">
        <f>IF(N329="základní",J329,0)</f>
        <v>0</v>
      </c>
      <c r="BF329" s="192">
        <f>IF(N329="snížená",J329,0)</f>
        <v>0</v>
      </c>
      <c r="BG329" s="192">
        <f>IF(N329="zákl. přenesená",J329,0)</f>
        <v>0</v>
      </c>
      <c r="BH329" s="192">
        <f>IF(N329="sníž. přenesená",J329,0)</f>
        <v>0</v>
      </c>
      <c r="BI329" s="192">
        <f>IF(N329="nulová",J329,0)</f>
        <v>0</v>
      </c>
      <c r="BJ329" s="19" t="s">
        <v>83</v>
      </c>
      <c r="BK329" s="192">
        <f>ROUND(I329*H329,2)</f>
        <v>0</v>
      </c>
      <c r="BL329" s="19" t="s">
        <v>285</v>
      </c>
      <c r="BM329" s="191" t="s">
        <v>368</v>
      </c>
    </row>
    <row r="330" spans="2:51" s="14" customFormat="1" ht="11.25">
      <c r="B330" s="209"/>
      <c r="C330" s="210"/>
      <c r="D330" s="200" t="s">
        <v>165</v>
      </c>
      <c r="E330" s="211" t="s">
        <v>19</v>
      </c>
      <c r="F330" s="212" t="s">
        <v>369</v>
      </c>
      <c r="G330" s="210"/>
      <c r="H330" s="213">
        <v>126.477</v>
      </c>
      <c r="I330" s="214"/>
      <c r="J330" s="210"/>
      <c r="K330" s="210"/>
      <c r="L330" s="215"/>
      <c r="M330" s="216"/>
      <c r="N330" s="217"/>
      <c r="O330" s="217"/>
      <c r="P330" s="217"/>
      <c r="Q330" s="217"/>
      <c r="R330" s="217"/>
      <c r="S330" s="217"/>
      <c r="T330" s="218"/>
      <c r="AT330" s="219" t="s">
        <v>165</v>
      </c>
      <c r="AU330" s="219" t="s">
        <v>85</v>
      </c>
      <c r="AV330" s="14" t="s">
        <v>85</v>
      </c>
      <c r="AW330" s="14" t="s">
        <v>35</v>
      </c>
      <c r="AX330" s="14" t="s">
        <v>75</v>
      </c>
      <c r="AY330" s="219" t="s">
        <v>153</v>
      </c>
    </row>
    <row r="331" spans="2:51" s="16" customFormat="1" ht="11.25">
      <c r="B331" s="231"/>
      <c r="C331" s="232"/>
      <c r="D331" s="200" t="s">
        <v>165</v>
      </c>
      <c r="E331" s="233" t="s">
        <v>19</v>
      </c>
      <c r="F331" s="234" t="s">
        <v>176</v>
      </c>
      <c r="G331" s="232"/>
      <c r="H331" s="235">
        <v>126.477</v>
      </c>
      <c r="I331" s="236"/>
      <c r="J331" s="232"/>
      <c r="K331" s="232"/>
      <c r="L331" s="237"/>
      <c r="M331" s="238"/>
      <c r="N331" s="239"/>
      <c r="O331" s="239"/>
      <c r="P331" s="239"/>
      <c r="Q331" s="239"/>
      <c r="R331" s="239"/>
      <c r="S331" s="239"/>
      <c r="T331" s="240"/>
      <c r="AT331" s="241" t="s">
        <v>165</v>
      </c>
      <c r="AU331" s="241" t="s">
        <v>85</v>
      </c>
      <c r="AV331" s="16" t="s">
        <v>161</v>
      </c>
      <c r="AW331" s="16" t="s">
        <v>35</v>
      </c>
      <c r="AX331" s="16" t="s">
        <v>83</v>
      </c>
      <c r="AY331" s="241" t="s">
        <v>153</v>
      </c>
    </row>
    <row r="332" spans="1:65" s="2" customFormat="1" ht="16.5" customHeight="1">
      <c r="A332" s="36"/>
      <c r="B332" s="37"/>
      <c r="C332" s="180" t="s">
        <v>370</v>
      </c>
      <c r="D332" s="180" t="s">
        <v>156</v>
      </c>
      <c r="E332" s="181" t="s">
        <v>371</v>
      </c>
      <c r="F332" s="182" t="s">
        <v>372</v>
      </c>
      <c r="G332" s="183" t="s">
        <v>159</v>
      </c>
      <c r="H332" s="184">
        <v>316.193</v>
      </c>
      <c r="I332" s="185"/>
      <c r="J332" s="186">
        <f>ROUND(I332*H332,2)</f>
        <v>0</v>
      </c>
      <c r="K332" s="182" t="s">
        <v>160</v>
      </c>
      <c r="L332" s="41"/>
      <c r="M332" s="187" t="s">
        <v>19</v>
      </c>
      <c r="N332" s="188" t="s">
        <v>46</v>
      </c>
      <c r="O332" s="66"/>
      <c r="P332" s="189">
        <f>O332*H332</f>
        <v>0</v>
      </c>
      <c r="Q332" s="189">
        <v>0.00088</v>
      </c>
      <c r="R332" s="189">
        <f>Q332*H332</f>
        <v>0.27824983999999997</v>
      </c>
      <c r="S332" s="189">
        <v>0</v>
      </c>
      <c r="T332" s="190">
        <f>S332*H332</f>
        <v>0</v>
      </c>
      <c r="U332" s="36"/>
      <c r="V332" s="36"/>
      <c r="W332" s="36"/>
      <c r="X332" s="36"/>
      <c r="Y332" s="36"/>
      <c r="Z332" s="36"/>
      <c r="AA332" s="36"/>
      <c r="AB332" s="36"/>
      <c r="AC332" s="36"/>
      <c r="AD332" s="36"/>
      <c r="AE332" s="36"/>
      <c r="AR332" s="191" t="s">
        <v>285</v>
      </c>
      <c r="AT332" s="191" t="s">
        <v>156</v>
      </c>
      <c r="AU332" s="191" t="s">
        <v>85</v>
      </c>
      <c r="AY332" s="19" t="s">
        <v>153</v>
      </c>
      <c r="BE332" s="192">
        <f>IF(N332="základní",J332,0)</f>
        <v>0</v>
      </c>
      <c r="BF332" s="192">
        <f>IF(N332="snížená",J332,0)</f>
        <v>0</v>
      </c>
      <c r="BG332" s="192">
        <f>IF(N332="zákl. přenesená",J332,0)</f>
        <v>0</v>
      </c>
      <c r="BH332" s="192">
        <f>IF(N332="sníž. přenesená",J332,0)</f>
        <v>0</v>
      </c>
      <c r="BI332" s="192">
        <f>IF(N332="nulová",J332,0)</f>
        <v>0</v>
      </c>
      <c r="BJ332" s="19" t="s">
        <v>83</v>
      </c>
      <c r="BK332" s="192">
        <f>ROUND(I332*H332,2)</f>
        <v>0</v>
      </c>
      <c r="BL332" s="19" t="s">
        <v>285</v>
      </c>
      <c r="BM332" s="191" t="s">
        <v>373</v>
      </c>
    </row>
    <row r="333" spans="1:47" s="2" customFormat="1" ht="11.25">
      <c r="A333" s="36"/>
      <c r="B333" s="37"/>
      <c r="C333" s="38"/>
      <c r="D333" s="193" t="s">
        <v>163</v>
      </c>
      <c r="E333" s="38"/>
      <c r="F333" s="194" t="s">
        <v>374</v>
      </c>
      <c r="G333" s="38"/>
      <c r="H333" s="38"/>
      <c r="I333" s="195"/>
      <c r="J333" s="38"/>
      <c r="K333" s="38"/>
      <c r="L333" s="41"/>
      <c r="M333" s="196"/>
      <c r="N333" s="197"/>
      <c r="O333" s="66"/>
      <c r="P333" s="66"/>
      <c r="Q333" s="66"/>
      <c r="R333" s="66"/>
      <c r="S333" s="66"/>
      <c r="T333" s="67"/>
      <c r="U333" s="36"/>
      <c r="V333" s="36"/>
      <c r="W333" s="36"/>
      <c r="X333" s="36"/>
      <c r="Y333" s="36"/>
      <c r="Z333" s="36"/>
      <c r="AA333" s="36"/>
      <c r="AB333" s="36"/>
      <c r="AC333" s="36"/>
      <c r="AD333" s="36"/>
      <c r="AE333" s="36"/>
      <c r="AT333" s="19" t="s">
        <v>163</v>
      </c>
      <c r="AU333" s="19" t="s">
        <v>85</v>
      </c>
    </row>
    <row r="334" spans="2:51" s="13" customFormat="1" ht="11.25">
      <c r="B334" s="198"/>
      <c r="C334" s="199"/>
      <c r="D334" s="200" t="s">
        <v>165</v>
      </c>
      <c r="E334" s="201" t="s">
        <v>19</v>
      </c>
      <c r="F334" s="202" t="s">
        <v>166</v>
      </c>
      <c r="G334" s="199"/>
      <c r="H334" s="201" t="s">
        <v>19</v>
      </c>
      <c r="I334" s="203"/>
      <c r="J334" s="199"/>
      <c r="K334" s="199"/>
      <c r="L334" s="204"/>
      <c r="M334" s="205"/>
      <c r="N334" s="206"/>
      <c r="O334" s="206"/>
      <c r="P334" s="206"/>
      <c r="Q334" s="206"/>
      <c r="R334" s="206"/>
      <c r="S334" s="206"/>
      <c r="T334" s="207"/>
      <c r="AT334" s="208" t="s">
        <v>165</v>
      </c>
      <c r="AU334" s="208" t="s">
        <v>85</v>
      </c>
      <c r="AV334" s="13" t="s">
        <v>83</v>
      </c>
      <c r="AW334" s="13" t="s">
        <v>35</v>
      </c>
      <c r="AX334" s="13" t="s">
        <v>75</v>
      </c>
      <c r="AY334" s="208" t="s">
        <v>153</v>
      </c>
    </row>
    <row r="335" spans="2:51" s="14" customFormat="1" ht="11.25">
      <c r="B335" s="209"/>
      <c r="C335" s="210"/>
      <c r="D335" s="200" t="s">
        <v>165</v>
      </c>
      <c r="E335" s="211" t="s">
        <v>19</v>
      </c>
      <c r="F335" s="212" t="s">
        <v>356</v>
      </c>
      <c r="G335" s="210"/>
      <c r="H335" s="213">
        <v>167.218</v>
      </c>
      <c r="I335" s="214"/>
      <c r="J335" s="210"/>
      <c r="K335" s="210"/>
      <c r="L335" s="215"/>
      <c r="M335" s="216"/>
      <c r="N335" s="217"/>
      <c r="O335" s="217"/>
      <c r="P335" s="217"/>
      <c r="Q335" s="217"/>
      <c r="R335" s="217"/>
      <c r="S335" s="217"/>
      <c r="T335" s="218"/>
      <c r="AT335" s="219" t="s">
        <v>165</v>
      </c>
      <c r="AU335" s="219" t="s">
        <v>85</v>
      </c>
      <c r="AV335" s="14" t="s">
        <v>85</v>
      </c>
      <c r="AW335" s="14" t="s">
        <v>35</v>
      </c>
      <c r="AX335" s="14" t="s">
        <v>75</v>
      </c>
      <c r="AY335" s="219" t="s">
        <v>153</v>
      </c>
    </row>
    <row r="336" spans="2:51" s="14" customFormat="1" ht="11.25">
      <c r="B336" s="209"/>
      <c r="C336" s="210"/>
      <c r="D336" s="200" t="s">
        <v>165</v>
      </c>
      <c r="E336" s="211" t="s">
        <v>19</v>
      </c>
      <c r="F336" s="212" t="s">
        <v>357</v>
      </c>
      <c r="G336" s="210"/>
      <c r="H336" s="213">
        <v>26.294</v>
      </c>
      <c r="I336" s="214"/>
      <c r="J336" s="210"/>
      <c r="K336" s="210"/>
      <c r="L336" s="215"/>
      <c r="M336" s="216"/>
      <c r="N336" s="217"/>
      <c r="O336" s="217"/>
      <c r="P336" s="217"/>
      <c r="Q336" s="217"/>
      <c r="R336" s="217"/>
      <c r="S336" s="217"/>
      <c r="T336" s="218"/>
      <c r="AT336" s="219" t="s">
        <v>165</v>
      </c>
      <c r="AU336" s="219" t="s">
        <v>85</v>
      </c>
      <c r="AV336" s="14" t="s">
        <v>85</v>
      </c>
      <c r="AW336" s="14" t="s">
        <v>35</v>
      </c>
      <c r="AX336" s="14" t="s">
        <v>75</v>
      </c>
      <c r="AY336" s="219" t="s">
        <v>153</v>
      </c>
    </row>
    <row r="337" spans="2:51" s="15" customFormat="1" ht="11.25">
      <c r="B337" s="220"/>
      <c r="C337" s="221"/>
      <c r="D337" s="200" t="s">
        <v>165</v>
      </c>
      <c r="E337" s="222" t="s">
        <v>19</v>
      </c>
      <c r="F337" s="223" t="s">
        <v>169</v>
      </c>
      <c r="G337" s="221"/>
      <c r="H337" s="224">
        <v>193.512</v>
      </c>
      <c r="I337" s="225"/>
      <c r="J337" s="221"/>
      <c r="K337" s="221"/>
      <c r="L337" s="226"/>
      <c r="M337" s="227"/>
      <c r="N337" s="228"/>
      <c r="O337" s="228"/>
      <c r="P337" s="228"/>
      <c r="Q337" s="228"/>
      <c r="R337" s="228"/>
      <c r="S337" s="228"/>
      <c r="T337" s="229"/>
      <c r="AT337" s="230" t="s">
        <v>165</v>
      </c>
      <c r="AU337" s="230" t="s">
        <v>85</v>
      </c>
      <c r="AV337" s="15" t="s">
        <v>154</v>
      </c>
      <c r="AW337" s="15" t="s">
        <v>35</v>
      </c>
      <c r="AX337" s="15" t="s">
        <v>75</v>
      </c>
      <c r="AY337" s="230" t="s">
        <v>153</v>
      </c>
    </row>
    <row r="338" spans="2:51" s="13" customFormat="1" ht="11.25">
      <c r="B338" s="198"/>
      <c r="C338" s="199"/>
      <c r="D338" s="200" t="s">
        <v>165</v>
      </c>
      <c r="E338" s="201" t="s">
        <v>19</v>
      </c>
      <c r="F338" s="202" t="s">
        <v>170</v>
      </c>
      <c r="G338" s="199"/>
      <c r="H338" s="201" t="s">
        <v>19</v>
      </c>
      <c r="I338" s="203"/>
      <c r="J338" s="199"/>
      <c r="K338" s="199"/>
      <c r="L338" s="204"/>
      <c r="M338" s="205"/>
      <c r="N338" s="206"/>
      <c r="O338" s="206"/>
      <c r="P338" s="206"/>
      <c r="Q338" s="206"/>
      <c r="R338" s="206"/>
      <c r="S338" s="206"/>
      <c r="T338" s="207"/>
      <c r="AT338" s="208" t="s">
        <v>165</v>
      </c>
      <c r="AU338" s="208" t="s">
        <v>85</v>
      </c>
      <c r="AV338" s="13" t="s">
        <v>83</v>
      </c>
      <c r="AW338" s="13" t="s">
        <v>35</v>
      </c>
      <c r="AX338" s="13" t="s">
        <v>75</v>
      </c>
      <c r="AY338" s="208" t="s">
        <v>153</v>
      </c>
    </row>
    <row r="339" spans="2:51" s="14" customFormat="1" ht="11.25">
      <c r="B339" s="209"/>
      <c r="C339" s="210"/>
      <c r="D339" s="200" t="s">
        <v>165</v>
      </c>
      <c r="E339" s="211" t="s">
        <v>19</v>
      </c>
      <c r="F339" s="212" t="s">
        <v>358</v>
      </c>
      <c r="G339" s="210"/>
      <c r="H339" s="213">
        <v>78.492</v>
      </c>
      <c r="I339" s="214"/>
      <c r="J339" s="210"/>
      <c r="K339" s="210"/>
      <c r="L339" s="215"/>
      <c r="M339" s="216"/>
      <c r="N339" s="217"/>
      <c r="O339" s="217"/>
      <c r="P339" s="217"/>
      <c r="Q339" s="217"/>
      <c r="R339" s="217"/>
      <c r="S339" s="217"/>
      <c r="T339" s="218"/>
      <c r="AT339" s="219" t="s">
        <v>165</v>
      </c>
      <c r="AU339" s="219" t="s">
        <v>85</v>
      </c>
      <c r="AV339" s="14" t="s">
        <v>85</v>
      </c>
      <c r="AW339" s="14" t="s">
        <v>35</v>
      </c>
      <c r="AX339" s="14" t="s">
        <v>75</v>
      </c>
      <c r="AY339" s="219" t="s">
        <v>153</v>
      </c>
    </row>
    <row r="340" spans="2:51" s="14" customFormat="1" ht="11.25">
      <c r="B340" s="209"/>
      <c r="C340" s="210"/>
      <c r="D340" s="200" t="s">
        <v>165</v>
      </c>
      <c r="E340" s="211" t="s">
        <v>19</v>
      </c>
      <c r="F340" s="212" t="s">
        <v>359</v>
      </c>
      <c r="G340" s="210"/>
      <c r="H340" s="213">
        <v>10.165</v>
      </c>
      <c r="I340" s="214"/>
      <c r="J340" s="210"/>
      <c r="K340" s="210"/>
      <c r="L340" s="215"/>
      <c r="M340" s="216"/>
      <c r="N340" s="217"/>
      <c r="O340" s="217"/>
      <c r="P340" s="217"/>
      <c r="Q340" s="217"/>
      <c r="R340" s="217"/>
      <c r="S340" s="217"/>
      <c r="T340" s="218"/>
      <c r="AT340" s="219" t="s">
        <v>165</v>
      </c>
      <c r="AU340" s="219" t="s">
        <v>85</v>
      </c>
      <c r="AV340" s="14" t="s">
        <v>85</v>
      </c>
      <c r="AW340" s="14" t="s">
        <v>35</v>
      </c>
      <c r="AX340" s="14" t="s">
        <v>75</v>
      </c>
      <c r="AY340" s="219" t="s">
        <v>153</v>
      </c>
    </row>
    <row r="341" spans="2:51" s="14" customFormat="1" ht="11.25">
      <c r="B341" s="209"/>
      <c r="C341" s="210"/>
      <c r="D341" s="200" t="s">
        <v>165</v>
      </c>
      <c r="E341" s="211" t="s">
        <v>19</v>
      </c>
      <c r="F341" s="212" t="s">
        <v>360</v>
      </c>
      <c r="G341" s="210"/>
      <c r="H341" s="213">
        <v>11.224</v>
      </c>
      <c r="I341" s="214"/>
      <c r="J341" s="210"/>
      <c r="K341" s="210"/>
      <c r="L341" s="215"/>
      <c r="M341" s="216"/>
      <c r="N341" s="217"/>
      <c r="O341" s="217"/>
      <c r="P341" s="217"/>
      <c r="Q341" s="217"/>
      <c r="R341" s="217"/>
      <c r="S341" s="217"/>
      <c r="T341" s="218"/>
      <c r="AT341" s="219" t="s">
        <v>165</v>
      </c>
      <c r="AU341" s="219" t="s">
        <v>85</v>
      </c>
      <c r="AV341" s="14" t="s">
        <v>85</v>
      </c>
      <c r="AW341" s="14" t="s">
        <v>35</v>
      </c>
      <c r="AX341" s="14" t="s">
        <v>75</v>
      </c>
      <c r="AY341" s="219" t="s">
        <v>153</v>
      </c>
    </row>
    <row r="342" spans="2:51" s="15" customFormat="1" ht="11.25">
      <c r="B342" s="220"/>
      <c r="C342" s="221"/>
      <c r="D342" s="200" t="s">
        <v>165</v>
      </c>
      <c r="E342" s="222" t="s">
        <v>19</v>
      </c>
      <c r="F342" s="223" t="s">
        <v>169</v>
      </c>
      <c r="G342" s="221"/>
      <c r="H342" s="224">
        <v>99.88100000000001</v>
      </c>
      <c r="I342" s="225"/>
      <c r="J342" s="221"/>
      <c r="K342" s="221"/>
      <c r="L342" s="226"/>
      <c r="M342" s="227"/>
      <c r="N342" s="228"/>
      <c r="O342" s="228"/>
      <c r="P342" s="228"/>
      <c r="Q342" s="228"/>
      <c r="R342" s="228"/>
      <c r="S342" s="228"/>
      <c r="T342" s="229"/>
      <c r="AT342" s="230" t="s">
        <v>165</v>
      </c>
      <c r="AU342" s="230" t="s">
        <v>85</v>
      </c>
      <c r="AV342" s="15" t="s">
        <v>154</v>
      </c>
      <c r="AW342" s="15" t="s">
        <v>35</v>
      </c>
      <c r="AX342" s="15" t="s">
        <v>75</v>
      </c>
      <c r="AY342" s="230" t="s">
        <v>153</v>
      </c>
    </row>
    <row r="343" spans="2:51" s="13" customFormat="1" ht="11.25">
      <c r="B343" s="198"/>
      <c r="C343" s="199"/>
      <c r="D343" s="200" t="s">
        <v>165</v>
      </c>
      <c r="E343" s="201" t="s">
        <v>19</v>
      </c>
      <c r="F343" s="202" t="s">
        <v>174</v>
      </c>
      <c r="G343" s="199"/>
      <c r="H343" s="201" t="s">
        <v>19</v>
      </c>
      <c r="I343" s="203"/>
      <c r="J343" s="199"/>
      <c r="K343" s="199"/>
      <c r="L343" s="204"/>
      <c r="M343" s="205"/>
      <c r="N343" s="206"/>
      <c r="O343" s="206"/>
      <c r="P343" s="206"/>
      <c r="Q343" s="206"/>
      <c r="R343" s="206"/>
      <c r="S343" s="206"/>
      <c r="T343" s="207"/>
      <c r="AT343" s="208" t="s">
        <v>165</v>
      </c>
      <c r="AU343" s="208" t="s">
        <v>85</v>
      </c>
      <c r="AV343" s="13" t="s">
        <v>83</v>
      </c>
      <c r="AW343" s="13" t="s">
        <v>35</v>
      </c>
      <c r="AX343" s="13" t="s">
        <v>75</v>
      </c>
      <c r="AY343" s="208" t="s">
        <v>153</v>
      </c>
    </row>
    <row r="344" spans="2:51" s="14" customFormat="1" ht="11.25">
      <c r="B344" s="209"/>
      <c r="C344" s="210"/>
      <c r="D344" s="200" t="s">
        <v>165</v>
      </c>
      <c r="E344" s="211" t="s">
        <v>19</v>
      </c>
      <c r="F344" s="212" t="s">
        <v>361</v>
      </c>
      <c r="G344" s="210"/>
      <c r="H344" s="213">
        <v>22.8</v>
      </c>
      <c r="I344" s="214"/>
      <c r="J344" s="210"/>
      <c r="K344" s="210"/>
      <c r="L344" s="215"/>
      <c r="M344" s="216"/>
      <c r="N344" s="217"/>
      <c r="O344" s="217"/>
      <c r="P344" s="217"/>
      <c r="Q344" s="217"/>
      <c r="R344" s="217"/>
      <c r="S344" s="217"/>
      <c r="T344" s="218"/>
      <c r="AT344" s="219" t="s">
        <v>165</v>
      </c>
      <c r="AU344" s="219" t="s">
        <v>85</v>
      </c>
      <c r="AV344" s="14" t="s">
        <v>85</v>
      </c>
      <c r="AW344" s="14" t="s">
        <v>35</v>
      </c>
      <c r="AX344" s="14" t="s">
        <v>75</v>
      </c>
      <c r="AY344" s="219" t="s">
        <v>153</v>
      </c>
    </row>
    <row r="345" spans="2:51" s="15" customFormat="1" ht="11.25">
      <c r="B345" s="220"/>
      <c r="C345" s="221"/>
      <c r="D345" s="200" t="s">
        <v>165</v>
      </c>
      <c r="E345" s="222" t="s">
        <v>19</v>
      </c>
      <c r="F345" s="223" t="s">
        <v>169</v>
      </c>
      <c r="G345" s="221"/>
      <c r="H345" s="224">
        <v>22.8</v>
      </c>
      <c r="I345" s="225"/>
      <c r="J345" s="221"/>
      <c r="K345" s="221"/>
      <c r="L345" s="226"/>
      <c r="M345" s="227"/>
      <c r="N345" s="228"/>
      <c r="O345" s="228"/>
      <c r="P345" s="228"/>
      <c r="Q345" s="228"/>
      <c r="R345" s="228"/>
      <c r="S345" s="228"/>
      <c r="T345" s="229"/>
      <c r="AT345" s="230" t="s">
        <v>165</v>
      </c>
      <c r="AU345" s="230" t="s">
        <v>85</v>
      </c>
      <c r="AV345" s="15" t="s">
        <v>154</v>
      </c>
      <c r="AW345" s="15" t="s">
        <v>35</v>
      </c>
      <c r="AX345" s="15" t="s">
        <v>75</v>
      </c>
      <c r="AY345" s="230" t="s">
        <v>153</v>
      </c>
    </row>
    <row r="346" spans="2:51" s="16" customFormat="1" ht="11.25">
      <c r="B346" s="231"/>
      <c r="C346" s="232"/>
      <c r="D346" s="200" t="s">
        <v>165</v>
      </c>
      <c r="E346" s="233" t="s">
        <v>19</v>
      </c>
      <c r="F346" s="234" t="s">
        <v>176</v>
      </c>
      <c r="G346" s="232"/>
      <c r="H346" s="235">
        <v>316.19300000000004</v>
      </c>
      <c r="I346" s="236"/>
      <c r="J346" s="232"/>
      <c r="K346" s="232"/>
      <c r="L346" s="237"/>
      <c r="M346" s="238"/>
      <c r="N346" s="239"/>
      <c r="O346" s="239"/>
      <c r="P346" s="239"/>
      <c r="Q346" s="239"/>
      <c r="R346" s="239"/>
      <c r="S346" s="239"/>
      <c r="T346" s="240"/>
      <c r="AT346" s="241" t="s">
        <v>165</v>
      </c>
      <c r="AU346" s="241" t="s">
        <v>85</v>
      </c>
      <c r="AV346" s="16" t="s">
        <v>161</v>
      </c>
      <c r="AW346" s="16" t="s">
        <v>35</v>
      </c>
      <c r="AX346" s="16" t="s">
        <v>83</v>
      </c>
      <c r="AY346" s="241" t="s">
        <v>153</v>
      </c>
    </row>
    <row r="347" spans="1:65" s="2" customFormat="1" ht="33" customHeight="1">
      <c r="A347" s="36"/>
      <c r="B347" s="37"/>
      <c r="C347" s="180" t="s">
        <v>375</v>
      </c>
      <c r="D347" s="180" t="s">
        <v>156</v>
      </c>
      <c r="E347" s="181" t="s">
        <v>376</v>
      </c>
      <c r="F347" s="182" t="s">
        <v>377</v>
      </c>
      <c r="G347" s="183" t="s">
        <v>278</v>
      </c>
      <c r="H347" s="184">
        <v>56</v>
      </c>
      <c r="I347" s="185"/>
      <c r="J347" s="186">
        <f>ROUND(I347*H347,2)</f>
        <v>0</v>
      </c>
      <c r="K347" s="182" t="s">
        <v>160</v>
      </c>
      <c r="L347" s="41"/>
      <c r="M347" s="187" t="s">
        <v>19</v>
      </c>
      <c r="N347" s="188" t="s">
        <v>46</v>
      </c>
      <c r="O347" s="66"/>
      <c r="P347" s="189">
        <f>O347*H347</f>
        <v>0</v>
      </c>
      <c r="Q347" s="189">
        <v>0.00108</v>
      </c>
      <c r="R347" s="189">
        <f>Q347*H347</f>
        <v>0.06048</v>
      </c>
      <c r="S347" s="189">
        <v>0</v>
      </c>
      <c r="T347" s="190">
        <f>S347*H347</f>
        <v>0</v>
      </c>
      <c r="U347" s="36"/>
      <c r="V347" s="36"/>
      <c r="W347" s="36"/>
      <c r="X347" s="36"/>
      <c r="Y347" s="36"/>
      <c r="Z347" s="36"/>
      <c r="AA347" s="36"/>
      <c r="AB347" s="36"/>
      <c r="AC347" s="36"/>
      <c r="AD347" s="36"/>
      <c r="AE347" s="36"/>
      <c r="AR347" s="191" t="s">
        <v>285</v>
      </c>
      <c r="AT347" s="191" t="s">
        <v>156</v>
      </c>
      <c r="AU347" s="191" t="s">
        <v>85</v>
      </c>
      <c r="AY347" s="19" t="s">
        <v>153</v>
      </c>
      <c r="BE347" s="192">
        <f>IF(N347="základní",J347,0)</f>
        <v>0</v>
      </c>
      <c r="BF347" s="192">
        <f>IF(N347="snížená",J347,0)</f>
        <v>0</v>
      </c>
      <c r="BG347" s="192">
        <f>IF(N347="zákl. přenesená",J347,0)</f>
        <v>0</v>
      </c>
      <c r="BH347" s="192">
        <f>IF(N347="sníž. přenesená",J347,0)</f>
        <v>0</v>
      </c>
      <c r="BI347" s="192">
        <f>IF(N347="nulová",J347,0)</f>
        <v>0</v>
      </c>
      <c r="BJ347" s="19" t="s">
        <v>83</v>
      </c>
      <c r="BK347" s="192">
        <f>ROUND(I347*H347,2)</f>
        <v>0</v>
      </c>
      <c r="BL347" s="19" t="s">
        <v>285</v>
      </c>
      <c r="BM347" s="191" t="s">
        <v>378</v>
      </c>
    </row>
    <row r="348" spans="1:47" s="2" customFormat="1" ht="11.25">
      <c r="A348" s="36"/>
      <c r="B348" s="37"/>
      <c r="C348" s="38"/>
      <c r="D348" s="193" t="s">
        <v>163</v>
      </c>
      <c r="E348" s="38"/>
      <c r="F348" s="194" t="s">
        <v>379</v>
      </c>
      <c r="G348" s="38"/>
      <c r="H348" s="38"/>
      <c r="I348" s="195"/>
      <c r="J348" s="38"/>
      <c r="K348" s="38"/>
      <c r="L348" s="41"/>
      <c r="M348" s="196"/>
      <c r="N348" s="197"/>
      <c r="O348" s="66"/>
      <c r="P348" s="66"/>
      <c r="Q348" s="66"/>
      <c r="R348" s="66"/>
      <c r="S348" s="66"/>
      <c r="T348" s="67"/>
      <c r="U348" s="36"/>
      <c r="V348" s="36"/>
      <c r="W348" s="36"/>
      <c r="X348" s="36"/>
      <c r="Y348" s="36"/>
      <c r="Z348" s="36"/>
      <c r="AA348" s="36"/>
      <c r="AB348" s="36"/>
      <c r="AC348" s="36"/>
      <c r="AD348" s="36"/>
      <c r="AE348" s="36"/>
      <c r="AT348" s="19" t="s">
        <v>163</v>
      </c>
      <c r="AU348" s="19" t="s">
        <v>85</v>
      </c>
    </row>
    <row r="349" spans="2:51" s="13" customFormat="1" ht="11.25">
      <c r="B349" s="198"/>
      <c r="C349" s="199"/>
      <c r="D349" s="200" t="s">
        <v>165</v>
      </c>
      <c r="E349" s="201" t="s">
        <v>19</v>
      </c>
      <c r="F349" s="202" t="s">
        <v>166</v>
      </c>
      <c r="G349" s="199"/>
      <c r="H349" s="201" t="s">
        <v>19</v>
      </c>
      <c r="I349" s="203"/>
      <c r="J349" s="199"/>
      <c r="K349" s="199"/>
      <c r="L349" s="204"/>
      <c r="M349" s="205"/>
      <c r="N349" s="206"/>
      <c r="O349" s="206"/>
      <c r="P349" s="206"/>
      <c r="Q349" s="206"/>
      <c r="R349" s="206"/>
      <c r="S349" s="206"/>
      <c r="T349" s="207"/>
      <c r="AT349" s="208" t="s">
        <v>165</v>
      </c>
      <c r="AU349" s="208" t="s">
        <v>85</v>
      </c>
      <c r="AV349" s="13" t="s">
        <v>83</v>
      </c>
      <c r="AW349" s="13" t="s">
        <v>35</v>
      </c>
      <c r="AX349" s="13" t="s">
        <v>75</v>
      </c>
      <c r="AY349" s="208" t="s">
        <v>153</v>
      </c>
    </row>
    <row r="350" spans="2:51" s="14" customFormat="1" ht="11.25">
      <c r="B350" s="209"/>
      <c r="C350" s="210"/>
      <c r="D350" s="200" t="s">
        <v>165</v>
      </c>
      <c r="E350" s="211" t="s">
        <v>19</v>
      </c>
      <c r="F350" s="212" t="s">
        <v>375</v>
      </c>
      <c r="G350" s="210"/>
      <c r="H350" s="213">
        <v>27</v>
      </c>
      <c r="I350" s="214"/>
      <c r="J350" s="210"/>
      <c r="K350" s="210"/>
      <c r="L350" s="215"/>
      <c r="M350" s="216"/>
      <c r="N350" s="217"/>
      <c r="O350" s="217"/>
      <c r="P350" s="217"/>
      <c r="Q350" s="217"/>
      <c r="R350" s="217"/>
      <c r="S350" s="217"/>
      <c r="T350" s="218"/>
      <c r="AT350" s="219" t="s">
        <v>165</v>
      </c>
      <c r="AU350" s="219" t="s">
        <v>85</v>
      </c>
      <c r="AV350" s="14" t="s">
        <v>85</v>
      </c>
      <c r="AW350" s="14" t="s">
        <v>35</v>
      </c>
      <c r="AX350" s="14" t="s">
        <v>75</v>
      </c>
      <c r="AY350" s="219" t="s">
        <v>153</v>
      </c>
    </row>
    <row r="351" spans="2:51" s="14" customFormat="1" ht="11.25">
      <c r="B351" s="209"/>
      <c r="C351" s="210"/>
      <c r="D351" s="200" t="s">
        <v>165</v>
      </c>
      <c r="E351" s="211" t="s">
        <v>19</v>
      </c>
      <c r="F351" s="212" t="s">
        <v>209</v>
      </c>
      <c r="G351" s="210"/>
      <c r="H351" s="213">
        <v>5</v>
      </c>
      <c r="I351" s="214"/>
      <c r="J351" s="210"/>
      <c r="K351" s="210"/>
      <c r="L351" s="215"/>
      <c r="M351" s="216"/>
      <c r="N351" s="217"/>
      <c r="O351" s="217"/>
      <c r="P351" s="217"/>
      <c r="Q351" s="217"/>
      <c r="R351" s="217"/>
      <c r="S351" s="217"/>
      <c r="T351" s="218"/>
      <c r="AT351" s="219" t="s">
        <v>165</v>
      </c>
      <c r="AU351" s="219" t="s">
        <v>85</v>
      </c>
      <c r="AV351" s="14" t="s">
        <v>85</v>
      </c>
      <c r="AW351" s="14" t="s">
        <v>35</v>
      </c>
      <c r="AX351" s="14" t="s">
        <v>75</v>
      </c>
      <c r="AY351" s="219" t="s">
        <v>153</v>
      </c>
    </row>
    <row r="352" spans="2:51" s="15" customFormat="1" ht="11.25">
      <c r="B352" s="220"/>
      <c r="C352" s="221"/>
      <c r="D352" s="200" t="s">
        <v>165</v>
      </c>
      <c r="E352" s="222" t="s">
        <v>19</v>
      </c>
      <c r="F352" s="223" t="s">
        <v>169</v>
      </c>
      <c r="G352" s="221"/>
      <c r="H352" s="224">
        <v>32</v>
      </c>
      <c r="I352" s="225"/>
      <c r="J352" s="221"/>
      <c r="K352" s="221"/>
      <c r="L352" s="226"/>
      <c r="M352" s="227"/>
      <c r="N352" s="228"/>
      <c r="O352" s="228"/>
      <c r="P352" s="228"/>
      <c r="Q352" s="228"/>
      <c r="R352" s="228"/>
      <c r="S352" s="228"/>
      <c r="T352" s="229"/>
      <c r="AT352" s="230" t="s">
        <v>165</v>
      </c>
      <c r="AU352" s="230" t="s">
        <v>85</v>
      </c>
      <c r="AV352" s="15" t="s">
        <v>154</v>
      </c>
      <c r="AW352" s="15" t="s">
        <v>35</v>
      </c>
      <c r="AX352" s="15" t="s">
        <v>75</v>
      </c>
      <c r="AY352" s="230" t="s">
        <v>153</v>
      </c>
    </row>
    <row r="353" spans="2:51" s="13" customFormat="1" ht="11.25">
      <c r="B353" s="198"/>
      <c r="C353" s="199"/>
      <c r="D353" s="200" t="s">
        <v>165</v>
      </c>
      <c r="E353" s="201" t="s">
        <v>19</v>
      </c>
      <c r="F353" s="202" t="s">
        <v>170</v>
      </c>
      <c r="G353" s="199"/>
      <c r="H353" s="201" t="s">
        <v>19</v>
      </c>
      <c r="I353" s="203"/>
      <c r="J353" s="199"/>
      <c r="K353" s="199"/>
      <c r="L353" s="204"/>
      <c r="M353" s="205"/>
      <c r="N353" s="206"/>
      <c r="O353" s="206"/>
      <c r="P353" s="206"/>
      <c r="Q353" s="206"/>
      <c r="R353" s="206"/>
      <c r="S353" s="206"/>
      <c r="T353" s="207"/>
      <c r="AT353" s="208" t="s">
        <v>165</v>
      </c>
      <c r="AU353" s="208" t="s">
        <v>85</v>
      </c>
      <c r="AV353" s="13" t="s">
        <v>83</v>
      </c>
      <c r="AW353" s="13" t="s">
        <v>35</v>
      </c>
      <c r="AX353" s="13" t="s">
        <v>75</v>
      </c>
      <c r="AY353" s="208" t="s">
        <v>153</v>
      </c>
    </row>
    <row r="354" spans="2:51" s="14" customFormat="1" ht="11.25">
      <c r="B354" s="209"/>
      <c r="C354" s="210"/>
      <c r="D354" s="200" t="s">
        <v>165</v>
      </c>
      <c r="E354" s="211" t="s">
        <v>19</v>
      </c>
      <c r="F354" s="212" t="s">
        <v>380</v>
      </c>
      <c r="G354" s="210"/>
      <c r="H354" s="213">
        <v>16</v>
      </c>
      <c r="I354" s="214"/>
      <c r="J354" s="210"/>
      <c r="K354" s="210"/>
      <c r="L354" s="215"/>
      <c r="M354" s="216"/>
      <c r="N354" s="217"/>
      <c r="O354" s="217"/>
      <c r="P354" s="217"/>
      <c r="Q354" s="217"/>
      <c r="R354" s="217"/>
      <c r="S354" s="217"/>
      <c r="T354" s="218"/>
      <c r="AT354" s="219" t="s">
        <v>165</v>
      </c>
      <c r="AU354" s="219" t="s">
        <v>85</v>
      </c>
      <c r="AV354" s="14" t="s">
        <v>85</v>
      </c>
      <c r="AW354" s="14" t="s">
        <v>35</v>
      </c>
      <c r="AX354" s="14" t="s">
        <v>75</v>
      </c>
      <c r="AY354" s="219" t="s">
        <v>153</v>
      </c>
    </row>
    <row r="355" spans="2:51" s="14" customFormat="1" ht="11.25">
      <c r="B355" s="209"/>
      <c r="C355" s="210"/>
      <c r="D355" s="200" t="s">
        <v>165</v>
      </c>
      <c r="E355" s="211" t="s">
        <v>19</v>
      </c>
      <c r="F355" s="212" t="s">
        <v>85</v>
      </c>
      <c r="G355" s="210"/>
      <c r="H355" s="213">
        <v>2</v>
      </c>
      <c r="I355" s="214"/>
      <c r="J355" s="210"/>
      <c r="K355" s="210"/>
      <c r="L355" s="215"/>
      <c r="M355" s="216"/>
      <c r="N355" s="217"/>
      <c r="O355" s="217"/>
      <c r="P355" s="217"/>
      <c r="Q355" s="217"/>
      <c r="R355" s="217"/>
      <c r="S355" s="217"/>
      <c r="T355" s="218"/>
      <c r="AT355" s="219" t="s">
        <v>165</v>
      </c>
      <c r="AU355" s="219" t="s">
        <v>85</v>
      </c>
      <c r="AV355" s="14" t="s">
        <v>85</v>
      </c>
      <c r="AW355" s="14" t="s">
        <v>35</v>
      </c>
      <c r="AX355" s="14" t="s">
        <v>75</v>
      </c>
      <c r="AY355" s="219" t="s">
        <v>153</v>
      </c>
    </row>
    <row r="356" spans="2:51" s="14" customFormat="1" ht="11.25">
      <c r="B356" s="209"/>
      <c r="C356" s="210"/>
      <c r="D356" s="200" t="s">
        <v>165</v>
      </c>
      <c r="E356" s="211" t="s">
        <v>19</v>
      </c>
      <c r="F356" s="212" t="s">
        <v>85</v>
      </c>
      <c r="G356" s="210"/>
      <c r="H356" s="213">
        <v>2</v>
      </c>
      <c r="I356" s="214"/>
      <c r="J356" s="210"/>
      <c r="K356" s="210"/>
      <c r="L356" s="215"/>
      <c r="M356" s="216"/>
      <c r="N356" s="217"/>
      <c r="O356" s="217"/>
      <c r="P356" s="217"/>
      <c r="Q356" s="217"/>
      <c r="R356" s="217"/>
      <c r="S356" s="217"/>
      <c r="T356" s="218"/>
      <c r="AT356" s="219" t="s">
        <v>165</v>
      </c>
      <c r="AU356" s="219" t="s">
        <v>85</v>
      </c>
      <c r="AV356" s="14" t="s">
        <v>85</v>
      </c>
      <c r="AW356" s="14" t="s">
        <v>35</v>
      </c>
      <c r="AX356" s="14" t="s">
        <v>75</v>
      </c>
      <c r="AY356" s="219" t="s">
        <v>153</v>
      </c>
    </row>
    <row r="357" spans="2:51" s="15" customFormat="1" ht="11.25">
      <c r="B357" s="220"/>
      <c r="C357" s="221"/>
      <c r="D357" s="200" t="s">
        <v>165</v>
      </c>
      <c r="E357" s="222" t="s">
        <v>19</v>
      </c>
      <c r="F357" s="223" t="s">
        <v>169</v>
      </c>
      <c r="G357" s="221"/>
      <c r="H357" s="224">
        <v>20</v>
      </c>
      <c r="I357" s="225"/>
      <c r="J357" s="221"/>
      <c r="K357" s="221"/>
      <c r="L357" s="226"/>
      <c r="M357" s="227"/>
      <c r="N357" s="228"/>
      <c r="O357" s="228"/>
      <c r="P357" s="228"/>
      <c r="Q357" s="228"/>
      <c r="R357" s="228"/>
      <c r="S357" s="228"/>
      <c r="T357" s="229"/>
      <c r="AT357" s="230" t="s">
        <v>165</v>
      </c>
      <c r="AU357" s="230" t="s">
        <v>85</v>
      </c>
      <c r="AV357" s="15" t="s">
        <v>154</v>
      </c>
      <c r="AW357" s="15" t="s">
        <v>35</v>
      </c>
      <c r="AX357" s="15" t="s">
        <v>75</v>
      </c>
      <c r="AY357" s="230" t="s">
        <v>153</v>
      </c>
    </row>
    <row r="358" spans="2:51" s="13" customFormat="1" ht="11.25">
      <c r="B358" s="198"/>
      <c r="C358" s="199"/>
      <c r="D358" s="200" t="s">
        <v>165</v>
      </c>
      <c r="E358" s="201" t="s">
        <v>19</v>
      </c>
      <c r="F358" s="202" t="s">
        <v>174</v>
      </c>
      <c r="G358" s="199"/>
      <c r="H358" s="201" t="s">
        <v>19</v>
      </c>
      <c r="I358" s="203"/>
      <c r="J358" s="199"/>
      <c r="K358" s="199"/>
      <c r="L358" s="204"/>
      <c r="M358" s="205"/>
      <c r="N358" s="206"/>
      <c r="O358" s="206"/>
      <c r="P358" s="206"/>
      <c r="Q358" s="206"/>
      <c r="R358" s="206"/>
      <c r="S358" s="206"/>
      <c r="T358" s="207"/>
      <c r="AT358" s="208" t="s">
        <v>165</v>
      </c>
      <c r="AU358" s="208" t="s">
        <v>85</v>
      </c>
      <c r="AV358" s="13" t="s">
        <v>83</v>
      </c>
      <c r="AW358" s="13" t="s">
        <v>35</v>
      </c>
      <c r="AX358" s="13" t="s">
        <v>75</v>
      </c>
      <c r="AY358" s="208" t="s">
        <v>153</v>
      </c>
    </row>
    <row r="359" spans="2:51" s="14" customFormat="1" ht="11.25">
      <c r="B359" s="209"/>
      <c r="C359" s="210"/>
      <c r="D359" s="200" t="s">
        <v>165</v>
      </c>
      <c r="E359" s="211" t="s">
        <v>19</v>
      </c>
      <c r="F359" s="212" t="s">
        <v>381</v>
      </c>
      <c r="G359" s="210"/>
      <c r="H359" s="213">
        <v>4</v>
      </c>
      <c r="I359" s="214"/>
      <c r="J359" s="210"/>
      <c r="K359" s="210"/>
      <c r="L359" s="215"/>
      <c r="M359" s="216"/>
      <c r="N359" s="217"/>
      <c r="O359" s="217"/>
      <c r="P359" s="217"/>
      <c r="Q359" s="217"/>
      <c r="R359" s="217"/>
      <c r="S359" s="217"/>
      <c r="T359" s="218"/>
      <c r="AT359" s="219" t="s">
        <v>165</v>
      </c>
      <c r="AU359" s="219" t="s">
        <v>85</v>
      </c>
      <c r="AV359" s="14" t="s">
        <v>85</v>
      </c>
      <c r="AW359" s="14" t="s">
        <v>35</v>
      </c>
      <c r="AX359" s="14" t="s">
        <v>75</v>
      </c>
      <c r="AY359" s="219" t="s">
        <v>153</v>
      </c>
    </row>
    <row r="360" spans="2:51" s="15" customFormat="1" ht="11.25">
      <c r="B360" s="220"/>
      <c r="C360" s="221"/>
      <c r="D360" s="200" t="s">
        <v>165</v>
      </c>
      <c r="E360" s="222" t="s">
        <v>19</v>
      </c>
      <c r="F360" s="223" t="s">
        <v>169</v>
      </c>
      <c r="G360" s="221"/>
      <c r="H360" s="224">
        <v>4</v>
      </c>
      <c r="I360" s="225"/>
      <c r="J360" s="221"/>
      <c r="K360" s="221"/>
      <c r="L360" s="226"/>
      <c r="M360" s="227"/>
      <c r="N360" s="228"/>
      <c r="O360" s="228"/>
      <c r="P360" s="228"/>
      <c r="Q360" s="228"/>
      <c r="R360" s="228"/>
      <c r="S360" s="228"/>
      <c r="T360" s="229"/>
      <c r="AT360" s="230" t="s">
        <v>165</v>
      </c>
      <c r="AU360" s="230" t="s">
        <v>85</v>
      </c>
      <c r="AV360" s="15" t="s">
        <v>154</v>
      </c>
      <c r="AW360" s="15" t="s">
        <v>35</v>
      </c>
      <c r="AX360" s="15" t="s">
        <v>75</v>
      </c>
      <c r="AY360" s="230" t="s">
        <v>153</v>
      </c>
    </row>
    <row r="361" spans="2:51" s="16" customFormat="1" ht="11.25">
      <c r="B361" s="231"/>
      <c r="C361" s="232"/>
      <c r="D361" s="200" t="s">
        <v>165</v>
      </c>
      <c r="E361" s="233" t="s">
        <v>19</v>
      </c>
      <c r="F361" s="234" t="s">
        <v>176</v>
      </c>
      <c r="G361" s="232"/>
      <c r="H361" s="235">
        <v>56</v>
      </c>
      <c r="I361" s="236"/>
      <c r="J361" s="232"/>
      <c r="K361" s="232"/>
      <c r="L361" s="237"/>
      <c r="M361" s="238"/>
      <c r="N361" s="239"/>
      <c r="O361" s="239"/>
      <c r="P361" s="239"/>
      <c r="Q361" s="239"/>
      <c r="R361" s="239"/>
      <c r="S361" s="239"/>
      <c r="T361" s="240"/>
      <c r="AT361" s="241" t="s">
        <v>165</v>
      </c>
      <c r="AU361" s="241" t="s">
        <v>85</v>
      </c>
      <c r="AV361" s="16" t="s">
        <v>161</v>
      </c>
      <c r="AW361" s="16" t="s">
        <v>35</v>
      </c>
      <c r="AX361" s="16" t="s">
        <v>83</v>
      </c>
      <c r="AY361" s="241" t="s">
        <v>153</v>
      </c>
    </row>
    <row r="362" spans="1:65" s="2" customFormat="1" ht="33" customHeight="1">
      <c r="A362" s="36"/>
      <c r="B362" s="37"/>
      <c r="C362" s="180" t="s">
        <v>382</v>
      </c>
      <c r="D362" s="180" t="s">
        <v>156</v>
      </c>
      <c r="E362" s="181" t="s">
        <v>383</v>
      </c>
      <c r="F362" s="182" t="s">
        <v>384</v>
      </c>
      <c r="G362" s="183" t="s">
        <v>278</v>
      </c>
      <c r="H362" s="184">
        <v>20</v>
      </c>
      <c r="I362" s="185"/>
      <c r="J362" s="186">
        <f>ROUND(I362*H362,2)</f>
        <v>0</v>
      </c>
      <c r="K362" s="182" t="s">
        <v>160</v>
      </c>
      <c r="L362" s="41"/>
      <c r="M362" s="187" t="s">
        <v>19</v>
      </c>
      <c r="N362" s="188" t="s">
        <v>46</v>
      </c>
      <c r="O362" s="66"/>
      <c r="P362" s="189">
        <f>O362*H362</f>
        <v>0</v>
      </c>
      <c r="Q362" s="189">
        <v>0.00259</v>
      </c>
      <c r="R362" s="189">
        <f>Q362*H362</f>
        <v>0.0518</v>
      </c>
      <c r="S362" s="189">
        <v>0</v>
      </c>
      <c r="T362" s="190">
        <f>S362*H362</f>
        <v>0</v>
      </c>
      <c r="U362" s="36"/>
      <c r="V362" s="36"/>
      <c r="W362" s="36"/>
      <c r="X362" s="36"/>
      <c r="Y362" s="36"/>
      <c r="Z362" s="36"/>
      <c r="AA362" s="36"/>
      <c r="AB362" s="36"/>
      <c r="AC362" s="36"/>
      <c r="AD362" s="36"/>
      <c r="AE362" s="36"/>
      <c r="AR362" s="191" t="s">
        <v>285</v>
      </c>
      <c r="AT362" s="191" t="s">
        <v>156</v>
      </c>
      <c r="AU362" s="191" t="s">
        <v>85</v>
      </c>
      <c r="AY362" s="19" t="s">
        <v>153</v>
      </c>
      <c r="BE362" s="192">
        <f>IF(N362="základní",J362,0)</f>
        <v>0</v>
      </c>
      <c r="BF362" s="192">
        <f>IF(N362="snížená",J362,0)</f>
        <v>0</v>
      </c>
      <c r="BG362" s="192">
        <f>IF(N362="zákl. přenesená",J362,0)</f>
        <v>0</v>
      </c>
      <c r="BH362" s="192">
        <f>IF(N362="sníž. přenesená",J362,0)</f>
        <v>0</v>
      </c>
      <c r="BI362" s="192">
        <f>IF(N362="nulová",J362,0)</f>
        <v>0</v>
      </c>
      <c r="BJ362" s="19" t="s">
        <v>83</v>
      </c>
      <c r="BK362" s="192">
        <f>ROUND(I362*H362,2)</f>
        <v>0</v>
      </c>
      <c r="BL362" s="19" t="s">
        <v>285</v>
      </c>
      <c r="BM362" s="191" t="s">
        <v>385</v>
      </c>
    </row>
    <row r="363" spans="1:47" s="2" customFormat="1" ht="11.25">
      <c r="A363" s="36"/>
      <c r="B363" s="37"/>
      <c r="C363" s="38"/>
      <c r="D363" s="193" t="s">
        <v>163</v>
      </c>
      <c r="E363" s="38"/>
      <c r="F363" s="194" t="s">
        <v>386</v>
      </c>
      <c r="G363" s="38"/>
      <c r="H363" s="38"/>
      <c r="I363" s="195"/>
      <c r="J363" s="38"/>
      <c r="K363" s="38"/>
      <c r="L363" s="41"/>
      <c r="M363" s="196"/>
      <c r="N363" s="197"/>
      <c r="O363" s="66"/>
      <c r="P363" s="66"/>
      <c r="Q363" s="66"/>
      <c r="R363" s="66"/>
      <c r="S363" s="66"/>
      <c r="T363" s="67"/>
      <c r="U363" s="36"/>
      <c r="V363" s="36"/>
      <c r="W363" s="36"/>
      <c r="X363" s="36"/>
      <c r="Y363" s="36"/>
      <c r="Z363" s="36"/>
      <c r="AA363" s="36"/>
      <c r="AB363" s="36"/>
      <c r="AC363" s="36"/>
      <c r="AD363" s="36"/>
      <c r="AE363" s="36"/>
      <c r="AT363" s="19" t="s">
        <v>163</v>
      </c>
      <c r="AU363" s="19" t="s">
        <v>85</v>
      </c>
    </row>
    <row r="364" spans="2:51" s="13" customFormat="1" ht="11.25">
      <c r="B364" s="198"/>
      <c r="C364" s="199"/>
      <c r="D364" s="200" t="s">
        <v>165</v>
      </c>
      <c r="E364" s="201" t="s">
        <v>19</v>
      </c>
      <c r="F364" s="202" t="s">
        <v>166</v>
      </c>
      <c r="G364" s="199"/>
      <c r="H364" s="201" t="s">
        <v>19</v>
      </c>
      <c r="I364" s="203"/>
      <c r="J364" s="199"/>
      <c r="K364" s="199"/>
      <c r="L364" s="204"/>
      <c r="M364" s="205"/>
      <c r="N364" s="206"/>
      <c r="O364" s="206"/>
      <c r="P364" s="206"/>
      <c r="Q364" s="206"/>
      <c r="R364" s="206"/>
      <c r="S364" s="206"/>
      <c r="T364" s="207"/>
      <c r="AT364" s="208" t="s">
        <v>165</v>
      </c>
      <c r="AU364" s="208" t="s">
        <v>85</v>
      </c>
      <c r="AV364" s="13" t="s">
        <v>83</v>
      </c>
      <c r="AW364" s="13" t="s">
        <v>35</v>
      </c>
      <c r="AX364" s="13" t="s">
        <v>75</v>
      </c>
      <c r="AY364" s="208" t="s">
        <v>153</v>
      </c>
    </row>
    <row r="365" spans="2:51" s="14" customFormat="1" ht="11.25">
      <c r="B365" s="209"/>
      <c r="C365" s="210"/>
      <c r="D365" s="200" t="s">
        <v>165</v>
      </c>
      <c r="E365" s="211" t="s">
        <v>19</v>
      </c>
      <c r="F365" s="212" t="s">
        <v>282</v>
      </c>
      <c r="G365" s="210"/>
      <c r="H365" s="213">
        <v>13</v>
      </c>
      <c r="I365" s="214"/>
      <c r="J365" s="210"/>
      <c r="K365" s="210"/>
      <c r="L365" s="215"/>
      <c r="M365" s="216"/>
      <c r="N365" s="217"/>
      <c r="O365" s="217"/>
      <c r="P365" s="217"/>
      <c r="Q365" s="217"/>
      <c r="R365" s="217"/>
      <c r="S365" s="217"/>
      <c r="T365" s="218"/>
      <c r="AT365" s="219" t="s">
        <v>165</v>
      </c>
      <c r="AU365" s="219" t="s">
        <v>85</v>
      </c>
      <c r="AV365" s="14" t="s">
        <v>85</v>
      </c>
      <c r="AW365" s="14" t="s">
        <v>35</v>
      </c>
      <c r="AX365" s="14" t="s">
        <v>75</v>
      </c>
      <c r="AY365" s="219" t="s">
        <v>153</v>
      </c>
    </row>
    <row r="366" spans="2:51" s="15" customFormat="1" ht="11.25">
      <c r="B366" s="220"/>
      <c r="C366" s="221"/>
      <c r="D366" s="200" t="s">
        <v>165</v>
      </c>
      <c r="E366" s="222" t="s">
        <v>19</v>
      </c>
      <c r="F366" s="223" t="s">
        <v>169</v>
      </c>
      <c r="G366" s="221"/>
      <c r="H366" s="224">
        <v>13</v>
      </c>
      <c r="I366" s="225"/>
      <c r="J366" s="221"/>
      <c r="K366" s="221"/>
      <c r="L366" s="226"/>
      <c r="M366" s="227"/>
      <c r="N366" s="228"/>
      <c r="O366" s="228"/>
      <c r="P366" s="228"/>
      <c r="Q366" s="228"/>
      <c r="R366" s="228"/>
      <c r="S366" s="228"/>
      <c r="T366" s="229"/>
      <c r="AT366" s="230" t="s">
        <v>165</v>
      </c>
      <c r="AU366" s="230" t="s">
        <v>85</v>
      </c>
      <c r="AV366" s="15" t="s">
        <v>154</v>
      </c>
      <c r="AW366" s="15" t="s">
        <v>35</v>
      </c>
      <c r="AX366" s="15" t="s">
        <v>75</v>
      </c>
      <c r="AY366" s="230" t="s">
        <v>153</v>
      </c>
    </row>
    <row r="367" spans="2:51" s="13" customFormat="1" ht="11.25">
      <c r="B367" s="198"/>
      <c r="C367" s="199"/>
      <c r="D367" s="200" t="s">
        <v>165</v>
      </c>
      <c r="E367" s="201" t="s">
        <v>19</v>
      </c>
      <c r="F367" s="202" t="s">
        <v>170</v>
      </c>
      <c r="G367" s="199"/>
      <c r="H367" s="201" t="s">
        <v>19</v>
      </c>
      <c r="I367" s="203"/>
      <c r="J367" s="199"/>
      <c r="K367" s="199"/>
      <c r="L367" s="204"/>
      <c r="M367" s="205"/>
      <c r="N367" s="206"/>
      <c r="O367" s="206"/>
      <c r="P367" s="206"/>
      <c r="Q367" s="206"/>
      <c r="R367" s="206"/>
      <c r="S367" s="206"/>
      <c r="T367" s="207"/>
      <c r="AT367" s="208" t="s">
        <v>165</v>
      </c>
      <c r="AU367" s="208" t="s">
        <v>85</v>
      </c>
      <c r="AV367" s="13" t="s">
        <v>83</v>
      </c>
      <c r="AW367" s="13" t="s">
        <v>35</v>
      </c>
      <c r="AX367" s="13" t="s">
        <v>75</v>
      </c>
      <c r="AY367" s="208" t="s">
        <v>153</v>
      </c>
    </row>
    <row r="368" spans="2:51" s="14" customFormat="1" ht="11.25">
      <c r="B368" s="209"/>
      <c r="C368" s="210"/>
      <c r="D368" s="200" t="s">
        <v>165</v>
      </c>
      <c r="E368" s="211" t="s">
        <v>19</v>
      </c>
      <c r="F368" s="212" t="s">
        <v>209</v>
      </c>
      <c r="G368" s="210"/>
      <c r="H368" s="213">
        <v>5</v>
      </c>
      <c r="I368" s="214"/>
      <c r="J368" s="210"/>
      <c r="K368" s="210"/>
      <c r="L368" s="215"/>
      <c r="M368" s="216"/>
      <c r="N368" s="217"/>
      <c r="O368" s="217"/>
      <c r="P368" s="217"/>
      <c r="Q368" s="217"/>
      <c r="R368" s="217"/>
      <c r="S368" s="217"/>
      <c r="T368" s="218"/>
      <c r="AT368" s="219" t="s">
        <v>165</v>
      </c>
      <c r="AU368" s="219" t="s">
        <v>85</v>
      </c>
      <c r="AV368" s="14" t="s">
        <v>85</v>
      </c>
      <c r="AW368" s="14" t="s">
        <v>35</v>
      </c>
      <c r="AX368" s="14" t="s">
        <v>75</v>
      </c>
      <c r="AY368" s="219" t="s">
        <v>153</v>
      </c>
    </row>
    <row r="369" spans="2:51" s="15" customFormat="1" ht="11.25">
      <c r="B369" s="220"/>
      <c r="C369" s="221"/>
      <c r="D369" s="200" t="s">
        <v>165</v>
      </c>
      <c r="E369" s="222" t="s">
        <v>19</v>
      </c>
      <c r="F369" s="223" t="s">
        <v>169</v>
      </c>
      <c r="G369" s="221"/>
      <c r="H369" s="224">
        <v>5</v>
      </c>
      <c r="I369" s="225"/>
      <c r="J369" s="221"/>
      <c r="K369" s="221"/>
      <c r="L369" s="226"/>
      <c r="M369" s="227"/>
      <c r="N369" s="228"/>
      <c r="O369" s="228"/>
      <c r="P369" s="228"/>
      <c r="Q369" s="228"/>
      <c r="R369" s="228"/>
      <c r="S369" s="228"/>
      <c r="T369" s="229"/>
      <c r="AT369" s="230" t="s">
        <v>165</v>
      </c>
      <c r="AU369" s="230" t="s">
        <v>85</v>
      </c>
      <c r="AV369" s="15" t="s">
        <v>154</v>
      </c>
      <c r="AW369" s="15" t="s">
        <v>35</v>
      </c>
      <c r="AX369" s="15" t="s">
        <v>75</v>
      </c>
      <c r="AY369" s="230" t="s">
        <v>153</v>
      </c>
    </row>
    <row r="370" spans="2:51" s="13" customFormat="1" ht="11.25">
      <c r="B370" s="198"/>
      <c r="C370" s="199"/>
      <c r="D370" s="200" t="s">
        <v>165</v>
      </c>
      <c r="E370" s="201" t="s">
        <v>19</v>
      </c>
      <c r="F370" s="202" t="s">
        <v>174</v>
      </c>
      <c r="G370" s="199"/>
      <c r="H370" s="201" t="s">
        <v>19</v>
      </c>
      <c r="I370" s="203"/>
      <c r="J370" s="199"/>
      <c r="K370" s="199"/>
      <c r="L370" s="204"/>
      <c r="M370" s="205"/>
      <c r="N370" s="206"/>
      <c r="O370" s="206"/>
      <c r="P370" s="206"/>
      <c r="Q370" s="206"/>
      <c r="R370" s="206"/>
      <c r="S370" s="206"/>
      <c r="T370" s="207"/>
      <c r="AT370" s="208" t="s">
        <v>165</v>
      </c>
      <c r="AU370" s="208" t="s">
        <v>85</v>
      </c>
      <c r="AV370" s="13" t="s">
        <v>83</v>
      </c>
      <c r="AW370" s="13" t="s">
        <v>35</v>
      </c>
      <c r="AX370" s="13" t="s">
        <v>75</v>
      </c>
      <c r="AY370" s="208" t="s">
        <v>153</v>
      </c>
    </row>
    <row r="371" spans="2:51" s="14" customFormat="1" ht="11.25">
      <c r="B371" s="209"/>
      <c r="C371" s="210"/>
      <c r="D371" s="200" t="s">
        <v>165</v>
      </c>
      <c r="E371" s="211" t="s">
        <v>19</v>
      </c>
      <c r="F371" s="212" t="s">
        <v>85</v>
      </c>
      <c r="G371" s="210"/>
      <c r="H371" s="213">
        <v>2</v>
      </c>
      <c r="I371" s="214"/>
      <c r="J371" s="210"/>
      <c r="K371" s="210"/>
      <c r="L371" s="215"/>
      <c r="M371" s="216"/>
      <c r="N371" s="217"/>
      <c r="O371" s="217"/>
      <c r="P371" s="217"/>
      <c r="Q371" s="217"/>
      <c r="R371" s="217"/>
      <c r="S371" s="217"/>
      <c r="T371" s="218"/>
      <c r="AT371" s="219" t="s">
        <v>165</v>
      </c>
      <c r="AU371" s="219" t="s">
        <v>85</v>
      </c>
      <c r="AV371" s="14" t="s">
        <v>85</v>
      </c>
      <c r="AW371" s="14" t="s">
        <v>35</v>
      </c>
      <c r="AX371" s="14" t="s">
        <v>75</v>
      </c>
      <c r="AY371" s="219" t="s">
        <v>153</v>
      </c>
    </row>
    <row r="372" spans="2:51" s="15" customFormat="1" ht="11.25">
      <c r="B372" s="220"/>
      <c r="C372" s="221"/>
      <c r="D372" s="200" t="s">
        <v>165</v>
      </c>
      <c r="E372" s="222" t="s">
        <v>19</v>
      </c>
      <c r="F372" s="223" t="s">
        <v>169</v>
      </c>
      <c r="G372" s="221"/>
      <c r="H372" s="224">
        <v>2</v>
      </c>
      <c r="I372" s="225"/>
      <c r="J372" s="221"/>
      <c r="K372" s="221"/>
      <c r="L372" s="226"/>
      <c r="M372" s="227"/>
      <c r="N372" s="228"/>
      <c r="O372" s="228"/>
      <c r="P372" s="228"/>
      <c r="Q372" s="228"/>
      <c r="R372" s="228"/>
      <c r="S372" s="228"/>
      <c r="T372" s="229"/>
      <c r="AT372" s="230" t="s">
        <v>165</v>
      </c>
      <c r="AU372" s="230" t="s">
        <v>85</v>
      </c>
      <c r="AV372" s="15" t="s">
        <v>154</v>
      </c>
      <c r="AW372" s="15" t="s">
        <v>35</v>
      </c>
      <c r="AX372" s="15" t="s">
        <v>75</v>
      </c>
      <c r="AY372" s="230" t="s">
        <v>153</v>
      </c>
    </row>
    <row r="373" spans="2:51" s="16" customFormat="1" ht="11.25">
      <c r="B373" s="231"/>
      <c r="C373" s="232"/>
      <c r="D373" s="200" t="s">
        <v>165</v>
      </c>
      <c r="E373" s="233" t="s">
        <v>19</v>
      </c>
      <c r="F373" s="234" t="s">
        <v>176</v>
      </c>
      <c r="G373" s="232"/>
      <c r="H373" s="235">
        <v>20</v>
      </c>
      <c r="I373" s="236"/>
      <c r="J373" s="232"/>
      <c r="K373" s="232"/>
      <c r="L373" s="237"/>
      <c r="M373" s="238"/>
      <c r="N373" s="239"/>
      <c r="O373" s="239"/>
      <c r="P373" s="239"/>
      <c r="Q373" s="239"/>
      <c r="R373" s="239"/>
      <c r="S373" s="239"/>
      <c r="T373" s="240"/>
      <c r="AT373" s="241" t="s">
        <v>165</v>
      </c>
      <c r="AU373" s="241" t="s">
        <v>85</v>
      </c>
      <c r="AV373" s="16" t="s">
        <v>161</v>
      </c>
      <c r="AW373" s="16" t="s">
        <v>35</v>
      </c>
      <c r="AX373" s="16" t="s">
        <v>83</v>
      </c>
      <c r="AY373" s="241" t="s">
        <v>153</v>
      </c>
    </row>
    <row r="374" spans="1:65" s="2" customFormat="1" ht="24.2" customHeight="1">
      <c r="A374" s="36"/>
      <c r="B374" s="37"/>
      <c r="C374" s="242" t="s">
        <v>387</v>
      </c>
      <c r="D374" s="242" t="s">
        <v>363</v>
      </c>
      <c r="E374" s="243" t="s">
        <v>388</v>
      </c>
      <c r="F374" s="244" t="s">
        <v>389</v>
      </c>
      <c r="G374" s="245" t="s">
        <v>159</v>
      </c>
      <c r="H374" s="246">
        <v>363.622</v>
      </c>
      <c r="I374" s="247"/>
      <c r="J374" s="248">
        <f>ROUND(I374*H374,2)</f>
        <v>0</v>
      </c>
      <c r="K374" s="244" t="s">
        <v>160</v>
      </c>
      <c r="L374" s="249"/>
      <c r="M374" s="250" t="s">
        <v>19</v>
      </c>
      <c r="N374" s="251" t="s">
        <v>46</v>
      </c>
      <c r="O374" s="66"/>
      <c r="P374" s="189">
        <f>O374*H374</f>
        <v>0</v>
      </c>
      <c r="Q374" s="189">
        <v>0.0047</v>
      </c>
      <c r="R374" s="189">
        <f>Q374*H374</f>
        <v>1.7090234000000002</v>
      </c>
      <c r="S374" s="189">
        <v>0</v>
      </c>
      <c r="T374" s="190">
        <f>S374*H374</f>
        <v>0</v>
      </c>
      <c r="U374" s="36"/>
      <c r="V374" s="36"/>
      <c r="W374" s="36"/>
      <c r="X374" s="36"/>
      <c r="Y374" s="36"/>
      <c r="Z374" s="36"/>
      <c r="AA374" s="36"/>
      <c r="AB374" s="36"/>
      <c r="AC374" s="36"/>
      <c r="AD374" s="36"/>
      <c r="AE374" s="36"/>
      <c r="AR374" s="191" t="s">
        <v>367</v>
      </c>
      <c r="AT374" s="191" t="s">
        <v>363</v>
      </c>
      <c r="AU374" s="191" t="s">
        <v>85</v>
      </c>
      <c r="AY374" s="19" t="s">
        <v>153</v>
      </c>
      <c r="BE374" s="192">
        <f>IF(N374="základní",J374,0)</f>
        <v>0</v>
      </c>
      <c r="BF374" s="192">
        <f>IF(N374="snížená",J374,0)</f>
        <v>0</v>
      </c>
      <c r="BG374" s="192">
        <f>IF(N374="zákl. přenesená",J374,0)</f>
        <v>0</v>
      </c>
      <c r="BH374" s="192">
        <f>IF(N374="sníž. přenesená",J374,0)</f>
        <v>0</v>
      </c>
      <c r="BI374" s="192">
        <f>IF(N374="nulová",J374,0)</f>
        <v>0</v>
      </c>
      <c r="BJ374" s="19" t="s">
        <v>83</v>
      </c>
      <c r="BK374" s="192">
        <f>ROUND(I374*H374,2)</f>
        <v>0</v>
      </c>
      <c r="BL374" s="19" t="s">
        <v>285</v>
      </c>
      <c r="BM374" s="191" t="s">
        <v>390</v>
      </c>
    </row>
    <row r="375" spans="2:51" s="14" customFormat="1" ht="11.25">
      <c r="B375" s="209"/>
      <c r="C375" s="210"/>
      <c r="D375" s="200" t="s">
        <v>165</v>
      </c>
      <c r="E375" s="211" t="s">
        <v>19</v>
      </c>
      <c r="F375" s="212" t="s">
        <v>391</v>
      </c>
      <c r="G375" s="210"/>
      <c r="H375" s="213">
        <v>363.622</v>
      </c>
      <c r="I375" s="214"/>
      <c r="J375" s="210"/>
      <c r="K375" s="210"/>
      <c r="L375" s="215"/>
      <c r="M375" s="216"/>
      <c r="N375" s="217"/>
      <c r="O375" s="217"/>
      <c r="P375" s="217"/>
      <c r="Q375" s="217"/>
      <c r="R375" s="217"/>
      <c r="S375" s="217"/>
      <c r="T375" s="218"/>
      <c r="AT375" s="219" t="s">
        <v>165</v>
      </c>
      <c r="AU375" s="219" t="s">
        <v>85</v>
      </c>
      <c r="AV375" s="14" t="s">
        <v>85</v>
      </c>
      <c r="AW375" s="14" t="s">
        <v>35</v>
      </c>
      <c r="AX375" s="14" t="s">
        <v>75</v>
      </c>
      <c r="AY375" s="219" t="s">
        <v>153</v>
      </c>
    </row>
    <row r="376" spans="2:51" s="16" customFormat="1" ht="11.25">
      <c r="B376" s="231"/>
      <c r="C376" s="232"/>
      <c r="D376" s="200" t="s">
        <v>165</v>
      </c>
      <c r="E376" s="233" t="s">
        <v>19</v>
      </c>
      <c r="F376" s="234" t="s">
        <v>176</v>
      </c>
      <c r="G376" s="232"/>
      <c r="H376" s="235">
        <v>363.622</v>
      </c>
      <c r="I376" s="236"/>
      <c r="J376" s="232"/>
      <c r="K376" s="232"/>
      <c r="L376" s="237"/>
      <c r="M376" s="238"/>
      <c r="N376" s="239"/>
      <c r="O376" s="239"/>
      <c r="P376" s="239"/>
      <c r="Q376" s="239"/>
      <c r="R376" s="239"/>
      <c r="S376" s="239"/>
      <c r="T376" s="240"/>
      <c r="AT376" s="241" t="s">
        <v>165</v>
      </c>
      <c r="AU376" s="241" t="s">
        <v>85</v>
      </c>
      <c r="AV376" s="16" t="s">
        <v>161</v>
      </c>
      <c r="AW376" s="16" t="s">
        <v>35</v>
      </c>
      <c r="AX376" s="16" t="s">
        <v>83</v>
      </c>
      <c r="AY376" s="241" t="s">
        <v>153</v>
      </c>
    </row>
    <row r="377" spans="1:65" s="2" customFormat="1" ht="21.75" customHeight="1">
      <c r="A377" s="36"/>
      <c r="B377" s="37"/>
      <c r="C377" s="180" t="s">
        <v>392</v>
      </c>
      <c r="D377" s="180" t="s">
        <v>156</v>
      </c>
      <c r="E377" s="181" t="s">
        <v>393</v>
      </c>
      <c r="F377" s="182" t="s">
        <v>394</v>
      </c>
      <c r="G377" s="183" t="s">
        <v>159</v>
      </c>
      <c r="H377" s="184">
        <v>417.37</v>
      </c>
      <c r="I377" s="185"/>
      <c r="J377" s="186">
        <f>ROUND(I377*H377,2)</f>
        <v>0</v>
      </c>
      <c r="K377" s="182" t="s">
        <v>160</v>
      </c>
      <c r="L377" s="41"/>
      <c r="M377" s="187" t="s">
        <v>19</v>
      </c>
      <c r="N377" s="188" t="s">
        <v>46</v>
      </c>
      <c r="O377" s="66"/>
      <c r="P377" s="189">
        <f>O377*H377</f>
        <v>0</v>
      </c>
      <c r="Q377" s="189">
        <v>0</v>
      </c>
      <c r="R377" s="189">
        <f>Q377*H377</f>
        <v>0</v>
      </c>
      <c r="S377" s="189">
        <v>0</v>
      </c>
      <c r="T377" s="190">
        <f>S377*H377</f>
        <v>0</v>
      </c>
      <c r="U377" s="36"/>
      <c r="V377" s="36"/>
      <c r="W377" s="36"/>
      <c r="X377" s="36"/>
      <c r="Y377" s="36"/>
      <c r="Z377" s="36"/>
      <c r="AA377" s="36"/>
      <c r="AB377" s="36"/>
      <c r="AC377" s="36"/>
      <c r="AD377" s="36"/>
      <c r="AE377" s="36"/>
      <c r="AR377" s="191" t="s">
        <v>285</v>
      </c>
      <c r="AT377" s="191" t="s">
        <v>156</v>
      </c>
      <c r="AU377" s="191" t="s">
        <v>85</v>
      </c>
      <c r="AY377" s="19" t="s">
        <v>153</v>
      </c>
      <c r="BE377" s="192">
        <f>IF(N377="základní",J377,0)</f>
        <v>0</v>
      </c>
      <c r="BF377" s="192">
        <f>IF(N377="snížená",J377,0)</f>
        <v>0</v>
      </c>
      <c r="BG377" s="192">
        <f>IF(N377="zákl. přenesená",J377,0)</f>
        <v>0</v>
      </c>
      <c r="BH377" s="192">
        <f>IF(N377="sníž. přenesená",J377,0)</f>
        <v>0</v>
      </c>
      <c r="BI377" s="192">
        <f>IF(N377="nulová",J377,0)</f>
        <v>0</v>
      </c>
      <c r="BJ377" s="19" t="s">
        <v>83</v>
      </c>
      <c r="BK377" s="192">
        <f>ROUND(I377*H377,2)</f>
        <v>0</v>
      </c>
      <c r="BL377" s="19" t="s">
        <v>285</v>
      </c>
      <c r="BM377" s="191" t="s">
        <v>395</v>
      </c>
    </row>
    <row r="378" spans="1:47" s="2" customFormat="1" ht="11.25">
      <c r="A378" s="36"/>
      <c r="B378" s="37"/>
      <c r="C378" s="38"/>
      <c r="D378" s="193" t="s">
        <v>163</v>
      </c>
      <c r="E378" s="38"/>
      <c r="F378" s="194" t="s">
        <v>396</v>
      </c>
      <c r="G378" s="38"/>
      <c r="H378" s="38"/>
      <c r="I378" s="195"/>
      <c r="J378" s="38"/>
      <c r="K378" s="38"/>
      <c r="L378" s="41"/>
      <c r="M378" s="196"/>
      <c r="N378" s="197"/>
      <c r="O378" s="66"/>
      <c r="P378" s="66"/>
      <c r="Q378" s="66"/>
      <c r="R378" s="66"/>
      <c r="S378" s="66"/>
      <c r="T378" s="67"/>
      <c r="U378" s="36"/>
      <c r="V378" s="36"/>
      <c r="W378" s="36"/>
      <c r="X378" s="36"/>
      <c r="Y378" s="36"/>
      <c r="Z378" s="36"/>
      <c r="AA378" s="36"/>
      <c r="AB378" s="36"/>
      <c r="AC378" s="36"/>
      <c r="AD378" s="36"/>
      <c r="AE378" s="36"/>
      <c r="AT378" s="19" t="s">
        <v>163</v>
      </c>
      <c r="AU378" s="19" t="s">
        <v>85</v>
      </c>
    </row>
    <row r="379" spans="2:51" s="13" customFormat="1" ht="11.25">
      <c r="B379" s="198"/>
      <c r="C379" s="199"/>
      <c r="D379" s="200" t="s">
        <v>165</v>
      </c>
      <c r="E379" s="201" t="s">
        <v>19</v>
      </c>
      <c r="F379" s="202" t="s">
        <v>166</v>
      </c>
      <c r="G379" s="199"/>
      <c r="H379" s="201" t="s">
        <v>19</v>
      </c>
      <c r="I379" s="203"/>
      <c r="J379" s="199"/>
      <c r="K379" s="199"/>
      <c r="L379" s="204"/>
      <c r="M379" s="205"/>
      <c r="N379" s="206"/>
      <c r="O379" s="206"/>
      <c r="P379" s="206"/>
      <c r="Q379" s="206"/>
      <c r="R379" s="206"/>
      <c r="S379" s="206"/>
      <c r="T379" s="207"/>
      <c r="AT379" s="208" t="s">
        <v>165</v>
      </c>
      <c r="AU379" s="208" t="s">
        <v>85</v>
      </c>
      <c r="AV379" s="13" t="s">
        <v>83</v>
      </c>
      <c r="AW379" s="13" t="s">
        <v>35</v>
      </c>
      <c r="AX379" s="13" t="s">
        <v>75</v>
      </c>
      <c r="AY379" s="208" t="s">
        <v>153</v>
      </c>
    </row>
    <row r="380" spans="2:51" s="14" customFormat="1" ht="11.25">
      <c r="B380" s="209"/>
      <c r="C380" s="210"/>
      <c r="D380" s="200" t="s">
        <v>165</v>
      </c>
      <c r="E380" s="211" t="s">
        <v>19</v>
      </c>
      <c r="F380" s="212" t="s">
        <v>397</v>
      </c>
      <c r="G380" s="210"/>
      <c r="H380" s="213">
        <v>226.28</v>
      </c>
      <c r="I380" s="214"/>
      <c r="J380" s="210"/>
      <c r="K380" s="210"/>
      <c r="L380" s="215"/>
      <c r="M380" s="216"/>
      <c r="N380" s="217"/>
      <c r="O380" s="217"/>
      <c r="P380" s="217"/>
      <c r="Q380" s="217"/>
      <c r="R380" s="217"/>
      <c r="S380" s="217"/>
      <c r="T380" s="218"/>
      <c r="AT380" s="219" t="s">
        <v>165</v>
      </c>
      <c r="AU380" s="219" t="s">
        <v>85</v>
      </c>
      <c r="AV380" s="14" t="s">
        <v>85</v>
      </c>
      <c r="AW380" s="14" t="s">
        <v>35</v>
      </c>
      <c r="AX380" s="14" t="s">
        <v>75</v>
      </c>
      <c r="AY380" s="219" t="s">
        <v>153</v>
      </c>
    </row>
    <row r="381" spans="2:51" s="14" customFormat="1" ht="11.25">
      <c r="B381" s="209"/>
      <c r="C381" s="210"/>
      <c r="D381" s="200" t="s">
        <v>165</v>
      </c>
      <c r="E381" s="211" t="s">
        <v>19</v>
      </c>
      <c r="F381" s="212" t="s">
        <v>398</v>
      </c>
      <c r="G381" s="210"/>
      <c r="H381" s="213">
        <v>35.309</v>
      </c>
      <c r="I381" s="214"/>
      <c r="J381" s="210"/>
      <c r="K381" s="210"/>
      <c r="L381" s="215"/>
      <c r="M381" s="216"/>
      <c r="N381" s="217"/>
      <c r="O381" s="217"/>
      <c r="P381" s="217"/>
      <c r="Q381" s="217"/>
      <c r="R381" s="217"/>
      <c r="S381" s="217"/>
      <c r="T381" s="218"/>
      <c r="AT381" s="219" t="s">
        <v>165</v>
      </c>
      <c r="AU381" s="219" t="s">
        <v>85</v>
      </c>
      <c r="AV381" s="14" t="s">
        <v>85</v>
      </c>
      <c r="AW381" s="14" t="s">
        <v>35</v>
      </c>
      <c r="AX381" s="14" t="s">
        <v>75</v>
      </c>
      <c r="AY381" s="219" t="s">
        <v>153</v>
      </c>
    </row>
    <row r="382" spans="2:51" s="15" customFormat="1" ht="11.25">
      <c r="B382" s="220"/>
      <c r="C382" s="221"/>
      <c r="D382" s="200" t="s">
        <v>165</v>
      </c>
      <c r="E382" s="222" t="s">
        <v>19</v>
      </c>
      <c r="F382" s="223" t="s">
        <v>169</v>
      </c>
      <c r="G382" s="221"/>
      <c r="H382" s="224">
        <v>261.589</v>
      </c>
      <c r="I382" s="225"/>
      <c r="J382" s="221"/>
      <c r="K382" s="221"/>
      <c r="L382" s="226"/>
      <c r="M382" s="227"/>
      <c r="N382" s="228"/>
      <c r="O382" s="228"/>
      <c r="P382" s="228"/>
      <c r="Q382" s="228"/>
      <c r="R382" s="228"/>
      <c r="S382" s="228"/>
      <c r="T382" s="229"/>
      <c r="AT382" s="230" t="s">
        <v>165</v>
      </c>
      <c r="AU382" s="230" t="s">
        <v>85</v>
      </c>
      <c r="AV382" s="15" t="s">
        <v>154</v>
      </c>
      <c r="AW382" s="15" t="s">
        <v>35</v>
      </c>
      <c r="AX382" s="15" t="s">
        <v>75</v>
      </c>
      <c r="AY382" s="230" t="s">
        <v>153</v>
      </c>
    </row>
    <row r="383" spans="2:51" s="13" customFormat="1" ht="11.25">
      <c r="B383" s="198"/>
      <c r="C383" s="199"/>
      <c r="D383" s="200" t="s">
        <v>165</v>
      </c>
      <c r="E383" s="201" t="s">
        <v>19</v>
      </c>
      <c r="F383" s="202" t="s">
        <v>170</v>
      </c>
      <c r="G383" s="199"/>
      <c r="H383" s="201" t="s">
        <v>19</v>
      </c>
      <c r="I383" s="203"/>
      <c r="J383" s="199"/>
      <c r="K383" s="199"/>
      <c r="L383" s="204"/>
      <c r="M383" s="205"/>
      <c r="N383" s="206"/>
      <c r="O383" s="206"/>
      <c r="P383" s="206"/>
      <c r="Q383" s="206"/>
      <c r="R383" s="206"/>
      <c r="S383" s="206"/>
      <c r="T383" s="207"/>
      <c r="AT383" s="208" t="s">
        <v>165</v>
      </c>
      <c r="AU383" s="208" t="s">
        <v>85</v>
      </c>
      <c r="AV383" s="13" t="s">
        <v>83</v>
      </c>
      <c r="AW383" s="13" t="s">
        <v>35</v>
      </c>
      <c r="AX383" s="13" t="s">
        <v>75</v>
      </c>
      <c r="AY383" s="208" t="s">
        <v>153</v>
      </c>
    </row>
    <row r="384" spans="2:51" s="14" customFormat="1" ht="11.25">
      <c r="B384" s="209"/>
      <c r="C384" s="210"/>
      <c r="D384" s="200" t="s">
        <v>165</v>
      </c>
      <c r="E384" s="211" t="s">
        <v>19</v>
      </c>
      <c r="F384" s="212" t="s">
        <v>399</v>
      </c>
      <c r="G384" s="210"/>
      <c r="H384" s="213">
        <v>100.092</v>
      </c>
      <c r="I384" s="214"/>
      <c r="J384" s="210"/>
      <c r="K384" s="210"/>
      <c r="L384" s="215"/>
      <c r="M384" s="216"/>
      <c r="N384" s="217"/>
      <c r="O384" s="217"/>
      <c r="P384" s="217"/>
      <c r="Q384" s="217"/>
      <c r="R384" s="217"/>
      <c r="S384" s="217"/>
      <c r="T384" s="218"/>
      <c r="AT384" s="219" t="s">
        <v>165</v>
      </c>
      <c r="AU384" s="219" t="s">
        <v>85</v>
      </c>
      <c r="AV384" s="14" t="s">
        <v>85</v>
      </c>
      <c r="AW384" s="14" t="s">
        <v>35</v>
      </c>
      <c r="AX384" s="14" t="s">
        <v>75</v>
      </c>
      <c r="AY384" s="219" t="s">
        <v>153</v>
      </c>
    </row>
    <row r="385" spans="2:51" s="14" customFormat="1" ht="11.25">
      <c r="B385" s="209"/>
      <c r="C385" s="210"/>
      <c r="D385" s="200" t="s">
        <v>165</v>
      </c>
      <c r="E385" s="211" t="s">
        <v>19</v>
      </c>
      <c r="F385" s="212" t="s">
        <v>400</v>
      </c>
      <c r="G385" s="210"/>
      <c r="H385" s="213">
        <v>12.915</v>
      </c>
      <c r="I385" s="214"/>
      <c r="J385" s="210"/>
      <c r="K385" s="210"/>
      <c r="L385" s="215"/>
      <c r="M385" s="216"/>
      <c r="N385" s="217"/>
      <c r="O385" s="217"/>
      <c r="P385" s="217"/>
      <c r="Q385" s="217"/>
      <c r="R385" s="217"/>
      <c r="S385" s="217"/>
      <c r="T385" s="218"/>
      <c r="AT385" s="219" t="s">
        <v>165</v>
      </c>
      <c r="AU385" s="219" t="s">
        <v>85</v>
      </c>
      <c r="AV385" s="14" t="s">
        <v>85</v>
      </c>
      <c r="AW385" s="14" t="s">
        <v>35</v>
      </c>
      <c r="AX385" s="14" t="s">
        <v>75</v>
      </c>
      <c r="AY385" s="219" t="s">
        <v>153</v>
      </c>
    </row>
    <row r="386" spans="2:51" s="14" customFormat="1" ht="11.25">
      <c r="B386" s="209"/>
      <c r="C386" s="210"/>
      <c r="D386" s="200" t="s">
        <v>165</v>
      </c>
      <c r="E386" s="211" t="s">
        <v>19</v>
      </c>
      <c r="F386" s="212" t="s">
        <v>401</v>
      </c>
      <c r="G386" s="210"/>
      <c r="H386" s="213">
        <v>14.124</v>
      </c>
      <c r="I386" s="214"/>
      <c r="J386" s="210"/>
      <c r="K386" s="210"/>
      <c r="L386" s="215"/>
      <c r="M386" s="216"/>
      <c r="N386" s="217"/>
      <c r="O386" s="217"/>
      <c r="P386" s="217"/>
      <c r="Q386" s="217"/>
      <c r="R386" s="217"/>
      <c r="S386" s="217"/>
      <c r="T386" s="218"/>
      <c r="AT386" s="219" t="s">
        <v>165</v>
      </c>
      <c r="AU386" s="219" t="s">
        <v>85</v>
      </c>
      <c r="AV386" s="14" t="s">
        <v>85</v>
      </c>
      <c r="AW386" s="14" t="s">
        <v>35</v>
      </c>
      <c r="AX386" s="14" t="s">
        <v>75</v>
      </c>
      <c r="AY386" s="219" t="s">
        <v>153</v>
      </c>
    </row>
    <row r="387" spans="2:51" s="15" customFormat="1" ht="11.25">
      <c r="B387" s="220"/>
      <c r="C387" s="221"/>
      <c r="D387" s="200" t="s">
        <v>165</v>
      </c>
      <c r="E387" s="222" t="s">
        <v>19</v>
      </c>
      <c r="F387" s="223" t="s">
        <v>169</v>
      </c>
      <c r="G387" s="221"/>
      <c r="H387" s="224">
        <v>127.131</v>
      </c>
      <c r="I387" s="225"/>
      <c r="J387" s="221"/>
      <c r="K387" s="221"/>
      <c r="L387" s="226"/>
      <c r="M387" s="227"/>
      <c r="N387" s="228"/>
      <c r="O387" s="228"/>
      <c r="P387" s="228"/>
      <c r="Q387" s="228"/>
      <c r="R387" s="228"/>
      <c r="S387" s="228"/>
      <c r="T387" s="229"/>
      <c r="AT387" s="230" t="s">
        <v>165</v>
      </c>
      <c r="AU387" s="230" t="s">
        <v>85</v>
      </c>
      <c r="AV387" s="15" t="s">
        <v>154</v>
      </c>
      <c r="AW387" s="15" t="s">
        <v>35</v>
      </c>
      <c r="AX387" s="15" t="s">
        <v>75</v>
      </c>
      <c r="AY387" s="230" t="s">
        <v>153</v>
      </c>
    </row>
    <row r="388" spans="2:51" s="13" customFormat="1" ht="11.25">
      <c r="B388" s="198"/>
      <c r="C388" s="199"/>
      <c r="D388" s="200" t="s">
        <v>165</v>
      </c>
      <c r="E388" s="201" t="s">
        <v>19</v>
      </c>
      <c r="F388" s="202" t="s">
        <v>174</v>
      </c>
      <c r="G388" s="199"/>
      <c r="H388" s="201" t="s">
        <v>19</v>
      </c>
      <c r="I388" s="203"/>
      <c r="J388" s="199"/>
      <c r="K388" s="199"/>
      <c r="L388" s="204"/>
      <c r="M388" s="205"/>
      <c r="N388" s="206"/>
      <c r="O388" s="206"/>
      <c r="P388" s="206"/>
      <c r="Q388" s="206"/>
      <c r="R388" s="206"/>
      <c r="S388" s="206"/>
      <c r="T388" s="207"/>
      <c r="AT388" s="208" t="s">
        <v>165</v>
      </c>
      <c r="AU388" s="208" t="s">
        <v>85</v>
      </c>
      <c r="AV388" s="13" t="s">
        <v>83</v>
      </c>
      <c r="AW388" s="13" t="s">
        <v>35</v>
      </c>
      <c r="AX388" s="13" t="s">
        <v>75</v>
      </c>
      <c r="AY388" s="208" t="s">
        <v>153</v>
      </c>
    </row>
    <row r="389" spans="2:51" s="14" customFormat="1" ht="11.25">
      <c r="B389" s="209"/>
      <c r="C389" s="210"/>
      <c r="D389" s="200" t="s">
        <v>165</v>
      </c>
      <c r="E389" s="211" t="s">
        <v>19</v>
      </c>
      <c r="F389" s="212" t="s">
        <v>402</v>
      </c>
      <c r="G389" s="210"/>
      <c r="H389" s="213">
        <v>28.65</v>
      </c>
      <c r="I389" s="214"/>
      <c r="J389" s="210"/>
      <c r="K389" s="210"/>
      <c r="L389" s="215"/>
      <c r="M389" s="216"/>
      <c r="N389" s="217"/>
      <c r="O389" s="217"/>
      <c r="P389" s="217"/>
      <c r="Q389" s="217"/>
      <c r="R389" s="217"/>
      <c r="S389" s="217"/>
      <c r="T389" s="218"/>
      <c r="AT389" s="219" t="s">
        <v>165</v>
      </c>
      <c r="AU389" s="219" t="s">
        <v>85</v>
      </c>
      <c r="AV389" s="14" t="s">
        <v>85</v>
      </c>
      <c r="AW389" s="14" t="s">
        <v>35</v>
      </c>
      <c r="AX389" s="14" t="s">
        <v>75</v>
      </c>
      <c r="AY389" s="219" t="s">
        <v>153</v>
      </c>
    </row>
    <row r="390" spans="2:51" s="15" customFormat="1" ht="11.25">
      <c r="B390" s="220"/>
      <c r="C390" s="221"/>
      <c r="D390" s="200" t="s">
        <v>165</v>
      </c>
      <c r="E390" s="222" t="s">
        <v>19</v>
      </c>
      <c r="F390" s="223" t="s">
        <v>169</v>
      </c>
      <c r="G390" s="221"/>
      <c r="H390" s="224">
        <v>28.65</v>
      </c>
      <c r="I390" s="225"/>
      <c r="J390" s="221"/>
      <c r="K390" s="221"/>
      <c r="L390" s="226"/>
      <c r="M390" s="227"/>
      <c r="N390" s="228"/>
      <c r="O390" s="228"/>
      <c r="P390" s="228"/>
      <c r="Q390" s="228"/>
      <c r="R390" s="228"/>
      <c r="S390" s="228"/>
      <c r="T390" s="229"/>
      <c r="AT390" s="230" t="s">
        <v>165</v>
      </c>
      <c r="AU390" s="230" t="s">
        <v>85</v>
      </c>
      <c r="AV390" s="15" t="s">
        <v>154</v>
      </c>
      <c r="AW390" s="15" t="s">
        <v>35</v>
      </c>
      <c r="AX390" s="15" t="s">
        <v>75</v>
      </c>
      <c r="AY390" s="230" t="s">
        <v>153</v>
      </c>
    </row>
    <row r="391" spans="2:51" s="16" customFormat="1" ht="11.25">
      <c r="B391" s="231"/>
      <c r="C391" s="232"/>
      <c r="D391" s="200" t="s">
        <v>165</v>
      </c>
      <c r="E391" s="233" t="s">
        <v>19</v>
      </c>
      <c r="F391" s="234" t="s">
        <v>176</v>
      </c>
      <c r="G391" s="232"/>
      <c r="H391" s="235">
        <v>417.37</v>
      </c>
      <c r="I391" s="236"/>
      <c r="J391" s="232"/>
      <c r="K391" s="232"/>
      <c r="L391" s="237"/>
      <c r="M391" s="238"/>
      <c r="N391" s="239"/>
      <c r="O391" s="239"/>
      <c r="P391" s="239"/>
      <c r="Q391" s="239"/>
      <c r="R391" s="239"/>
      <c r="S391" s="239"/>
      <c r="T391" s="240"/>
      <c r="AT391" s="241" t="s">
        <v>165</v>
      </c>
      <c r="AU391" s="241" t="s">
        <v>85</v>
      </c>
      <c r="AV391" s="16" t="s">
        <v>161</v>
      </c>
      <c r="AW391" s="16" t="s">
        <v>35</v>
      </c>
      <c r="AX391" s="16" t="s">
        <v>83</v>
      </c>
      <c r="AY391" s="241" t="s">
        <v>153</v>
      </c>
    </row>
    <row r="392" spans="1:65" s="2" customFormat="1" ht="16.5" customHeight="1">
      <c r="A392" s="36"/>
      <c r="B392" s="37"/>
      <c r="C392" s="242" t="s">
        <v>403</v>
      </c>
      <c r="D392" s="242" t="s">
        <v>363</v>
      </c>
      <c r="E392" s="243" t="s">
        <v>404</v>
      </c>
      <c r="F392" s="244" t="s">
        <v>405</v>
      </c>
      <c r="G392" s="245" t="s">
        <v>159</v>
      </c>
      <c r="H392" s="246">
        <v>479.976</v>
      </c>
      <c r="I392" s="247"/>
      <c r="J392" s="248">
        <f>ROUND(I392*H392,2)</f>
        <v>0</v>
      </c>
      <c r="K392" s="244" t="s">
        <v>160</v>
      </c>
      <c r="L392" s="249"/>
      <c r="M392" s="250" t="s">
        <v>19</v>
      </c>
      <c r="N392" s="251" t="s">
        <v>46</v>
      </c>
      <c r="O392" s="66"/>
      <c r="P392" s="189">
        <f>O392*H392</f>
        <v>0</v>
      </c>
      <c r="Q392" s="189">
        <v>0.0003</v>
      </c>
      <c r="R392" s="189">
        <f>Q392*H392</f>
        <v>0.14399279999999998</v>
      </c>
      <c r="S392" s="189">
        <v>0</v>
      </c>
      <c r="T392" s="190">
        <f>S392*H392</f>
        <v>0</v>
      </c>
      <c r="U392" s="36"/>
      <c r="V392" s="36"/>
      <c r="W392" s="36"/>
      <c r="X392" s="36"/>
      <c r="Y392" s="36"/>
      <c r="Z392" s="36"/>
      <c r="AA392" s="36"/>
      <c r="AB392" s="36"/>
      <c r="AC392" s="36"/>
      <c r="AD392" s="36"/>
      <c r="AE392" s="36"/>
      <c r="AR392" s="191" t="s">
        <v>367</v>
      </c>
      <c r="AT392" s="191" t="s">
        <v>363</v>
      </c>
      <c r="AU392" s="191" t="s">
        <v>85</v>
      </c>
      <c r="AY392" s="19" t="s">
        <v>153</v>
      </c>
      <c r="BE392" s="192">
        <f>IF(N392="základní",J392,0)</f>
        <v>0</v>
      </c>
      <c r="BF392" s="192">
        <f>IF(N392="snížená",J392,0)</f>
        <v>0</v>
      </c>
      <c r="BG392" s="192">
        <f>IF(N392="zákl. přenesená",J392,0)</f>
        <v>0</v>
      </c>
      <c r="BH392" s="192">
        <f>IF(N392="sníž. přenesená",J392,0)</f>
        <v>0</v>
      </c>
      <c r="BI392" s="192">
        <f>IF(N392="nulová",J392,0)</f>
        <v>0</v>
      </c>
      <c r="BJ392" s="19" t="s">
        <v>83</v>
      </c>
      <c r="BK392" s="192">
        <f>ROUND(I392*H392,2)</f>
        <v>0</v>
      </c>
      <c r="BL392" s="19" t="s">
        <v>285</v>
      </c>
      <c r="BM392" s="191" t="s">
        <v>406</v>
      </c>
    </row>
    <row r="393" spans="2:51" s="14" customFormat="1" ht="11.25">
      <c r="B393" s="209"/>
      <c r="C393" s="210"/>
      <c r="D393" s="200" t="s">
        <v>165</v>
      </c>
      <c r="E393" s="211" t="s">
        <v>19</v>
      </c>
      <c r="F393" s="212" t="s">
        <v>407</v>
      </c>
      <c r="G393" s="210"/>
      <c r="H393" s="213">
        <v>479.976</v>
      </c>
      <c r="I393" s="214"/>
      <c r="J393" s="210"/>
      <c r="K393" s="210"/>
      <c r="L393" s="215"/>
      <c r="M393" s="216"/>
      <c r="N393" s="217"/>
      <c r="O393" s="217"/>
      <c r="P393" s="217"/>
      <c r="Q393" s="217"/>
      <c r="R393" s="217"/>
      <c r="S393" s="217"/>
      <c r="T393" s="218"/>
      <c r="AT393" s="219" t="s">
        <v>165</v>
      </c>
      <c r="AU393" s="219" t="s">
        <v>85</v>
      </c>
      <c r="AV393" s="14" t="s">
        <v>85</v>
      </c>
      <c r="AW393" s="14" t="s">
        <v>35</v>
      </c>
      <c r="AX393" s="14" t="s">
        <v>75</v>
      </c>
      <c r="AY393" s="219" t="s">
        <v>153</v>
      </c>
    </row>
    <row r="394" spans="2:51" s="16" customFormat="1" ht="11.25">
      <c r="B394" s="231"/>
      <c r="C394" s="232"/>
      <c r="D394" s="200" t="s">
        <v>165</v>
      </c>
      <c r="E394" s="233" t="s">
        <v>19</v>
      </c>
      <c r="F394" s="234" t="s">
        <v>176</v>
      </c>
      <c r="G394" s="232"/>
      <c r="H394" s="235">
        <v>479.976</v>
      </c>
      <c r="I394" s="236"/>
      <c r="J394" s="232"/>
      <c r="K394" s="232"/>
      <c r="L394" s="237"/>
      <c r="M394" s="238"/>
      <c r="N394" s="239"/>
      <c r="O394" s="239"/>
      <c r="P394" s="239"/>
      <c r="Q394" s="239"/>
      <c r="R394" s="239"/>
      <c r="S394" s="239"/>
      <c r="T394" s="240"/>
      <c r="AT394" s="241" t="s">
        <v>165</v>
      </c>
      <c r="AU394" s="241" t="s">
        <v>85</v>
      </c>
      <c r="AV394" s="16" t="s">
        <v>161</v>
      </c>
      <c r="AW394" s="16" t="s">
        <v>35</v>
      </c>
      <c r="AX394" s="16" t="s">
        <v>83</v>
      </c>
      <c r="AY394" s="241" t="s">
        <v>153</v>
      </c>
    </row>
    <row r="395" spans="1:65" s="2" customFormat="1" ht="37.9" customHeight="1">
      <c r="A395" s="36"/>
      <c r="B395" s="37"/>
      <c r="C395" s="180" t="s">
        <v>367</v>
      </c>
      <c r="D395" s="180" t="s">
        <v>156</v>
      </c>
      <c r="E395" s="181" t="s">
        <v>408</v>
      </c>
      <c r="F395" s="182" t="s">
        <v>409</v>
      </c>
      <c r="G395" s="183" t="s">
        <v>159</v>
      </c>
      <c r="H395" s="184">
        <v>333.606</v>
      </c>
      <c r="I395" s="185"/>
      <c r="J395" s="186">
        <f>ROUND(I395*H395,2)</f>
        <v>0</v>
      </c>
      <c r="K395" s="182" t="s">
        <v>160</v>
      </c>
      <c r="L395" s="41"/>
      <c r="M395" s="187" t="s">
        <v>19</v>
      </c>
      <c r="N395" s="188" t="s">
        <v>46</v>
      </c>
      <c r="O395" s="66"/>
      <c r="P395" s="189">
        <f>O395*H395</f>
        <v>0</v>
      </c>
      <c r="Q395" s="189">
        <v>0.00018</v>
      </c>
      <c r="R395" s="189">
        <f>Q395*H395</f>
        <v>0.060049080000000005</v>
      </c>
      <c r="S395" s="189">
        <v>0</v>
      </c>
      <c r="T395" s="190">
        <f>S395*H395</f>
        <v>0</v>
      </c>
      <c r="U395" s="36"/>
      <c r="V395" s="36"/>
      <c r="W395" s="36"/>
      <c r="X395" s="36"/>
      <c r="Y395" s="36"/>
      <c r="Z395" s="36"/>
      <c r="AA395" s="36"/>
      <c r="AB395" s="36"/>
      <c r="AC395" s="36"/>
      <c r="AD395" s="36"/>
      <c r="AE395" s="36"/>
      <c r="AR395" s="191" t="s">
        <v>285</v>
      </c>
      <c r="AT395" s="191" t="s">
        <v>156</v>
      </c>
      <c r="AU395" s="191" t="s">
        <v>85</v>
      </c>
      <c r="AY395" s="19" t="s">
        <v>153</v>
      </c>
      <c r="BE395" s="192">
        <f>IF(N395="základní",J395,0)</f>
        <v>0</v>
      </c>
      <c r="BF395" s="192">
        <f>IF(N395="snížená",J395,0)</f>
        <v>0</v>
      </c>
      <c r="BG395" s="192">
        <f>IF(N395="zákl. přenesená",J395,0)</f>
        <v>0</v>
      </c>
      <c r="BH395" s="192">
        <f>IF(N395="sníž. přenesená",J395,0)</f>
        <v>0</v>
      </c>
      <c r="BI395" s="192">
        <f>IF(N395="nulová",J395,0)</f>
        <v>0</v>
      </c>
      <c r="BJ395" s="19" t="s">
        <v>83</v>
      </c>
      <c r="BK395" s="192">
        <f>ROUND(I395*H395,2)</f>
        <v>0</v>
      </c>
      <c r="BL395" s="19" t="s">
        <v>285</v>
      </c>
      <c r="BM395" s="191" t="s">
        <v>410</v>
      </c>
    </row>
    <row r="396" spans="1:47" s="2" customFormat="1" ht="11.25">
      <c r="A396" s="36"/>
      <c r="B396" s="37"/>
      <c r="C396" s="38"/>
      <c r="D396" s="193" t="s">
        <v>163</v>
      </c>
      <c r="E396" s="38"/>
      <c r="F396" s="194" t="s">
        <v>411</v>
      </c>
      <c r="G396" s="38"/>
      <c r="H396" s="38"/>
      <c r="I396" s="195"/>
      <c r="J396" s="38"/>
      <c r="K396" s="38"/>
      <c r="L396" s="41"/>
      <c r="M396" s="196"/>
      <c r="N396" s="197"/>
      <c r="O396" s="66"/>
      <c r="P396" s="66"/>
      <c r="Q396" s="66"/>
      <c r="R396" s="66"/>
      <c r="S396" s="66"/>
      <c r="T396" s="67"/>
      <c r="U396" s="36"/>
      <c r="V396" s="36"/>
      <c r="W396" s="36"/>
      <c r="X396" s="36"/>
      <c r="Y396" s="36"/>
      <c r="Z396" s="36"/>
      <c r="AA396" s="36"/>
      <c r="AB396" s="36"/>
      <c r="AC396" s="36"/>
      <c r="AD396" s="36"/>
      <c r="AE396" s="36"/>
      <c r="AT396" s="19" t="s">
        <v>163</v>
      </c>
      <c r="AU396" s="19" t="s">
        <v>85</v>
      </c>
    </row>
    <row r="397" spans="2:51" s="13" customFormat="1" ht="11.25">
      <c r="B397" s="198"/>
      <c r="C397" s="199"/>
      <c r="D397" s="200" t="s">
        <v>165</v>
      </c>
      <c r="E397" s="201" t="s">
        <v>19</v>
      </c>
      <c r="F397" s="202" t="s">
        <v>166</v>
      </c>
      <c r="G397" s="199"/>
      <c r="H397" s="201" t="s">
        <v>19</v>
      </c>
      <c r="I397" s="203"/>
      <c r="J397" s="199"/>
      <c r="K397" s="199"/>
      <c r="L397" s="204"/>
      <c r="M397" s="205"/>
      <c r="N397" s="206"/>
      <c r="O397" s="206"/>
      <c r="P397" s="206"/>
      <c r="Q397" s="206"/>
      <c r="R397" s="206"/>
      <c r="S397" s="206"/>
      <c r="T397" s="207"/>
      <c r="AT397" s="208" t="s">
        <v>165</v>
      </c>
      <c r="AU397" s="208" t="s">
        <v>85</v>
      </c>
      <c r="AV397" s="13" t="s">
        <v>83</v>
      </c>
      <c r="AW397" s="13" t="s">
        <v>35</v>
      </c>
      <c r="AX397" s="13" t="s">
        <v>75</v>
      </c>
      <c r="AY397" s="208" t="s">
        <v>153</v>
      </c>
    </row>
    <row r="398" spans="2:51" s="14" customFormat="1" ht="11.25">
      <c r="B398" s="209"/>
      <c r="C398" s="210"/>
      <c r="D398" s="200" t="s">
        <v>165</v>
      </c>
      <c r="E398" s="211" t="s">
        <v>19</v>
      </c>
      <c r="F398" s="212" t="s">
        <v>412</v>
      </c>
      <c r="G398" s="210"/>
      <c r="H398" s="213">
        <v>185.598</v>
      </c>
      <c r="I398" s="214"/>
      <c r="J398" s="210"/>
      <c r="K398" s="210"/>
      <c r="L398" s="215"/>
      <c r="M398" s="216"/>
      <c r="N398" s="217"/>
      <c r="O398" s="217"/>
      <c r="P398" s="217"/>
      <c r="Q398" s="217"/>
      <c r="R398" s="217"/>
      <c r="S398" s="217"/>
      <c r="T398" s="218"/>
      <c r="AT398" s="219" t="s">
        <v>165</v>
      </c>
      <c r="AU398" s="219" t="s">
        <v>85</v>
      </c>
      <c r="AV398" s="14" t="s">
        <v>85</v>
      </c>
      <c r="AW398" s="14" t="s">
        <v>35</v>
      </c>
      <c r="AX398" s="14" t="s">
        <v>75</v>
      </c>
      <c r="AY398" s="219" t="s">
        <v>153</v>
      </c>
    </row>
    <row r="399" spans="2:51" s="14" customFormat="1" ht="11.25">
      <c r="B399" s="209"/>
      <c r="C399" s="210"/>
      <c r="D399" s="200" t="s">
        <v>165</v>
      </c>
      <c r="E399" s="211" t="s">
        <v>19</v>
      </c>
      <c r="F399" s="212" t="s">
        <v>413</v>
      </c>
      <c r="G399" s="210"/>
      <c r="H399" s="213">
        <v>27.16</v>
      </c>
      <c r="I399" s="214"/>
      <c r="J399" s="210"/>
      <c r="K399" s="210"/>
      <c r="L399" s="215"/>
      <c r="M399" s="216"/>
      <c r="N399" s="217"/>
      <c r="O399" s="217"/>
      <c r="P399" s="217"/>
      <c r="Q399" s="217"/>
      <c r="R399" s="217"/>
      <c r="S399" s="217"/>
      <c r="T399" s="218"/>
      <c r="AT399" s="219" t="s">
        <v>165</v>
      </c>
      <c r="AU399" s="219" t="s">
        <v>85</v>
      </c>
      <c r="AV399" s="14" t="s">
        <v>85</v>
      </c>
      <c r="AW399" s="14" t="s">
        <v>35</v>
      </c>
      <c r="AX399" s="14" t="s">
        <v>75</v>
      </c>
      <c r="AY399" s="219" t="s">
        <v>153</v>
      </c>
    </row>
    <row r="400" spans="2:51" s="15" customFormat="1" ht="11.25">
      <c r="B400" s="220"/>
      <c r="C400" s="221"/>
      <c r="D400" s="200" t="s">
        <v>165</v>
      </c>
      <c r="E400" s="222" t="s">
        <v>19</v>
      </c>
      <c r="F400" s="223" t="s">
        <v>169</v>
      </c>
      <c r="G400" s="221"/>
      <c r="H400" s="224">
        <v>212.758</v>
      </c>
      <c r="I400" s="225"/>
      <c r="J400" s="221"/>
      <c r="K400" s="221"/>
      <c r="L400" s="226"/>
      <c r="M400" s="227"/>
      <c r="N400" s="228"/>
      <c r="O400" s="228"/>
      <c r="P400" s="228"/>
      <c r="Q400" s="228"/>
      <c r="R400" s="228"/>
      <c r="S400" s="228"/>
      <c r="T400" s="229"/>
      <c r="AT400" s="230" t="s">
        <v>165</v>
      </c>
      <c r="AU400" s="230" t="s">
        <v>85</v>
      </c>
      <c r="AV400" s="15" t="s">
        <v>154</v>
      </c>
      <c r="AW400" s="15" t="s">
        <v>35</v>
      </c>
      <c r="AX400" s="15" t="s">
        <v>75</v>
      </c>
      <c r="AY400" s="230" t="s">
        <v>153</v>
      </c>
    </row>
    <row r="401" spans="2:51" s="13" customFormat="1" ht="11.25">
      <c r="B401" s="198"/>
      <c r="C401" s="199"/>
      <c r="D401" s="200" t="s">
        <v>165</v>
      </c>
      <c r="E401" s="201" t="s">
        <v>19</v>
      </c>
      <c r="F401" s="202" t="s">
        <v>170</v>
      </c>
      <c r="G401" s="199"/>
      <c r="H401" s="201" t="s">
        <v>19</v>
      </c>
      <c r="I401" s="203"/>
      <c r="J401" s="199"/>
      <c r="K401" s="199"/>
      <c r="L401" s="204"/>
      <c r="M401" s="205"/>
      <c r="N401" s="206"/>
      <c r="O401" s="206"/>
      <c r="P401" s="206"/>
      <c r="Q401" s="206"/>
      <c r="R401" s="206"/>
      <c r="S401" s="206"/>
      <c r="T401" s="207"/>
      <c r="AT401" s="208" t="s">
        <v>165</v>
      </c>
      <c r="AU401" s="208" t="s">
        <v>85</v>
      </c>
      <c r="AV401" s="13" t="s">
        <v>83</v>
      </c>
      <c r="AW401" s="13" t="s">
        <v>35</v>
      </c>
      <c r="AX401" s="13" t="s">
        <v>75</v>
      </c>
      <c r="AY401" s="208" t="s">
        <v>153</v>
      </c>
    </row>
    <row r="402" spans="2:51" s="14" customFormat="1" ht="11.25">
      <c r="B402" s="209"/>
      <c r="C402" s="210"/>
      <c r="D402" s="200" t="s">
        <v>165</v>
      </c>
      <c r="E402" s="211" t="s">
        <v>19</v>
      </c>
      <c r="F402" s="212" t="s">
        <v>414</v>
      </c>
      <c r="G402" s="210"/>
      <c r="H402" s="213">
        <v>77.952</v>
      </c>
      <c r="I402" s="214"/>
      <c r="J402" s="210"/>
      <c r="K402" s="210"/>
      <c r="L402" s="215"/>
      <c r="M402" s="216"/>
      <c r="N402" s="217"/>
      <c r="O402" s="217"/>
      <c r="P402" s="217"/>
      <c r="Q402" s="217"/>
      <c r="R402" s="217"/>
      <c r="S402" s="217"/>
      <c r="T402" s="218"/>
      <c r="AT402" s="219" t="s">
        <v>165</v>
      </c>
      <c r="AU402" s="219" t="s">
        <v>85</v>
      </c>
      <c r="AV402" s="14" t="s">
        <v>85</v>
      </c>
      <c r="AW402" s="14" t="s">
        <v>35</v>
      </c>
      <c r="AX402" s="14" t="s">
        <v>75</v>
      </c>
      <c r="AY402" s="219" t="s">
        <v>153</v>
      </c>
    </row>
    <row r="403" spans="2:51" s="14" customFormat="1" ht="11.25">
      <c r="B403" s="209"/>
      <c r="C403" s="210"/>
      <c r="D403" s="200" t="s">
        <v>165</v>
      </c>
      <c r="E403" s="211" t="s">
        <v>19</v>
      </c>
      <c r="F403" s="212" t="s">
        <v>415</v>
      </c>
      <c r="G403" s="210"/>
      <c r="H403" s="213">
        <v>10.024</v>
      </c>
      <c r="I403" s="214"/>
      <c r="J403" s="210"/>
      <c r="K403" s="210"/>
      <c r="L403" s="215"/>
      <c r="M403" s="216"/>
      <c r="N403" s="217"/>
      <c r="O403" s="217"/>
      <c r="P403" s="217"/>
      <c r="Q403" s="217"/>
      <c r="R403" s="217"/>
      <c r="S403" s="217"/>
      <c r="T403" s="218"/>
      <c r="AT403" s="219" t="s">
        <v>165</v>
      </c>
      <c r="AU403" s="219" t="s">
        <v>85</v>
      </c>
      <c r="AV403" s="14" t="s">
        <v>85</v>
      </c>
      <c r="AW403" s="14" t="s">
        <v>35</v>
      </c>
      <c r="AX403" s="14" t="s">
        <v>75</v>
      </c>
      <c r="AY403" s="219" t="s">
        <v>153</v>
      </c>
    </row>
    <row r="404" spans="2:51" s="14" customFormat="1" ht="11.25">
      <c r="B404" s="209"/>
      <c r="C404" s="210"/>
      <c r="D404" s="200" t="s">
        <v>165</v>
      </c>
      <c r="E404" s="211" t="s">
        <v>19</v>
      </c>
      <c r="F404" s="212" t="s">
        <v>416</v>
      </c>
      <c r="G404" s="210"/>
      <c r="H404" s="213">
        <v>10.864</v>
      </c>
      <c r="I404" s="214"/>
      <c r="J404" s="210"/>
      <c r="K404" s="210"/>
      <c r="L404" s="215"/>
      <c r="M404" s="216"/>
      <c r="N404" s="217"/>
      <c r="O404" s="217"/>
      <c r="P404" s="217"/>
      <c r="Q404" s="217"/>
      <c r="R404" s="217"/>
      <c r="S404" s="217"/>
      <c r="T404" s="218"/>
      <c r="AT404" s="219" t="s">
        <v>165</v>
      </c>
      <c r="AU404" s="219" t="s">
        <v>85</v>
      </c>
      <c r="AV404" s="14" t="s">
        <v>85</v>
      </c>
      <c r="AW404" s="14" t="s">
        <v>35</v>
      </c>
      <c r="AX404" s="14" t="s">
        <v>75</v>
      </c>
      <c r="AY404" s="219" t="s">
        <v>153</v>
      </c>
    </row>
    <row r="405" spans="2:51" s="15" customFormat="1" ht="11.25">
      <c r="B405" s="220"/>
      <c r="C405" s="221"/>
      <c r="D405" s="200" t="s">
        <v>165</v>
      </c>
      <c r="E405" s="222" t="s">
        <v>19</v>
      </c>
      <c r="F405" s="223" t="s">
        <v>169</v>
      </c>
      <c r="G405" s="221"/>
      <c r="H405" s="224">
        <v>98.84</v>
      </c>
      <c r="I405" s="225"/>
      <c r="J405" s="221"/>
      <c r="K405" s="221"/>
      <c r="L405" s="226"/>
      <c r="M405" s="227"/>
      <c r="N405" s="228"/>
      <c r="O405" s="228"/>
      <c r="P405" s="228"/>
      <c r="Q405" s="228"/>
      <c r="R405" s="228"/>
      <c r="S405" s="228"/>
      <c r="T405" s="229"/>
      <c r="AT405" s="230" t="s">
        <v>165</v>
      </c>
      <c r="AU405" s="230" t="s">
        <v>85</v>
      </c>
      <c r="AV405" s="15" t="s">
        <v>154</v>
      </c>
      <c r="AW405" s="15" t="s">
        <v>35</v>
      </c>
      <c r="AX405" s="15" t="s">
        <v>75</v>
      </c>
      <c r="AY405" s="230" t="s">
        <v>153</v>
      </c>
    </row>
    <row r="406" spans="2:51" s="13" customFormat="1" ht="11.25">
      <c r="B406" s="198"/>
      <c r="C406" s="199"/>
      <c r="D406" s="200" t="s">
        <v>165</v>
      </c>
      <c r="E406" s="201" t="s">
        <v>19</v>
      </c>
      <c r="F406" s="202" t="s">
        <v>174</v>
      </c>
      <c r="G406" s="199"/>
      <c r="H406" s="201" t="s">
        <v>19</v>
      </c>
      <c r="I406" s="203"/>
      <c r="J406" s="199"/>
      <c r="K406" s="199"/>
      <c r="L406" s="204"/>
      <c r="M406" s="205"/>
      <c r="N406" s="206"/>
      <c r="O406" s="206"/>
      <c r="P406" s="206"/>
      <c r="Q406" s="206"/>
      <c r="R406" s="206"/>
      <c r="S406" s="206"/>
      <c r="T406" s="207"/>
      <c r="AT406" s="208" t="s">
        <v>165</v>
      </c>
      <c r="AU406" s="208" t="s">
        <v>85</v>
      </c>
      <c r="AV406" s="13" t="s">
        <v>83</v>
      </c>
      <c r="AW406" s="13" t="s">
        <v>35</v>
      </c>
      <c r="AX406" s="13" t="s">
        <v>75</v>
      </c>
      <c r="AY406" s="208" t="s">
        <v>153</v>
      </c>
    </row>
    <row r="407" spans="2:51" s="14" customFormat="1" ht="11.25">
      <c r="B407" s="209"/>
      <c r="C407" s="210"/>
      <c r="D407" s="200" t="s">
        <v>165</v>
      </c>
      <c r="E407" s="211" t="s">
        <v>19</v>
      </c>
      <c r="F407" s="212" t="s">
        <v>417</v>
      </c>
      <c r="G407" s="210"/>
      <c r="H407" s="213">
        <v>22.008</v>
      </c>
      <c r="I407" s="214"/>
      <c r="J407" s="210"/>
      <c r="K407" s="210"/>
      <c r="L407" s="215"/>
      <c r="M407" s="216"/>
      <c r="N407" s="217"/>
      <c r="O407" s="217"/>
      <c r="P407" s="217"/>
      <c r="Q407" s="217"/>
      <c r="R407" s="217"/>
      <c r="S407" s="217"/>
      <c r="T407" s="218"/>
      <c r="AT407" s="219" t="s">
        <v>165</v>
      </c>
      <c r="AU407" s="219" t="s">
        <v>85</v>
      </c>
      <c r="AV407" s="14" t="s">
        <v>85</v>
      </c>
      <c r="AW407" s="14" t="s">
        <v>35</v>
      </c>
      <c r="AX407" s="14" t="s">
        <v>75</v>
      </c>
      <c r="AY407" s="219" t="s">
        <v>153</v>
      </c>
    </row>
    <row r="408" spans="2:51" s="15" customFormat="1" ht="11.25">
      <c r="B408" s="220"/>
      <c r="C408" s="221"/>
      <c r="D408" s="200" t="s">
        <v>165</v>
      </c>
      <c r="E408" s="222" t="s">
        <v>19</v>
      </c>
      <c r="F408" s="223" t="s">
        <v>169</v>
      </c>
      <c r="G408" s="221"/>
      <c r="H408" s="224">
        <v>22.008</v>
      </c>
      <c r="I408" s="225"/>
      <c r="J408" s="221"/>
      <c r="K408" s="221"/>
      <c r="L408" s="226"/>
      <c r="M408" s="227"/>
      <c r="N408" s="228"/>
      <c r="O408" s="228"/>
      <c r="P408" s="228"/>
      <c r="Q408" s="228"/>
      <c r="R408" s="228"/>
      <c r="S408" s="228"/>
      <c r="T408" s="229"/>
      <c r="AT408" s="230" t="s">
        <v>165</v>
      </c>
      <c r="AU408" s="230" t="s">
        <v>85</v>
      </c>
      <c r="AV408" s="15" t="s">
        <v>154</v>
      </c>
      <c r="AW408" s="15" t="s">
        <v>35</v>
      </c>
      <c r="AX408" s="15" t="s">
        <v>75</v>
      </c>
      <c r="AY408" s="230" t="s">
        <v>153</v>
      </c>
    </row>
    <row r="409" spans="2:51" s="16" customFormat="1" ht="11.25">
      <c r="B409" s="231"/>
      <c r="C409" s="232"/>
      <c r="D409" s="200" t="s">
        <v>165</v>
      </c>
      <c r="E409" s="233" t="s">
        <v>19</v>
      </c>
      <c r="F409" s="234" t="s">
        <v>176</v>
      </c>
      <c r="G409" s="232"/>
      <c r="H409" s="235">
        <v>333.606</v>
      </c>
      <c r="I409" s="236"/>
      <c r="J409" s="232"/>
      <c r="K409" s="232"/>
      <c r="L409" s="237"/>
      <c r="M409" s="238"/>
      <c r="N409" s="239"/>
      <c r="O409" s="239"/>
      <c r="P409" s="239"/>
      <c r="Q409" s="239"/>
      <c r="R409" s="239"/>
      <c r="S409" s="239"/>
      <c r="T409" s="240"/>
      <c r="AT409" s="241" t="s">
        <v>165</v>
      </c>
      <c r="AU409" s="241" t="s">
        <v>85</v>
      </c>
      <c r="AV409" s="16" t="s">
        <v>161</v>
      </c>
      <c r="AW409" s="16" t="s">
        <v>35</v>
      </c>
      <c r="AX409" s="16" t="s">
        <v>83</v>
      </c>
      <c r="AY409" s="241" t="s">
        <v>153</v>
      </c>
    </row>
    <row r="410" spans="1:65" s="2" customFormat="1" ht="37.9" customHeight="1">
      <c r="A410" s="36"/>
      <c r="B410" s="37"/>
      <c r="C410" s="180" t="s">
        <v>418</v>
      </c>
      <c r="D410" s="180" t="s">
        <v>156</v>
      </c>
      <c r="E410" s="181" t="s">
        <v>419</v>
      </c>
      <c r="F410" s="182" t="s">
        <v>420</v>
      </c>
      <c r="G410" s="183" t="s">
        <v>159</v>
      </c>
      <c r="H410" s="184">
        <v>83.764</v>
      </c>
      <c r="I410" s="185"/>
      <c r="J410" s="186">
        <f>ROUND(I410*H410,2)</f>
        <v>0</v>
      </c>
      <c r="K410" s="182" t="s">
        <v>160</v>
      </c>
      <c r="L410" s="41"/>
      <c r="M410" s="187" t="s">
        <v>19</v>
      </c>
      <c r="N410" s="188" t="s">
        <v>46</v>
      </c>
      <c r="O410" s="66"/>
      <c r="P410" s="189">
        <f>O410*H410</f>
        <v>0</v>
      </c>
      <c r="Q410" s="189">
        <v>0.0004</v>
      </c>
      <c r="R410" s="189">
        <f>Q410*H410</f>
        <v>0.033505599999999996</v>
      </c>
      <c r="S410" s="189">
        <v>0</v>
      </c>
      <c r="T410" s="190">
        <f>S410*H410</f>
        <v>0</v>
      </c>
      <c r="U410" s="36"/>
      <c r="V410" s="36"/>
      <c r="W410" s="36"/>
      <c r="X410" s="36"/>
      <c r="Y410" s="36"/>
      <c r="Z410" s="36"/>
      <c r="AA410" s="36"/>
      <c r="AB410" s="36"/>
      <c r="AC410" s="36"/>
      <c r="AD410" s="36"/>
      <c r="AE410" s="36"/>
      <c r="AR410" s="191" t="s">
        <v>285</v>
      </c>
      <c r="AT410" s="191" t="s">
        <v>156</v>
      </c>
      <c r="AU410" s="191" t="s">
        <v>85</v>
      </c>
      <c r="AY410" s="19" t="s">
        <v>153</v>
      </c>
      <c r="BE410" s="192">
        <f>IF(N410="základní",J410,0)</f>
        <v>0</v>
      </c>
      <c r="BF410" s="192">
        <f>IF(N410="snížená",J410,0)</f>
        <v>0</v>
      </c>
      <c r="BG410" s="192">
        <f>IF(N410="zákl. přenesená",J410,0)</f>
        <v>0</v>
      </c>
      <c r="BH410" s="192">
        <f>IF(N410="sníž. přenesená",J410,0)</f>
        <v>0</v>
      </c>
      <c r="BI410" s="192">
        <f>IF(N410="nulová",J410,0)</f>
        <v>0</v>
      </c>
      <c r="BJ410" s="19" t="s">
        <v>83</v>
      </c>
      <c r="BK410" s="192">
        <f>ROUND(I410*H410,2)</f>
        <v>0</v>
      </c>
      <c r="BL410" s="19" t="s">
        <v>285</v>
      </c>
      <c r="BM410" s="191" t="s">
        <v>421</v>
      </c>
    </row>
    <row r="411" spans="1:47" s="2" customFormat="1" ht="11.25">
      <c r="A411" s="36"/>
      <c r="B411" s="37"/>
      <c r="C411" s="38"/>
      <c r="D411" s="193" t="s">
        <v>163</v>
      </c>
      <c r="E411" s="38"/>
      <c r="F411" s="194" t="s">
        <v>422</v>
      </c>
      <c r="G411" s="38"/>
      <c r="H411" s="38"/>
      <c r="I411" s="195"/>
      <c r="J411" s="38"/>
      <c r="K411" s="38"/>
      <c r="L411" s="41"/>
      <c r="M411" s="196"/>
      <c r="N411" s="197"/>
      <c r="O411" s="66"/>
      <c r="P411" s="66"/>
      <c r="Q411" s="66"/>
      <c r="R411" s="66"/>
      <c r="S411" s="66"/>
      <c r="T411" s="67"/>
      <c r="U411" s="36"/>
      <c r="V411" s="36"/>
      <c r="W411" s="36"/>
      <c r="X411" s="36"/>
      <c r="Y411" s="36"/>
      <c r="Z411" s="36"/>
      <c r="AA411" s="36"/>
      <c r="AB411" s="36"/>
      <c r="AC411" s="36"/>
      <c r="AD411" s="36"/>
      <c r="AE411" s="36"/>
      <c r="AT411" s="19" t="s">
        <v>163</v>
      </c>
      <c r="AU411" s="19" t="s">
        <v>85</v>
      </c>
    </row>
    <row r="412" spans="2:51" s="13" customFormat="1" ht="11.25">
      <c r="B412" s="198"/>
      <c r="C412" s="199"/>
      <c r="D412" s="200" t="s">
        <v>165</v>
      </c>
      <c r="E412" s="201" t="s">
        <v>19</v>
      </c>
      <c r="F412" s="202" t="s">
        <v>166</v>
      </c>
      <c r="G412" s="199"/>
      <c r="H412" s="201" t="s">
        <v>19</v>
      </c>
      <c r="I412" s="203"/>
      <c r="J412" s="199"/>
      <c r="K412" s="199"/>
      <c r="L412" s="204"/>
      <c r="M412" s="205"/>
      <c r="N412" s="206"/>
      <c r="O412" s="206"/>
      <c r="P412" s="206"/>
      <c r="Q412" s="206"/>
      <c r="R412" s="206"/>
      <c r="S412" s="206"/>
      <c r="T412" s="207"/>
      <c r="AT412" s="208" t="s">
        <v>165</v>
      </c>
      <c r="AU412" s="208" t="s">
        <v>85</v>
      </c>
      <c r="AV412" s="13" t="s">
        <v>83</v>
      </c>
      <c r="AW412" s="13" t="s">
        <v>35</v>
      </c>
      <c r="AX412" s="13" t="s">
        <v>75</v>
      </c>
      <c r="AY412" s="208" t="s">
        <v>153</v>
      </c>
    </row>
    <row r="413" spans="2:51" s="14" customFormat="1" ht="11.25">
      <c r="B413" s="209"/>
      <c r="C413" s="210"/>
      <c r="D413" s="200" t="s">
        <v>165</v>
      </c>
      <c r="E413" s="211" t="s">
        <v>19</v>
      </c>
      <c r="F413" s="212" t="s">
        <v>261</v>
      </c>
      <c r="G413" s="210"/>
      <c r="H413" s="213">
        <v>40.682</v>
      </c>
      <c r="I413" s="214"/>
      <c r="J413" s="210"/>
      <c r="K413" s="210"/>
      <c r="L413" s="215"/>
      <c r="M413" s="216"/>
      <c r="N413" s="217"/>
      <c r="O413" s="217"/>
      <c r="P413" s="217"/>
      <c r="Q413" s="217"/>
      <c r="R413" s="217"/>
      <c r="S413" s="217"/>
      <c r="T413" s="218"/>
      <c r="AT413" s="219" t="s">
        <v>165</v>
      </c>
      <c r="AU413" s="219" t="s">
        <v>85</v>
      </c>
      <c r="AV413" s="14" t="s">
        <v>85</v>
      </c>
      <c r="AW413" s="14" t="s">
        <v>35</v>
      </c>
      <c r="AX413" s="14" t="s">
        <v>75</v>
      </c>
      <c r="AY413" s="219" t="s">
        <v>153</v>
      </c>
    </row>
    <row r="414" spans="2:51" s="14" customFormat="1" ht="11.25">
      <c r="B414" s="209"/>
      <c r="C414" s="210"/>
      <c r="D414" s="200" t="s">
        <v>165</v>
      </c>
      <c r="E414" s="211" t="s">
        <v>19</v>
      </c>
      <c r="F414" s="212" t="s">
        <v>262</v>
      </c>
      <c r="G414" s="210"/>
      <c r="H414" s="213">
        <v>8.149</v>
      </c>
      <c r="I414" s="214"/>
      <c r="J414" s="210"/>
      <c r="K414" s="210"/>
      <c r="L414" s="215"/>
      <c r="M414" s="216"/>
      <c r="N414" s="217"/>
      <c r="O414" s="217"/>
      <c r="P414" s="217"/>
      <c r="Q414" s="217"/>
      <c r="R414" s="217"/>
      <c r="S414" s="217"/>
      <c r="T414" s="218"/>
      <c r="AT414" s="219" t="s">
        <v>165</v>
      </c>
      <c r="AU414" s="219" t="s">
        <v>85</v>
      </c>
      <c r="AV414" s="14" t="s">
        <v>85</v>
      </c>
      <c r="AW414" s="14" t="s">
        <v>35</v>
      </c>
      <c r="AX414" s="14" t="s">
        <v>75</v>
      </c>
      <c r="AY414" s="219" t="s">
        <v>153</v>
      </c>
    </row>
    <row r="415" spans="2:51" s="15" customFormat="1" ht="11.25">
      <c r="B415" s="220"/>
      <c r="C415" s="221"/>
      <c r="D415" s="200" t="s">
        <v>165</v>
      </c>
      <c r="E415" s="222" t="s">
        <v>19</v>
      </c>
      <c r="F415" s="223" t="s">
        <v>169</v>
      </c>
      <c r="G415" s="221"/>
      <c r="H415" s="224">
        <v>48.831</v>
      </c>
      <c r="I415" s="225"/>
      <c r="J415" s="221"/>
      <c r="K415" s="221"/>
      <c r="L415" s="226"/>
      <c r="M415" s="227"/>
      <c r="N415" s="228"/>
      <c r="O415" s="228"/>
      <c r="P415" s="228"/>
      <c r="Q415" s="228"/>
      <c r="R415" s="228"/>
      <c r="S415" s="228"/>
      <c r="T415" s="229"/>
      <c r="AT415" s="230" t="s">
        <v>165</v>
      </c>
      <c r="AU415" s="230" t="s">
        <v>85</v>
      </c>
      <c r="AV415" s="15" t="s">
        <v>154</v>
      </c>
      <c r="AW415" s="15" t="s">
        <v>35</v>
      </c>
      <c r="AX415" s="15" t="s">
        <v>75</v>
      </c>
      <c r="AY415" s="230" t="s">
        <v>153</v>
      </c>
    </row>
    <row r="416" spans="2:51" s="13" customFormat="1" ht="11.25">
      <c r="B416" s="198"/>
      <c r="C416" s="199"/>
      <c r="D416" s="200" t="s">
        <v>165</v>
      </c>
      <c r="E416" s="201" t="s">
        <v>19</v>
      </c>
      <c r="F416" s="202" t="s">
        <v>170</v>
      </c>
      <c r="G416" s="199"/>
      <c r="H416" s="201" t="s">
        <v>19</v>
      </c>
      <c r="I416" s="203"/>
      <c r="J416" s="199"/>
      <c r="K416" s="199"/>
      <c r="L416" s="204"/>
      <c r="M416" s="205"/>
      <c r="N416" s="206"/>
      <c r="O416" s="206"/>
      <c r="P416" s="206"/>
      <c r="Q416" s="206"/>
      <c r="R416" s="206"/>
      <c r="S416" s="206"/>
      <c r="T416" s="207"/>
      <c r="AT416" s="208" t="s">
        <v>165</v>
      </c>
      <c r="AU416" s="208" t="s">
        <v>85</v>
      </c>
      <c r="AV416" s="13" t="s">
        <v>83</v>
      </c>
      <c r="AW416" s="13" t="s">
        <v>35</v>
      </c>
      <c r="AX416" s="13" t="s">
        <v>75</v>
      </c>
      <c r="AY416" s="208" t="s">
        <v>153</v>
      </c>
    </row>
    <row r="417" spans="2:51" s="14" customFormat="1" ht="11.25">
      <c r="B417" s="209"/>
      <c r="C417" s="210"/>
      <c r="D417" s="200" t="s">
        <v>165</v>
      </c>
      <c r="E417" s="211" t="s">
        <v>19</v>
      </c>
      <c r="F417" s="212" t="s">
        <v>263</v>
      </c>
      <c r="G417" s="210"/>
      <c r="H417" s="213">
        <v>22.14</v>
      </c>
      <c r="I417" s="214"/>
      <c r="J417" s="210"/>
      <c r="K417" s="210"/>
      <c r="L417" s="215"/>
      <c r="M417" s="216"/>
      <c r="N417" s="217"/>
      <c r="O417" s="217"/>
      <c r="P417" s="217"/>
      <c r="Q417" s="217"/>
      <c r="R417" s="217"/>
      <c r="S417" s="217"/>
      <c r="T417" s="218"/>
      <c r="AT417" s="219" t="s">
        <v>165</v>
      </c>
      <c r="AU417" s="219" t="s">
        <v>85</v>
      </c>
      <c r="AV417" s="14" t="s">
        <v>85</v>
      </c>
      <c r="AW417" s="14" t="s">
        <v>35</v>
      </c>
      <c r="AX417" s="14" t="s">
        <v>75</v>
      </c>
      <c r="AY417" s="219" t="s">
        <v>153</v>
      </c>
    </row>
    <row r="418" spans="2:51" s="14" customFormat="1" ht="11.25">
      <c r="B418" s="209"/>
      <c r="C418" s="210"/>
      <c r="D418" s="200" t="s">
        <v>165</v>
      </c>
      <c r="E418" s="211" t="s">
        <v>19</v>
      </c>
      <c r="F418" s="212" t="s">
        <v>264</v>
      </c>
      <c r="G418" s="210"/>
      <c r="H418" s="213">
        <v>2.891</v>
      </c>
      <c r="I418" s="214"/>
      <c r="J418" s="210"/>
      <c r="K418" s="210"/>
      <c r="L418" s="215"/>
      <c r="M418" s="216"/>
      <c r="N418" s="217"/>
      <c r="O418" s="217"/>
      <c r="P418" s="217"/>
      <c r="Q418" s="217"/>
      <c r="R418" s="217"/>
      <c r="S418" s="217"/>
      <c r="T418" s="218"/>
      <c r="AT418" s="219" t="s">
        <v>165</v>
      </c>
      <c r="AU418" s="219" t="s">
        <v>85</v>
      </c>
      <c r="AV418" s="14" t="s">
        <v>85</v>
      </c>
      <c r="AW418" s="14" t="s">
        <v>35</v>
      </c>
      <c r="AX418" s="14" t="s">
        <v>75</v>
      </c>
      <c r="AY418" s="219" t="s">
        <v>153</v>
      </c>
    </row>
    <row r="419" spans="2:51" s="14" customFormat="1" ht="11.25">
      <c r="B419" s="209"/>
      <c r="C419" s="210"/>
      <c r="D419" s="200" t="s">
        <v>165</v>
      </c>
      <c r="E419" s="211" t="s">
        <v>19</v>
      </c>
      <c r="F419" s="212" t="s">
        <v>265</v>
      </c>
      <c r="G419" s="210"/>
      <c r="H419" s="213">
        <v>3.26</v>
      </c>
      <c r="I419" s="214"/>
      <c r="J419" s="210"/>
      <c r="K419" s="210"/>
      <c r="L419" s="215"/>
      <c r="M419" s="216"/>
      <c r="N419" s="217"/>
      <c r="O419" s="217"/>
      <c r="P419" s="217"/>
      <c r="Q419" s="217"/>
      <c r="R419" s="217"/>
      <c r="S419" s="217"/>
      <c r="T419" s="218"/>
      <c r="AT419" s="219" t="s">
        <v>165</v>
      </c>
      <c r="AU419" s="219" t="s">
        <v>85</v>
      </c>
      <c r="AV419" s="14" t="s">
        <v>85</v>
      </c>
      <c r="AW419" s="14" t="s">
        <v>35</v>
      </c>
      <c r="AX419" s="14" t="s">
        <v>75</v>
      </c>
      <c r="AY419" s="219" t="s">
        <v>153</v>
      </c>
    </row>
    <row r="420" spans="2:51" s="15" customFormat="1" ht="11.25">
      <c r="B420" s="220"/>
      <c r="C420" s="221"/>
      <c r="D420" s="200" t="s">
        <v>165</v>
      </c>
      <c r="E420" s="222" t="s">
        <v>19</v>
      </c>
      <c r="F420" s="223" t="s">
        <v>169</v>
      </c>
      <c r="G420" s="221"/>
      <c r="H420" s="224">
        <v>28.290999999999997</v>
      </c>
      <c r="I420" s="225"/>
      <c r="J420" s="221"/>
      <c r="K420" s="221"/>
      <c r="L420" s="226"/>
      <c r="M420" s="227"/>
      <c r="N420" s="228"/>
      <c r="O420" s="228"/>
      <c r="P420" s="228"/>
      <c r="Q420" s="228"/>
      <c r="R420" s="228"/>
      <c r="S420" s="228"/>
      <c r="T420" s="229"/>
      <c r="AT420" s="230" t="s">
        <v>165</v>
      </c>
      <c r="AU420" s="230" t="s">
        <v>85</v>
      </c>
      <c r="AV420" s="15" t="s">
        <v>154</v>
      </c>
      <c r="AW420" s="15" t="s">
        <v>35</v>
      </c>
      <c r="AX420" s="15" t="s">
        <v>75</v>
      </c>
      <c r="AY420" s="230" t="s">
        <v>153</v>
      </c>
    </row>
    <row r="421" spans="2:51" s="13" customFormat="1" ht="11.25">
      <c r="B421" s="198"/>
      <c r="C421" s="199"/>
      <c r="D421" s="200" t="s">
        <v>165</v>
      </c>
      <c r="E421" s="201" t="s">
        <v>19</v>
      </c>
      <c r="F421" s="202" t="s">
        <v>174</v>
      </c>
      <c r="G421" s="199"/>
      <c r="H421" s="201" t="s">
        <v>19</v>
      </c>
      <c r="I421" s="203"/>
      <c r="J421" s="199"/>
      <c r="K421" s="199"/>
      <c r="L421" s="204"/>
      <c r="M421" s="205"/>
      <c r="N421" s="206"/>
      <c r="O421" s="206"/>
      <c r="P421" s="206"/>
      <c r="Q421" s="206"/>
      <c r="R421" s="206"/>
      <c r="S421" s="206"/>
      <c r="T421" s="207"/>
      <c r="AT421" s="208" t="s">
        <v>165</v>
      </c>
      <c r="AU421" s="208" t="s">
        <v>85</v>
      </c>
      <c r="AV421" s="13" t="s">
        <v>83</v>
      </c>
      <c r="AW421" s="13" t="s">
        <v>35</v>
      </c>
      <c r="AX421" s="13" t="s">
        <v>75</v>
      </c>
      <c r="AY421" s="208" t="s">
        <v>153</v>
      </c>
    </row>
    <row r="422" spans="2:51" s="14" customFormat="1" ht="11.25">
      <c r="B422" s="209"/>
      <c r="C422" s="210"/>
      <c r="D422" s="200" t="s">
        <v>165</v>
      </c>
      <c r="E422" s="211" t="s">
        <v>19</v>
      </c>
      <c r="F422" s="212" t="s">
        <v>266</v>
      </c>
      <c r="G422" s="210"/>
      <c r="H422" s="213">
        <v>6.642</v>
      </c>
      <c r="I422" s="214"/>
      <c r="J422" s="210"/>
      <c r="K422" s="210"/>
      <c r="L422" s="215"/>
      <c r="M422" s="216"/>
      <c r="N422" s="217"/>
      <c r="O422" s="217"/>
      <c r="P422" s="217"/>
      <c r="Q422" s="217"/>
      <c r="R422" s="217"/>
      <c r="S422" s="217"/>
      <c r="T422" s="218"/>
      <c r="AT422" s="219" t="s">
        <v>165</v>
      </c>
      <c r="AU422" s="219" t="s">
        <v>85</v>
      </c>
      <c r="AV422" s="14" t="s">
        <v>85</v>
      </c>
      <c r="AW422" s="14" t="s">
        <v>35</v>
      </c>
      <c r="AX422" s="14" t="s">
        <v>75</v>
      </c>
      <c r="AY422" s="219" t="s">
        <v>153</v>
      </c>
    </row>
    <row r="423" spans="2:51" s="15" customFormat="1" ht="11.25">
      <c r="B423" s="220"/>
      <c r="C423" s="221"/>
      <c r="D423" s="200" t="s">
        <v>165</v>
      </c>
      <c r="E423" s="222" t="s">
        <v>19</v>
      </c>
      <c r="F423" s="223" t="s">
        <v>169</v>
      </c>
      <c r="G423" s="221"/>
      <c r="H423" s="224">
        <v>6.642</v>
      </c>
      <c r="I423" s="225"/>
      <c r="J423" s="221"/>
      <c r="K423" s="221"/>
      <c r="L423" s="226"/>
      <c r="M423" s="227"/>
      <c r="N423" s="228"/>
      <c r="O423" s="228"/>
      <c r="P423" s="228"/>
      <c r="Q423" s="228"/>
      <c r="R423" s="228"/>
      <c r="S423" s="228"/>
      <c r="T423" s="229"/>
      <c r="AT423" s="230" t="s">
        <v>165</v>
      </c>
      <c r="AU423" s="230" t="s">
        <v>85</v>
      </c>
      <c r="AV423" s="15" t="s">
        <v>154</v>
      </c>
      <c r="AW423" s="15" t="s">
        <v>35</v>
      </c>
      <c r="AX423" s="15" t="s">
        <v>75</v>
      </c>
      <c r="AY423" s="230" t="s">
        <v>153</v>
      </c>
    </row>
    <row r="424" spans="2:51" s="16" customFormat="1" ht="11.25">
      <c r="B424" s="231"/>
      <c r="C424" s="232"/>
      <c r="D424" s="200" t="s">
        <v>165</v>
      </c>
      <c r="E424" s="233" t="s">
        <v>19</v>
      </c>
      <c r="F424" s="234" t="s">
        <v>176</v>
      </c>
      <c r="G424" s="232"/>
      <c r="H424" s="235">
        <v>83.76400000000001</v>
      </c>
      <c r="I424" s="236"/>
      <c r="J424" s="232"/>
      <c r="K424" s="232"/>
      <c r="L424" s="237"/>
      <c r="M424" s="238"/>
      <c r="N424" s="239"/>
      <c r="O424" s="239"/>
      <c r="P424" s="239"/>
      <c r="Q424" s="239"/>
      <c r="R424" s="239"/>
      <c r="S424" s="239"/>
      <c r="T424" s="240"/>
      <c r="AT424" s="241" t="s">
        <v>165</v>
      </c>
      <c r="AU424" s="241" t="s">
        <v>85</v>
      </c>
      <c r="AV424" s="16" t="s">
        <v>161</v>
      </c>
      <c r="AW424" s="16" t="s">
        <v>35</v>
      </c>
      <c r="AX424" s="16" t="s">
        <v>83</v>
      </c>
      <c r="AY424" s="241" t="s">
        <v>153</v>
      </c>
    </row>
    <row r="425" spans="1:65" s="2" customFormat="1" ht="33" customHeight="1">
      <c r="A425" s="36"/>
      <c r="B425" s="37"/>
      <c r="C425" s="180" t="s">
        <v>423</v>
      </c>
      <c r="D425" s="180" t="s">
        <v>156</v>
      </c>
      <c r="E425" s="181" t="s">
        <v>424</v>
      </c>
      <c r="F425" s="182" t="s">
        <v>425</v>
      </c>
      <c r="G425" s="183" t="s">
        <v>278</v>
      </c>
      <c r="H425" s="184">
        <v>56</v>
      </c>
      <c r="I425" s="185"/>
      <c r="J425" s="186">
        <f>ROUND(I425*H425,2)</f>
        <v>0</v>
      </c>
      <c r="K425" s="182" t="s">
        <v>160</v>
      </c>
      <c r="L425" s="41"/>
      <c r="M425" s="187" t="s">
        <v>19</v>
      </c>
      <c r="N425" s="188" t="s">
        <v>46</v>
      </c>
      <c r="O425" s="66"/>
      <c r="P425" s="189">
        <f>O425*H425</f>
        <v>0</v>
      </c>
      <c r="Q425" s="189">
        <v>0.0075</v>
      </c>
      <c r="R425" s="189">
        <f>Q425*H425</f>
        <v>0.42</v>
      </c>
      <c r="S425" s="189">
        <v>0</v>
      </c>
      <c r="T425" s="190">
        <f>S425*H425</f>
        <v>0</v>
      </c>
      <c r="U425" s="36"/>
      <c r="V425" s="36"/>
      <c r="W425" s="36"/>
      <c r="X425" s="36"/>
      <c r="Y425" s="36"/>
      <c r="Z425" s="36"/>
      <c r="AA425" s="36"/>
      <c r="AB425" s="36"/>
      <c r="AC425" s="36"/>
      <c r="AD425" s="36"/>
      <c r="AE425" s="36"/>
      <c r="AR425" s="191" t="s">
        <v>285</v>
      </c>
      <c r="AT425" s="191" t="s">
        <v>156</v>
      </c>
      <c r="AU425" s="191" t="s">
        <v>85</v>
      </c>
      <c r="AY425" s="19" t="s">
        <v>153</v>
      </c>
      <c r="BE425" s="192">
        <f>IF(N425="základní",J425,0)</f>
        <v>0</v>
      </c>
      <c r="BF425" s="192">
        <f>IF(N425="snížená",J425,0)</f>
        <v>0</v>
      </c>
      <c r="BG425" s="192">
        <f>IF(N425="zákl. přenesená",J425,0)</f>
        <v>0</v>
      </c>
      <c r="BH425" s="192">
        <f>IF(N425="sníž. přenesená",J425,0)</f>
        <v>0</v>
      </c>
      <c r="BI425" s="192">
        <f>IF(N425="nulová",J425,0)</f>
        <v>0</v>
      </c>
      <c r="BJ425" s="19" t="s">
        <v>83</v>
      </c>
      <c r="BK425" s="192">
        <f>ROUND(I425*H425,2)</f>
        <v>0</v>
      </c>
      <c r="BL425" s="19" t="s">
        <v>285</v>
      </c>
      <c r="BM425" s="191" t="s">
        <v>426</v>
      </c>
    </row>
    <row r="426" spans="1:47" s="2" customFormat="1" ht="11.25">
      <c r="A426" s="36"/>
      <c r="B426" s="37"/>
      <c r="C426" s="38"/>
      <c r="D426" s="193" t="s">
        <v>163</v>
      </c>
      <c r="E426" s="38"/>
      <c r="F426" s="194" t="s">
        <v>427</v>
      </c>
      <c r="G426" s="38"/>
      <c r="H426" s="38"/>
      <c r="I426" s="195"/>
      <c r="J426" s="38"/>
      <c r="K426" s="38"/>
      <c r="L426" s="41"/>
      <c r="M426" s="196"/>
      <c r="N426" s="197"/>
      <c r="O426" s="66"/>
      <c r="P426" s="66"/>
      <c r="Q426" s="66"/>
      <c r="R426" s="66"/>
      <c r="S426" s="66"/>
      <c r="T426" s="67"/>
      <c r="U426" s="36"/>
      <c r="V426" s="36"/>
      <c r="W426" s="36"/>
      <c r="X426" s="36"/>
      <c r="Y426" s="36"/>
      <c r="Z426" s="36"/>
      <c r="AA426" s="36"/>
      <c r="AB426" s="36"/>
      <c r="AC426" s="36"/>
      <c r="AD426" s="36"/>
      <c r="AE426" s="36"/>
      <c r="AT426" s="19" t="s">
        <v>163</v>
      </c>
      <c r="AU426" s="19" t="s">
        <v>85</v>
      </c>
    </row>
    <row r="427" spans="2:51" s="13" customFormat="1" ht="11.25">
      <c r="B427" s="198"/>
      <c r="C427" s="199"/>
      <c r="D427" s="200" t="s">
        <v>165</v>
      </c>
      <c r="E427" s="201" t="s">
        <v>19</v>
      </c>
      <c r="F427" s="202" t="s">
        <v>166</v>
      </c>
      <c r="G427" s="199"/>
      <c r="H427" s="201" t="s">
        <v>19</v>
      </c>
      <c r="I427" s="203"/>
      <c r="J427" s="199"/>
      <c r="K427" s="199"/>
      <c r="L427" s="204"/>
      <c r="M427" s="205"/>
      <c r="N427" s="206"/>
      <c r="O427" s="206"/>
      <c r="P427" s="206"/>
      <c r="Q427" s="206"/>
      <c r="R427" s="206"/>
      <c r="S427" s="206"/>
      <c r="T427" s="207"/>
      <c r="AT427" s="208" t="s">
        <v>165</v>
      </c>
      <c r="AU427" s="208" t="s">
        <v>85</v>
      </c>
      <c r="AV427" s="13" t="s">
        <v>83</v>
      </c>
      <c r="AW427" s="13" t="s">
        <v>35</v>
      </c>
      <c r="AX427" s="13" t="s">
        <v>75</v>
      </c>
      <c r="AY427" s="208" t="s">
        <v>153</v>
      </c>
    </row>
    <row r="428" spans="2:51" s="14" customFormat="1" ht="11.25">
      <c r="B428" s="209"/>
      <c r="C428" s="210"/>
      <c r="D428" s="200" t="s">
        <v>165</v>
      </c>
      <c r="E428" s="211" t="s">
        <v>19</v>
      </c>
      <c r="F428" s="212" t="s">
        <v>375</v>
      </c>
      <c r="G428" s="210"/>
      <c r="H428" s="213">
        <v>27</v>
      </c>
      <c r="I428" s="214"/>
      <c r="J428" s="210"/>
      <c r="K428" s="210"/>
      <c r="L428" s="215"/>
      <c r="M428" s="216"/>
      <c r="N428" s="217"/>
      <c r="O428" s="217"/>
      <c r="P428" s="217"/>
      <c r="Q428" s="217"/>
      <c r="R428" s="217"/>
      <c r="S428" s="217"/>
      <c r="T428" s="218"/>
      <c r="AT428" s="219" t="s">
        <v>165</v>
      </c>
      <c r="AU428" s="219" t="s">
        <v>85</v>
      </c>
      <c r="AV428" s="14" t="s">
        <v>85</v>
      </c>
      <c r="AW428" s="14" t="s">
        <v>35</v>
      </c>
      <c r="AX428" s="14" t="s">
        <v>75</v>
      </c>
      <c r="AY428" s="219" t="s">
        <v>153</v>
      </c>
    </row>
    <row r="429" spans="2:51" s="14" customFormat="1" ht="11.25">
      <c r="B429" s="209"/>
      <c r="C429" s="210"/>
      <c r="D429" s="200" t="s">
        <v>165</v>
      </c>
      <c r="E429" s="211" t="s">
        <v>19</v>
      </c>
      <c r="F429" s="212" t="s">
        <v>209</v>
      </c>
      <c r="G429" s="210"/>
      <c r="H429" s="213">
        <v>5</v>
      </c>
      <c r="I429" s="214"/>
      <c r="J429" s="210"/>
      <c r="K429" s="210"/>
      <c r="L429" s="215"/>
      <c r="M429" s="216"/>
      <c r="N429" s="217"/>
      <c r="O429" s="217"/>
      <c r="P429" s="217"/>
      <c r="Q429" s="217"/>
      <c r="R429" s="217"/>
      <c r="S429" s="217"/>
      <c r="T429" s="218"/>
      <c r="AT429" s="219" t="s">
        <v>165</v>
      </c>
      <c r="AU429" s="219" t="s">
        <v>85</v>
      </c>
      <c r="AV429" s="14" t="s">
        <v>85</v>
      </c>
      <c r="AW429" s="14" t="s">
        <v>35</v>
      </c>
      <c r="AX429" s="14" t="s">
        <v>75</v>
      </c>
      <c r="AY429" s="219" t="s">
        <v>153</v>
      </c>
    </row>
    <row r="430" spans="2:51" s="15" customFormat="1" ht="11.25">
      <c r="B430" s="220"/>
      <c r="C430" s="221"/>
      <c r="D430" s="200" t="s">
        <v>165</v>
      </c>
      <c r="E430" s="222" t="s">
        <v>19</v>
      </c>
      <c r="F430" s="223" t="s">
        <v>169</v>
      </c>
      <c r="G430" s="221"/>
      <c r="H430" s="224">
        <v>32</v>
      </c>
      <c r="I430" s="225"/>
      <c r="J430" s="221"/>
      <c r="K430" s="221"/>
      <c r="L430" s="226"/>
      <c r="M430" s="227"/>
      <c r="N430" s="228"/>
      <c r="O430" s="228"/>
      <c r="P430" s="228"/>
      <c r="Q430" s="228"/>
      <c r="R430" s="228"/>
      <c r="S430" s="228"/>
      <c r="T430" s="229"/>
      <c r="AT430" s="230" t="s">
        <v>165</v>
      </c>
      <c r="AU430" s="230" t="s">
        <v>85</v>
      </c>
      <c r="AV430" s="15" t="s">
        <v>154</v>
      </c>
      <c r="AW430" s="15" t="s">
        <v>35</v>
      </c>
      <c r="AX430" s="15" t="s">
        <v>75</v>
      </c>
      <c r="AY430" s="230" t="s">
        <v>153</v>
      </c>
    </row>
    <row r="431" spans="2:51" s="13" customFormat="1" ht="11.25">
      <c r="B431" s="198"/>
      <c r="C431" s="199"/>
      <c r="D431" s="200" t="s">
        <v>165</v>
      </c>
      <c r="E431" s="201" t="s">
        <v>19</v>
      </c>
      <c r="F431" s="202" t="s">
        <v>170</v>
      </c>
      <c r="G431" s="199"/>
      <c r="H431" s="201" t="s">
        <v>19</v>
      </c>
      <c r="I431" s="203"/>
      <c r="J431" s="199"/>
      <c r="K431" s="199"/>
      <c r="L431" s="204"/>
      <c r="M431" s="205"/>
      <c r="N431" s="206"/>
      <c r="O431" s="206"/>
      <c r="P431" s="206"/>
      <c r="Q431" s="206"/>
      <c r="R431" s="206"/>
      <c r="S431" s="206"/>
      <c r="T431" s="207"/>
      <c r="AT431" s="208" t="s">
        <v>165</v>
      </c>
      <c r="AU431" s="208" t="s">
        <v>85</v>
      </c>
      <c r="AV431" s="13" t="s">
        <v>83</v>
      </c>
      <c r="AW431" s="13" t="s">
        <v>35</v>
      </c>
      <c r="AX431" s="13" t="s">
        <v>75</v>
      </c>
      <c r="AY431" s="208" t="s">
        <v>153</v>
      </c>
    </row>
    <row r="432" spans="2:51" s="14" customFormat="1" ht="11.25">
      <c r="B432" s="209"/>
      <c r="C432" s="210"/>
      <c r="D432" s="200" t="s">
        <v>165</v>
      </c>
      <c r="E432" s="211" t="s">
        <v>19</v>
      </c>
      <c r="F432" s="212" t="s">
        <v>380</v>
      </c>
      <c r="G432" s="210"/>
      <c r="H432" s="213">
        <v>16</v>
      </c>
      <c r="I432" s="214"/>
      <c r="J432" s="210"/>
      <c r="K432" s="210"/>
      <c r="L432" s="215"/>
      <c r="M432" s="216"/>
      <c r="N432" s="217"/>
      <c r="O432" s="217"/>
      <c r="P432" s="217"/>
      <c r="Q432" s="217"/>
      <c r="R432" s="217"/>
      <c r="S432" s="217"/>
      <c r="T432" s="218"/>
      <c r="AT432" s="219" t="s">
        <v>165</v>
      </c>
      <c r="AU432" s="219" t="s">
        <v>85</v>
      </c>
      <c r="AV432" s="14" t="s">
        <v>85</v>
      </c>
      <c r="AW432" s="14" t="s">
        <v>35</v>
      </c>
      <c r="AX432" s="14" t="s">
        <v>75</v>
      </c>
      <c r="AY432" s="219" t="s">
        <v>153</v>
      </c>
    </row>
    <row r="433" spans="2:51" s="14" customFormat="1" ht="11.25">
      <c r="B433" s="209"/>
      <c r="C433" s="210"/>
      <c r="D433" s="200" t="s">
        <v>165</v>
      </c>
      <c r="E433" s="211" t="s">
        <v>19</v>
      </c>
      <c r="F433" s="212" t="s">
        <v>85</v>
      </c>
      <c r="G433" s="210"/>
      <c r="H433" s="213">
        <v>2</v>
      </c>
      <c r="I433" s="214"/>
      <c r="J433" s="210"/>
      <c r="K433" s="210"/>
      <c r="L433" s="215"/>
      <c r="M433" s="216"/>
      <c r="N433" s="217"/>
      <c r="O433" s="217"/>
      <c r="P433" s="217"/>
      <c r="Q433" s="217"/>
      <c r="R433" s="217"/>
      <c r="S433" s="217"/>
      <c r="T433" s="218"/>
      <c r="AT433" s="219" t="s">
        <v>165</v>
      </c>
      <c r="AU433" s="219" t="s">
        <v>85</v>
      </c>
      <c r="AV433" s="14" t="s">
        <v>85</v>
      </c>
      <c r="AW433" s="14" t="s">
        <v>35</v>
      </c>
      <c r="AX433" s="14" t="s">
        <v>75</v>
      </c>
      <c r="AY433" s="219" t="s">
        <v>153</v>
      </c>
    </row>
    <row r="434" spans="2:51" s="14" customFormat="1" ht="11.25">
      <c r="B434" s="209"/>
      <c r="C434" s="210"/>
      <c r="D434" s="200" t="s">
        <v>165</v>
      </c>
      <c r="E434" s="211" t="s">
        <v>19</v>
      </c>
      <c r="F434" s="212" t="s">
        <v>85</v>
      </c>
      <c r="G434" s="210"/>
      <c r="H434" s="213">
        <v>2</v>
      </c>
      <c r="I434" s="214"/>
      <c r="J434" s="210"/>
      <c r="K434" s="210"/>
      <c r="L434" s="215"/>
      <c r="M434" s="216"/>
      <c r="N434" s="217"/>
      <c r="O434" s="217"/>
      <c r="P434" s="217"/>
      <c r="Q434" s="217"/>
      <c r="R434" s="217"/>
      <c r="S434" s="217"/>
      <c r="T434" s="218"/>
      <c r="AT434" s="219" t="s">
        <v>165</v>
      </c>
      <c r="AU434" s="219" t="s">
        <v>85</v>
      </c>
      <c r="AV434" s="14" t="s">
        <v>85</v>
      </c>
      <c r="AW434" s="14" t="s">
        <v>35</v>
      </c>
      <c r="AX434" s="14" t="s">
        <v>75</v>
      </c>
      <c r="AY434" s="219" t="s">
        <v>153</v>
      </c>
    </row>
    <row r="435" spans="2:51" s="15" customFormat="1" ht="11.25">
      <c r="B435" s="220"/>
      <c r="C435" s="221"/>
      <c r="D435" s="200" t="s">
        <v>165</v>
      </c>
      <c r="E435" s="222" t="s">
        <v>19</v>
      </c>
      <c r="F435" s="223" t="s">
        <v>169</v>
      </c>
      <c r="G435" s="221"/>
      <c r="H435" s="224">
        <v>20</v>
      </c>
      <c r="I435" s="225"/>
      <c r="J435" s="221"/>
      <c r="K435" s="221"/>
      <c r="L435" s="226"/>
      <c r="M435" s="227"/>
      <c r="N435" s="228"/>
      <c r="O435" s="228"/>
      <c r="P435" s="228"/>
      <c r="Q435" s="228"/>
      <c r="R435" s="228"/>
      <c r="S435" s="228"/>
      <c r="T435" s="229"/>
      <c r="AT435" s="230" t="s">
        <v>165</v>
      </c>
      <c r="AU435" s="230" t="s">
        <v>85</v>
      </c>
      <c r="AV435" s="15" t="s">
        <v>154</v>
      </c>
      <c r="AW435" s="15" t="s">
        <v>35</v>
      </c>
      <c r="AX435" s="15" t="s">
        <v>75</v>
      </c>
      <c r="AY435" s="230" t="s">
        <v>153</v>
      </c>
    </row>
    <row r="436" spans="2:51" s="13" customFormat="1" ht="11.25">
      <c r="B436" s="198"/>
      <c r="C436" s="199"/>
      <c r="D436" s="200" t="s">
        <v>165</v>
      </c>
      <c r="E436" s="201" t="s">
        <v>19</v>
      </c>
      <c r="F436" s="202" t="s">
        <v>174</v>
      </c>
      <c r="G436" s="199"/>
      <c r="H436" s="201" t="s">
        <v>19</v>
      </c>
      <c r="I436" s="203"/>
      <c r="J436" s="199"/>
      <c r="K436" s="199"/>
      <c r="L436" s="204"/>
      <c r="M436" s="205"/>
      <c r="N436" s="206"/>
      <c r="O436" s="206"/>
      <c r="P436" s="206"/>
      <c r="Q436" s="206"/>
      <c r="R436" s="206"/>
      <c r="S436" s="206"/>
      <c r="T436" s="207"/>
      <c r="AT436" s="208" t="s">
        <v>165</v>
      </c>
      <c r="AU436" s="208" t="s">
        <v>85</v>
      </c>
      <c r="AV436" s="13" t="s">
        <v>83</v>
      </c>
      <c r="AW436" s="13" t="s">
        <v>35</v>
      </c>
      <c r="AX436" s="13" t="s">
        <v>75</v>
      </c>
      <c r="AY436" s="208" t="s">
        <v>153</v>
      </c>
    </row>
    <row r="437" spans="2:51" s="14" customFormat="1" ht="11.25">
      <c r="B437" s="209"/>
      <c r="C437" s="210"/>
      <c r="D437" s="200" t="s">
        <v>165</v>
      </c>
      <c r="E437" s="211" t="s">
        <v>19</v>
      </c>
      <c r="F437" s="212" t="s">
        <v>381</v>
      </c>
      <c r="G437" s="210"/>
      <c r="H437" s="213">
        <v>4</v>
      </c>
      <c r="I437" s="214"/>
      <c r="J437" s="210"/>
      <c r="K437" s="210"/>
      <c r="L437" s="215"/>
      <c r="M437" s="216"/>
      <c r="N437" s="217"/>
      <c r="O437" s="217"/>
      <c r="P437" s="217"/>
      <c r="Q437" s="217"/>
      <c r="R437" s="217"/>
      <c r="S437" s="217"/>
      <c r="T437" s="218"/>
      <c r="AT437" s="219" t="s">
        <v>165</v>
      </c>
      <c r="AU437" s="219" t="s">
        <v>85</v>
      </c>
      <c r="AV437" s="14" t="s">
        <v>85</v>
      </c>
      <c r="AW437" s="14" t="s">
        <v>35</v>
      </c>
      <c r="AX437" s="14" t="s">
        <v>75</v>
      </c>
      <c r="AY437" s="219" t="s">
        <v>153</v>
      </c>
    </row>
    <row r="438" spans="2:51" s="15" customFormat="1" ht="11.25">
      <c r="B438" s="220"/>
      <c r="C438" s="221"/>
      <c r="D438" s="200" t="s">
        <v>165</v>
      </c>
      <c r="E438" s="222" t="s">
        <v>19</v>
      </c>
      <c r="F438" s="223" t="s">
        <v>169</v>
      </c>
      <c r="G438" s="221"/>
      <c r="H438" s="224">
        <v>4</v>
      </c>
      <c r="I438" s="225"/>
      <c r="J438" s="221"/>
      <c r="K438" s="221"/>
      <c r="L438" s="226"/>
      <c r="M438" s="227"/>
      <c r="N438" s="228"/>
      <c r="O438" s="228"/>
      <c r="P438" s="228"/>
      <c r="Q438" s="228"/>
      <c r="R438" s="228"/>
      <c r="S438" s="228"/>
      <c r="T438" s="229"/>
      <c r="AT438" s="230" t="s">
        <v>165</v>
      </c>
      <c r="AU438" s="230" t="s">
        <v>85</v>
      </c>
      <c r="AV438" s="15" t="s">
        <v>154</v>
      </c>
      <c r="AW438" s="15" t="s">
        <v>35</v>
      </c>
      <c r="AX438" s="15" t="s">
        <v>75</v>
      </c>
      <c r="AY438" s="230" t="s">
        <v>153</v>
      </c>
    </row>
    <row r="439" spans="2:51" s="16" customFormat="1" ht="11.25">
      <c r="B439" s="231"/>
      <c r="C439" s="232"/>
      <c r="D439" s="200" t="s">
        <v>165</v>
      </c>
      <c r="E439" s="233" t="s">
        <v>19</v>
      </c>
      <c r="F439" s="234" t="s">
        <v>176</v>
      </c>
      <c r="G439" s="232"/>
      <c r="H439" s="235">
        <v>56</v>
      </c>
      <c r="I439" s="236"/>
      <c r="J439" s="232"/>
      <c r="K439" s="232"/>
      <c r="L439" s="237"/>
      <c r="M439" s="238"/>
      <c r="N439" s="239"/>
      <c r="O439" s="239"/>
      <c r="P439" s="239"/>
      <c r="Q439" s="239"/>
      <c r="R439" s="239"/>
      <c r="S439" s="239"/>
      <c r="T439" s="240"/>
      <c r="AT439" s="241" t="s">
        <v>165</v>
      </c>
      <c r="AU439" s="241" t="s">
        <v>85</v>
      </c>
      <c r="AV439" s="16" t="s">
        <v>161</v>
      </c>
      <c r="AW439" s="16" t="s">
        <v>35</v>
      </c>
      <c r="AX439" s="16" t="s">
        <v>83</v>
      </c>
      <c r="AY439" s="241" t="s">
        <v>153</v>
      </c>
    </row>
    <row r="440" spans="1:65" s="2" customFormat="1" ht="33" customHeight="1">
      <c r="A440" s="36"/>
      <c r="B440" s="37"/>
      <c r="C440" s="180" t="s">
        <v>428</v>
      </c>
      <c r="D440" s="180" t="s">
        <v>156</v>
      </c>
      <c r="E440" s="181" t="s">
        <v>429</v>
      </c>
      <c r="F440" s="182" t="s">
        <v>430</v>
      </c>
      <c r="G440" s="183" t="s">
        <v>278</v>
      </c>
      <c r="H440" s="184">
        <v>20</v>
      </c>
      <c r="I440" s="185"/>
      <c r="J440" s="186">
        <f>ROUND(I440*H440,2)</f>
        <v>0</v>
      </c>
      <c r="K440" s="182" t="s">
        <v>160</v>
      </c>
      <c r="L440" s="41"/>
      <c r="M440" s="187" t="s">
        <v>19</v>
      </c>
      <c r="N440" s="188" t="s">
        <v>46</v>
      </c>
      <c r="O440" s="66"/>
      <c r="P440" s="189">
        <f>O440*H440</f>
        <v>0</v>
      </c>
      <c r="Q440" s="189">
        <v>0.015</v>
      </c>
      <c r="R440" s="189">
        <f>Q440*H440</f>
        <v>0.3</v>
      </c>
      <c r="S440" s="189">
        <v>0</v>
      </c>
      <c r="T440" s="190">
        <f>S440*H440</f>
        <v>0</v>
      </c>
      <c r="U440" s="36"/>
      <c r="V440" s="36"/>
      <c r="W440" s="36"/>
      <c r="X440" s="36"/>
      <c r="Y440" s="36"/>
      <c r="Z440" s="36"/>
      <c r="AA440" s="36"/>
      <c r="AB440" s="36"/>
      <c r="AC440" s="36"/>
      <c r="AD440" s="36"/>
      <c r="AE440" s="36"/>
      <c r="AR440" s="191" t="s">
        <v>285</v>
      </c>
      <c r="AT440" s="191" t="s">
        <v>156</v>
      </c>
      <c r="AU440" s="191" t="s">
        <v>85</v>
      </c>
      <c r="AY440" s="19" t="s">
        <v>153</v>
      </c>
      <c r="BE440" s="192">
        <f>IF(N440="základní",J440,0)</f>
        <v>0</v>
      </c>
      <c r="BF440" s="192">
        <f>IF(N440="snížená",J440,0)</f>
        <v>0</v>
      </c>
      <c r="BG440" s="192">
        <f>IF(N440="zákl. přenesená",J440,0)</f>
        <v>0</v>
      </c>
      <c r="BH440" s="192">
        <f>IF(N440="sníž. přenesená",J440,0)</f>
        <v>0</v>
      </c>
      <c r="BI440" s="192">
        <f>IF(N440="nulová",J440,0)</f>
        <v>0</v>
      </c>
      <c r="BJ440" s="19" t="s">
        <v>83</v>
      </c>
      <c r="BK440" s="192">
        <f>ROUND(I440*H440,2)</f>
        <v>0</v>
      </c>
      <c r="BL440" s="19" t="s">
        <v>285</v>
      </c>
      <c r="BM440" s="191" t="s">
        <v>431</v>
      </c>
    </row>
    <row r="441" spans="1:47" s="2" customFormat="1" ht="11.25">
      <c r="A441" s="36"/>
      <c r="B441" s="37"/>
      <c r="C441" s="38"/>
      <c r="D441" s="193" t="s">
        <v>163</v>
      </c>
      <c r="E441" s="38"/>
      <c r="F441" s="194" t="s">
        <v>432</v>
      </c>
      <c r="G441" s="38"/>
      <c r="H441" s="38"/>
      <c r="I441" s="195"/>
      <c r="J441" s="38"/>
      <c r="K441" s="38"/>
      <c r="L441" s="41"/>
      <c r="M441" s="196"/>
      <c r="N441" s="197"/>
      <c r="O441" s="66"/>
      <c r="P441" s="66"/>
      <c r="Q441" s="66"/>
      <c r="R441" s="66"/>
      <c r="S441" s="66"/>
      <c r="T441" s="67"/>
      <c r="U441" s="36"/>
      <c r="V441" s="36"/>
      <c r="W441" s="36"/>
      <c r="X441" s="36"/>
      <c r="Y441" s="36"/>
      <c r="Z441" s="36"/>
      <c r="AA441" s="36"/>
      <c r="AB441" s="36"/>
      <c r="AC441" s="36"/>
      <c r="AD441" s="36"/>
      <c r="AE441" s="36"/>
      <c r="AT441" s="19" t="s">
        <v>163</v>
      </c>
      <c r="AU441" s="19" t="s">
        <v>85</v>
      </c>
    </row>
    <row r="442" spans="2:51" s="13" customFormat="1" ht="11.25">
      <c r="B442" s="198"/>
      <c r="C442" s="199"/>
      <c r="D442" s="200" t="s">
        <v>165</v>
      </c>
      <c r="E442" s="201" t="s">
        <v>19</v>
      </c>
      <c r="F442" s="202" t="s">
        <v>166</v>
      </c>
      <c r="G442" s="199"/>
      <c r="H442" s="201" t="s">
        <v>19</v>
      </c>
      <c r="I442" s="203"/>
      <c r="J442" s="199"/>
      <c r="K442" s="199"/>
      <c r="L442" s="204"/>
      <c r="M442" s="205"/>
      <c r="N442" s="206"/>
      <c r="O442" s="206"/>
      <c r="P442" s="206"/>
      <c r="Q442" s="206"/>
      <c r="R442" s="206"/>
      <c r="S442" s="206"/>
      <c r="T442" s="207"/>
      <c r="AT442" s="208" t="s">
        <v>165</v>
      </c>
      <c r="AU442" s="208" t="s">
        <v>85</v>
      </c>
      <c r="AV442" s="13" t="s">
        <v>83</v>
      </c>
      <c r="AW442" s="13" t="s">
        <v>35</v>
      </c>
      <c r="AX442" s="13" t="s">
        <v>75</v>
      </c>
      <c r="AY442" s="208" t="s">
        <v>153</v>
      </c>
    </row>
    <row r="443" spans="2:51" s="14" customFormat="1" ht="11.25">
      <c r="B443" s="209"/>
      <c r="C443" s="210"/>
      <c r="D443" s="200" t="s">
        <v>165</v>
      </c>
      <c r="E443" s="211" t="s">
        <v>19</v>
      </c>
      <c r="F443" s="212" t="s">
        <v>282</v>
      </c>
      <c r="G443" s="210"/>
      <c r="H443" s="213">
        <v>13</v>
      </c>
      <c r="I443" s="214"/>
      <c r="J443" s="210"/>
      <c r="K443" s="210"/>
      <c r="L443" s="215"/>
      <c r="M443" s="216"/>
      <c r="N443" s="217"/>
      <c r="O443" s="217"/>
      <c r="P443" s="217"/>
      <c r="Q443" s="217"/>
      <c r="R443" s="217"/>
      <c r="S443" s="217"/>
      <c r="T443" s="218"/>
      <c r="AT443" s="219" t="s">
        <v>165</v>
      </c>
      <c r="AU443" s="219" t="s">
        <v>85</v>
      </c>
      <c r="AV443" s="14" t="s">
        <v>85</v>
      </c>
      <c r="AW443" s="14" t="s">
        <v>35</v>
      </c>
      <c r="AX443" s="14" t="s">
        <v>75</v>
      </c>
      <c r="AY443" s="219" t="s">
        <v>153</v>
      </c>
    </row>
    <row r="444" spans="2:51" s="15" customFormat="1" ht="11.25">
      <c r="B444" s="220"/>
      <c r="C444" s="221"/>
      <c r="D444" s="200" t="s">
        <v>165</v>
      </c>
      <c r="E444" s="222" t="s">
        <v>19</v>
      </c>
      <c r="F444" s="223" t="s">
        <v>169</v>
      </c>
      <c r="G444" s="221"/>
      <c r="H444" s="224">
        <v>13</v>
      </c>
      <c r="I444" s="225"/>
      <c r="J444" s="221"/>
      <c r="K444" s="221"/>
      <c r="L444" s="226"/>
      <c r="M444" s="227"/>
      <c r="N444" s="228"/>
      <c r="O444" s="228"/>
      <c r="P444" s="228"/>
      <c r="Q444" s="228"/>
      <c r="R444" s="228"/>
      <c r="S444" s="228"/>
      <c r="T444" s="229"/>
      <c r="AT444" s="230" t="s">
        <v>165</v>
      </c>
      <c r="AU444" s="230" t="s">
        <v>85</v>
      </c>
      <c r="AV444" s="15" t="s">
        <v>154</v>
      </c>
      <c r="AW444" s="15" t="s">
        <v>35</v>
      </c>
      <c r="AX444" s="15" t="s">
        <v>75</v>
      </c>
      <c r="AY444" s="230" t="s">
        <v>153</v>
      </c>
    </row>
    <row r="445" spans="2:51" s="13" customFormat="1" ht="11.25">
      <c r="B445" s="198"/>
      <c r="C445" s="199"/>
      <c r="D445" s="200" t="s">
        <v>165</v>
      </c>
      <c r="E445" s="201" t="s">
        <v>19</v>
      </c>
      <c r="F445" s="202" t="s">
        <v>170</v>
      </c>
      <c r="G445" s="199"/>
      <c r="H445" s="201" t="s">
        <v>19</v>
      </c>
      <c r="I445" s="203"/>
      <c r="J445" s="199"/>
      <c r="K445" s="199"/>
      <c r="L445" s="204"/>
      <c r="M445" s="205"/>
      <c r="N445" s="206"/>
      <c r="O445" s="206"/>
      <c r="P445" s="206"/>
      <c r="Q445" s="206"/>
      <c r="R445" s="206"/>
      <c r="S445" s="206"/>
      <c r="T445" s="207"/>
      <c r="AT445" s="208" t="s">
        <v>165</v>
      </c>
      <c r="AU445" s="208" t="s">
        <v>85</v>
      </c>
      <c r="AV445" s="13" t="s">
        <v>83</v>
      </c>
      <c r="AW445" s="13" t="s">
        <v>35</v>
      </c>
      <c r="AX445" s="13" t="s">
        <v>75</v>
      </c>
      <c r="AY445" s="208" t="s">
        <v>153</v>
      </c>
    </row>
    <row r="446" spans="2:51" s="14" customFormat="1" ht="11.25">
      <c r="B446" s="209"/>
      <c r="C446" s="210"/>
      <c r="D446" s="200" t="s">
        <v>165</v>
      </c>
      <c r="E446" s="211" t="s">
        <v>19</v>
      </c>
      <c r="F446" s="212" t="s">
        <v>209</v>
      </c>
      <c r="G446" s="210"/>
      <c r="H446" s="213">
        <v>5</v>
      </c>
      <c r="I446" s="214"/>
      <c r="J446" s="210"/>
      <c r="K446" s="210"/>
      <c r="L446" s="215"/>
      <c r="M446" s="216"/>
      <c r="N446" s="217"/>
      <c r="O446" s="217"/>
      <c r="P446" s="217"/>
      <c r="Q446" s="217"/>
      <c r="R446" s="217"/>
      <c r="S446" s="217"/>
      <c r="T446" s="218"/>
      <c r="AT446" s="219" t="s">
        <v>165</v>
      </c>
      <c r="AU446" s="219" t="s">
        <v>85</v>
      </c>
      <c r="AV446" s="14" t="s">
        <v>85</v>
      </c>
      <c r="AW446" s="14" t="s">
        <v>35</v>
      </c>
      <c r="AX446" s="14" t="s">
        <v>75</v>
      </c>
      <c r="AY446" s="219" t="s">
        <v>153</v>
      </c>
    </row>
    <row r="447" spans="2:51" s="15" customFormat="1" ht="11.25">
      <c r="B447" s="220"/>
      <c r="C447" s="221"/>
      <c r="D447" s="200" t="s">
        <v>165</v>
      </c>
      <c r="E447" s="222" t="s">
        <v>19</v>
      </c>
      <c r="F447" s="223" t="s">
        <v>169</v>
      </c>
      <c r="G447" s="221"/>
      <c r="H447" s="224">
        <v>5</v>
      </c>
      <c r="I447" s="225"/>
      <c r="J447" s="221"/>
      <c r="K447" s="221"/>
      <c r="L447" s="226"/>
      <c r="M447" s="227"/>
      <c r="N447" s="228"/>
      <c r="O447" s="228"/>
      <c r="P447" s="228"/>
      <c r="Q447" s="228"/>
      <c r="R447" s="228"/>
      <c r="S447" s="228"/>
      <c r="T447" s="229"/>
      <c r="AT447" s="230" t="s">
        <v>165</v>
      </c>
      <c r="AU447" s="230" t="s">
        <v>85</v>
      </c>
      <c r="AV447" s="15" t="s">
        <v>154</v>
      </c>
      <c r="AW447" s="15" t="s">
        <v>35</v>
      </c>
      <c r="AX447" s="15" t="s">
        <v>75</v>
      </c>
      <c r="AY447" s="230" t="s">
        <v>153</v>
      </c>
    </row>
    <row r="448" spans="2:51" s="13" customFormat="1" ht="11.25">
      <c r="B448" s="198"/>
      <c r="C448" s="199"/>
      <c r="D448" s="200" t="s">
        <v>165</v>
      </c>
      <c r="E448" s="201" t="s">
        <v>19</v>
      </c>
      <c r="F448" s="202" t="s">
        <v>174</v>
      </c>
      <c r="G448" s="199"/>
      <c r="H448" s="201" t="s">
        <v>19</v>
      </c>
      <c r="I448" s="203"/>
      <c r="J448" s="199"/>
      <c r="K448" s="199"/>
      <c r="L448" s="204"/>
      <c r="M448" s="205"/>
      <c r="N448" s="206"/>
      <c r="O448" s="206"/>
      <c r="P448" s="206"/>
      <c r="Q448" s="206"/>
      <c r="R448" s="206"/>
      <c r="S448" s="206"/>
      <c r="T448" s="207"/>
      <c r="AT448" s="208" t="s">
        <v>165</v>
      </c>
      <c r="AU448" s="208" t="s">
        <v>85</v>
      </c>
      <c r="AV448" s="13" t="s">
        <v>83</v>
      </c>
      <c r="AW448" s="13" t="s">
        <v>35</v>
      </c>
      <c r="AX448" s="13" t="s">
        <v>75</v>
      </c>
      <c r="AY448" s="208" t="s">
        <v>153</v>
      </c>
    </row>
    <row r="449" spans="2:51" s="14" customFormat="1" ht="11.25">
      <c r="B449" s="209"/>
      <c r="C449" s="210"/>
      <c r="D449" s="200" t="s">
        <v>165</v>
      </c>
      <c r="E449" s="211" t="s">
        <v>19</v>
      </c>
      <c r="F449" s="212" t="s">
        <v>85</v>
      </c>
      <c r="G449" s="210"/>
      <c r="H449" s="213">
        <v>2</v>
      </c>
      <c r="I449" s="214"/>
      <c r="J449" s="210"/>
      <c r="K449" s="210"/>
      <c r="L449" s="215"/>
      <c r="M449" s="216"/>
      <c r="N449" s="217"/>
      <c r="O449" s="217"/>
      <c r="P449" s="217"/>
      <c r="Q449" s="217"/>
      <c r="R449" s="217"/>
      <c r="S449" s="217"/>
      <c r="T449" s="218"/>
      <c r="AT449" s="219" t="s">
        <v>165</v>
      </c>
      <c r="AU449" s="219" t="s">
        <v>85</v>
      </c>
      <c r="AV449" s="14" t="s">
        <v>85</v>
      </c>
      <c r="AW449" s="14" t="s">
        <v>35</v>
      </c>
      <c r="AX449" s="14" t="s">
        <v>75</v>
      </c>
      <c r="AY449" s="219" t="s">
        <v>153</v>
      </c>
    </row>
    <row r="450" spans="2:51" s="15" customFormat="1" ht="11.25">
      <c r="B450" s="220"/>
      <c r="C450" s="221"/>
      <c r="D450" s="200" t="s">
        <v>165</v>
      </c>
      <c r="E450" s="222" t="s">
        <v>19</v>
      </c>
      <c r="F450" s="223" t="s">
        <v>169</v>
      </c>
      <c r="G450" s="221"/>
      <c r="H450" s="224">
        <v>2</v>
      </c>
      <c r="I450" s="225"/>
      <c r="J450" s="221"/>
      <c r="K450" s="221"/>
      <c r="L450" s="226"/>
      <c r="M450" s="227"/>
      <c r="N450" s="228"/>
      <c r="O450" s="228"/>
      <c r="P450" s="228"/>
      <c r="Q450" s="228"/>
      <c r="R450" s="228"/>
      <c r="S450" s="228"/>
      <c r="T450" s="229"/>
      <c r="AT450" s="230" t="s">
        <v>165</v>
      </c>
      <c r="AU450" s="230" t="s">
        <v>85</v>
      </c>
      <c r="AV450" s="15" t="s">
        <v>154</v>
      </c>
      <c r="AW450" s="15" t="s">
        <v>35</v>
      </c>
      <c r="AX450" s="15" t="s">
        <v>75</v>
      </c>
      <c r="AY450" s="230" t="s">
        <v>153</v>
      </c>
    </row>
    <row r="451" spans="2:51" s="16" customFormat="1" ht="11.25">
      <c r="B451" s="231"/>
      <c r="C451" s="232"/>
      <c r="D451" s="200" t="s">
        <v>165</v>
      </c>
      <c r="E451" s="233" t="s">
        <v>19</v>
      </c>
      <c r="F451" s="234" t="s">
        <v>176</v>
      </c>
      <c r="G451" s="232"/>
      <c r="H451" s="235">
        <v>20</v>
      </c>
      <c r="I451" s="236"/>
      <c r="J451" s="232"/>
      <c r="K451" s="232"/>
      <c r="L451" s="237"/>
      <c r="M451" s="238"/>
      <c r="N451" s="239"/>
      <c r="O451" s="239"/>
      <c r="P451" s="239"/>
      <c r="Q451" s="239"/>
      <c r="R451" s="239"/>
      <c r="S451" s="239"/>
      <c r="T451" s="240"/>
      <c r="AT451" s="241" t="s">
        <v>165</v>
      </c>
      <c r="AU451" s="241" t="s">
        <v>85</v>
      </c>
      <c r="AV451" s="16" t="s">
        <v>161</v>
      </c>
      <c r="AW451" s="16" t="s">
        <v>35</v>
      </c>
      <c r="AX451" s="16" t="s">
        <v>83</v>
      </c>
      <c r="AY451" s="241" t="s">
        <v>153</v>
      </c>
    </row>
    <row r="452" spans="1:65" s="2" customFormat="1" ht="16.5" customHeight="1">
      <c r="A452" s="36"/>
      <c r="B452" s="37"/>
      <c r="C452" s="242" t="s">
        <v>433</v>
      </c>
      <c r="D452" s="242" t="s">
        <v>363</v>
      </c>
      <c r="E452" s="243" t="s">
        <v>434</v>
      </c>
      <c r="F452" s="244" t="s">
        <v>435</v>
      </c>
      <c r="G452" s="245" t="s">
        <v>159</v>
      </c>
      <c r="H452" s="246">
        <v>479.976</v>
      </c>
      <c r="I452" s="247"/>
      <c r="J452" s="248">
        <f>ROUND(I452*H452,2)</f>
        <v>0</v>
      </c>
      <c r="K452" s="244" t="s">
        <v>19</v>
      </c>
      <c r="L452" s="249"/>
      <c r="M452" s="250" t="s">
        <v>19</v>
      </c>
      <c r="N452" s="251" t="s">
        <v>46</v>
      </c>
      <c r="O452" s="66"/>
      <c r="P452" s="189">
        <f>O452*H452</f>
        <v>0</v>
      </c>
      <c r="Q452" s="189">
        <v>0.0019</v>
      </c>
      <c r="R452" s="189">
        <f>Q452*H452</f>
        <v>0.9119543999999999</v>
      </c>
      <c r="S452" s="189">
        <v>0</v>
      </c>
      <c r="T452" s="190">
        <f>S452*H452</f>
        <v>0</v>
      </c>
      <c r="U452" s="36"/>
      <c r="V452" s="36"/>
      <c r="W452" s="36"/>
      <c r="X452" s="36"/>
      <c r="Y452" s="36"/>
      <c r="Z452" s="36"/>
      <c r="AA452" s="36"/>
      <c r="AB452" s="36"/>
      <c r="AC452" s="36"/>
      <c r="AD452" s="36"/>
      <c r="AE452" s="36"/>
      <c r="AR452" s="191" t="s">
        <v>367</v>
      </c>
      <c r="AT452" s="191" t="s">
        <v>363</v>
      </c>
      <c r="AU452" s="191" t="s">
        <v>85</v>
      </c>
      <c r="AY452" s="19" t="s">
        <v>153</v>
      </c>
      <c r="BE452" s="192">
        <f>IF(N452="základní",J452,0)</f>
        <v>0</v>
      </c>
      <c r="BF452" s="192">
        <f>IF(N452="snížená",J452,0)</f>
        <v>0</v>
      </c>
      <c r="BG452" s="192">
        <f>IF(N452="zákl. přenesená",J452,0)</f>
        <v>0</v>
      </c>
      <c r="BH452" s="192">
        <f>IF(N452="sníž. přenesená",J452,0)</f>
        <v>0</v>
      </c>
      <c r="BI452" s="192">
        <f>IF(N452="nulová",J452,0)</f>
        <v>0</v>
      </c>
      <c r="BJ452" s="19" t="s">
        <v>83</v>
      </c>
      <c r="BK452" s="192">
        <f>ROUND(I452*H452,2)</f>
        <v>0</v>
      </c>
      <c r="BL452" s="19" t="s">
        <v>285</v>
      </c>
      <c r="BM452" s="191" t="s">
        <v>436</v>
      </c>
    </row>
    <row r="453" spans="2:51" s="14" customFormat="1" ht="11.25">
      <c r="B453" s="209"/>
      <c r="C453" s="210"/>
      <c r="D453" s="200" t="s">
        <v>165</v>
      </c>
      <c r="E453" s="211" t="s">
        <v>19</v>
      </c>
      <c r="F453" s="212" t="s">
        <v>437</v>
      </c>
      <c r="G453" s="210"/>
      <c r="H453" s="213">
        <v>383.647</v>
      </c>
      <c r="I453" s="214"/>
      <c r="J453" s="210"/>
      <c r="K453" s="210"/>
      <c r="L453" s="215"/>
      <c r="M453" s="216"/>
      <c r="N453" s="217"/>
      <c r="O453" s="217"/>
      <c r="P453" s="217"/>
      <c r="Q453" s="217"/>
      <c r="R453" s="217"/>
      <c r="S453" s="217"/>
      <c r="T453" s="218"/>
      <c r="AT453" s="219" t="s">
        <v>165</v>
      </c>
      <c r="AU453" s="219" t="s">
        <v>85</v>
      </c>
      <c r="AV453" s="14" t="s">
        <v>85</v>
      </c>
      <c r="AW453" s="14" t="s">
        <v>35</v>
      </c>
      <c r="AX453" s="14" t="s">
        <v>75</v>
      </c>
      <c r="AY453" s="219" t="s">
        <v>153</v>
      </c>
    </row>
    <row r="454" spans="2:51" s="14" customFormat="1" ht="11.25">
      <c r="B454" s="209"/>
      <c r="C454" s="210"/>
      <c r="D454" s="200" t="s">
        <v>165</v>
      </c>
      <c r="E454" s="211" t="s">
        <v>19</v>
      </c>
      <c r="F454" s="212" t="s">
        <v>438</v>
      </c>
      <c r="G454" s="210"/>
      <c r="H454" s="213">
        <v>96.329</v>
      </c>
      <c r="I454" s="214"/>
      <c r="J454" s="210"/>
      <c r="K454" s="210"/>
      <c r="L454" s="215"/>
      <c r="M454" s="216"/>
      <c r="N454" s="217"/>
      <c r="O454" s="217"/>
      <c r="P454" s="217"/>
      <c r="Q454" s="217"/>
      <c r="R454" s="217"/>
      <c r="S454" s="217"/>
      <c r="T454" s="218"/>
      <c r="AT454" s="219" t="s">
        <v>165</v>
      </c>
      <c r="AU454" s="219" t="s">
        <v>85</v>
      </c>
      <c r="AV454" s="14" t="s">
        <v>85</v>
      </c>
      <c r="AW454" s="14" t="s">
        <v>35</v>
      </c>
      <c r="AX454" s="14" t="s">
        <v>75</v>
      </c>
      <c r="AY454" s="219" t="s">
        <v>153</v>
      </c>
    </row>
    <row r="455" spans="2:51" s="16" customFormat="1" ht="11.25">
      <c r="B455" s="231"/>
      <c r="C455" s="232"/>
      <c r="D455" s="200" t="s">
        <v>165</v>
      </c>
      <c r="E455" s="233" t="s">
        <v>19</v>
      </c>
      <c r="F455" s="234" t="s">
        <v>176</v>
      </c>
      <c r="G455" s="232"/>
      <c r="H455" s="235">
        <v>479.976</v>
      </c>
      <c r="I455" s="236"/>
      <c r="J455" s="232"/>
      <c r="K455" s="232"/>
      <c r="L455" s="237"/>
      <c r="M455" s="238"/>
      <c r="N455" s="239"/>
      <c r="O455" s="239"/>
      <c r="P455" s="239"/>
      <c r="Q455" s="239"/>
      <c r="R455" s="239"/>
      <c r="S455" s="239"/>
      <c r="T455" s="240"/>
      <c r="AT455" s="241" t="s">
        <v>165</v>
      </c>
      <c r="AU455" s="241" t="s">
        <v>85</v>
      </c>
      <c r="AV455" s="16" t="s">
        <v>161</v>
      </c>
      <c r="AW455" s="16" t="s">
        <v>35</v>
      </c>
      <c r="AX455" s="16" t="s">
        <v>83</v>
      </c>
      <c r="AY455" s="241" t="s">
        <v>153</v>
      </c>
    </row>
    <row r="456" spans="1:65" s="2" customFormat="1" ht="21.75" customHeight="1">
      <c r="A456" s="36"/>
      <c r="B456" s="37"/>
      <c r="C456" s="180" t="s">
        <v>439</v>
      </c>
      <c r="D456" s="180" t="s">
        <v>156</v>
      </c>
      <c r="E456" s="181" t="s">
        <v>440</v>
      </c>
      <c r="F456" s="182" t="s">
        <v>441</v>
      </c>
      <c r="G456" s="183" t="s">
        <v>212</v>
      </c>
      <c r="H456" s="184">
        <v>8.08</v>
      </c>
      <c r="I456" s="185"/>
      <c r="J456" s="186">
        <f>ROUND(I456*H456,2)</f>
        <v>0</v>
      </c>
      <c r="K456" s="182" t="s">
        <v>160</v>
      </c>
      <c r="L456" s="41"/>
      <c r="M456" s="187" t="s">
        <v>19</v>
      </c>
      <c r="N456" s="188" t="s">
        <v>46</v>
      </c>
      <c r="O456" s="66"/>
      <c r="P456" s="189">
        <f>O456*H456</f>
        <v>0</v>
      </c>
      <c r="Q456" s="189">
        <v>0.00162</v>
      </c>
      <c r="R456" s="189">
        <f>Q456*H456</f>
        <v>0.0130896</v>
      </c>
      <c r="S456" s="189">
        <v>0</v>
      </c>
      <c r="T456" s="190">
        <f>S456*H456</f>
        <v>0</v>
      </c>
      <c r="U456" s="36"/>
      <c r="V456" s="36"/>
      <c r="W456" s="36"/>
      <c r="X456" s="36"/>
      <c r="Y456" s="36"/>
      <c r="Z456" s="36"/>
      <c r="AA456" s="36"/>
      <c r="AB456" s="36"/>
      <c r="AC456" s="36"/>
      <c r="AD456" s="36"/>
      <c r="AE456" s="36"/>
      <c r="AR456" s="191" t="s">
        <v>285</v>
      </c>
      <c r="AT456" s="191" t="s">
        <v>156</v>
      </c>
      <c r="AU456" s="191" t="s">
        <v>85</v>
      </c>
      <c r="AY456" s="19" t="s">
        <v>153</v>
      </c>
      <c r="BE456" s="192">
        <f>IF(N456="základní",J456,0)</f>
        <v>0</v>
      </c>
      <c r="BF456" s="192">
        <f>IF(N456="snížená",J456,0)</f>
        <v>0</v>
      </c>
      <c r="BG456" s="192">
        <f>IF(N456="zákl. přenesená",J456,0)</f>
        <v>0</v>
      </c>
      <c r="BH456" s="192">
        <f>IF(N456="sníž. přenesená",J456,0)</f>
        <v>0</v>
      </c>
      <c r="BI456" s="192">
        <f>IF(N456="nulová",J456,0)</f>
        <v>0</v>
      </c>
      <c r="BJ456" s="19" t="s">
        <v>83</v>
      </c>
      <c r="BK456" s="192">
        <f>ROUND(I456*H456,2)</f>
        <v>0</v>
      </c>
      <c r="BL456" s="19" t="s">
        <v>285</v>
      </c>
      <c r="BM456" s="191" t="s">
        <v>442</v>
      </c>
    </row>
    <row r="457" spans="1:47" s="2" customFormat="1" ht="11.25">
      <c r="A457" s="36"/>
      <c r="B457" s="37"/>
      <c r="C457" s="38"/>
      <c r="D457" s="193" t="s">
        <v>163</v>
      </c>
      <c r="E457" s="38"/>
      <c r="F457" s="194" t="s">
        <v>443</v>
      </c>
      <c r="G457" s="38"/>
      <c r="H457" s="38"/>
      <c r="I457" s="195"/>
      <c r="J457" s="38"/>
      <c r="K457" s="38"/>
      <c r="L457" s="41"/>
      <c r="M457" s="196"/>
      <c r="N457" s="197"/>
      <c r="O457" s="66"/>
      <c r="P457" s="66"/>
      <c r="Q457" s="66"/>
      <c r="R457" s="66"/>
      <c r="S457" s="66"/>
      <c r="T457" s="67"/>
      <c r="U457" s="36"/>
      <c r="V457" s="36"/>
      <c r="W457" s="36"/>
      <c r="X457" s="36"/>
      <c r="Y457" s="36"/>
      <c r="Z457" s="36"/>
      <c r="AA457" s="36"/>
      <c r="AB457" s="36"/>
      <c r="AC457" s="36"/>
      <c r="AD457" s="36"/>
      <c r="AE457" s="36"/>
      <c r="AT457" s="19" t="s">
        <v>163</v>
      </c>
      <c r="AU457" s="19" t="s">
        <v>85</v>
      </c>
    </row>
    <row r="458" spans="2:51" s="13" customFormat="1" ht="11.25">
      <c r="B458" s="198"/>
      <c r="C458" s="199"/>
      <c r="D458" s="200" t="s">
        <v>165</v>
      </c>
      <c r="E458" s="201" t="s">
        <v>19</v>
      </c>
      <c r="F458" s="202" t="s">
        <v>174</v>
      </c>
      <c r="G458" s="199"/>
      <c r="H458" s="201" t="s">
        <v>19</v>
      </c>
      <c r="I458" s="203"/>
      <c r="J458" s="199"/>
      <c r="K458" s="199"/>
      <c r="L458" s="204"/>
      <c r="M458" s="205"/>
      <c r="N458" s="206"/>
      <c r="O458" s="206"/>
      <c r="P458" s="206"/>
      <c r="Q458" s="206"/>
      <c r="R458" s="206"/>
      <c r="S458" s="206"/>
      <c r="T458" s="207"/>
      <c r="AT458" s="208" t="s">
        <v>165</v>
      </c>
      <c r="AU458" s="208" t="s">
        <v>85</v>
      </c>
      <c r="AV458" s="13" t="s">
        <v>83</v>
      </c>
      <c r="AW458" s="13" t="s">
        <v>35</v>
      </c>
      <c r="AX458" s="13" t="s">
        <v>75</v>
      </c>
      <c r="AY458" s="208" t="s">
        <v>153</v>
      </c>
    </row>
    <row r="459" spans="2:51" s="14" customFormat="1" ht="11.25">
      <c r="B459" s="209"/>
      <c r="C459" s="210"/>
      <c r="D459" s="200" t="s">
        <v>165</v>
      </c>
      <c r="E459" s="211" t="s">
        <v>19</v>
      </c>
      <c r="F459" s="212" t="s">
        <v>444</v>
      </c>
      <c r="G459" s="210"/>
      <c r="H459" s="213">
        <v>8.08</v>
      </c>
      <c r="I459" s="214"/>
      <c r="J459" s="210"/>
      <c r="K459" s="210"/>
      <c r="L459" s="215"/>
      <c r="M459" s="216"/>
      <c r="N459" s="217"/>
      <c r="O459" s="217"/>
      <c r="P459" s="217"/>
      <c r="Q459" s="217"/>
      <c r="R459" s="217"/>
      <c r="S459" s="217"/>
      <c r="T459" s="218"/>
      <c r="AT459" s="219" t="s">
        <v>165</v>
      </c>
      <c r="AU459" s="219" t="s">
        <v>85</v>
      </c>
      <c r="AV459" s="14" t="s">
        <v>85</v>
      </c>
      <c r="AW459" s="14" t="s">
        <v>35</v>
      </c>
      <c r="AX459" s="14" t="s">
        <v>75</v>
      </c>
      <c r="AY459" s="219" t="s">
        <v>153</v>
      </c>
    </row>
    <row r="460" spans="2:51" s="16" customFormat="1" ht="11.25">
      <c r="B460" s="231"/>
      <c r="C460" s="232"/>
      <c r="D460" s="200" t="s">
        <v>165</v>
      </c>
      <c r="E460" s="233" t="s">
        <v>19</v>
      </c>
      <c r="F460" s="234" t="s">
        <v>176</v>
      </c>
      <c r="G460" s="232"/>
      <c r="H460" s="235">
        <v>8.08</v>
      </c>
      <c r="I460" s="236"/>
      <c r="J460" s="232"/>
      <c r="K460" s="232"/>
      <c r="L460" s="237"/>
      <c r="M460" s="238"/>
      <c r="N460" s="239"/>
      <c r="O460" s="239"/>
      <c r="P460" s="239"/>
      <c r="Q460" s="239"/>
      <c r="R460" s="239"/>
      <c r="S460" s="239"/>
      <c r="T460" s="240"/>
      <c r="AT460" s="241" t="s">
        <v>165</v>
      </c>
      <c r="AU460" s="241" t="s">
        <v>85</v>
      </c>
      <c r="AV460" s="16" t="s">
        <v>161</v>
      </c>
      <c r="AW460" s="16" t="s">
        <v>35</v>
      </c>
      <c r="AX460" s="16" t="s">
        <v>83</v>
      </c>
      <c r="AY460" s="241" t="s">
        <v>153</v>
      </c>
    </row>
    <row r="461" spans="1:65" s="2" customFormat="1" ht="21.75" customHeight="1">
      <c r="A461" s="36"/>
      <c r="B461" s="37"/>
      <c r="C461" s="180" t="s">
        <v>445</v>
      </c>
      <c r="D461" s="180" t="s">
        <v>156</v>
      </c>
      <c r="E461" s="181" t="s">
        <v>446</v>
      </c>
      <c r="F461" s="182" t="s">
        <v>447</v>
      </c>
      <c r="G461" s="183" t="s">
        <v>212</v>
      </c>
      <c r="H461" s="184">
        <v>238.29</v>
      </c>
      <c r="I461" s="185"/>
      <c r="J461" s="186">
        <f>ROUND(I461*H461,2)</f>
        <v>0</v>
      </c>
      <c r="K461" s="182" t="s">
        <v>160</v>
      </c>
      <c r="L461" s="41"/>
      <c r="M461" s="187" t="s">
        <v>19</v>
      </c>
      <c r="N461" s="188" t="s">
        <v>46</v>
      </c>
      <c r="O461" s="66"/>
      <c r="P461" s="189">
        <f>O461*H461</f>
        <v>0</v>
      </c>
      <c r="Q461" s="189">
        <v>0.0003</v>
      </c>
      <c r="R461" s="189">
        <f>Q461*H461</f>
        <v>0.071487</v>
      </c>
      <c r="S461" s="189">
        <v>0</v>
      </c>
      <c r="T461" s="190">
        <f>S461*H461</f>
        <v>0</v>
      </c>
      <c r="U461" s="36"/>
      <c r="V461" s="36"/>
      <c r="W461" s="36"/>
      <c r="X461" s="36"/>
      <c r="Y461" s="36"/>
      <c r="Z461" s="36"/>
      <c r="AA461" s="36"/>
      <c r="AB461" s="36"/>
      <c r="AC461" s="36"/>
      <c r="AD461" s="36"/>
      <c r="AE461" s="36"/>
      <c r="AR461" s="191" t="s">
        <v>161</v>
      </c>
      <c r="AT461" s="191" t="s">
        <v>156</v>
      </c>
      <c r="AU461" s="191" t="s">
        <v>85</v>
      </c>
      <c r="AY461" s="19" t="s">
        <v>153</v>
      </c>
      <c r="BE461" s="192">
        <f>IF(N461="základní",J461,0)</f>
        <v>0</v>
      </c>
      <c r="BF461" s="192">
        <f>IF(N461="snížená",J461,0)</f>
        <v>0</v>
      </c>
      <c r="BG461" s="192">
        <f>IF(N461="zákl. přenesená",J461,0)</f>
        <v>0</v>
      </c>
      <c r="BH461" s="192">
        <f>IF(N461="sníž. přenesená",J461,0)</f>
        <v>0</v>
      </c>
      <c r="BI461" s="192">
        <f>IF(N461="nulová",J461,0)</f>
        <v>0</v>
      </c>
      <c r="BJ461" s="19" t="s">
        <v>83</v>
      </c>
      <c r="BK461" s="192">
        <f>ROUND(I461*H461,2)</f>
        <v>0</v>
      </c>
      <c r="BL461" s="19" t="s">
        <v>161</v>
      </c>
      <c r="BM461" s="191" t="s">
        <v>448</v>
      </c>
    </row>
    <row r="462" spans="1:47" s="2" customFormat="1" ht="11.25">
      <c r="A462" s="36"/>
      <c r="B462" s="37"/>
      <c r="C462" s="38"/>
      <c r="D462" s="193" t="s">
        <v>163</v>
      </c>
      <c r="E462" s="38"/>
      <c r="F462" s="194" t="s">
        <v>449</v>
      </c>
      <c r="G462" s="38"/>
      <c r="H462" s="38"/>
      <c r="I462" s="195"/>
      <c r="J462" s="38"/>
      <c r="K462" s="38"/>
      <c r="L462" s="41"/>
      <c r="M462" s="196"/>
      <c r="N462" s="197"/>
      <c r="O462" s="66"/>
      <c r="P462" s="66"/>
      <c r="Q462" s="66"/>
      <c r="R462" s="66"/>
      <c r="S462" s="66"/>
      <c r="T462" s="67"/>
      <c r="U462" s="36"/>
      <c r="V462" s="36"/>
      <c r="W462" s="36"/>
      <c r="X462" s="36"/>
      <c r="Y462" s="36"/>
      <c r="Z462" s="36"/>
      <c r="AA462" s="36"/>
      <c r="AB462" s="36"/>
      <c r="AC462" s="36"/>
      <c r="AD462" s="36"/>
      <c r="AE462" s="36"/>
      <c r="AT462" s="19" t="s">
        <v>163</v>
      </c>
      <c r="AU462" s="19" t="s">
        <v>85</v>
      </c>
    </row>
    <row r="463" spans="2:51" s="13" customFormat="1" ht="11.25">
      <c r="B463" s="198"/>
      <c r="C463" s="199"/>
      <c r="D463" s="200" t="s">
        <v>165</v>
      </c>
      <c r="E463" s="201" t="s">
        <v>19</v>
      </c>
      <c r="F463" s="202" t="s">
        <v>166</v>
      </c>
      <c r="G463" s="199"/>
      <c r="H463" s="201" t="s">
        <v>19</v>
      </c>
      <c r="I463" s="203"/>
      <c r="J463" s="199"/>
      <c r="K463" s="199"/>
      <c r="L463" s="204"/>
      <c r="M463" s="205"/>
      <c r="N463" s="206"/>
      <c r="O463" s="206"/>
      <c r="P463" s="206"/>
      <c r="Q463" s="206"/>
      <c r="R463" s="206"/>
      <c r="S463" s="206"/>
      <c r="T463" s="207"/>
      <c r="AT463" s="208" t="s">
        <v>165</v>
      </c>
      <c r="AU463" s="208" t="s">
        <v>85</v>
      </c>
      <c r="AV463" s="13" t="s">
        <v>83</v>
      </c>
      <c r="AW463" s="13" t="s">
        <v>35</v>
      </c>
      <c r="AX463" s="13" t="s">
        <v>75</v>
      </c>
      <c r="AY463" s="208" t="s">
        <v>153</v>
      </c>
    </row>
    <row r="464" spans="2:51" s="14" customFormat="1" ht="11.25">
      <c r="B464" s="209"/>
      <c r="C464" s="210"/>
      <c r="D464" s="200" t="s">
        <v>165</v>
      </c>
      <c r="E464" s="211" t="s">
        <v>19</v>
      </c>
      <c r="F464" s="212" t="s">
        <v>450</v>
      </c>
      <c r="G464" s="210"/>
      <c r="H464" s="213">
        <v>132.57</v>
      </c>
      <c r="I464" s="214"/>
      <c r="J464" s="210"/>
      <c r="K464" s="210"/>
      <c r="L464" s="215"/>
      <c r="M464" s="216"/>
      <c r="N464" s="217"/>
      <c r="O464" s="217"/>
      <c r="P464" s="217"/>
      <c r="Q464" s="217"/>
      <c r="R464" s="217"/>
      <c r="S464" s="217"/>
      <c r="T464" s="218"/>
      <c r="AT464" s="219" t="s">
        <v>165</v>
      </c>
      <c r="AU464" s="219" t="s">
        <v>85</v>
      </c>
      <c r="AV464" s="14" t="s">
        <v>85</v>
      </c>
      <c r="AW464" s="14" t="s">
        <v>35</v>
      </c>
      <c r="AX464" s="14" t="s">
        <v>75</v>
      </c>
      <c r="AY464" s="219" t="s">
        <v>153</v>
      </c>
    </row>
    <row r="465" spans="2:51" s="14" customFormat="1" ht="11.25">
      <c r="B465" s="209"/>
      <c r="C465" s="210"/>
      <c r="D465" s="200" t="s">
        <v>165</v>
      </c>
      <c r="E465" s="211" t="s">
        <v>19</v>
      </c>
      <c r="F465" s="212" t="s">
        <v>451</v>
      </c>
      <c r="G465" s="210"/>
      <c r="H465" s="213">
        <v>19.4</v>
      </c>
      <c r="I465" s="214"/>
      <c r="J465" s="210"/>
      <c r="K465" s="210"/>
      <c r="L465" s="215"/>
      <c r="M465" s="216"/>
      <c r="N465" s="217"/>
      <c r="O465" s="217"/>
      <c r="P465" s="217"/>
      <c r="Q465" s="217"/>
      <c r="R465" s="217"/>
      <c r="S465" s="217"/>
      <c r="T465" s="218"/>
      <c r="AT465" s="219" t="s">
        <v>165</v>
      </c>
      <c r="AU465" s="219" t="s">
        <v>85</v>
      </c>
      <c r="AV465" s="14" t="s">
        <v>85</v>
      </c>
      <c r="AW465" s="14" t="s">
        <v>35</v>
      </c>
      <c r="AX465" s="14" t="s">
        <v>75</v>
      </c>
      <c r="AY465" s="219" t="s">
        <v>153</v>
      </c>
    </row>
    <row r="466" spans="2:51" s="15" customFormat="1" ht="11.25">
      <c r="B466" s="220"/>
      <c r="C466" s="221"/>
      <c r="D466" s="200" t="s">
        <v>165</v>
      </c>
      <c r="E466" s="222" t="s">
        <v>19</v>
      </c>
      <c r="F466" s="223" t="s">
        <v>169</v>
      </c>
      <c r="G466" s="221"/>
      <c r="H466" s="224">
        <v>151.97</v>
      </c>
      <c r="I466" s="225"/>
      <c r="J466" s="221"/>
      <c r="K466" s="221"/>
      <c r="L466" s="226"/>
      <c r="M466" s="227"/>
      <c r="N466" s="228"/>
      <c r="O466" s="228"/>
      <c r="P466" s="228"/>
      <c r="Q466" s="228"/>
      <c r="R466" s="228"/>
      <c r="S466" s="228"/>
      <c r="T466" s="229"/>
      <c r="AT466" s="230" t="s">
        <v>165</v>
      </c>
      <c r="AU466" s="230" t="s">
        <v>85</v>
      </c>
      <c r="AV466" s="15" t="s">
        <v>154</v>
      </c>
      <c r="AW466" s="15" t="s">
        <v>35</v>
      </c>
      <c r="AX466" s="15" t="s">
        <v>75</v>
      </c>
      <c r="AY466" s="230" t="s">
        <v>153</v>
      </c>
    </row>
    <row r="467" spans="2:51" s="13" customFormat="1" ht="11.25">
      <c r="B467" s="198"/>
      <c r="C467" s="199"/>
      <c r="D467" s="200" t="s">
        <v>165</v>
      </c>
      <c r="E467" s="201" t="s">
        <v>19</v>
      </c>
      <c r="F467" s="202" t="s">
        <v>170</v>
      </c>
      <c r="G467" s="199"/>
      <c r="H467" s="201" t="s">
        <v>19</v>
      </c>
      <c r="I467" s="203"/>
      <c r="J467" s="199"/>
      <c r="K467" s="199"/>
      <c r="L467" s="204"/>
      <c r="M467" s="205"/>
      <c r="N467" s="206"/>
      <c r="O467" s="206"/>
      <c r="P467" s="206"/>
      <c r="Q467" s="206"/>
      <c r="R467" s="206"/>
      <c r="S467" s="206"/>
      <c r="T467" s="207"/>
      <c r="AT467" s="208" t="s">
        <v>165</v>
      </c>
      <c r="AU467" s="208" t="s">
        <v>85</v>
      </c>
      <c r="AV467" s="13" t="s">
        <v>83</v>
      </c>
      <c r="AW467" s="13" t="s">
        <v>35</v>
      </c>
      <c r="AX467" s="13" t="s">
        <v>75</v>
      </c>
      <c r="AY467" s="208" t="s">
        <v>153</v>
      </c>
    </row>
    <row r="468" spans="2:51" s="14" customFormat="1" ht="11.25">
      <c r="B468" s="209"/>
      <c r="C468" s="210"/>
      <c r="D468" s="200" t="s">
        <v>165</v>
      </c>
      <c r="E468" s="211" t="s">
        <v>19</v>
      </c>
      <c r="F468" s="212" t="s">
        <v>452</v>
      </c>
      <c r="G468" s="210"/>
      <c r="H468" s="213">
        <v>55.68</v>
      </c>
      <c r="I468" s="214"/>
      <c r="J468" s="210"/>
      <c r="K468" s="210"/>
      <c r="L468" s="215"/>
      <c r="M468" s="216"/>
      <c r="N468" s="217"/>
      <c r="O468" s="217"/>
      <c r="P468" s="217"/>
      <c r="Q468" s="217"/>
      <c r="R468" s="217"/>
      <c r="S468" s="217"/>
      <c r="T468" s="218"/>
      <c r="AT468" s="219" t="s">
        <v>165</v>
      </c>
      <c r="AU468" s="219" t="s">
        <v>85</v>
      </c>
      <c r="AV468" s="14" t="s">
        <v>85</v>
      </c>
      <c r="AW468" s="14" t="s">
        <v>35</v>
      </c>
      <c r="AX468" s="14" t="s">
        <v>75</v>
      </c>
      <c r="AY468" s="219" t="s">
        <v>153</v>
      </c>
    </row>
    <row r="469" spans="2:51" s="14" customFormat="1" ht="11.25">
      <c r="B469" s="209"/>
      <c r="C469" s="210"/>
      <c r="D469" s="200" t="s">
        <v>165</v>
      </c>
      <c r="E469" s="211" t="s">
        <v>19</v>
      </c>
      <c r="F469" s="212" t="s">
        <v>453</v>
      </c>
      <c r="G469" s="210"/>
      <c r="H469" s="213">
        <v>7.16</v>
      </c>
      <c r="I469" s="214"/>
      <c r="J469" s="210"/>
      <c r="K469" s="210"/>
      <c r="L469" s="215"/>
      <c r="M469" s="216"/>
      <c r="N469" s="217"/>
      <c r="O469" s="217"/>
      <c r="P469" s="217"/>
      <c r="Q469" s="217"/>
      <c r="R469" s="217"/>
      <c r="S469" s="217"/>
      <c r="T469" s="218"/>
      <c r="AT469" s="219" t="s">
        <v>165</v>
      </c>
      <c r="AU469" s="219" t="s">
        <v>85</v>
      </c>
      <c r="AV469" s="14" t="s">
        <v>85</v>
      </c>
      <c r="AW469" s="14" t="s">
        <v>35</v>
      </c>
      <c r="AX469" s="14" t="s">
        <v>75</v>
      </c>
      <c r="AY469" s="219" t="s">
        <v>153</v>
      </c>
    </row>
    <row r="470" spans="2:51" s="14" customFormat="1" ht="11.25">
      <c r="B470" s="209"/>
      <c r="C470" s="210"/>
      <c r="D470" s="200" t="s">
        <v>165</v>
      </c>
      <c r="E470" s="211" t="s">
        <v>19</v>
      </c>
      <c r="F470" s="212" t="s">
        <v>454</v>
      </c>
      <c r="G470" s="210"/>
      <c r="H470" s="213">
        <v>7.76</v>
      </c>
      <c r="I470" s="214"/>
      <c r="J470" s="210"/>
      <c r="K470" s="210"/>
      <c r="L470" s="215"/>
      <c r="M470" s="216"/>
      <c r="N470" s="217"/>
      <c r="O470" s="217"/>
      <c r="P470" s="217"/>
      <c r="Q470" s="217"/>
      <c r="R470" s="217"/>
      <c r="S470" s="217"/>
      <c r="T470" s="218"/>
      <c r="AT470" s="219" t="s">
        <v>165</v>
      </c>
      <c r="AU470" s="219" t="s">
        <v>85</v>
      </c>
      <c r="AV470" s="14" t="s">
        <v>85</v>
      </c>
      <c r="AW470" s="14" t="s">
        <v>35</v>
      </c>
      <c r="AX470" s="14" t="s">
        <v>75</v>
      </c>
      <c r="AY470" s="219" t="s">
        <v>153</v>
      </c>
    </row>
    <row r="471" spans="2:51" s="15" customFormat="1" ht="11.25">
      <c r="B471" s="220"/>
      <c r="C471" s="221"/>
      <c r="D471" s="200" t="s">
        <v>165</v>
      </c>
      <c r="E471" s="222" t="s">
        <v>19</v>
      </c>
      <c r="F471" s="223" t="s">
        <v>169</v>
      </c>
      <c r="G471" s="221"/>
      <c r="H471" s="224">
        <v>70.60000000000001</v>
      </c>
      <c r="I471" s="225"/>
      <c r="J471" s="221"/>
      <c r="K471" s="221"/>
      <c r="L471" s="226"/>
      <c r="M471" s="227"/>
      <c r="N471" s="228"/>
      <c r="O471" s="228"/>
      <c r="P471" s="228"/>
      <c r="Q471" s="228"/>
      <c r="R471" s="228"/>
      <c r="S471" s="228"/>
      <c r="T471" s="229"/>
      <c r="AT471" s="230" t="s">
        <v>165</v>
      </c>
      <c r="AU471" s="230" t="s">
        <v>85</v>
      </c>
      <c r="AV471" s="15" t="s">
        <v>154</v>
      </c>
      <c r="AW471" s="15" t="s">
        <v>35</v>
      </c>
      <c r="AX471" s="15" t="s">
        <v>75</v>
      </c>
      <c r="AY471" s="230" t="s">
        <v>153</v>
      </c>
    </row>
    <row r="472" spans="2:51" s="13" customFormat="1" ht="11.25">
      <c r="B472" s="198"/>
      <c r="C472" s="199"/>
      <c r="D472" s="200" t="s">
        <v>165</v>
      </c>
      <c r="E472" s="201" t="s">
        <v>19</v>
      </c>
      <c r="F472" s="202" t="s">
        <v>174</v>
      </c>
      <c r="G472" s="199"/>
      <c r="H472" s="201" t="s">
        <v>19</v>
      </c>
      <c r="I472" s="203"/>
      <c r="J472" s="199"/>
      <c r="K472" s="199"/>
      <c r="L472" s="204"/>
      <c r="M472" s="205"/>
      <c r="N472" s="206"/>
      <c r="O472" s="206"/>
      <c r="P472" s="206"/>
      <c r="Q472" s="206"/>
      <c r="R472" s="206"/>
      <c r="S472" s="206"/>
      <c r="T472" s="207"/>
      <c r="AT472" s="208" t="s">
        <v>165</v>
      </c>
      <c r="AU472" s="208" t="s">
        <v>85</v>
      </c>
      <c r="AV472" s="13" t="s">
        <v>83</v>
      </c>
      <c r="AW472" s="13" t="s">
        <v>35</v>
      </c>
      <c r="AX472" s="13" t="s">
        <v>75</v>
      </c>
      <c r="AY472" s="208" t="s">
        <v>153</v>
      </c>
    </row>
    <row r="473" spans="2:51" s="14" customFormat="1" ht="11.25">
      <c r="B473" s="209"/>
      <c r="C473" s="210"/>
      <c r="D473" s="200" t="s">
        <v>165</v>
      </c>
      <c r="E473" s="211" t="s">
        <v>19</v>
      </c>
      <c r="F473" s="212" t="s">
        <v>455</v>
      </c>
      <c r="G473" s="210"/>
      <c r="H473" s="213">
        <v>15.72</v>
      </c>
      <c r="I473" s="214"/>
      <c r="J473" s="210"/>
      <c r="K473" s="210"/>
      <c r="L473" s="215"/>
      <c r="M473" s="216"/>
      <c r="N473" s="217"/>
      <c r="O473" s="217"/>
      <c r="P473" s="217"/>
      <c r="Q473" s="217"/>
      <c r="R473" s="217"/>
      <c r="S473" s="217"/>
      <c r="T473" s="218"/>
      <c r="AT473" s="219" t="s">
        <v>165</v>
      </c>
      <c r="AU473" s="219" t="s">
        <v>85</v>
      </c>
      <c r="AV473" s="14" t="s">
        <v>85</v>
      </c>
      <c r="AW473" s="14" t="s">
        <v>35</v>
      </c>
      <c r="AX473" s="14" t="s">
        <v>75</v>
      </c>
      <c r="AY473" s="219" t="s">
        <v>153</v>
      </c>
    </row>
    <row r="474" spans="2:51" s="15" customFormat="1" ht="11.25">
      <c r="B474" s="220"/>
      <c r="C474" s="221"/>
      <c r="D474" s="200" t="s">
        <v>165</v>
      </c>
      <c r="E474" s="222" t="s">
        <v>19</v>
      </c>
      <c r="F474" s="223" t="s">
        <v>169</v>
      </c>
      <c r="G474" s="221"/>
      <c r="H474" s="224">
        <v>15.72</v>
      </c>
      <c r="I474" s="225"/>
      <c r="J474" s="221"/>
      <c r="K474" s="221"/>
      <c r="L474" s="226"/>
      <c r="M474" s="227"/>
      <c r="N474" s="228"/>
      <c r="O474" s="228"/>
      <c r="P474" s="228"/>
      <c r="Q474" s="228"/>
      <c r="R474" s="228"/>
      <c r="S474" s="228"/>
      <c r="T474" s="229"/>
      <c r="AT474" s="230" t="s">
        <v>165</v>
      </c>
      <c r="AU474" s="230" t="s">
        <v>85</v>
      </c>
      <c r="AV474" s="15" t="s">
        <v>154</v>
      </c>
      <c r="AW474" s="15" t="s">
        <v>35</v>
      </c>
      <c r="AX474" s="15" t="s">
        <v>75</v>
      </c>
      <c r="AY474" s="230" t="s">
        <v>153</v>
      </c>
    </row>
    <row r="475" spans="2:51" s="16" customFormat="1" ht="11.25">
      <c r="B475" s="231"/>
      <c r="C475" s="232"/>
      <c r="D475" s="200" t="s">
        <v>165</v>
      </c>
      <c r="E475" s="233" t="s">
        <v>19</v>
      </c>
      <c r="F475" s="234" t="s">
        <v>176</v>
      </c>
      <c r="G475" s="232"/>
      <c r="H475" s="235">
        <v>238.29</v>
      </c>
      <c r="I475" s="236"/>
      <c r="J475" s="232"/>
      <c r="K475" s="232"/>
      <c r="L475" s="237"/>
      <c r="M475" s="238"/>
      <c r="N475" s="239"/>
      <c r="O475" s="239"/>
      <c r="P475" s="239"/>
      <c r="Q475" s="239"/>
      <c r="R475" s="239"/>
      <c r="S475" s="239"/>
      <c r="T475" s="240"/>
      <c r="AT475" s="241" t="s">
        <v>165</v>
      </c>
      <c r="AU475" s="241" t="s">
        <v>85</v>
      </c>
      <c r="AV475" s="16" t="s">
        <v>161</v>
      </c>
      <c r="AW475" s="16" t="s">
        <v>35</v>
      </c>
      <c r="AX475" s="16" t="s">
        <v>83</v>
      </c>
      <c r="AY475" s="241" t="s">
        <v>153</v>
      </c>
    </row>
    <row r="476" spans="1:65" s="2" customFormat="1" ht="24.2" customHeight="1">
      <c r="A476" s="36"/>
      <c r="B476" s="37"/>
      <c r="C476" s="180" t="s">
        <v>456</v>
      </c>
      <c r="D476" s="180" t="s">
        <v>156</v>
      </c>
      <c r="E476" s="181" t="s">
        <v>457</v>
      </c>
      <c r="F476" s="182" t="s">
        <v>458</v>
      </c>
      <c r="G476" s="183" t="s">
        <v>212</v>
      </c>
      <c r="H476" s="184">
        <v>238.29</v>
      </c>
      <c r="I476" s="185"/>
      <c r="J476" s="186">
        <f>ROUND(I476*H476,2)</f>
        <v>0</v>
      </c>
      <c r="K476" s="182" t="s">
        <v>160</v>
      </c>
      <c r="L476" s="41"/>
      <c r="M476" s="187" t="s">
        <v>19</v>
      </c>
      <c r="N476" s="188" t="s">
        <v>46</v>
      </c>
      <c r="O476" s="66"/>
      <c r="P476" s="189">
        <f>O476*H476</f>
        <v>0</v>
      </c>
      <c r="Q476" s="189">
        <v>0.0006</v>
      </c>
      <c r="R476" s="189">
        <f>Q476*H476</f>
        <v>0.142974</v>
      </c>
      <c r="S476" s="189">
        <v>0</v>
      </c>
      <c r="T476" s="190">
        <f>S476*H476</f>
        <v>0</v>
      </c>
      <c r="U476" s="36"/>
      <c r="V476" s="36"/>
      <c r="W476" s="36"/>
      <c r="X476" s="36"/>
      <c r="Y476" s="36"/>
      <c r="Z476" s="36"/>
      <c r="AA476" s="36"/>
      <c r="AB476" s="36"/>
      <c r="AC476" s="36"/>
      <c r="AD476" s="36"/>
      <c r="AE476" s="36"/>
      <c r="AR476" s="191" t="s">
        <v>161</v>
      </c>
      <c r="AT476" s="191" t="s">
        <v>156</v>
      </c>
      <c r="AU476" s="191" t="s">
        <v>85</v>
      </c>
      <c r="AY476" s="19" t="s">
        <v>153</v>
      </c>
      <c r="BE476" s="192">
        <f>IF(N476="základní",J476,0)</f>
        <v>0</v>
      </c>
      <c r="BF476" s="192">
        <f>IF(N476="snížená",J476,0)</f>
        <v>0</v>
      </c>
      <c r="BG476" s="192">
        <f>IF(N476="zákl. přenesená",J476,0)</f>
        <v>0</v>
      </c>
      <c r="BH476" s="192">
        <f>IF(N476="sníž. přenesená",J476,0)</f>
        <v>0</v>
      </c>
      <c r="BI476" s="192">
        <f>IF(N476="nulová",J476,0)</f>
        <v>0</v>
      </c>
      <c r="BJ476" s="19" t="s">
        <v>83</v>
      </c>
      <c r="BK476" s="192">
        <f>ROUND(I476*H476,2)</f>
        <v>0</v>
      </c>
      <c r="BL476" s="19" t="s">
        <v>161</v>
      </c>
      <c r="BM476" s="191" t="s">
        <v>459</v>
      </c>
    </row>
    <row r="477" spans="1:47" s="2" customFormat="1" ht="11.25">
      <c r="A477" s="36"/>
      <c r="B477" s="37"/>
      <c r="C477" s="38"/>
      <c r="D477" s="193" t="s">
        <v>163</v>
      </c>
      <c r="E477" s="38"/>
      <c r="F477" s="194" t="s">
        <v>460</v>
      </c>
      <c r="G477" s="38"/>
      <c r="H477" s="38"/>
      <c r="I477" s="195"/>
      <c r="J477" s="38"/>
      <c r="K477" s="38"/>
      <c r="L477" s="41"/>
      <c r="M477" s="196"/>
      <c r="N477" s="197"/>
      <c r="O477" s="66"/>
      <c r="P477" s="66"/>
      <c r="Q477" s="66"/>
      <c r="R477" s="66"/>
      <c r="S477" s="66"/>
      <c r="T477" s="67"/>
      <c r="U477" s="36"/>
      <c r="V477" s="36"/>
      <c r="W477" s="36"/>
      <c r="X477" s="36"/>
      <c r="Y477" s="36"/>
      <c r="Z477" s="36"/>
      <c r="AA477" s="36"/>
      <c r="AB477" s="36"/>
      <c r="AC477" s="36"/>
      <c r="AD477" s="36"/>
      <c r="AE477" s="36"/>
      <c r="AT477" s="19" t="s">
        <v>163</v>
      </c>
      <c r="AU477" s="19" t="s">
        <v>85</v>
      </c>
    </row>
    <row r="478" spans="2:51" s="13" customFormat="1" ht="11.25">
      <c r="B478" s="198"/>
      <c r="C478" s="199"/>
      <c r="D478" s="200" t="s">
        <v>165</v>
      </c>
      <c r="E478" s="201" t="s">
        <v>19</v>
      </c>
      <c r="F478" s="202" t="s">
        <v>166</v>
      </c>
      <c r="G478" s="199"/>
      <c r="H478" s="201" t="s">
        <v>19</v>
      </c>
      <c r="I478" s="203"/>
      <c r="J478" s="199"/>
      <c r="K478" s="199"/>
      <c r="L478" s="204"/>
      <c r="M478" s="205"/>
      <c r="N478" s="206"/>
      <c r="O478" s="206"/>
      <c r="P478" s="206"/>
      <c r="Q478" s="206"/>
      <c r="R478" s="206"/>
      <c r="S478" s="206"/>
      <c r="T478" s="207"/>
      <c r="AT478" s="208" t="s">
        <v>165</v>
      </c>
      <c r="AU478" s="208" t="s">
        <v>85</v>
      </c>
      <c r="AV478" s="13" t="s">
        <v>83</v>
      </c>
      <c r="AW478" s="13" t="s">
        <v>35</v>
      </c>
      <c r="AX478" s="13" t="s">
        <v>75</v>
      </c>
      <c r="AY478" s="208" t="s">
        <v>153</v>
      </c>
    </row>
    <row r="479" spans="2:51" s="14" customFormat="1" ht="11.25">
      <c r="B479" s="209"/>
      <c r="C479" s="210"/>
      <c r="D479" s="200" t="s">
        <v>165</v>
      </c>
      <c r="E479" s="211" t="s">
        <v>19</v>
      </c>
      <c r="F479" s="212" t="s">
        <v>450</v>
      </c>
      <c r="G479" s="210"/>
      <c r="H479" s="213">
        <v>132.57</v>
      </c>
      <c r="I479" s="214"/>
      <c r="J479" s="210"/>
      <c r="K479" s="210"/>
      <c r="L479" s="215"/>
      <c r="M479" s="216"/>
      <c r="N479" s="217"/>
      <c r="O479" s="217"/>
      <c r="P479" s="217"/>
      <c r="Q479" s="217"/>
      <c r="R479" s="217"/>
      <c r="S479" s="217"/>
      <c r="T479" s="218"/>
      <c r="AT479" s="219" t="s">
        <v>165</v>
      </c>
      <c r="AU479" s="219" t="s">
        <v>85</v>
      </c>
      <c r="AV479" s="14" t="s">
        <v>85</v>
      </c>
      <c r="AW479" s="14" t="s">
        <v>35</v>
      </c>
      <c r="AX479" s="14" t="s">
        <v>75</v>
      </c>
      <c r="AY479" s="219" t="s">
        <v>153</v>
      </c>
    </row>
    <row r="480" spans="2:51" s="14" customFormat="1" ht="11.25">
      <c r="B480" s="209"/>
      <c r="C480" s="210"/>
      <c r="D480" s="200" t="s">
        <v>165</v>
      </c>
      <c r="E480" s="211" t="s">
        <v>19</v>
      </c>
      <c r="F480" s="212" t="s">
        <v>451</v>
      </c>
      <c r="G480" s="210"/>
      <c r="H480" s="213">
        <v>19.4</v>
      </c>
      <c r="I480" s="214"/>
      <c r="J480" s="210"/>
      <c r="K480" s="210"/>
      <c r="L480" s="215"/>
      <c r="M480" s="216"/>
      <c r="N480" s="217"/>
      <c r="O480" s="217"/>
      <c r="P480" s="217"/>
      <c r="Q480" s="217"/>
      <c r="R480" s="217"/>
      <c r="S480" s="217"/>
      <c r="T480" s="218"/>
      <c r="AT480" s="219" t="s">
        <v>165</v>
      </c>
      <c r="AU480" s="219" t="s">
        <v>85</v>
      </c>
      <c r="AV480" s="14" t="s">
        <v>85</v>
      </c>
      <c r="AW480" s="14" t="s">
        <v>35</v>
      </c>
      <c r="AX480" s="14" t="s">
        <v>75</v>
      </c>
      <c r="AY480" s="219" t="s">
        <v>153</v>
      </c>
    </row>
    <row r="481" spans="2:51" s="15" customFormat="1" ht="11.25">
      <c r="B481" s="220"/>
      <c r="C481" s="221"/>
      <c r="D481" s="200" t="s">
        <v>165</v>
      </c>
      <c r="E481" s="222" t="s">
        <v>19</v>
      </c>
      <c r="F481" s="223" t="s">
        <v>169</v>
      </c>
      <c r="G481" s="221"/>
      <c r="H481" s="224">
        <v>151.97</v>
      </c>
      <c r="I481" s="225"/>
      <c r="J481" s="221"/>
      <c r="K481" s="221"/>
      <c r="L481" s="226"/>
      <c r="M481" s="227"/>
      <c r="N481" s="228"/>
      <c r="O481" s="228"/>
      <c r="P481" s="228"/>
      <c r="Q481" s="228"/>
      <c r="R481" s="228"/>
      <c r="S481" s="228"/>
      <c r="T481" s="229"/>
      <c r="AT481" s="230" t="s">
        <v>165</v>
      </c>
      <c r="AU481" s="230" t="s">
        <v>85</v>
      </c>
      <c r="AV481" s="15" t="s">
        <v>154</v>
      </c>
      <c r="AW481" s="15" t="s">
        <v>35</v>
      </c>
      <c r="AX481" s="15" t="s">
        <v>75</v>
      </c>
      <c r="AY481" s="230" t="s">
        <v>153</v>
      </c>
    </row>
    <row r="482" spans="2:51" s="13" customFormat="1" ht="11.25">
      <c r="B482" s="198"/>
      <c r="C482" s="199"/>
      <c r="D482" s="200" t="s">
        <v>165</v>
      </c>
      <c r="E482" s="201" t="s">
        <v>19</v>
      </c>
      <c r="F482" s="202" t="s">
        <v>170</v>
      </c>
      <c r="G482" s="199"/>
      <c r="H482" s="201" t="s">
        <v>19</v>
      </c>
      <c r="I482" s="203"/>
      <c r="J482" s="199"/>
      <c r="K482" s="199"/>
      <c r="L482" s="204"/>
      <c r="M482" s="205"/>
      <c r="N482" s="206"/>
      <c r="O482" s="206"/>
      <c r="P482" s="206"/>
      <c r="Q482" s="206"/>
      <c r="R482" s="206"/>
      <c r="S482" s="206"/>
      <c r="T482" s="207"/>
      <c r="AT482" s="208" t="s">
        <v>165</v>
      </c>
      <c r="AU482" s="208" t="s">
        <v>85</v>
      </c>
      <c r="AV482" s="13" t="s">
        <v>83</v>
      </c>
      <c r="AW482" s="13" t="s">
        <v>35</v>
      </c>
      <c r="AX482" s="13" t="s">
        <v>75</v>
      </c>
      <c r="AY482" s="208" t="s">
        <v>153</v>
      </c>
    </row>
    <row r="483" spans="2:51" s="14" customFormat="1" ht="11.25">
      <c r="B483" s="209"/>
      <c r="C483" s="210"/>
      <c r="D483" s="200" t="s">
        <v>165</v>
      </c>
      <c r="E483" s="211" t="s">
        <v>19</v>
      </c>
      <c r="F483" s="212" t="s">
        <v>452</v>
      </c>
      <c r="G483" s="210"/>
      <c r="H483" s="213">
        <v>55.68</v>
      </c>
      <c r="I483" s="214"/>
      <c r="J483" s="210"/>
      <c r="K483" s="210"/>
      <c r="L483" s="215"/>
      <c r="M483" s="216"/>
      <c r="N483" s="217"/>
      <c r="O483" s="217"/>
      <c r="P483" s="217"/>
      <c r="Q483" s="217"/>
      <c r="R483" s="217"/>
      <c r="S483" s="217"/>
      <c r="T483" s="218"/>
      <c r="AT483" s="219" t="s">
        <v>165</v>
      </c>
      <c r="AU483" s="219" t="s">
        <v>85</v>
      </c>
      <c r="AV483" s="14" t="s">
        <v>85</v>
      </c>
      <c r="AW483" s="14" t="s">
        <v>35</v>
      </c>
      <c r="AX483" s="14" t="s">
        <v>75</v>
      </c>
      <c r="AY483" s="219" t="s">
        <v>153</v>
      </c>
    </row>
    <row r="484" spans="2:51" s="14" customFormat="1" ht="11.25">
      <c r="B484" s="209"/>
      <c r="C484" s="210"/>
      <c r="D484" s="200" t="s">
        <v>165</v>
      </c>
      <c r="E484" s="211" t="s">
        <v>19</v>
      </c>
      <c r="F484" s="212" t="s">
        <v>453</v>
      </c>
      <c r="G484" s="210"/>
      <c r="H484" s="213">
        <v>7.16</v>
      </c>
      <c r="I484" s="214"/>
      <c r="J484" s="210"/>
      <c r="K484" s="210"/>
      <c r="L484" s="215"/>
      <c r="M484" s="216"/>
      <c r="N484" s="217"/>
      <c r="O484" s="217"/>
      <c r="P484" s="217"/>
      <c r="Q484" s="217"/>
      <c r="R484" s="217"/>
      <c r="S484" s="217"/>
      <c r="T484" s="218"/>
      <c r="AT484" s="219" t="s">
        <v>165</v>
      </c>
      <c r="AU484" s="219" t="s">
        <v>85</v>
      </c>
      <c r="AV484" s="14" t="s">
        <v>85</v>
      </c>
      <c r="AW484" s="14" t="s">
        <v>35</v>
      </c>
      <c r="AX484" s="14" t="s">
        <v>75</v>
      </c>
      <c r="AY484" s="219" t="s">
        <v>153</v>
      </c>
    </row>
    <row r="485" spans="2:51" s="14" customFormat="1" ht="11.25">
      <c r="B485" s="209"/>
      <c r="C485" s="210"/>
      <c r="D485" s="200" t="s">
        <v>165</v>
      </c>
      <c r="E485" s="211" t="s">
        <v>19</v>
      </c>
      <c r="F485" s="212" t="s">
        <v>454</v>
      </c>
      <c r="G485" s="210"/>
      <c r="H485" s="213">
        <v>7.76</v>
      </c>
      <c r="I485" s="214"/>
      <c r="J485" s="210"/>
      <c r="K485" s="210"/>
      <c r="L485" s="215"/>
      <c r="M485" s="216"/>
      <c r="N485" s="217"/>
      <c r="O485" s="217"/>
      <c r="P485" s="217"/>
      <c r="Q485" s="217"/>
      <c r="R485" s="217"/>
      <c r="S485" s="217"/>
      <c r="T485" s="218"/>
      <c r="AT485" s="219" t="s">
        <v>165</v>
      </c>
      <c r="AU485" s="219" t="s">
        <v>85</v>
      </c>
      <c r="AV485" s="14" t="s">
        <v>85</v>
      </c>
      <c r="AW485" s="14" t="s">
        <v>35</v>
      </c>
      <c r="AX485" s="14" t="s">
        <v>75</v>
      </c>
      <c r="AY485" s="219" t="s">
        <v>153</v>
      </c>
    </row>
    <row r="486" spans="2:51" s="15" customFormat="1" ht="11.25">
      <c r="B486" s="220"/>
      <c r="C486" s="221"/>
      <c r="D486" s="200" t="s">
        <v>165</v>
      </c>
      <c r="E486" s="222" t="s">
        <v>19</v>
      </c>
      <c r="F486" s="223" t="s">
        <v>169</v>
      </c>
      <c r="G486" s="221"/>
      <c r="H486" s="224">
        <v>70.60000000000001</v>
      </c>
      <c r="I486" s="225"/>
      <c r="J486" s="221"/>
      <c r="K486" s="221"/>
      <c r="L486" s="226"/>
      <c r="M486" s="227"/>
      <c r="N486" s="228"/>
      <c r="O486" s="228"/>
      <c r="P486" s="228"/>
      <c r="Q486" s="228"/>
      <c r="R486" s="228"/>
      <c r="S486" s="228"/>
      <c r="T486" s="229"/>
      <c r="AT486" s="230" t="s">
        <v>165</v>
      </c>
      <c r="AU486" s="230" t="s">
        <v>85</v>
      </c>
      <c r="AV486" s="15" t="s">
        <v>154</v>
      </c>
      <c r="AW486" s="15" t="s">
        <v>35</v>
      </c>
      <c r="AX486" s="15" t="s">
        <v>75</v>
      </c>
      <c r="AY486" s="230" t="s">
        <v>153</v>
      </c>
    </row>
    <row r="487" spans="2:51" s="13" customFormat="1" ht="11.25">
      <c r="B487" s="198"/>
      <c r="C487" s="199"/>
      <c r="D487" s="200" t="s">
        <v>165</v>
      </c>
      <c r="E487" s="201" t="s">
        <v>19</v>
      </c>
      <c r="F487" s="202" t="s">
        <v>174</v>
      </c>
      <c r="G487" s="199"/>
      <c r="H487" s="201" t="s">
        <v>19</v>
      </c>
      <c r="I487" s="203"/>
      <c r="J487" s="199"/>
      <c r="K487" s="199"/>
      <c r="L487" s="204"/>
      <c r="M487" s="205"/>
      <c r="N487" s="206"/>
      <c r="O487" s="206"/>
      <c r="P487" s="206"/>
      <c r="Q487" s="206"/>
      <c r="R487" s="206"/>
      <c r="S487" s="206"/>
      <c r="T487" s="207"/>
      <c r="AT487" s="208" t="s">
        <v>165</v>
      </c>
      <c r="AU487" s="208" t="s">
        <v>85</v>
      </c>
      <c r="AV487" s="13" t="s">
        <v>83</v>
      </c>
      <c r="AW487" s="13" t="s">
        <v>35</v>
      </c>
      <c r="AX487" s="13" t="s">
        <v>75</v>
      </c>
      <c r="AY487" s="208" t="s">
        <v>153</v>
      </c>
    </row>
    <row r="488" spans="2:51" s="14" customFormat="1" ht="11.25">
      <c r="B488" s="209"/>
      <c r="C488" s="210"/>
      <c r="D488" s="200" t="s">
        <v>165</v>
      </c>
      <c r="E488" s="211" t="s">
        <v>19</v>
      </c>
      <c r="F488" s="212" t="s">
        <v>455</v>
      </c>
      <c r="G488" s="210"/>
      <c r="H488" s="213">
        <v>15.72</v>
      </c>
      <c r="I488" s="214"/>
      <c r="J488" s="210"/>
      <c r="K488" s="210"/>
      <c r="L488" s="215"/>
      <c r="M488" s="216"/>
      <c r="N488" s="217"/>
      <c r="O488" s="217"/>
      <c r="P488" s="217"/>
      <c r="Q488" s="217"/>
      <c r="R488" s="217"/>
      <c r="S488" s="217"/>
      <c r="T488" s="218"/>
      <c r="AT488" s="219" t="s">
        <v>165</v>
      </c>
      <c r="AU488" s="219" t="s">
        <v>85</v>
      </c>
      <c r="AV488" s="14" t="s">
        <v>85</v>
      </c>
      <c r="AW488" s="14" t="s">
        <v>35</v>
      </c>
      <c r="AX488" s="14" t="s">
        <v>75</v>
      </c>
      <c r="AY488" s="219" t="s">
        <v>153</v>
      </c>
    </row>
    <row r="489" spans="2:51" s="15" customFormat="1" ht="11.25">
      <c r="B489" s="220"/>
      <c r="C489" s="221"/>
      <c r="D489" s="200" t="s">
        <v>165</v>
      </c>
      <c r="E489" s="222" t="s">
        <v>19</v>
      </c>
      <c r="F489" s="223" t="s">
        <v>169</v>
      </c>
      <c r="G489" s="221"/>
      <c r="H489" s="224">
        <v>15.72</v>
      </c>
      <c r="I489" s="225"/>
      <c r="J489" s="221"/>
      <c r="K489" s="221"/>
      <c r="L489" s="226"/>
      <c r="M489" s="227"/>
      <c r="N489" s="228"/>
      <c r="O489" s="228"/>
      <c r="P489" s="228"/>
      <c r="Q489" s="228"/>
      <c r="R489" s="228"/>
      <c r="S489" s="228"/>
      <c r="T489" s="229"/>
      <c r="AT489" s="230" t="s">
        <v>165</v>
      </c>
      <c r="AU489" s="230" t="s">
        <v>85</v>
      </c>
      <c r="AV489" s="15" t="s">
        <v>154</v>
      </c>
      <c r="AW489" s="15" t="s">
        <v>35</v>
      </c>
      <c r="AX489" s="15" t="s">
        <v>75</v>
      </c>
      <c r="AY489" s="230" t="s">
        <v>153</v>
      </c>
    </row>
    <row r="490" spans="2:51" s="16" customFormat="1" ht="11.25">
      <c r="B490" s="231"/>
      <c r="C490" s="232"/>
      <c r="D490" s="200" t="s">
        <v>165</v>
      </c>
      <c r="E490" s="233" t="s">
        <v>19</v>
      </c>
      <c r="F490" s="234" t="s">
        <v>176</v>
      </c>
      <c r="G490" s="232"/>
      <c r="H490" s="235">
        <v>238.29</v>
      </c>
      <c r="I490" s="236"/>
      <c r="J490" s="232"/>
      <c r="K490" s="232"/>
      <c r="L490" s="237"/>
      <c r="M490" s="238"/>
      <c r="N490" s="239"/>
      <c r="O490" s="239"/>
      <c r="P490" s="239"/>
      <c r="Q490" s="239"/>
      <c r="R490" s="239"/>
      <c r="S490" s="239"/>
      <c r="T490" s="240"/>
      <c r="AT490" s="241" t="s">
        <v>165</v>
      </c>
      <c r="AU490" s="241" t="s">
        <v>85</v>
      </c>
      <c r="AV490" s="16" t="s">
        <v>161</v>
      </c>
      <c r="AW490" s="16" t="s">
        <v>35</v>
      </c>
      <c r="AX490" s="16" t="s">
        <v>83</v>
      </c>
      <c r="AY490" s="241" t="s">
        <v>153</v>
      </c>
    </row>
    <row r="491" spans="1:65" s="2" customFormat="1" ht="24.2" customHeight="1">
      <c r="A491" s="36"/>
      <c r="B491" s="37"/>
      <c r="C491" s="180" t="s">
        <v>461</v>
      </c>
      <c r="D491" s="180" t="s">
        <v>156</v>
      </c>
      <c r="E491" s="181" t="s">
        <v>462</v>
      </c>
      <c r="F491" s="182" t="s">
        <v>463</v>
      </c>
      <c r="G491" s="183" t="s">
        <v>191</v>
      </c>
      <c r="H491" s="184">
        <v>4.109</v>
      </c>
      <c r="I491" s="185"/>
      <c r="J491" s="186">
        <f>ROUND(I491*H491,2)</f>
        <v>0</v>
      </c>
      <c r="K491" s="182" t="s">
        <v>160</v>
      </c>
      <c r="L491" s="41"/>
      <c r="M491" s="187" t="s">
        <v>19</v>
      </c>
      <c r="N491" s="188" t="s">
        <v>46</v>
      </c>
      <c r="O491" s="66"/>
      <c r="P491" s="189">
        <f>O491*H491</f>
        <v>0</v>
      </c>
      <c r="Q491" s="189">
        <v>0</v>
      </c>
      <c r="R491" s="189">
        <f>Q491*H491</f>
        <v>0</v>
      </c>
      <c r="S491" s="189">
        <v>0</v>
      </c>
      <c r="T491" s="190">
        <f>S491*H491</f>
        <v>0</v>
      </c>
      <c r="U491" s="36"/>
      <c r="V491" s="36"/>
      <c r="W491" s="36"/>
      <c r="X491" s="36"/>
      <c r="Y491" s="36"/>
      <c r="Z491" s="36"/>
      <c r="AA491" s="36"/>
      <c r="AB491" s="36"/>
      <c r="AC491" s="36"/>
      <c r="AD491" s="36"/>
      <c r="AE491" s="36"/>
      <c r="AR491" s="191" t="s">
        <v>285</v>
      </c>
      <c r="AT491" s="191" t="s">
        <v>156</v>
      </c>
      <c r="AU491" s="191" t="s">
        <v>85</v>
      </c>
      <c r="AY491" s="19" t="s">
        <v>153</v>
      </c>
      <c r="BE491" s="192">
        <f>IF(N491="základní",J491,0)</f>
        <v>0</v>
      </c>
      <c r="BF491" s="192">
        <f>IF(N491="snížená",J491,0)</f>
        <v>0</v>
      </c>
      <c r="BG491" s="192">
        <f>IF(N491="zákl. přenesená",J491,0)</f>
        <v>0</v>
      </c>
      <c r="BH491" s="192">
        <f>IF(N491="sníž. přenesená",J491,0)</f>
        <v>0</v>
      </c>
      <c r="BI491" s="192">
        <f>IF(N491="nulová",J491,0)</f>
        <v>0</v>
      </c>
      <c r="BJ491" s="19" t="s">
        <v>83</v>
      </c>
      <c r="BK491" s="192">
        <f>ROUND(I491*H491,2)</f>
        <v>0</v>
      </c>
      <c r="BL491" s="19" t="s">
        <v>285</v>
      </c>
      <c r="BM491" s="191" t="s">
        <v>464</v>
      </c>
    </row>
    <row r="492" spans="1:47" s="2" customFormat="1" ht="11.25">
      <c r="A492" s="36"/>
      <c r="B492" s="37"/>
      <c r="C492" s="38"/>
      <c r="D492" s="193" t="s">
        <v>163</v>
      </c>
      <c r="E492" s="38"/>
      <c r="F492" s="194" t="s">
        <v>465</v>
      </c>
      <c r="G492" s="38"/>
      <c r="H492" s="38"/>
      <c r="I492" s="195"/>
      <c r="J492" s="38"/>
      <c r="K492" s="38"/>
      <c r="L492" s="41"/>
      <c r="M492" s="196"/>
      <c r="N492" s="197"/>
      <c r="O492" s="66"/>
      <c r="P492" s="66"/>
      <c r="Q492" s="66"/>
      <c r="R492" s="66"/>
      <c r="S492" s="66"/>
      <c r="T492" s="67"/>
      <c r="U492" s="36"/>
      <c r="V492" s="36"/>
      <c r="W492" s="36"/>
      <c r="X492" s="36"/>
      <c r="Y492" s="36"/>
      <c r="Z492" s="36"/>
      <c r="AA492" s="36"/>
      <c r="AB492" s="36"/>
      <c r="AC492" s="36"/>
      <c r="AD492" s="36"/>
      <c r="AE492" s="36"/>
      <c r="AT492" s="19" t="s">
        <v>163</v>
      </c>
      <c r="AU492" s="19" t="s">
        <v>85</v>
      </c>
    </row>
    <row r="493" spans="1:65" s="2" customFormat="1" ht="24.2" customHeight="1">
      <c r="A493" s="36"/>
      <c r="B493" s="37"/>
      <c r="C493" s="180" t="s">
        <v>466</v>
      </c>
      <c r="D493" s="180" t="s">
        <v>156</v>
      </c>
      <c r="E493" s="181" t="s">
        <v>467</v>
      </c>
      <c r="F493" s="182" t="s">
        <v>468</v>
      </c>
      <c r="G493" s="183" t="s">
        <v>191</v>
      </c>
      <c r="H493" s="184">
        <v>4.109</v>
      </c>
      <c r="I493" s="185"/>
      <c r="J493" s="186">
        <f>ROUND(I493*H493,2)</f>
        <v>0</v>
      </c>
      <c r="K493" s="182" t="s">
        <v>160</v>
      </c>
      <c r="L493" s="41"/>
      <c r="M493" s="187" t="s">
        <v>19</v>
      </c>
      <c r="N493" s="188" t="s">
        <v>46</v>
      </c>
      <c r="O493" s="66"/>
      <c r="P493" s="189">
        <f>O493*H493</f>
        <v>0</v>
      </c>
      <c r="Q493" s="189">
        <v>0</v>
      </c>
      <c r="R493" s="189">
        <f>Q493*H493</f>
        <v>0</v>
      </c>
      <c r="S493" s="189">
        <v>0</v>
      </c>
      <c r="T493" s="190">
        <f>S493*H493</f>
        <v>0</v>
      </c>
      <c r="U493" s="36"/>
      <c r="V493" s="36"/>
      <c r="W493" s="36"/>
      <c r="X493" s="36"/>
      <c r="Y493" s="36"/>
      <c r="Z493" s="36"/>
      <c r="AA493" s="36"/>
      <c r="AB493" s="36"/>
      <c r="AC493" s="36"/>
      <c r="AD493" s="36"/>
      <c r="AE493" s="36"/>
      <c r="AR493" s="191" t="s">
        <v>285</v>
      </c>
      <c r="AT493" s="191" t="s">
        <v>156</v>
      </c>
      <c r="AU493" s="191" t="s">
        <v>85</v>
      </c>
      <c r="AY493" s="19" t="s">
        <v>153</v>
      </c>
      <c r="BE493" s="192">
        <f>IF(N493="základní",J493,0)</f>
        <v>0</v>
      </c>
      <c r="BF493" s="192">
        <f>IF(N493="snížená",J493,0)</f>
        <v>0</v>
      </c>
      <c r="BG493" s="192">
        <f>IF(N493="zákl. přenesená",J493,0)</f>
        <v>0</v>
      </c>
      <c r="BH493" s="192">
        <f>IF(N493="sníž. přenesená",J493,0)</f>
        <v>0</v>
      </c>
      <c r="BI493" s="192">
        <f>IF(N493="nulová",J493,0)</f>
        <v>0</v>
      </c>
      <c r="BJ493" s="19" t="s">
        <v>83</v>
      </c>
      <c r="BK493" s="192">
        <f>ROUND(I493*H493,2)</f>
        <v>0</v>
      </c>
      <c r="BL493" s="19" t="s">
        <v>285</v>
      </c>
      <c r="BM493" s="191" t="s">
        <v>469</v>
      </c>
    </row>
    <row r="494" spans="1:47" s="2" customFormat="1" ht="11.25">
      <c r="A494" s="36"/>
      <c r="B494" s="37"/>
      <c r="C494" s="38"/>
      <c r="D494" s="193" t="s">
        <v>163</v>
      </c>
      <c r="E494" s="38"/>
      <c r="F494" s="194" t="s">
        <v>470</v>
      </c>
      <c r="G494" s="38"/>
      <c r="H494" s="38"/>
      <c r="I494" s="195"/>
      <c r="J494" s="38"/>
      <c r="K494" s="38"/>
      <c r="L494" s="41"/>
      <c r="M494" s="196"/>
      <c r="N494" s="197"/>
      <c r="O494" s="66"/>
      <c r="P494" s="66"/>
      <c r="Q494" s="66"/>
      <c r="R494" s="66"/>
      <c r="S494" s="66"/>
      <c r="T494" s="67"/>
      <c r="U494" s="36"/>
      <c r="V494" s="36"/>
      <c r="W494" s="36"/>
      <c r="X494" s="36"/>
      <c r="Y494" s="36"/>
      <c r="Z494" s="36"/>
      <c r="AA494" s="36"/>
      <c r="AB494" s="36"/>
      <c r="AC494" s="36"/>
      <c r="AD494" s="36"/>
      <c r="AE494" s="36"/>
      <c r="AT494" s="19" t="s">
        <v>163</v>
      </c>
      <c r="AU494" s="19" t="s">
        <v>85</v>
      </c>
    </row>
    <row r="495" spans="2:63" s="12" customFormat="1" ht="22.9" customHeight="1">
      <c r="B495" s="164"/>
      <c r="C495" s="165"/>
      <c r="D495" s="166" t="s">
        <v>74</v>
      </c>
      <c r="E495" s="178" t="s">
        <v>471</v>
      </c>
      <c r="F495" s="178" t="s">
        <v>472</v>
      </c>
      <c r="G495" s="165"/>
      <c r="H495" s="165"/>
      <c r="I495" s="168"/>
      <c r="J495" s="179">
        <f>BK495</f>
        <v>0</v>
      </c>
      <c r="K495" s="165"/>
      <c r="L495" s="170"/>
      <c r="M495" s="171"/>
      <c r="N495" s="172"/>
      <c r="O495" s="172"/>
      <c r="P495" s="173">
        <f>SUM(P496:P535)</f>
        <v>0</v>
      </c>
      <c r="Q495" s="172"/>
      <c r="R495" s="173">
        <f>SUM(R496:R535)</f>
        <v>4.99397246</v>
      </c>
      <c r="S495" s="172"/>
      <c r="T495" s="174">
        <f>SUM(T496:T535)</f>
        <v>0</v>
      </c>
      <c r="AR495" s="175" t="s">
        <v>85</v>
      </c>
      <c r="AT495" s="176" t="s">
        <v>74</v>
      </c>
      <c r="AU495" s="176" t="s">
        <v>83</v>
      </c>
      <c r="AY495" s="175" t="s">
        <v>153</v>
      </c>
      <c r="BK495" s="177">
        <f>SUM(BK496:BK535)</f>
        <v>0</v>
      </c>
    </row>
    <row r="496" spans="1:65" s="2" customFormat="1" ht="24.2" customHeight="1">
      <c r="A496" s="36"/>
      <c r="B496" s="37"/>
      <c r="C496" s="180" t="s">
        <v>473</v>
      </c>
      <c r="D496" s="180" t="s">
        <v>156</v>
      </c>
      <c r="E496" s="181" t="s">
        <v>474</v>
      </c>
      <c r="F496" s="182" t="s">
        <v>475</v>
      </c>
      <c r="G496" s="183" t="s">
        <v>159</v>
      </c>
      <c r="H496" s="184">
        <v>297.863</v>
      </c>
      <c r="I496" s="185"/>
      <c r="J496" s="186">
        <f>ROUND(I496*H496,2)</f>
        <v>0</v>
      </c>
      <c r="K496" s="182" t="s">
        <v>160</v>
      </c>
      <c r="L496" s="41"/>
      <c r="M496" s="187" t="s">
        <v>19</v>
      </c>
      <c r="N496" s="188" t="s">
        <v>46</v>
      </c>
      <c r="O496" s="66"/>
      <c r="P496" s="189">
        <f>O496*H496</f>
        <v>0</v>
      </c>
      <c r="Q496" s="189">
        <v>0.00612</v>
      </c>
      <c r="R496" s="189">
        <f>Q496*H496</f>
        <v>1.82292156</v>
      </c>
      <c r="S496" s="189">
        <v>0</v>
      </c>
      <c r="T496" s="190">
        <f>S496*H496</f>
        <v>0</v>
      </c>
      <c r="U496" s="36"/>
      <c r="V496" s="36"/>
      <c r="W496" s="36"/>
      <c r="X496" s="36"/>
      <c r="Y496" s="36"/>
      <c r="Z496" s="36"/>
      <c r="AA496" s="36"/>
      <c r="AB496" s="36"/>
      <c r="AC496" s="36"/>
      <c r="AD496" s="36"/>
      <c r="AE496" s="36"/>
      <c r="AR496" s="191" t="s">
        <v>285</v>
      </c>
      <c r="AT496" s="191" t="s">
        <v>156</v>
      </c>
      <c r="AU496" s="191" t="s">
        <v>85</v>
      </c>
      <c r="AY496" s="19" t="s">
        <v>153</v>
      </c>
      <c r="BE496" s="192">
        <f>IF(N496="základní",J496,0)</f>
        <v>0</v>
      </c>
      <c r="BF496" s="192">
        <f>IF(N496="snížená",J496,0)</f>
        <v>0</v>
      </c>
      <c r="BG496" s="192">
        <f>IF(N496="zákl. přenesená",J496,0)</f>
        <v>0</v>
      </c>
      <c r="BH496" s="192">
        <f>IF(N496="sníž. přenesená",J496,0)</f>
        <v>0</v>
      </c>
      <c r="BI496" s="192">
        <f>IF(N496="nulová",J496,0)</f>
        <v>0</v>
      </c>
      <c r="BJ496" s="19" t="s">
        <v>83</v>
      </c>
      <c r="BK496" s="192">
        <f>ROUND(I496*H496,2)</f>
        <v>0</v>
      </c>
      <c r="BL496" s="19" t="s">
        <v>285</v>
      </c>
      <c r="BM496" s="191" t="s">
        <v>476</v>
      </c>
    </row>
    <row r="497" spans="1:47" s="2" customFormat="1" ht="11.25">
      <c r="A497" s="36"/>
      <c r="B497" s="37"/>
      <c r="C497" s="38"/>
      <c r="D497" s="193" t="s">
        <v>163</v>
      </c>
      <c r="E497" s="38"/>
      <c r="F497" s="194" t="s">
        <v>477</v>
      </c>
      <c r="G497" s="38"/>
      <c r="H497" s="38"/>
      <c r="I497" s="195"/>
      <c r="J497" s="38"/>
      <c r="K497" s="38"/>
      <c r="L497" s="41"/>
      <c r="M497" s="196"/>
      <c r="N497" s="197"/>
      <c r="O497" s="66"/>
      <c r="P497" s="66"/>
      <c r="Q497" s="66"/>
      <c r="R497" s="66"/>
      <c r="S497" s="66"/>
      <c r="T497" s="67"/>
      <c r="U497" s="36"/>
      <c r="V497" s="36"/>
      <c r="W497" s="36"/>
      <c r="X497" s="36"/>
      <c r="Y497" s="36"/>
      <c r="Z497" s="36"/>
      <c r="AA497" s="36"/>
      <c r="AB497" s="36"/>
      <c r="AC497" s="36"/>
      <c r="AD497" s="36"/>
      <c r="AE497" s="36"/>
      <c r="AT497" s="19" t="s">
        <v>163</v>
      </c>
      <c r="AU497" s="19" t="s">
        <v>85</v>
      </c>
    </row>
    <row r="498" spans="2:51" s="13" customFormat="1" ht="11.25">
      <c r="B498" s="198"/>
      <c r="C498" s="199"/>
      <c r="D498" s="200" t="s">
        <v>165</v>
      </c>
      <c r="E498" s="201" t="s">
        <v>19</v>
      </c>
      <c r="F498" s="202" t="s">
        <v>166</v>
      </c>
      <c r="G498" s="199"/>
      <c r="H498" s="201" t="s">
        <v>19</v>
      </c>
      <c r="I498" s="203"/>
      <c r="J498" s="199"/>
      <c r="K498" s="199"/>
      <c r="L498" s="204"/>
      <c r="M498" s="205"/>
      <c r="N498" s="206"/>
      <c r="O498" s="206"/>
      <c r="P498" s="206"/>
      <c r="Q498" s="206"/>
      <c r="R498" s="206"/>
      <c r="S498" s="206"/>
      <c r="T498" s="207"/>
      <c r="AT498" s="208" t="s">
        <v>165</v>
      </c>
      <c r="AU498" s="208" t="s">
        <v>85</v>
      </c>
      <c r="AV498" s="13" t="s">
        <v>83</v>
      </c>
      <c r="AW498" s="13" t="s">
        <v>35</v>
      </c>
      <c r="AX498" s="13" t="s">
        <v>75</v>
      </c>
      <c r="AY498" s="208" t="s">
        <v>153</v>
      </c>
    </row>
    <row r="499" spans="2:51" s="14" customFormat="1" ht="11.25">
      <c r="B499" s="209"/>
      <c r="C499" s="210"/>
      <c r="D499" s="200" t="s">
        <v>165</v>
      </c>
      <c r="E499" s="211" t="s">
        <v>19</v>
      </c>
      <c r="F499" s="212" t="s">
        <v>478</v>
      </c>
      <c r="G499" s="210"/>
      <c r="H499" s="213">
        <v>165.713</v>
      </c>
      <c r="I499" s="214"/>
      <c r="J499" s="210"/>
      <c r="K499" s="210"/>
      <c r="L499" s="215"/>
      <c r="M499" s="216"/>
      <c r="N499" s="217"/>
      <c r="O499" s="217"/>
      <c r="P499" s="217"/>
      <c r="Q499" s="217"/>
      <c r="R499" s="217"/>
      <c r="S499" s="217"/>
      <c r="T499" s="218"/>
      <c r="AT499" s="219" t="s">
        <v>165</v>
      </c>
      <c r="AU499" s="219" t="s">
        <v>85</v>
      </c>
      <c r="AV499" s="14" t="s">
        <v>85</v>
      </c>
      <c r="AW499" s="14" t="s">
        <v>35</v>
      </c>
      <c r="AX499" s="14" t="s">
        <v>75</v>
      </c>
      <c r="AY499" s="219" t="s">
        <v>153</v>
      </c>
    </row>
    <row r="500" spans="2:51" s="14" customFormat="1" ht="11.25">
      <c r="B500" s="209"/>
      <c r="C500" s="210"/>
      <c r="D500" s="200" t="s">
        <v>165</v>
      </c>
      <c r="E500" s="211" t="s">
        <v>19</v>
      </c>
      <c r="F500" s="212" t="s">
        <v>479</v>
      </c>
      <c r="G500" s="210"/>
      <c r="H500" s="213">
        <v>24.25</v>
      </c>
      <c r="I500" s="214"/>
      <c r="J500" s="210"/>
      <c r="K500" s="210"/>
      <c r="L500" s="215"/>
      <c r="M500" s="216"/>
      <c r="N500" s="217"/>
      <c r="O500" s="217"/>
      <c r="P500" s="217"/>
      <c r="Q500" s="217"/>
      <c r="R500" s="217"/>
      <c r="S500" s="217"/>
      <c r="T500" s="218"/>
      <c r="AT500" s="219" t="s">
        <v>165</v>
      </c>
      <c r="AU500" s="219" t="s">
        <v>85</v>
      </c>
      <c r="AV500" s="14" t="s">
        <v>85</v>
      </c>
      <c r="AW500" s="14" t="s">
        <v>35</v>
      </c>
      <c r="AX500" s="14" t="s">
        <v>75</v>
      </c>
      <c r="AY500" s="219" t="s">
        <v>153</v>
      </c>
    </row>
    <row r="501" spans="2:51" s="15" customFormat="1" ht="11.25">
      <c r="B501" s="220"/>
      <c r="C501" s="221"/>
      <c r="D501" s="200" t="s">
        <v>165</v>
      </c>
      <c r="E501" s="222" t="s">
        <v>19</v>
      </c>
      <c r="F501" s="223" t="s">
        <v>169</v>
      </c>
      <c r="G501" s="221"/>
      <c r="H501" s="224">
        <v>189.963</v>
      </c>
      <c r="I501" s="225"/>
      <c r="J501" s="221"/>
      <c r="K501" s="221"/>
      <c r="L501" s="226"/>
      <c r="M501" s="227"/>
      <c r="N501" s="228"/>
      <c r="O501" s="228"/>
      <c r="P501" s="228"/>
      <c r="Q501" s="228"/>
      <c r="R501" s="228"/>
      <c r="S501" s="228"/>
      <c r="T501" s="229"/>
      <c r="AT501" s="230" t="s">
        <v>165</v>
      </c>
      <c r="AU501" s="230" t="s">
        <v>85</v>
      </c>
      <c r="AV501" s="15" t="s">
        <v>154</v>
      </c>
      <c r="AW501" s="15" t="s">
        <v>35</v>
      </c>
      <c r="AX501" s="15" t="s">
        <v>75</v>
      </c>
      <c r="AY501" s="230" t="s">
        <v>153</v>
      </c>
    </row>
    <row r="502" spans="2:51" s="13" customFormat="1" ht="11.25">
      <c r="B502" s="198"/>
      <c r="C502" s="199"/>
      <c r="D502" s="200" t="s">
        <v>165</v>
      </c>
      <c r="E502" s="201" t="s">
        <v>19</v>
      </c>
      <c r="F502" s="202" t="s">
        <v>170</v>
      </c>
      <c r="G502" s="199"/>
      <c r="H502" s="201" t="s">
        <v>19</v>
      </c>
      <c r="I502" s="203"/>
      <c r="J502" s="199"/>
      <c r="K502" s="199"/>
      <c r="L502" s="204"/>
      <c r="M502" s="205"/>
      <c r="N502" s="206"/>
      <c r="O502" s="206"/>
      <c r="P502" s="206"/>
      <c r="Q502" s="206"/>
      <c r="R502" s="206"/>
      <c r="S502" s="206"/>
      <c r="T502" s="207"/>
      <c r="AT502" s="208" t="s">
        <v>165</v>
      </c>
      <c r="AU502" s="208" t="s">
        <v>85</v>
      </c>
      <c r="AV502" s="13" t="s">
        <v>83</v>
      </c>
      <c r="AW502" s="13" t="s">
        <v>35</v>
      </c>
      <c r="AX502" s="13" t="s">
        <v>75</v>
      </c>
      <c r="AY502" s="208" t="s">
        <v>153</v>
      </c>
    </row>
    <row r="503" spans="2:51" s="14" customFormat="1" ht="11.25">
      <c r="B503" s="209"/>
      <c r="C503" s="210"/>
      <c r="D503" s="200" t="s">
        <v>165</v>
      </c>
      <c r="E503" s="211" t="s">
        <v>19</v>
      </c>
      <c r="F503" s="212" t="s">
        <v>480</v>
      </c>
      <c r="G503" s="210"/>
      <c r="H503" s="213">
        <v>69.6</v>
      </c>
      <c r="I503" s="214"/>
      <c r="J503" s="210"/>
      <c r="K503" s="210"/>
      <c r="L503" s="215"/>
      <c r="M503" s="216"/>
      <c r="N503" s="217"/>
      <c r="O503" s="217"/>
      <c r="P503" s="217"/>
      <c r="Q503" s="217"/>
      <c r="R503" s="217"/>
      <c r="S503" s="217"/>
      <c r="T503" s="218"/>
      <c r="AT503" s="219" t="s">
        <v>165</v>
      </c>
      <c r="AU503" s="219" t="s">
        <v>85</v>
      </c>
      <c r="AV503" s="14" t="s">
        <v>85</v>
      </c>
      <c r="AW503" s="14" t="s">
        <v>35</v>
      </c>
      <c r="AX503" s="14" t="s">
        <v>75</v>
      </c>
      <c r="AY503" s="219" t="s">
        <v>153</v>
      </c>
    </row>
    <row r="504" spans="2:51" s="14" customFormat="1" ht="11.25">
      <c r="B504" s="209"/>
      <c r="C504" s="210"/>
      <c r="D504" s="200" t="s">
        <v>165</v>
      </c>
      <c r="E504" s="211" t="s">
        <v>19</v>
      </c>
      <c r="F504" s="212" t="s">
        <v>481</v>
      </c>
      <c r="G504" s="210"/>
      <c r="H504" s="213">
        <v>8.95</v>
      </c>
      <c r="I504" s="214"/>
      <c r="J504" s="210"/>
      <c r="K504" s="210"/>
      <c r="L504" s="215"/>
      <c r="M504" s="216"/>
      <c r="N504" s="217"/>
      <c r="O504" s="217"/>
      <c r="P504" s="217"/>
      <c r="Q504" s="217"/>
      <c r="R504" s="217"/>
      <c r="S504" s="217"/>
      <c r="T504" s="218"/>
      <c r="AT504" s="219" t="s">
        <v>165</v>
      </c>
      <c r="AU504" s="219" t="s">
        <v>85</v>
      </c>
      <c r="AV504" s="14" t="s">
        <v>85</v>
      </c>
      <c r="AW504" s="14" t="s">
        <v>35</v>
      </c>
      <c r="AX504" s="14" t="s">
        <v>75</v>
      </c>
      <c r="AY504" s="219" t="s">
        <v>153</v>
      </c>
    </row>
    <row r="505" spans="2:51" s="14" customFormat="1" ht="11.25">
      <c r="B505" s="209"/>
      <c r="C505" s="210"/>
      <c r="D505" s="200" t="s">
        <v>165</v>
      </c>
      <c r="E505" s="211" t="s">
        <v>19</v>
      </c>
      <c r="F505" s="212" t="s">
        <v>482</v>
      </c>
      <c r="G505" s="210"/>
      <c r="H505" s="213">
        <v>9.7</v>
      </c>
      <c r="I505" s="214"/>
      <c r="J505" s="210"/>
      <c r="K505" s="210"/>
      <c r="L505" s="215"/>
      <c r="M505" s="216"/>
      <c r="N505" s="217"/>
      <c r="O505" s="217"/>
      <c r="P505" s="217"/>
      <c r="Q505" s="217"/>
      <c r="R505" s="217"/>
      <c r="S505" s="217"/>
      <c r="T505" s="218"/>
      <c r="AT505" s="219" t="s">
        <v>165</v>
      </c>
      <c r="AU505" s="219" t="s">
        <v>85</v>
      </c>
      <c r="AV505" s="14" t="s">
        <v>85</v>
      </c>
      <c r="AW505" s="14" t="s">
        <v>35</v>
      </c>
      <c r="AX505" s="14" t="s">
        <v>75</v>
      </c>
      <c r="AY505" s="219" t="s">
        <v>153</v>
      </c>
    </row>
    <row r="506" spans="2:51" s="15" customFormat="1" ht="11.25">
      <c r="B506" s="220"/>
      <c r="C506" s="221"/>
      <c r="D506" s="200" t="s">
        <v>165</v>
      </c>
      <c r="E506" s="222" t="s">
        <v>19</v>
      </c>
      <c r="F506" s="223" t="s">
        <v>169</v>
      </c>
      <c r="G506" s="221"/>
      <c r="H506" s="224">
        <v>88.25</v>
      </c>
      <c r="I506" s="225"/>
      <c r="J506" s="221"/>
      <c r="K506" s="221"/>
      <c r="L506" s="226"/>
      <c r="M506" s="227"/>
      <c r="N506" s="228"/>
      <c r="O506" s="228"/>
      <c r="P506" s="228"/>
      <c r="Q506" s="228"/>
      <c r="R506" s="228"/>
      <c r="S506" s="228"/>
      <c r="T506" s="229"/>
      <c r="AT506" s="230" t="s">
        <v>165</v>
      </c>
      <c r="AU506" s="230" t="s">
        <v>85</v>
      </c>
      <c r="AV506" s="15" t="s">
        <v>154</v>
      </c>
      <c r="AW506" s="15" t="s">
        <v>35</v>
      </c>
      <c r="AX506" s="15" t="s">
        <v>75</v>
      </c>
      <c r="AY506" s="230" t="s">
        <v>153</v>
      </c>
    </row>
    <row r="507" spans="2:51" s="13" customFormat="1" ht="11.25">
      <c r="B507" s="198"/>
      <c r="C507" s="199"/>
      <c r="D507" s="200" t="s">
        <v>165</v>
      </c>
      <c r="E507" s="201" t="s">
        <v>19</v>
      </c>
      <c r="F507" s="202" t="s">
        <v>174</v>
      </c>
      <c r="G507" s="199"/>
      <c r="H507" s="201" t="s">
        <v>19</v>
      </c>
      <c r="I507" s="203"/>
      <c r="J507" s="199"/>
      <c r="K507" s="199"/>
      <c r="L507" s="204"/>
      <c r="M507" s="205"/>
      <c r="N507" s="206"/>
      <c r="O507" s="206"/>
      <c r="P507" s="206"/>
      <c r="Q507" s="206"/>
      <c r="R507" s="206"/>
      <c r="S507" s="206"/>
      <c r="T507" s="207"/>
      <c r="AT507" s="208" t="s">
        <v>165</v>
      </c>
      <c r="AU507" s="208" t="s">
        <v>85</v>
      </c>
      <c r="AV507" s="13" t="s">
        <v>83</v>
      </c>
      <c r="AW507" s="13" t="s">
        <v>35</v>
      </c>
      <c r="AX507" s="13" t="s">
        <v>75</v>
      </c>
      <c r="AY507" s="208" t="s">
        <v>153</v>
      </c>
    </row>
    <row r="508" spans="2:51" s="14" customFormat="1" ht="11.25">
      <c r="B508" s="209"/>
      <c r="C508" s="210"/>
      <c r="D508" s="200" t="s">
        <v>165</v>
      </c>
      <c r="E508" s="211" t="s">
        <v>19</v>
      </c>
      <c r="F508" s="212" t="s">
        <v>483</v>
      </c>
      <c r="G508" s="210"/>
      <c r="H508" s="213">
        <v>19.65</v>
      </c>
      <c r="I508" s="214"/>
      <c r="J508" s="210"/>
      <c r="K508" s="210"/>
      <c r="L508" s="215"/>
      <c r="M508" s="216"/>
      <c r="N508" s="217"/>
      <c r="O508" s="217"/>
      <c r="P508" s="217"/>
      <c r="Q508" s="217"/>
      <c r="R508" s="217"/>
      <c r="S508" s="217"/>
      <c r="T508" s="218"/>
      <c r="AT508" s="219" t="s">
        <v>165</v>
      </c>
      <c r="AU508" s="219" t="s">
        <v>85</v>
      </c>
      <c r="AV508" s="14" t="s">
        <v>85</v>
      </c>
      <c r="AW508" s="14" t="s">
        <v>35</v>
      </c>
      <c r="AX508" s="14" t="s">
        <v>75</v>
      </c>
      <c r="AY508" s="219" t="s">
        <v>153</v>
      </c>
    </row>
    <row r="509" spans="2:51" s="15" customFormat="1" ht="11.25">
      <c r="B509" s="220"/>
      <c r="C509" s="221"/>
      <c r="D509" s="200" t="s">
        <v>165</v>
      </c>
      <c r="E509" s="222" t="s">
        <v>19</v>
      </c>
      <c r="F509" s="223" t="s">
        <v>169</v>
      </c>
      <c r="G509" s="221"/>
      <c r="H509" s="224">
        <v>19.65</v>
      </c>
      <c r="I509" s="225"/>
      <c r="J509" s="221"/>
      <c r="K509" s="221"/>
      <c r="L509" s="226"/>
      <c r="M509" s="227"/>
      <c r="N509" s="228"/>
      <c r="O509" s="228"/>
      <c r="P509" s="228"/>
      <c r="Q509" s="228"/>
      <c r="R509" s="228"/>
      <c r="S509" s="228"/>
      <c r="T509" s="229"/>
      <c r="AT509" s="230" t="s">
        <v>165</v>
      </c>
      <c r="AU509" s="230" t="s">
        <v>85</v>
      </c>
      <c r="AV509" s="15" t="s">
        <v>154</v>
      </c>
      <c r="AW509" s="15" t="s">
        <v>35</v>
      </c>
      <c r="AX509" s="15" t="s">
        <v>75</v>
      </c>
      <c r="AY509" s="230" t="s">
        <v>153</v>
      </c>
    </row>
    <row r="510" spans="2:51" s="16" customFormat="1" ht="11.25">
      <c r="B510" s="231"/>
      <c r="C510" s="232"/>
      <c r="D510" s="200" t="s">
        <v>165</v>
      </c>
      <c r="E510" s="233" t="s">
        <v>19</v>
      </c>
      <c r="F510" s="234" t="s">
        <v>176</v>
      </c>
      <c r="G510" s="232"/>
      <c r="H510" s="235">
        <v>297.86299999999994</v>
      </c>
      <c r="I510" s="236"/>
      <c r="J510" s="232"/>
      <c r="K510" s="232"/>
      <c r="L510" s="237"/>
      <c r="M510" s="238"/>
      <c r="N510" s="239"/>
      <c r="O510" s="239"/>
      <c r="P510" s="239"/>
      <c r="Q510" s="239"/>
      <c r="R510" s="239"/>
      <c r="S510" s="239"/>
      <c r="T510" s="240"/>
      <c r="AT510" s="241" t="s">
        <v>165</v>
      </c>
      <c r="AU510" s="241" t="s">
        <v>85</v>
      </c>
      <c r="AV510" s="16" t="s">
        <v>161</v>
      </c>
      <c r="AW510" s="16" t="s">
        <v>35</v>
      </c>
      <c r="AX510" s="16" t="s">
        <v>83</v>
      </c>
      <c r="AY510" s="241" t="s">
        <v>153</v>
      </c>
    </row>
    <row r="511" spans="1:65" s="2" customFormat="1" ht="16.5" customHeight="1">
      <c r="A511" s="36"/>
      <c r="B511" s="37"/>
      <c r="C511" s="242" t="s">
        <v>484</v>
      </c>
      <c r="D511" s="242" t="s">
        <v>363</v>
      </c>
      <c r="E511" s="243" t="s">
        <v>485</v>
      </c>
      <c r="F511" s="244" t="s">
        <v>486</v>
      </c>
      <c r="G511" s="245" t="s">
        <v>159</v>
      </c>
      <c r="H511" s="246">
        <v>327.649</v>
      </c>
      <c r="I511" s="247"/>
      <c r="J511" s="248">
        <f>ROUND(I511*H511,2)</f>
        <v>0</v>
      </c>
      <c r="K511" s="244" t="s">
        <v>160</v>
      </c>
      <c r="L511" s="249"/>
      <c r="M511" s="250" t="s">
        <v>19</v>
      </c>
      <c r="N511" s="251" t="s">
        <v>46</v>
      </c>
      <c r="O511" s="66"/>
      <c r="P511" s="189">
        <f>O511*H511</f>
        <v>0</v>
      </c>
      <c r="Q511" s="189">
        <v>0.0029</v>
      </c>
      <c r="R511" s="189">
        <f>Q511*H511</f>
        <v>0.9501820999999999</v>
      </c>
      <c r="S511" s="189">
        <v>0</v>
      </c>
      <c r="T511" s="190">
        <f>S511*H511</f>
        <v>0</v>
      </c>
      <c r="U511" s="36"/>
      <c r="V511" s="36"/>
      <c r="W511" s="36"/>
      <c r="X511" s="36"/>
      <c r="Y511" s="36"/>
      <c r="Z511" s="36"/>
      <c r="AA511" s="36"/>
      <c r="AB511" s="36"/>
      <c r="AC511" s="36"/>
      <c r="AD511" s="36"/>
      <c r="AE511" s="36"/>
      <c r="AR511" s="191" t="s">
        <v>367</v>
      </c>
      <c r="AT511" s="191" t="s">
        <v>363</v>
      </c>
      <c r="AU511" s="191" t="s">
        <v>85</v>
      </c>
      <c r="AY511" s="19" t="s">
        <v>153</v>
      </c>
      <c r="BE511" s="192">
        <f>IF(N511="základní",J511,0)</f>
        <v>0</v>
      </c>
      <c r="BF511" s="192">
        <f>IF(N511="snížená",J511,0)</f>
        <v>0</v>
      </c>
      <c r="BG511" s="192">
        <f>IF(N511="zákl. přenesená",J511,0)</f>
        <v>0</v>
      </c>
      <c r="BH511" s="192">
        <f>IF(N511="sníž. přenesená",J511,0)</f>
        <v>0</v>
      </c>
      <c r="BI511" s="192">
        <f>IF(N511="nulová",J511,0)</f>
        <v>0</v>
      </c>
      <c r="BJ511" s="19" t="s">
        <v>83</v>
      </c>
      <c r="BK511" s="192">
        <f>ROUND(I511*H511,2)</f>
        <v>0</v>
      </c>
      <c r="BL511" s="19" t="s">
        <v>285</v>
      </c>
      <c r="BM511" s="191" t="s">
        <v>487</v>
      </c>
    </row>
    <row r="512" spans="2:51" s="14" customFormat="1" ht="11.25">
      <c r="B512" s="209"/>
      <c r="C512" s="210"/>
      <c r="D512" s="200" t="s">
        <v>165</v>
      </c>
      <c r="E512" s="211" t="s">
        <v>19</v>
      </c>
      <c r="F512" s="212" t="s">
        <v>488</v>
      </c>
      <c r="G512" s="210"/>
      <c r="H512" s="213">
        <v>327.649</v>
      </c>
      <c r="I512" s="214"/>
      <c r="J512" s="210"/>
      <c r="K512" s="210"/>
      <c r="L512" s="215"/>
      <c r="M512" s="216"/>
      <c r="N512" s="217"/>
      <c r="O512" s="217"/>
      <c r="P512" s="217"/>
      <c r="Q512" s="217"/>
      <c r="R512" s="217"/>
      <c r="S512" s="217"/>
      <c r="T512" s="218"/>
      <c r="AT512" s="219" t="s">
        <v>165</v>
      </c>
      <c r="AU512" s="219" t="s">
        <v>85</v>
      </c>
      <c r="AV512" s="14" t="s">
        <v>85</v>
      </c>
      <c r="AW512" s="14" t="s">
        <v>35</v>
      </c>
      <c r="AX512" s="14" t="s">
        <v>75</v>
      </c>
      <c r="AY512" s="219" t="s">
        <v>153</v>
      </c>
    </row>
    <row r="513" spans="2:51" s="16" customFormat="1" ht="11.25">
      <c r="B513" s="231"/>
      <c r="C513" s="232"/>
      <c r="D513" s="200" t="s">
        <v>165</v>
      </c>
      <c r="E513" s="233" t="s">
        <v>19</v>
      </c>
      <c r="F513" s="234" t="s">
        <v>176</v>
      </c>
      <c r="G513" s="232"/>
      <c r="H513" s="235">
        <v>327.649</v>
      </c>
      <c r="I513" s="236"/>
      <c r="J513" s="232"/>
      <c r="K513" s="232"/>
      <c r="L513" s="237"/>
      <c r="M513" s="238"/>
      <c r="N513" s="239"/>
      <c r="O513" s="239"/>
      <c r="P513" s="239"/>
      <c r="Q513" s="239"/>
      <c r="R513" s="239"/>
      <c r="S513" s="239"/>
      <c r="T513" s="240"/>
      <c r="AT513" s="241" t="s">
        <v>165</v>
      </c>
      <c r="AU513" s="241" t="s">
        <v>85</v>
      </c>
      <c r="AV513" s="16" t="s">
        <v>161</v>
      </c>
      <c r="AW513" s="16" t="s">
        <v>35</v>
      </c>
      <c r="AX513" s="16" t="s">
        <v>83</v>
      </c>
      <c r="AY513" s="241" t="s">
        <v>153</v>
      </c>
    </row>
    <row r="514" spans="1:65" s="2" customFormat="1" ht="24.2" customHeight="1">
      <c r="A514" s="36"/>
      <c r="B514" s="37"/>
      <c r="C514" s="180" t="s">
        <v>489</v>
      </c>
      <c r="D514" s="180" t="s">
        <v>156</v>
      </c>
      <c r="E514" s="181" t="s">
        <v>490</v>
      </c>
      <c r="F514" s="182" t="s">
        <v>491</v>
      </c>
      <c r="G514" s="183" t="s">
        <v>159</v>
      </c>
      <c r="H514" s="184">
        <v>61.08</v>
      </c>
      <c r="I514" s="185"/>
      <c r="J514" s="186">
        <f>ROUND(I514*H514,2)</f>
        <v>0</v>
      </c>
      <c r="K514" s="182" t="s">
        <v>160</v>
      </c>
      <c r="L514" s="41"/>
      <c r="M514" s="187" t="s">
        <v>19</v>
      </c>
      <c r="N514" s="188" t="s">
        <v>46</v>
      </c>
      <c r="O514" s="66"/>
      <c r="P514" s="189">
        <f>O514*H514</f>
        <v>0</v>
      </c>
      <c r="Q514" s="189">
        <v>0.00116</v>
      </c>
      <c r="R514" s="189">
        <f>Q514*H514</f>
        <v>0.0708528</v>
      </c>
      <c r="S514" s="189">
        <v>0</v>
      </c>
      <c r="T514" s="190">
        <f>S514*H514</f>
        <v>0</v>
      </c>
      <c r="U514" s="36"/>
      <c r="V514" s="36"/>
      <c r="W514" s="36"/>
      <c r="X514" s="36"/>
      <c r="Y514" s="36"/>
      <c r="Z514" s="36"/>
      <c r="AA514" s="36"/>
      <c r="AB514" s="36"/>
      <c r="AC514" s="36"/>
      <c r="AD514" s="36"/>
      <c r="AE514" s="36"/>
      <c r="AR514" s="191" t="s">
        <v>285</v>
      </c>
      <c r="AT514" s="191" t="s">
        <v>156</v>
      </c>
      <c r="AU514" s="191" t="s">
        <v>85</v>
      </c>
      <c r="AY514" s="19" t="s">
        <v>153</v>
      </c>
      <c r="BE514" s="192">
        <f>IF(N514="základní",J514,0)</f>
        <v>0</v>
      </c>
      <c r="BF514" s="192">
        <f>IF(N514="snížená",J514,0)</f>
        <v>0</v>
      </c>
      <c r="BG514" s="192">
        <f>IF(N514="zákl. přenesená",J514,0)</f>
        <v>0</v>
      </c>
      <c r="BH514" s="192">
        <f>IF(N514="sníž. přenesená",J514,0)</f>
        <v>0</v>
      </c>
      <c r="BI514" s="192">
        <f>IF(N514="nulová",J514,0)</f>
        <v>0</v>
      </c>
      <c r="BJ514" s="19" t="s">
        <v>83</v>
      </c>
      <c r="BK514" s="192">
        <f>ROUND(I514*H514,2)</f>
        <v>0</v>
      </c>
      <c r="BL514" s="19" t="s">
        <v>285</v>
      </c>
      <c r="BM514" s="191" t="s">
        <v>492</v>
      </c>
    </row>
    <row r="515" spans="1:47" s="2" customFormat="1" ht="11.25">
      <c r="A515" s="36"/>
      <c r="B515" s="37"/>
      <c r="C515" s="38"/>
      <c r="D515" s="193" t="s">
        <v>163</v>
      </c>
      <c r="E515" s="38"/>
      <c r="F515" s="194" t="s">
        <v>493</v>
      </c>
      <c r="G515" s="38"/>
      <c r="H515" s="38"/>
      <c r="I515" s="195"/>
      <c r="J515" s="38"/>
      <c r="K515" s="38"/>
      <c r="L515" s="41"/>
      <c r="M515" s="196"/>
      <c r="N515" s="197"/>
      <c r="O515" s="66"/>
      <c r="P515" s="66"/>
      <c r="Q515" s="66"/>
      <c r="R515" s="66"/>
      <c r="S515" s="66"/>
      <c r="T515" s="67"/>
      <c r="U515" s="36"/>
      <c r="V515" s="36"/>
      <c r="W515" s="36"/>
      <c r="X515" s="36"/>
      <c r="Y515" s="36"/>
      <c r="Z515" s="36"/>
      <c r="AA515" s="36"/>
      <c r="AB515" s="36"/>
      <c r="AC515" s="36"/>
      <c r="AD515" s="36"/>
      <c r="AE515" s="36"/>
      <c r="AT515" s="19" t="s">
        <v>163</v>
      </c>
      <c r="AU515" s="19" t="s">
        <v>85</v>
      </c>
    </row>
    <row r="516" spans="2:51" s="13" customFormat="1" ht="11.25">
      <c r="B516" s="198"/>
      <c r="C516" s="199"/>
      <c r="D516" s="200" t="s">
        <v>165</v>
      </c>
      <c r="E516" s="201" t="s">
        <v>19</v>
      </c>
      <c r="F516" s="202" t="s">
        <v>166</v>
      </c>
      <c r="G516" s="199"/>
      <c r="H516" s="201" t="s">
        <v>19</v>
      </c>
      <c r="I516" s="203"/>
      <c r="J516" s="199"/>
      <c r="K516" s="199"/>
      <c r="L516" s="204"/>
      <c r="M516" s="205"/>
      <c r="N516" s="206"/>
      <c r="O516" s="206"/>
      <c r="P516" s="206"/>
      <c r="Q516" s="206"/>
      <c r="R516" s="206"/>
      <c r="S516" s="206"/>
      <c r="T516" s="207"/>
      <c r="AT516" s="208" t="s">
        <v>165</v>
      </c>
      <c r="AU516" s="208" t="s">
        <v>85</v>
      </c>
      <c r="AV516" s="13" t="s">
        <v>83</v>
      </c>
      <c r="AW516" s="13" t="s">
        <v>35</v>
      </c>
      <c r="AX516" s="13" t="s">
        <v>75</v>
      </c>
      <c r="AY516" s="208" t="s">
        <v>153</v>
      </c>
    </row>
    <row r="517" spans="2:51" s="14" customFormat="1" ht="11.25">
      <c r="B517" s="209"/>
      <c r="C517" s="210"/>
      <c r="D517" s="200" t="s">
        <v>165</v>
      </c>
      <c r="E517" s="211" t="s">
        <v>19</v>
      </c>
      <c r="F517" s="212" t="s">
        <v>203</v>
      </c>
      <c r="G517" s="210"/>
      <c r="H517" s="213">
        <v>28.505</v>
      </c>
      <c r="I517" s="214"/>
      <c r="J517" s="210"/>
      <c r="K517" s="210"/>
      <c r="L517" s="215"/>
      <c r="M517" s="216"/>
      <c r="N517" s="217"/>
      <c r="O517" s="217"/>
      <c r="P517" s="217"/>
      <c r="Q517" s="217"/>
      <c r="R517" s="217"/>
      <c r="S517" s="217"/>
      <c r="T517" s="218"/>
      <c r="AT517" s="219" t="s">
        <v>165</v>
      </c>
      <c r="AU517" s="219" t="s">
        <v>85</v>
      </c>
      <c r="AV517" s="14" t="s">
        <v>85</v>
      </c>
      <c r="AW517" s="14" t="s">
        <v>35</v>
      </c>
      <c r="AX517" s="14" t="s">
        <v>75</v>
      </c>
      <c r="AY517" s="219" t="s">
        <v>153</v>
      </c>
    </row>
    <row r="518" spans="2:51" s="14" customFormat="1" ht="11.25">
      <c r="B518" s="209"/>
      <c r="C518" s="210"/>
      <c r="D518" s="200" t="s">
        <v>165</v>
      </c>
      <c r="E518" s="211" t="s">
        <v>19</v>
      </c>
      <c r="F518" s="212" t="s">
        <v>204</v>
      </c>
      <c r="G518" s="210"/>
      <c r="H518" s="213">
        <v>5.794</v>
      </c>
      <c r="I518" s="214"/>
      <c r="J518" s="210"/>
      <c r="K518" s="210"/>
      <c r="L518" s="215"/>
      <c r="M518" s="216"/>
      <c r="N518" s="217"/>
      <c r="O518" s="217"/>
      <c r="P518" s="217"/>
      <c r="Q518" s="217"/>
      <c r="R518" s="217"/>
      <c r="S518" s="217"/>
      <c r="T518" s="218"/>
      <c r="AT518" s="219" t="s">
        <v>165</v>
      </c>
      <c r="AU518" s="219" t="s">
        <v>85</v>
      </c>
      <c r="AV518" s="14" t="s">
        <v>85</v>
      </c>
      <c r="AW518" s="14" t="s">
        <v>35</v>
      </c>
      <c r="AX518" s="14" t="s">
        <v>75</v>
      </c>
      <c r="AY518" s="219" t="s">
        <v>153</v>
      </c>
    </row>
    <row r="519" spans="2:51" s="15" customFormat="1" ht="11.25">
      <c r="B519" s="220"/>
      <c r="C519" s="221"/>
      <c r="D519" s="200" t="s">
        <v>165</v>
      </c>
      <c r="E519" s="222" t="s">
        <v>19</v>
      </c>
      <c r="F519" s="223" t="s">
        <v>169</v>
      </c>
      <c r="G519" s="221"/>
      <c r="H519" s="224">
        <v>34.299</v>
      </c>
      <c r="I519" s="225"/>
      <c r="J519" s="221"/>
      <c r="K519" s="221"/>
      <c r="L519" s="226"/>
      <c r="M519" s="227"/>
      <c r="N519" s="228"/>
      <c r="O519" s="228"/>
      <c r="P519" s="228"/>
      <c r="Q519" s="228"/>
      <c r="R519" s="228"/>
      <c r="S519" s="228"/>
      <c r="T519" s="229"/>
      <c r="AT519" s="230" t="s">
        <v>165</v>
      </c>
      <c r="AU519" s="230" t="s">
        <v>85</v>
      </c>
      <c r="AV519" s="15" t="s">
        <v>154</v>
      </c>
      <c r="AW519" s="15" t="s">
        <v>35</v>
      </c>
      <c r="AX519" s="15" t="s">
        <v>75</v>
      </c>
      <c r="AY519" s="230" t="s">
        <v>153</v>
      </c>
    </row>
    <row r="520" spans="2:51" s="13" customFormat="1" ht="11.25">
      <c r="B520" s="198"/>
      <c r="C520" s="199"/>
      <c r="D520" s="200" t="s">
        <v>165</v>
      </c>
      <c r="E520" s="201" t="s">
        <v>19</v>
      </c>
      <c r="F520" s="202" t="s">
        <v>170</v>
      </c>
      <c r="G520" s="199"/>
      <c r="H520" s="201" t="s">
        <v>19</v>
      </c>
      <c r="I520" s="203"/>
      <c r="J520" s="199"/>
      <c r="K520" s="199"/>
      <c r="L520" s="204"/>
      <c r="M520" s="205"/>
      <c r="N520" s="206"/>
      <c r="O520" s="206"/>
      <c r="P520" s="206"/>
      <c r="Q520" s="206"/>
      <c r="R520" s="206"/>
      <c r="S520" s="206"/>
      <c r="T520" s="207"/>
      <c r="AT520" s="208" t="s">
        <v>165</v>
      </c>
      <c r="AU520" s="208" t="s">
        <v>85</v>
      </c>
      <c r="AV520" s="13" t="s">
        <v>83</v>
      </c>
      <c r="AW520" s="13" t="s">
        <v>35</v>
      </c>
      <c r="AX520" s="13" t="s">
        <v>75</v>
      </c>
      <c r="AY520" s="208" t="s">
        <v>153</v>
      </c>
    </row>
    <row r="521" spans="2:51" s="14" customFormat="1" ht="11.25">
      <c r="B521" s="209"/>
      <c r="C521" s="210"/>
      <c r="D521" s="200" t="s">
        <v>165</v>
      </c>
      <c r="E521" s="211" t="s">
        <v>19</v>
      </c>
      <c r="F521" s="212" t="s">
        <v>205</v>
      </c>
      <c r="G521" s="210"/>
      <c r="H521" s="213">
        <v>16.892</v>
      </c>
      <c r="I521" s="214"/>
      <c r="J521" s="210"/>
      <c r="K521" s="210"/>
      <c r="L521" s="215"/>
      <c r="M521" s="216"/>
      <c r="N521" s="217"/>
      <c r="O521" s="217"/>
      <c r="P521" s="217"/>
      <c r="Q521" s="217"/>
      <c r="R521" s="217"/>
      <c r="S521" s="217"/>
      <c r="T521" s="218"/>
      <c r="AT521" s="219" t="s">
        <v>165</v>
      </c>
      <c r="AU521" s="219" t="s">
        <v>85</v>
      </c>
      <c r="AV521" s="14" t="s">
        <v>85</v>
      </c>
      <c r="AW521" s="14" t="s">
        <v>35</v>
      </c>
      <c r="AX521" s="14" t="s">
        <v>75</v>
      </c>
      <c r="AY521" s="219" t="s">
        <v>153</v>
      </c>
    </row>
    <row r="522" spans="2:51" s="14" customFormat="1" ht="11.25">
      <c r="B522" s="209"/>
      <c r="C522" s="210"/>
      <c r="D522" s="200" t="s">
        <v>165</v>
      </c>
      <c r="E522" s="211" t="s">
        <v>19</v>
      </c>
      <c r="F522" s="212" t="s">
        <v>206</v>
      </c>
      <c r="G522" s="210"/>
      <c r="H522" s="213">
        <v>2.215</v>
      </c>
      <c r="I522" s="214"/>
      <c r="J522" s="210"/>
      <c r="K522" s="210"/>
      <c r="L522" s="215"/>
      <c r="M522" s="216"/>
      <c r="N522" s="217"/>
      <c r="O522" s="217"/>
      <c r="P522" s="217"/>
      <c r="Q522" s="217"/>
      <c r="R522" s="217"/>
      <c r="S522" s="217"/>
      <c r="T522" s="218"/>
      <c r="AT522" s="219" t="s">
        <v>165</v>
      </c>
      <c r="AU522" s="219" t="s">
        <v>85</v>
      </c>
      <c r="AV522" s="14" t="s">
        <v>85</v>
      </c>
      <c r="AW522" s="14" t="s">
        <v>35</v>
      </c>
      <c r="AX522" s="14" t="s">
        <v>75</v>
      </c>
      <c r="AY522" s="219" t="s">
        <v>153</v>
      </c>
    </row>
    <row r="523" spans="2:51" s="14" customFormat="1" ht="11.25">
      <c r="B523" s="209"/>
      <c r="C523" s="210"/>
      <c r="D523" s="200" t="s">
        <v>165</v>
      </c>
      <c r="E523" s="211" t="s">
        <v>19</v>
      </c>
      <c r="F523" s="212" t="s">
        <v>207</v>
      </c>
      <c r="G523" s="210"/>
      <c r="H523" s="213">
        <v>2.524</v>
      </c>
      <c r="I523" s="214"/>
      <c r="J523" s="210"/>
      <c r="K523" s="210"/>
      <c r="L523" s="215"/>
      <c r="M523" s="216"/>
      <c r="N523" s="217"/>
      <c r="O523" s="217"/>
      <c r="P523" s="217"/>
      <c r="Q523" s="217"/>
      <c r="R523" s="217"/>
      <c r="S523" s="217"/>
      <c r="T523" s="218"/>
      <c r="AT523" s="219" t="s">
        <v>165</v>
      </c>
      <c r="AU523" s="219" t="s">
        <v>85</v>
      </c>
      <c r="AV523" s="14" t="s">
        <v>85</v>
      </c>
      <c r="AW523" s="14" t="s">
        <v>35</v>
      </c>
      <c r="AX523" s="14" t="s">
        <v>75</v>
      </c>
      <c r="AY523" s="219" t="s">
        <v>153</v>
      </c>
    </row>
    <row r="524" spans="2:51" s="15" customFormat="1" ht="11.25">
      <c r="B524" s="220"/>
      <c r="C524" s="221"/>
      <c r="D524" s="200" t="s">
        <v>165</v>
      </c>
      <c r="E524" s="222" t="s">
        <v>19</v>
      </c>
      <c r="F524" s="223" t="s">
        <v>169</v>
      </c>
      <c r="G524" s="221"/>
      <c r="H524" s="224">
        <v>21.631</v>
      </c>
      <c r="I524" s="225"/>
      <c r="J524" s="221"/>
      <c r="K524" s="221"/>
      <c r="L524" s="226"/>
      <c r="M524" s="227"/>
      <c r="N524" s="228"/>
      <c r="O524" s="228"/>
      <c r="P524" s="228"/>
      <c r="Q524" s="228"/>
      <c r="R524" s="228"/>
      <c r="S524" s="228"/>
      <c r="T524" s="229"/>
      <c r="AT524" s="230" t="s">
        <v>165</v>
      </c>
      <c r="AU524" s="230" t="s">
        <v>85</v>
      </c>
      <c r="AV524" s="15" t="s">
        <v>154</v>
      </c>
      <c r="AW524" s="15" t="s">
        <v>35</v>
      </c>
      <c r="AX524" s="15" t="s">
        <v>75</v>
      </c>
      <c r="AY524" s="230" t="s">
        <v>153</v>
      </c>
    </row>
    <row r="525" spans="2:51" s="13" customFormat="1" ht="11.25">
      <c r="B525" s="198"/>
      <c r="C525" s="199"/>
      <c r="D525" s="200" t="s">
        <v>165</v>
      </c>
      <c r="E525" s="201" t="s">
        <v>19</v>
      </c>
      <c r="F525" s="202" t="s">
        <v>174</v>
      </c>
      <c r="G525" s="199"/>
      <c r="H525" s="201" t="s">
        <v>19</v>
      </c>
      <c r="I525" s="203"/>
      <c r="J525" s="199"/>
      <c r="K525" s="199"/>
      <c r="L525" s="204"/>
      <c r="M525" s="205"/>
      <c r="N525" s="206"/>
      <c r="O525" s="206"/>
      <c r="P525" s="206"/>
      <c r="Q525" s="206"/>
      <c r="R525" s="206"/>
      <c r="S525" s="206"/>
      <c r="T525" s="207"/>
      <c r="AT525" s="208" t="s">
        <v>165</v>
      </c>
      <c r="AU525" s="208" t="s">
        <v>85</v>
      </c>
      <c r="AV525" s="13" t="s">
        <v>83</v>
      </c>
      <c r="AW525" s="13" t="s">
        <v>35</v>
      </c>
      <c r="AX525" s="13" t="s">
        <v>75</v>
      </c>
      <c r="AY525" s="208" t="s">
        <v>153</v>
      </c>
    </row>
    <row r="526" spans="2:51" s="14" customFormat="1" ht="11.25">
      <c r="B526" s="209"/>
      <c r="C526" s="210"/>
      <c r="D526" s="200" t="s">
        <v>165</v>
      </c>
      <c r="E526" s="211" t="s">
        <v>19</v>
      </c>
      <c r="F526" s="212" t="s">
        <v>208</v>
      </c>
      <c r="G526" s="210"/>
      <c r="H526" s="213">
        <v>5.15</v>
      </c>
      <c r="I526" s="214"/>
      <c r="J526" s="210"/>
      <c r="K526" s="210"/>
      <c r="L526" s="215"/>
      <c r="M526" s="216"/>
      <c r="N526" s="217"/>
      <c r="O526" s="217"/>
      <c r="P526" s="217"/>
      <c r="Q526" s="217"/>
      <c r="R526" s="217"/>
      <c r="S526" s="217"/>
      <c r="T526" s="218"/>
      <c r="AT526" s="219" t="s">
        <v>165</v>
      </c>
      <c r="AU526" s="219" t="s">
        <v>85</v>
      </c>
      <c r="AV526" s="14" t="s">
        <v>85</v>
      </c>
      <c r="AW526" s="14" t="s">
        <v>35</v>
      </c>
      <c r="AX526" s="14" t="s">
        <v>75</v>
      </c>
      <c r="AY526" s="219" t="s">
        <v>153</v>
      </c>
    </row>
    <row r="527" spans="2:51" s="15" customFormat="1" ht="11.25">
      <c r="B527" s="220"/>
      <c r="C527" s="221"/>
      <c r="D527" s="200" t="s">
        <v>165</v>
      </c>
      <c r="E527" s="222" t="s">
        <v>19</v>
      </c>
      <c r="F527" s="223" t="s">
        <v>169</v>
      </c>
      <c r="G527" s="221"/>
      <c r="H527" s="224">
        <v>5.15</v>
      </c>
      <c r="I527" s="225"/>
      <c r="J527" s="221"/>
      <c r="K527" s="221"/>
      <c r="L527" s="226"/>
      <c r="M527" s="227"/>
      <c r="N527" s="228"/>
      <c r="O527" s="228"/>
      <c r="P527" s="228"/>
      <c r="Q527" s="228"/>
      <c r="R527" s="228"/>
      <c r="S527" s="228"/>
      <c r="T527" s="229"/>
      <c r="AT527" s="230" t="s">
        <v>165</v>
      </c>
      <c r="AU527" s="230" t="s">
        <v>85</v>
      </c>
      <c r="AV527" s="15" t="s">
        <v>154</v>
      </c>
      <c r="AW527" s="15" t="s">
        <v>35</v>
      </c>
      <c r="AX527" s="15" t="s">
        <v>75</v>
      </c>
      <c r="AY527" s="230" t="s">
        <v>153</v>
      </c>
    </row>
    <row r="528" spans="2:51" s="16" customFormat="1" ht="11.25">
      <c r="B528" s="231"/>
      <c r="C528" s="232"/>
      <c r="D528" s="200" t="s">
        <v>165</v>
      </c>
      <c r="E528" s="233" t="s">
        <v>19</v>
      </c>
      <c r="F528" s="234" t="s">
        <v>176</v>
      </c>
      <c r="G528" s="232"/>
      <c r="H528" s="235">
        <v>61.080000000000005</v>
      </c>
      <c r="I528" s="236"/>
      <c r="J528" s="232"/>
      <c r="K528" s="232"/>
      <c r="L528" s="237"/>
      <c r="M528" s="238"/>
      <c r="N528" s="239"/>
      <c r="O528" s="239"/>
      <c r="P528" s="239"/>
      <c r="Q528" s="239"/>
      <c r="R528" s="239"/>
      <c r="S528" s="239"/>
      <c r="T528" s="240"/>
      <c r="AT528" s="241" t="s">
        <v>165</v>
      </c>
      <c r="AU528" s="241" t="s">
        <v>85</v>
      </c>
      <c r="AV528" s="16" t="s">
        <v>161</v>
      </c>
      <c r="AW528" s="16" t="s">
        <v>35</v>
      </c>
      <c r="AX528" s="16" t="s">
        <v>83</v>
      </c>
      <c r="AY528" s="241" t="s">
        <v>153</v>
      </c>
    </row>
    <row r="529" spans="1:65" s="2" customFormat="1" ht="16.5" customHeight="1">
      <c r="A529" s="36"/>
      <c r="B529" s="37"/>
      <c r="C529" s="242" t="s">
        <v>494</v>
      </c>
      <c r="D529" s="242" t="s">
        <v>363</v>
      </c>
      <c r="E529" s="243" t="s">
        <v>495</v>
      </c>
      <c r="F529" s="244" t="s">
        <v>496</v>
      </c>
      <c r="G529" s="245" t="s">
        <v>159</v>
      </c>
      <c r="H529" s="246">
        <v>67.188</v>
      </c>
      <c r="I529" s="247"/>
      <c r="J529" s="248">
        <f>ROUND(I529*H529,2)</f>
        <v>0</v>
      </c>
      <c r="K529" s="244" t="s">
        <v>19</v>
      </c>
      <c r="L529" s="249"/>
      <c r="M529" s="250" t="s">
        <v>19</v>
      </c>
      <c r="N529" s="251" t="s">
        <v>46</v>
      </c>
      <c r="O529" s="66"/>
      <c r="P529" s="189">
        <f>O529*H529</f>
        <v>0</v>
      </c>
      <c r="Q529" s="189">
        <v>0.032</v>
      </c>
      <c r="R529" s="189">
        <f>Q529*H529</f>
        <v>2.150016</v>
      </c>
      <c r="S529" s="189">
        <v>0</v>
      </c>
      <c r="T529" s="190">
        <f>S529*H529</f>
        <v>0</v>
      </c>
      <c r="U529" s="36"/>
      <c r="V529" s="36"/>
      <c r="W529" s="36"/>
      <c r="X529" s="36"/>
      <c r="Y529" s="36"/>
      <c r="Z529" s="36"/>
      <c r="AA529" s="36"/>
      <c r="AB529" s="36"/>
      <c r="AC529" s="36"/>
      <c r="AD529" s="36"/>
      <c r="AE529" s="36"/>
      <c r="AR529" s="191" t="s">
        <v>367</v>
      </c>
      <c r="AT529" s="191" t="s">
        <v>363</v>
      </c>
      <c r="AU529" s="191" t="s">
        <v>85</v>
      </c>
      <c r="AY529" s="19" t="s">
        <v>153</v>
      </c>
      <c r="BE529" s="192">
        <f>IF(N529="základní",J529,0)</f>
        <v>0</v>
      </c>
      <c r="BF529" s="192">
        <f>IF(N529="snížená",J529,0)</f>
        <v>0</v>
      </c>
      <c r="BG529" s="192">
        <f>IF(N529="zákl. přenesená",J529,0)</f>
        <v>0</v>
      </c>
      <c r="BH529" s="192">
        <f>IF(N529="sníž. přenesená",J529,0)</f>
        <v>0</v>
      </c>
      <c r="BI529" s="192">
        <f>IF(N529="nulová",J529,0)</f>
        <v>0</v>
      </c>
      <c r="BJ529" s="19" t="s">
        <v>83</v>
      </c>
      <c r="BK529" s="192">
        <f>ROUND(I529*H529,2)</f>
        <v>0</v>
      </c>
      <c r="BL529" s="19" t="s">
        <v>285</v>
      </c>
      <c r="BM529" s="191" t="s">
        <v>497</v>
      </c>
    </row>
    <row r="530" spans="2:51" s="14" customFormat="1" ht="11.25">
      <c r="B530" s="209"/>
      <c r="C530" s="210"/>
      <c r="D530" s="200" t="s">
        <v>165</v>
      </c>
      <c r="E530" s="211" t="s">
        <v>19</v>
      </c>
      <c r="F530" s="212" t="s">
        <v>498</v>
      </c>
      <c r="G530" s="210"/>
      <c r="H530" s="213">
        <v>67.188</v>
      </c>
      <c r="I530" s="214"/>
      <c r="J530" s="210"/>
      <c r="K530" s="210"/>
      <c r="L530" s="215"/>
      <c r="M530" s="216"/>
      <c r="N530" s="217"/>
      <c r="O530" s="217"/>
      <c r="P530" s="217"/>
      <c r="Q530" s="217"/>
      <c r="R530" s="217"/>
      <c r="S530" s="217"/>
      <c r="T530" s="218"/>
      <c r="AT530" s="219" t="s">
        <v>165</v>
      </c>
      <c r="AU530" s="219" t="s">
        <v>85</v>
      </c>
      <c r="AV530" s="14" t="s">
        <v>85</v>
      </c>
      <c r="AW530" s="14" t="s">
        <v>35</v>
      </c>
      <c r="AX530" s="14" t="s">
        <v>75</v>
      </c>
      <c r="AY530" s="219" t="s">
        <v>153</v>
      </c>
    </row>
    <row r="531" spans="2:51" s="16" customFormat="1" ht="11.25">
      <c r="B531" s="231"/>
      <c r="C531" s="232"/>
      <c r="D531" s="200" t="s">
        <v>165</v>
      </c>
      <c r="E531" s="233" t="s">
        <v>19</v>
      </c>
      <c r="F531" s="234" t="s">
        <v>176</v>
      </c>
      <c r="G531" s="232"/>
      <c r="H531" s="235">
        <v>67.188</v>
      </c>
      <c r="I531" s="236"/>
      <c r="J531" s="232"/>
      <c r="K531" s="232"/>
      <c r="L531" s="237"/>
      <c r="M531" s="238"/>
      <c r="N531" s="239"/>
      <c r="O531" s="239"/>
      <c r="P531" s="239"/>
      <c r="Q531" s="239"/>
      <c r="R531" s="239"/>
      <c r="S531" s="239"/>
      <c r="T531" s="240"/>
      <c r="AT531" s="241" t="s">
        <v>165</v>
      </c>
      <c r="AU531" s="241" t="s">
        <v>85</v>
      </c>
      <c r="AV531" s="16" t="s">
        <v>161</v>
      </c>
      <c r="AW531" s="16" t="s">
        <v>35</v>
      </c>
      <c r="AX531" s="16" t="s">
        <v>83</v>
      </c>
      <c r="AY531" s="241" t="s">
        <v>153</v>
      </c>
    </row>
    <row r="532" spans="1:65" s="2" customFormat="1" ht="24.2" customHeight="1">
      <c r="A532" s="36"/>
      <c r="B532" s="37"/>
      <c r="C532" s="180" t="s">
        <v>499</v>
      </c>
      <c r="D532" s="180" t="s">
        <v>156</v>
      </c>
      <c r="E532" s="181" t="s">
        <v>500</v>
      </c>
      <c r="F532" s="182" t="s">
        <v>501</v>
      </c>
      <c r="G532" s="183" t="s">
        <v>191</v>
      </c>
      <c r="H532" s="184">
        <v>4.994</v>
      </c>
      <c r="I532" s="185"/>
      <c r="J532" s="186">
        <f>ROUND(I532*H532,2)</f>
        <v>0</v>
      </c>
      <c r="K532" s="182" t="s">
        <v>160</v>
      </c>
      <c r="L532" s="41"/>
      <c r="M532" s="187" t="s">
        <v>19</v>
      </c>
      <c r="N532" s="188" t="s">
        <v>46</v>
      </c>
      <c r="O532" s="66"/>
      <c r="P532" s="189">
        <f>O532*H532</f>
        <v>0</v>
      </c>
      <c r="Q532" s="189">
        <v>0</v>
      </c>
      <c r="R532" s="189">
        <f>Q532*H532</f>
        <v>0</v>
      </c>
      <c r="S532" s="189">
        <v>0</v>
      </c>
      <c r="T532" s="190">
        <f>S532*H532</f>
        <v>0</v>
      </c>
      <c r="U532" s="36"/>
      <c r="V532" s="36"/>
      <c r="W532" s="36"/>
      <c r="X532" s="36"/>
      <c r="Y532" s="36"/>
      <c r="Z532" s="36"/>
      <c r="AA532" s="36"/>
      <c r="AB532" s="36"/>
      <c r="AC532" s="36"/>
      <c r="AD532" s="36"/>
      <c r="AE532" s="36"/>
      <c r="AR532" s="191" t="s">
        <v>285</v>
      </c>
      <c r="AT532" s="191" t="s">
        <v>156</v>
      </c>
      <c r="AU532" s="191" t="s">
        <v>85</v>
      </c>
      <c r="AY532" s="19" t="s">
        <v>153</v>
      </c>
      <c r="BE532" s="192">
        <f>IF(N532="základní",J532,0)</f>
        <v>0</v>
      </c>
      <c r="BF532" s="192">
        <f>IF(N532="snížená",J532,0)</f>
        <v>0</v>
      </c>
      <c r="BG532" s="192">
        <f>IF(N532="zákl. přenesená",J532,0)</f>
        <v>0</v>
      </c>
      <c r="BH532" s="192">
        <f>IF(N532="sníž. přenesená",J532,0)</f>
        <v>0</v>
      </c>
      <c r="BI532" s="192">
        <f>IF(N532="nulová",J532,0)</f>
        <v>0</v>
      </c>
      <c r="BJ532" s="19" t="s">
        <v>83</v>
      </c>
      <c r="BK532" s="192">
        <f>ROUND(I532*H532,2)</f>
        <v>0</v>
      </c>
      <c r="BL532" s="19" t="s">
        <v>285</v>
      </c>
      <c r="BM532" s="191" t="s">
        <v>502</v>
      </c>
    </row>
    <row r="533" spans="1:47" s="2" customFormat="1" ht="11.25">
      <c r="A533" s="36"/>
      <c r="B533" s="37"/>
      <c r="C533" s="38"/>
      <c r="D533" s="193" t="s">
        <v>163</v>
      </c>
      <c r="E533" s="38"/>
      <c r="F533" s="194" t="s">
        <v>503</v>
      </c>
      <c r="G533" s="38"/>
      <c r="H533" s="38"/>
      <c r="I533" s="195"/>
      <c r="J533" s="38"/>
      <c r="K533" s="38"/>
      <c r="L533" s="41"/>
      <c r="M533" s="196"/>
      <c r="N533" s="197"/>
      <c r="O533" s="66"/>
      <c r="P533" s="66"/>
      <c r="Q533" s="66"/>
      <c r="R533" s="66"/>
      <c r="S533" s="66"/>
      <c r="T533" s="67"/>
      <c r="U533" s="36"/>
      <c r="V533" s="36"/>
      <c r="W533" s="36"/>
      <c r="X533" s="36"/>
      <c r="Y533" s="36"/>
      <c r="Z533" s="36"/>
      <c r="AA533" s="36"/>
      <c r="AB533" s="36"/>
      <c r="AC533" s="36"/>
      <c r="AD533" s="36"/>
      <c r="AE533" s="36"/>
      <c r="AT533" s="19" t="s">
        <v>163</v>
      </c>
      <c r="AU533" s="19" t="s">
        <v>85</v>
      </c>
    </row>
    <row r="534" spans="1:65" s="2" customFormat="1" ht="24.2" customHeight="1">
      <c r="A534" s="36"/>
      <c r="B534" s="37"/>
      <c r="C534" s="180" t="s">
        <v>504</v>
      </c>
      <c r="D534" s="180" t="s">
        <v>156</v>
      </c>
      <c r="E534" s="181" t="s">
        <v>505</v>
      </c>
      <c r="F534" s="182" t="s">
        <v>506</v>
      </c>
      <c r="G534" s="183" t="s">
        <v>191</v>
      </c>
      <c r="H534" s="184">
        <v>4.994</v>
      </c>
      <c r="I534" s="185"/>
      <c r="J534" s="186">
        <f>ROUND(I534*H534,2)</f>
        <v>0</v>
      </c>
      <c r="K534" s="182" t="s">
        <v>160</v>
      </c>
      <c r="L534" s="41"/>
      <c r="M534" s="187" t="s">
        <v>19</v>
      </c>
      <c r="N534" s="188" t="s">
        <v>46</v>
      </c>
      <c r="O534" s="66"/>
      <c r="P534" s="189">
        <f>O534*H534</f>
        <v>0</v>
      </c>
      <c r="Q534" s="189">
        <v>0</v>
      </c>
      <c r="R534" s="189">
        <f>Q534*H534</f>
        <v>0</v>
      </c>
      <c r="S534" s="189">
        <v>0</v>
      </c>
      <c r="T534" s="190">
        <f>S534*H534</f>
        <v>0</v>
      </c>
      <c r="U534" s="36"/>
      <c r="V534" s="36"/>
      <c r="W534" s="36"/>
      <c r="X534" s="36"/>
      <c r="Y534" s="36"/>
      <c r="Z534" s="36"/>
      <c r="AA534" s="36"/>
      <c r="AB534" s="36"/>
      <c r="AC534" s="36"/>
      <c r="AD534" s="36"/>
      <c r="AE534" s="36"/>
      <c r="AR534" s="191" t="s">
        <v>285</v>
      </c>
      <c r="AT534" s="191" t="s">
        <v>156</v>
      </c>
      <c r="AU534" s="191" t="s">
        <v>85</v>
      </c>
      <c r="AY534" s="19" t="s">
        <v>153</v>
      </c>
      <c r="BE534" s="192">
        <f>IF(N534="základní",J534,0)</f>
        <v>0</v>
      </c>
      <c r="BF534" s="192">
        <f>IF(N534="snížená",J534,0)</f>
        <v>0</v>
      </c>
      <c r="BG534" s="192">
        <f>IF(N534="zákl. přenesená",J534,0)</f>
        <v>0</v>
      </c>
      <c r="BH534" s="192">
        <f>IF(N534="sníž. přenesená",J534,0)</f>
        <v>0</v>
      </c>
      <c r="BI534" s="192">
        <f>IF(N534="nulová",J534,0)</f>
        <v>0</v>
      </c>
      <c r="BJ534" s="19" t="s">
        <v>83</v>
      </c>
      <c r="BK534" s="192">
        <f>ROUND(I534*H534,2)</f>
        <v>0</v>
      </c>
      <c r="BL534" s="19" t="s">
        <v>285</v>
      </c>
      <c r="BM534" s="191" t="s">
        <v>507</v>
      </c>
    </row>
    <row r="535" spans="1:47" s="2" customFormat="1" ht="11.25">
      <c r="A535" s="36"/>
      <c r="B535" s="37"/>
      <c r="C535" s="38"/>
      <c r="D535" s="193" t="s">
        <v>163</v>
      </c>
      <c r="E535" s="38"/>
      <c r="F535" s="194" t="s">
        <v>508</v>
      </c>
      <c r="G535" s="38"/>
      <c r="H535" s="38"/>
      <c r="I535" s="195"/>
      <c r="J535" s="38"/>
      <c r="K535" s="38"/>
      <c r="L535" s="41"/>
      <c r="M535" s="196"/>
      <c r="N535" s="197"/>
      <c r="O535" s="66"/>
      <c r="P535" s="66"/>
      <c r="Q535" s="66"/>
      <c r="R535" s="66"/>
      <c r="S535" s="66"/>
      <c r="T535" s="67"/>
      <c r="U535" s="36"/>
      <c r="V535" s="36"/>
      <c r="W535" s="36"/>
      <c r="X535" s="36"/>
      <c r="Y535" s="36"/>
      <c r="Z535" s="36"/>
      <c r="AA535" s="36"/>
      <c r="AB535" s="36"/>
      <c r="AC535" s="36"/>
      <c r="AD535" s="36"/>
      <c r="AE535" s="36"/>
      <c r="AT535" s="19" t="s">
        <v>163</v>
      </c>
      <c r="AU535" s="19" t="s">
        <v>85</v>
      </c>
    </row>
    <row r="536" spans="2:63" s="12" customFormat="1" ht="22.9" customHeight="1">
      <c r="B536" s="164"/>
      <c r="C536" s="165"/>
      <c r="D536" s="166" t="s">
        <v>74</v>
      </c>
      <c r="E536" s="178" t="s">
        <v>509</v>
      </c>
      <c r="F536" s="178" t="s">
        <v>510</v>
      </c>
      <c r="G536" s="165"/>
      <c r="H536" s="165"/>
      <c r="I536" s="168"/>
      <c r="J536" s="179">
        <f>BK536</f>
        <v>0</v>
      </c>
      <c r="K536" s="165"/>
      <c r="L536" s="170"/>
      <c r="M536" s="171"/>
      <c r="N536" s="172"/>
      <c r="O536" s="172"/>
      <c r="P536" s="173">
        <f>SUM(P537:P580)</f>
        <v>0</v>
      </c>
      <c r="Q536" s="172"/>
      <c r="R536" s="173">
        <f>SUM(R537:R580)</f>
        <v>0.23127999999999999</v>
      </c>
      <c r="S536" s="172"/>
      <c r="T536" s="174">
        <f>SUM(T537:T580)</f>
        <v>1.2734400000000001</v>
      </c>
      <c r="AR536" s="175" t="s">
        <v>85</v>
      </c>
      <c r="AT536" s="176" t="s">
        <v>74</v>
      </c>
      <c r="AU536" s="176" t="s">
        <v>83</v>
      </c>
      <c r="AY536" s="175" t="s">
        <v>153</v>
      </c>
      <c r="BK536" s="177">
        <f>SUM(BK537:BK580)</f>
        <v>0</v>
      </c>
    </row>
    <row r="537" spans="1:65" s="2" customFormat="1" ht="16.5" customHeight="1">
      <c r="A537" s="36"/>
      <c r="B537" s="37"/>
      <c r="C537" s="180" t="s">
        <v>511</v>
      </c>
      <c r="D537" s="180" t="s">
        <v>156</v>
      </c>
      <c r="E537" s="181" t="s">
        <v>512</v>
      </c>
      <c r="F537" s="182" t="s">
        <v>513</v>
      </c>
      <c r="G537" s="183" t="s">
        <v>278</v>
      </c>
      <c r="H537" s="184">
        <v>56</v>
      </c>
      <c r="I537" s="185"/>
      <c r="J537" s="186">
        <f>ROUND(I537*H537,2)</f>
        <v>0</v>
      </c>
      <c r="K537" s="182" t="s">
        <v>19</v>
      </c>
      <c r="L537" s="41"/>
      <c r="M537" s="187" t="s">
        <v>19</v>
      </c>
      <c r="N537" s="188" t="s">
        <v>46</v>
      </c>
      <c r="O537" s="66"/>
      <c r="P537" s="189">
        <f>O537*H537</f>
        <v>0</v>
      </c>
      <c r="Q537" s="189">
        <v>0</v>
      </c>
      <c r="R537" s="189">
        <f>Q537*H537</f>
        <v>0</v>
      </c>
      <c r="S537" s="189">
        <v>0.02011</v>
      </c>
      <c r="T537" s="190">
        <f>S537*H537</f>
        <v>1.12616</v>
      </c>
      <c r="U537" s="36"/>
      <c r="V537" s="36"/>
      <c r="W537" s="36"/>
      <c r="X537" s="36"/>
      <c r="Y537" s="36"/>
      <c r="Z537" s="36"/>
      <c r="AA537" s="36"/>
      <c r="AB537" s="36"/>
      <c r="AC537" s="36"/>
      <c r="AD537" s="36"/>
      <c r="AE537" s="36"/>
      <c r="AR537" s="191" t="s">
        <v>285</v>
      </c>
      <c r="AT537" s="191" t="s">
        <v>156</v>
      </c>
      <c r="AU537" s="191" t="s">
        <v>85</v>
      </c>
      <c r="AY537" s="19" t="s">
        <v>153</v>
      </c>
      <c r="BE537" s="192">
        <f>IF(N537="základní",J537,0)</f>
        <v>0</v>
      </c>
      <c r="BF537" s="192">
        <f>IF(N537="snížená",J537,0)</f>
        <v>0</v>
      </c>
      <c r="BG537" s="192">
        <f>IF(N537="zákl. přenesená",J537,0)</f>
        <v>0</v>
      </c>
      <c r="BH537" s="192">
        <f>IF(N537="sníž. přenesená",J537,0)</f>
        <v>0</v>
      </c>
      <c r="BI537" s="192">
        <f>IF(N537="nulová",J537,0)</f>
        <v>0</v>
      </c>
      <c r="BJ537" s="19" t="s">
        <v>83</v>
      </c>
      <c r="BK537" s="192">
        <f>ROUND(I537*H537,2)</f>
        <v>0</v>
      </c>
      <c r="BL537" s="19" t="s">
        <v>285</v>
      </c>
      <c r="BM537" s="191" t="s">
        <v>514</v>
      </c>
    </row>
    <row r="538" spans="2:51" s="14" customFormat="1" ht="11.25">
      <c r="B538" s="209"/>
      <c r="C538" s="210"/>
      <c r="D538" s="200" t="s">
        <v>165</v>
      </c>
      <c r="E538" s="211" t="s">
        <v>19</v>
      </c>
      <c r="F538" s="212" t="s">
        <v>515</v>
      </c>
      <c r="G538" s="210"/>
      <c r="H538" s="213">
        <v>56</v>
      </c>
      <c r="I538" s="214"/>
      <c r="J538" s="210"/>
      <c r="K538" s="210"/>
      <c r="L538" s="215"/>
      <c r="M538" s="216"/>
      <c r="N538" s="217"/>
      <c r="O538" s="217"/>
      <c r="P538" s="217"/>
      <c r="Q538" s="217"/>
      <c r="R538" s="217"/>
      <c r="S538" s="217"/>
      <c r="T538" s="218"/>
      <c r="AT538" s="219" t="s">
        <v>165</v>
      </c>
      <c r="AU538" s="219" t="s">
        <v>85</v>
      </c>
      <c r="AV538" s="14" t="s">
        <v>85</v>
      </c>
      <c r="AW538" s="14" t="s">
        <v>35</v>
      </c>
      <c r="AX538" s="14" t="s">
        <v>75</v>
      </c>
      <c r="AY538" s="219" t="s">
        <v>153</v>
      </c>
    </row>
    <row r="539" spans="2:51" s="16" customFormat="1" ht="11.25">
      <c r="B539" s="231"/>
      <c r="C539" s="232"/>
      <c r="D539" s="200" t="s">
        <v>165</v>
      </c>
      <c r="E539" s="233" t="s">
        <v>19</v>
      </c>
      <c r="F539" s="234" t="s">
        <v>176</v>
      </c>
      <c r="G539" s="232"/>
      <c r="H539" s="235">
        <v>56</v>
      </c>
      <c r="I539" s="236"/>
      <c r="J539" s="232"/>
      <c r="K539" s="232"/>
      <c r="L539" s="237"/>
      <c r="M539" s="238"/>
      <c r="N539" s="239"/>
      <c r="O539" s="239"/>
      <c r="P539" s="239"/>
      <c r="Q539" s="239"/>
      <c r="R539" s="239"/>
      <c r="S539" s="239"/>
      <c r="T539" s="240"/>
      <c r="AT539" s="241" t="s">
        <v>165</v>
      </c>
      <c r="AU539" s="241" t="s">
        <v>85</v>
      </c>
      <c r="AV539" s="16" t="s">
        <v>161</v>
      </c>
      <c r="AW539" s="16" t="s">
        <v>35</v>
      </c>
      <c r="AX539" s="16" t="s">
        <v>83</v>
      </c>
      <c r="AY539" s="241" t="s">
        <v>153</v>
      </c>
    </row>
    <row r="540" spans="1:65" s="2" customFormat="1" ht="16.5" customHeight="1">
      <c r="A540" s="36"/>
      <c r="B540" s="37"/>
      <c r="C540" s="180" t="s">
        <v>516</v>
      </c>
      <c r="D540" s="180" t="s">
        <v>156</v>
      </c>
      <c r="E540" s="181" t="s">
        <v>517</v>
      </c>
      <c r="F540" s="182" t="s">
        <v>518</v>
      </c>
      <c r="G540" s="183" t="s">
        <v>212</v>
      </c>
      <c r="H540" s="184">
        <v>56</v>
      </c>
      <c r="I540" s="185"/>
      <c r="J540" s="186">
        <f>ROUND(I540*H540,2)</f>
        <v>0</v>
      </c>
      <c r="K540" s="182" t="s">
        <v>160</v>
      </c>
      <c r="L540" s="41"/>
      <c r="M540" s="187" t="s">
        <v>19</v>
      </c>
      <c r="N540" s="188" t="s">
        <v>46</v>
      </c>
      <c r="O540" s="66"/>
      <c r="P540" s="189">
        <f>O540*H540</f>
        <v>0</v>
      </c>
      <c r="Q540" s="189">
        <v>0</v>
      </c>
      <c r="R540" s="189">
        <f>Q540*H540</f>
        <v>0</v>
      </c>
      <c r="S540" s="189">
        <v>0.00263</v>
      </c>
      <c r="T540" s="190">
        <f>S540*H540</f>
        <v>0.14728</v>
      </c>
      <c r="U540" s="36"/>
      <c r="V540" s="36"/>
      <c r="W540" s="36"/>
      <c r="X540" s="36"/>
      <c r="Y540" s="36"/>
      <c r="Z540" s="36"/>
      <c r="AA540" s="36"/>
      <c r="AB540" s="36"/>
      <c r="AC540" s="36"/>
      <c r="AD540" s="36"/>
      <c r="AE540" s="36"/>
      <c r="AR540" s="191" t="s">
        <v>285</v>
      </c>
      <c r="AT540" s="191" t="s">
        <v>156</v>
      </c>
      <c r="AU540" s="191" t="s">
        <v>85</v>
      </c>
      <c r="AY540" s="19" t="s">
        <v>153</v>
      </c>
      <c r="BE540" s="192">
        <f>IF(N540="základní",J540,0)</f>
        <v>0</v>
      </c>
      <c r="BF540" s="192">
        <f>IF(N540="snížená",J540,0)</f>
        <v>0</v>
      </c>
      <c r="BG540" s="192">
        <f>IF(N540="zákl. přenesená",J540,0)</f>
        <v>0</v>
      </c>
      <c r="BH540" s="192">
        <f>IF(N540="sníž. přenesená",J540,0)</f>
        <v>0</v>
      </c>
      <c r="BI540" s="192">
        <f>IF(N540="nulová",J540,0)</f>
        <v>0</v>
      </c>
      <c r="BJ540" s="19" t="s">
        <v>83</v>
      </c>
      <c r="BK540" s="192">
        <f>ROUND(I540*H540,2)</f>
        <v>0</v>
      </c>
      <c r="BL540" s="19" t="s">
        <v>285</v>
      </c>
      <c r="BM540" s="191" t="s">
        <v>519</v>
      </c>
    </row>
    <row r="541" spans="1:47" s="2" customFormat="1" ht="11.25">
      <c r="A541" s="36"/>
      <c r="B541" s="37"/>
      <c r="C541" s="38"/>
      <c r="D541" s="193" t="s">
        <v>163</v>
      </c>
      <c r="E541" s="38"/>
      <c r="F541" s="194" t="s">
        <v>520</v>
      </c>
      <c r="G541" s="38"/>
      <c r="H541" s="38"/>
      <c r="I541" s="195"/>
      <c r="J541" s="38"/>
      <c r="K541" s="38"/>
      <c r="L541" s="41"/>
      <c r="M541" s="196"/>
      <c r="N541" s="197"/>
      <c r="O541" s="66"/>
      <c r="P541" s="66"/>
      <c r="Q541" s="66"/>
      <c r="R541" s="66"/>
      <c r="S541" s="66"/>
      <c r="T541" s="67"/>
      <c r="U541" s="36"/>
      <c r="V541" s="36"/>
      <c r="W541" s="36"/>
      <c r="X541" s="36"/>
      <c r="Y541" s="36"/>
      <c r="Z541" s="36"/>
      <c r="AA541" s="36"/>
      <c r="AB541" s="36"/>
      <c r="AC541" s="36"/>
      <c r="AD541" s="36"/>
      <c r="AE541" s="36"/>
      <c r="AT541" s="19" t="s">
        <v>163</v>
      </c>
      <c r="AU541" s="19" t="s">
        <v>85</v>
      </c>
    </row>
    <row r="542" spans="2:51" s="14" customFormat="1" ht="11.25">
      <c r="B542" s="209"/>
      <c r="C542" s="210"/>
      <c r="D542" s="200" t="s">
        <v>165</v>
      </c>
      <c r="E542" s="211" t="s">
        <v>19</v>
      </c>
      <c r="F542" s="212" t="s">
        <v>521</v>
      </c>
      <c r="G542" s="210"/>
      <c r="H542" s="213">
        <v>56</v>
      </c>
      <c r="I542" s="214"/>
      <c r="J542" s="210"/>
      <c r="K542" s="210"/>
      <c r="L542" s="215"/>
      <c r="M542" s="216"/>
      <c r="N542" s="217"/>
      <c r="O542" s="217"/>
      <c r="P542" s="217"/>
      <c r="Q542" s="217"/>
      <c r="R542" s="217"/>
      <c r="S542" s="217"/>
      <c r="T542" s="218"/>
      <c r="AT542" s="219" t="s">
        <v>165</v>
      </c>
      <c r="AU542" s="219" t="s">
        <v>85</v>
      </c>
      <c r="AV542" s="14" t="s">
        <v>85</v>
      </c>
      <c r="AW542" s="14" t="s">
        <v>35</v>
      </c>
      <c r="AX542" s="14" t="s">
        <v>75</v>
      </c>
      <c r="AY542" s="219" t="s">
        <v>153</v>
      </c>
    </row>
    <row r="543" spans="2:51" s="16" customFormat="1" ht="11.25">
      <c r="B543" s="231"/>
      <c r="C543" s="232"/>
      <c r="D543" s="200" t="s">
        <v>165</v>
      </c>
      <c r="E543" s="233" t="s">
        <v>19</v>
      </c>
      <c r="F543" s="234" t="s">
        <v>176</v>
      </c>
      <c r="G543" s="232"/>
      <c r="H543" s="235">
        <v>56</v>
      </c>
      <c r="I543" s="236"/>
      <c r="J543" s="232"/>
      <c r="K543" s="232"/>
      <c r="L543" s="237"/>
      <c r="M543" s="238"/>
      <c r="N543" s="239"/>
      <c r="O543" s="239"/>
      <c r="P543" s="239"/>
      <c r="Q543" s="239"/>
      <c r="R543" s="239"/>
      <c r="S543" s="239"/>
      <c r="T543" s="240"/>
      <c r="AT543" s="241" t="s">
        <v>165</v>
      </c>
      <c r="AU543" s="241" t="s">
        <v>85</v>
      </c>
      <c r="AV543" s="16" t="s">
        <v>161</v>
      </c>
      <c r="AW543" s="16" t="s">
        <v>35</v>
      </c>
      <c r="AX543" s="16" t="s">
        <v>83</v>
      </c>
      <c r="AY543" s="241" t="s">
        <v>153</v>
      </c>
    </row>
    <row r="544" spans="1:65" s="2" customFormat="1" ht="16.5" customHeight="1">
      <c r="A544" s="36"/>
      <c r="B544" s="37"/>
      <c r="C544" s="180" t="s">
        <v>522</v>
      </c>
      <c r="D544" s="180" t="s">
        <v>156</v>
      </c>
      <c r="E544" s="181" t="s">
        <v>523</v>
      </c>
      <c r="F544" s="182" t="s">
        <v>524</v>
      </c>
      <c r="G544" s="183" t="s">
        <v>278</v>
      </c>
      <c r="H544" s="184">
        <v>56</v>
      </c>
      <c r="I544" s="185"/>
      <c r="J544" s="186">
        <f>ROUND(I544*H544,2)</f>
        <v>0</v>
      </c>
      <c r="K544" s="182" t="s">
        <v>160</v>
      </c>
      <c r="L544" s="41"/>
      <c r="M544" s="187" t="s">
        <v>19</v>
      </c>
      <c r="N544" s="188" t="s">
        <v>46</v>
      </c>
      <c r="O544" s="66"/>
      <c r="P544" s="189">
        <f>O544*H544</f>
        <v>0</v>
      </c>
      <c r="Q544" s="189">
        <v>3E-05</v>
      </c>
      <c r="R544" s="189">
        <f>Q544*H544</f>
        <v>0.00168</v>
      </c>
      <c r="S544" s="189">
        <v>0</v>
      </c>
      <c r="T544" s="190">
        <f>S544*H544</f>
        <v>0</v>
      </c>
      <c r="U544" s="36"/>
      <c r="V544" s="36"/>
      <c r="W544" s="36"/>
      <c r="X544" s="36"/>
      <c r="Y544" s="36"/>
      <c r="Z544" s="36"/>
      <c r="AA544" s="36"/>
      <c r="AB544" s="36"/>
      <c r="AC544" s="36"/>
      <c r="AD544" s="36"/>
      <c r="AE544" s="36"/>
      <c r="AR544" s="191" t="s">
        <v>285</v>
      </c>
      <c r="AT544" s="191" t="s">
        <v>156</v>
      </c>
      <c r="AU544" s="191" t="s">
        <v>85</v>
      </c>
      <c r="AY544" s="19" t="s">
        <v>153</v>
      </c>
      <c r="BE544" s="192">
        <f>IF(N544="základní",J544,0)</f>
        <v>0</v>
      </c>
      <c r="BF544" s="192">
        <f>IF(N544="snížená",J544,0)</f>
        <v>0</v>
      </c>
      <c r="BG544" s="192">
        <f>IF(N544="zákl. přenesená",J544,0)</f>
        <v>0</v>
      </c>
      <c r="BH544" s="192">
        <f>IF(N544="sníž. přenesená",J544,0)</f>
        <v>0</v>
      </c>
      <c r="BI544" s="192">
        <f>IF(N544="nulová",J544,0)</f>
        <v>0</v>
      </c>
      <c r="BJ544" s="19" t="s">
        <v>83</v>
      </c>
      <c r="BK544" s="192">
        <f>ROUND(I544*H544,2)</f>
        <v>0</v>
      </c>
      <c r="BL544" s="19" t="s">
        <v>285</v>
      </c>
      <c r="BM544" s="191" t="s">
        <v>525</v>
      </c>
    </row>
    <row r="545" spans="1:47" s="2" customFormat="1" ht="11.25">
      <c r="A545" s="36"/>
      <c r="B545" s="37"/>
      <c r="C545" s="38"/>
      <c r="D545" s="193" t="s">
        <v>163</v>
      </c>
      <c r="E545" s="38"/>
      <c r="F545" s="194" t="s">
        <v>526</v>
      </c>
      <c r="G545" s="38"/>
      <c r="H545" s="38"/>
      <c r="I545" s="195"/>
      <c r="J545" s="38"/>
      <c r="K545" s="38"/>
      <c r="L545" s="41"/>
      <c r="M545" s="196"/>
      <c r="N545" s="197"/>
      <c r="O545" s="66"/>
      <c r="P545" s="66"/>
      <c r="Q545" s="66"/>
      <c r="R545" s="66"/>
      <c r="S545" s="66"/>
      <c r="T545" s="67"/>
      <c r="U545" s="36"/>
      <c r="V545" s="36"/>
      <c r="W545" s="36"/>
      <c r="X545" s="36"/>
      <c r="Y545" s="36"/>
      <c r="Z545" s="36"/>
      <c r="AA545" s="36"/>
      <c r="AB545" s="36"/>
      <c r="AC545" s="36"/>
      <c r="AD545" s="36"/>
      <c r="AE545" s="36"/>
      <c r="AT545" s="19" t="s">
        <v>163</v>
      </c>
      <c r="AU545" s="19" t="s">
        <v>85</v>
      </c>
    </row>
    <row r="546" spans="2:51" s="13" customFormat="1" ht="11.25">
      <c r="B546" s="198"/>
      <c r="C546" s="199"/>
      <c r="D546" s="200" t="s">
        <v>165</v>
      </c>
      <c r="E546" s="201" t="s">
        <v>19</v>
      </c>
      <c r="F546" s="202" t="s">
        <v>166</v>
      </c>
      <c r="G546" s="199"/>
      <c r="H546" s="201" t="s">
        <v>19</v>
      </c>
      <c r="I546" s="203"/>
      <c r="J546" s="199"/>
      <c r="K546" s="199"/>
      <c r="L546" s="204"/>
      <c r="M546" s="205"/>
      <c r="N546" s="206"/>
      <c r="O546" s="206"/>
      <c r="P546" s="206"/>
      <c r="Q546" s="206"/>
      <c r="R546" s="206"/>
      <c r="S546" s="206"/>
      <c r="T546" s="207"/>
      <c r="AT546" s="208" t="s">
        <v>165</v>
      </c>
      <c r="AU546" s="208" t="s">
        <v>85</v>
      </c>
      <c r="AV546" s="13" t="s">
        <v>83</v>
      </c>
      <c r="AW546" s="13" t="s">
        <v>35</v>
      </c>
      <c r="AX546" s="13" t="s">
        <v>75</v>
      </c>
      <c r="AY546" s="208" t="s">
        <v>153</v>
      </c>
    </row>
    <row r="547" spans="2:51" s="14" customFormat="1" ht="11.25">
      <c r="B547" s="209"/>
      <c r="C547" s="210"/>
      <c r="D547" s="200" t="s">
        <v>165</v>
      </c>
      <c r="E547" s="211" t="s">
        <v>19</v>
      </c>
      <c r="F547" s="212" t="s">
        <v>375</v>
      </c>
      <c r="G547" s="210"/>
      <c r="H547" s="213">
        <v>27</v>
      </c>
      <c r="I547" s="214"/>
      <c r="J547" s="210"/>
      <c r="K547" s="210"/>
      <c r="L547" s="215"/>
      <c r="M547" s="216"/>
      <c r="N547" s="217"/>
      <c r="O547" s="217"/>
      <c r="P547" s="217"/>
      <c r="Q547" s="217"/>
      <c r="R547" s="217"/>
      <c r="S547" s="217"/>
      <c r="T547" s="218"/>
      <c r="AT547" s="219" t="s">
        <v>165</v>
      </c>
      <c r="AU547" s="219" t="s">
        <v>85</v>
      </c>
      <c r="AV547" s="14" t="s">
        <v>85</v>
      </c>
      <c r="AW547" s="14" t="s">
        <v>35</v>
      </c>
      <c r="AX547" s="14" t="s">
        <v>75</v>
      </c>
      <c r="AY547" s="219" t="s">
        <v>153</v>
      </c>
    </row>
    <row r="548" spans="2:51" s="14" customFormat="1" ht="11.25">
      <c r="B548" s="209"/>
      <c r="C548" s="210"/>
      <c r="D548" s="200" t="s">
        <v>165</v>
      </c>
      <c r="E548" s="211" t="s">
        <v>19</v>
      </c>
      <c r="F548" s="212" t="s">
        <v>209</v>
      </c>
      <c r="G548" s="210"/>
      <c r="H548" s="213">
        <v>5</v>
      </c>
      <c r="I548" s="214"/>
      <c r="J548" s="210"/>
      <c r="K548" s="210"/>
      <c r="L548" s="215"/>
      <c r="M548" s="216"/>
      <c r="N548" s="217"/>
      <c r="O548" s="217"/>
      <c r="P548" s="217"/>
      <c r="Q548" s="217"/>
      <c r="R548" s="217"/>
      <c r="S548" s="217"/>
      <c r="T548" s="218"/>
      <c r="AT548" s="219" t="s">
        <v>165</v>
      </c>
      <c r="AU548" s="219" t="s">
        <v>85</v>
      </c>
      <c r="AV548" s="14" t="s">
        <v>85</v>
      </c>
      <c r="AW548" s="14" t="s">
        <v>35</v>
      </c>
      <c r="AX548" s="14" t="s">
        <v>75</v>
      </c>
      <c r="AY548" s="219" t="s">
        <v>153</v>
      </c>
    </row>
    <row r="549" spans="2:51" s="15" customFormat="1" ht="11.25">
      <c r="B549" s="220"/>
      <c r="C549" s="221"/>
      <c r="D549" s="200" t="s">
        <v>165</v>
      </c>
      <c r="E549" s="222" t="s">
        <v>19</v>
      </c>
      <c r="F549" s="223" t="s">
        <v>169</v>
      </c>
      <c r="G549" s="221"/>
      <c r="H549" s="224">
        <v>32</v>
      </c>
      <c r="I549" s="225"/>
      <c r="J549" s="221"/>
      <c r="K549" s="221"/>
      <c r="L549" s="226"/>
      <c r="M549" s="227"/>
      <c r="N549" s="228"/>
      <c r="O549" s="228"/>
      <c r="P549" s="228"/>
      <c r="Q549" s="228"/>
      <c r="R549" s="228"/>
      <c r="S549" s="228"/>
      <c r="T549" s="229"/>
      <c r="AT549" s="230" t="s">
        <v>165</v>
      </c>
      <c r="AU549" s="230" t="s">
        <v>85</v>
      </c>
      <c r="AV549" s="15" t="s">
        <v>154</v>
      </c>
      <c r="AW549" s="15" t="s">
        <v>35</v>
      </c>
      <c r="AX549" s="15" t="s">
        <v>75</v>
      </c>
      <c r="AY549" s="230" t="s">
        <v>153</v>
      </c>
    </row>
    <row r="550" spans="2:51" s="13" customFormat="1" ht="11.25">
      <c r="B550" s="198"/>
      <c r="C550" s="199"/>
      <c r="D550" s="200" t="s">
        <v>165</v>
      </c>
      <c r="E550" s="201" t="s">
        <v>19</v>
      </c>
      <c r="F550" s="202" t="s">
        <v>170</v>
      </c>
      <c r="G550" s="199"/>
      <c r="H550" s="201" t="s">
        <v>19</v>
      </c>
      <c r="I550" s="203"/>
      <c r="J550" s="199"/>
      <c r="K550" s="199"/>
      <c r="L550" s="204"/>
      <c r="M550" s="205"/>
      <c r="N550" s="206"/>
      <c r="O550" s="206"/>
      <c r="P550" s="206"/>
      <c r="Q550" s="206"/>
      <c r="R550" s="206"/>
      <c r="S550" s="206"/>
      <c r="T550" s="207"/>
      <c r="AT550" s="208" t="s">
        <v>165</v>
      </c>
      <c r="AU550" s="208" t="s">
        <v>85</v>
      </c>
      <c r="AV550" s="13" t="s">
        <v>83</v>
      </c>
      <c r="AW550" s="13" t="s">
        <v>35</v>
      </c>
      <c r="AX550" s="13" t="s">
        <v>75</v>
      </c>
      <c r="AY550" s="208" t="s">
        <v>153</v>
      </c>
    </row>
    <row r="551" spans="2:51" s="14" customFormat="1" ht="11.25">
      <c r="B551" s="209"/>
      <c r="C551" s="210"/>
      <c r="D551" s="200" t="s">
        <v>165</v>
      </c>
      <c r="E551" s="211" t="s">
        <v>19</v>
      </c>
      <c r="F551" s="212" t="s">
        <v>380</v>
      </c>
      <c r="G551" s="210"/>
      <c r="H551" s="213">
        <v>16</v>
      </c>
      <c r="I551" s="214"/>
      <c r="J551" s="210"/>
      <c r="K551" s="210"/>
      <c r="L551" s="215"/>
      <c r="M551" s="216"/>
      <c r="N551" s="217"/>
      <c r="O551" s="217"/>
      <c r="P551" s="217"/>
      <c r="Q551" s="217"/>
      <c r="R551" s="217"/>
      <c r="S551" s="217"/>
      <c r="T551" s="218"/>
      <c r="AT551" s="219" t="s">
        <v>165</v>
      </c>
      <c r="AU551" s="219" t="s">
        <v>85</v>
      </c>
      <c r="AV551" s="14" t="s">
        <v>85</v>
      </c>
      <c r="AW551" s="14" t="s">
        <v>35</v>
      </c>
      <c r="AX551" s="14" t="s">
        <v>75</v>
      </c>
      <c r="AY551" s="219" t="s">
        <v>153</v>
      </c>
    </row>
    <row r="552" spans="2:51" s="14" customFormat="1" ht="11.25">
      <c r="B552" s="209"/>
      <c r="C552" s="210"/>
      <c r="D552" s="200" t="s">
        <v>165</v>
      </c>
      <c r="E552" s="211" t="s">
        <v>19</v>
      </c>
      <c r="F552" s="212" t="s">
        <v>85</v>
      </c>
      <c r="G552" s="210"/>
      <c r="H552" s="213">
        <v>2</v>
      </c>
      <c r="I552" s="214"/>
      <c r="J552" s="210"/>
      <c r="K552" s="210"/>
      <c r="L552" s="215"/>
      <c r="M552" s="216"/>
      <c r="N552" s="217"/>
      <c r="O552" s="217"/>
      <c r="P552" s="217"/>
      <c r="Q552" s="217"/>
      <c r="R552" s="217"/>
      <c r="S552" s="217"/>
      <c r="T552" s="218"/>
      <c r="AT552" s="219" t="s">
        <v>165</v>
      </c>
      <c r="AU552" s="219" t="s">
        <v>85</v>
      </c>
      <c r="AV552" s="14" t="s">
        <v>85</v>
      </c>
      <c r="AW552" s="14" t="s">
        <v>35</v>
      </c>
      <c r="AX552" s="14" t="s">
        <v>75</v>
      </c>
      <c r="AY552" s="219" t="s">
        <v>153</v>
      </c>
    </row>
    <row r="553" spans="2:51" s="14" customFormat="1" ht="11.25">
      <c r="B553" s="209"/>
      <c r="C553" s="210"/>
      <c r="D553" s="200" t="s">
        <v>165</v>
      </c>
      <c r="E553" s="211" t="s">
        <v>19</v>
      </c>
      <c r="F553" s="212" t="s">
        <v>85</v>
      </c>
      <c r="G553" s="210"/>
      <c r="H553" s="213">
        <v>2</v>
      </c>
      <c r="I553" s="214"/>
      <c r="J553" s="210"/>
      <c r="K553" s="210"/>
      <c r="L553" s="215"/>
      <c r="M553" s="216"/>
      <c r="N553" s="217"/>
      <c r="O553" s="217"/>
      <c r="P553" s="217"/>
      <c r="Q553" s="217"/>
      <c r="R553" s="217"/>
      <c r="S553" s="217"/>
      <c r="T553" s="218"/>
      <c r="AT553" s="219" t="s">
        <v>165</v>
      </c>
      <c r="AU553" s="219" t="s">
        <v>85</v>
      </c>
      <c r="AV553" s="14" t="s">
        <v>85</v>
      </c>
      <c r="AW553" s="14" t="s">
        <v>35</v>
      </c>
      <c r="AX553" s="14" t="s">
        <v>75</v>
      </c>
      <c r="AY553" s="219" t="s">
        <v>153</v>
      </c>
    </row>
    <row r="554" spans="2:51" s="15" customFormat="1" ht="11.25">
      <c r="B554" s="220"/>
      <c r="C554" s="221"/>
      <c r="D554" s="200" t="s">
        <v>165</v>
      </c>
      <c r="E554" s="222" t="s">
        <v>19</v>
      </c>
      <c r="F554" s="223" t="s">
        <v>169</v>
      </c>
      <c r="G554" s="221"/>
      <c r="H554" s="224">
        <v>20</v>
      </c>
      <c r="I554" s="225"/>
      <c r="J554" s="221"/>
      <c r="K554" s="221"/>
      <c r="L554" s="226"/>
      <c r="M554" s="227"/>
      <c r="N554" s="228"/>
      <c r="O554" s="228"/>
      <c r="P554" s="228"/>
      <c r="Q554" s="228"/>
      <c r="R554" s="228"/>
      <c r="S554" s="228"/>
      <c r="T554" s="229"/>
      <c r="AT554" s="230" t="s">
        <v>165</v>
      </c>
      <c r="AU554" s="230" t="s">
        <v>85</v>
      </c>
      <c r="AV554" s="15" t="s">
        <v>154</v>
      </c>
      <c r="AW554" s="15" t="s">
        <v>35</v>
      </c>
      <c r="AX554" s="15" t="s">
        <v>75</v>
      </c>
      <c r="AY554" s="230" t="s">
        <v>153</v>
      </c>
    </row>
    <row r="555" spans="2:51" s="13" customFormat="1" ht="11.25">
      <c r="B555" s="198"/>
      <c r="C555" s="199"/>
      <c r="D555" s="200" t="s">
        <v>165</v>
      </c>
      <c r="E555" s="201" t="s">
        <v>19</v>
      </c>
      <c r="F555" s="202" t="s">
        <v>174</v>
      </c>
      <c r="G555" s="199"/>
      <c r="H555" s="201" t="s">
        <v>19</v>
      </c>
      <c r="I555" s="203"/>
      <c r="J555" s="199"/>
      <c r="K555" s="199"/>
      <c r="L555" s="204"/>
      <c r="M555" s="205"/>
      <c r="N555" s="206"/>
      <c r="O555" s="206"/>
      <c r="P555" s="206"/>
      <c r="Q555" s="206"/>
      <c r="R555" s="206"/>
      <c r="S555" s="206"/>
      <c r="T555" s="207"/>
      <c r="AT555" s="208" t="s">
        <v>165</v>
      </c>
      <c r="AU555" s="208" t="s">
        <v>85</v>
      </c>
      <c r="AV555" s="13" t="s">
        <v>83</v>
      </c>
      <c r="AW555" s="13" t="s">
        <v>35</v>
      </c>
      <c r="AX555" s="13" t="s">
        <v>75</v>
      </c>
      <c r="AY555" s="208" t="s">
        <v>153</v>
      </c>
    </row>
    <row r="556" spans="2:51" s="14" customFormat="1" ht="11.25">
      <c r="B556" s="209"/>
      <c r="C556" s="210"/>
      <c r="D556" s="200" t="s">
        <v>165</v>
      </c>
      <c r="E556" s="211" t="s">
        <v>19</v>
      </c>
      <c r="F556" s="212" t="s">
        <v>381</v>
      </c>
      <c r="G556" s="210"/>
      <c r="H556" s="213">
        <v>4</v>
      </c>
      <c r="I556" s="214"/>
      <c r="J556" s="210"/>
      <c r="K556" s="210"/>
      <c r="L556" s="215"/>
      <c r="M556" s="216"/>
      <c r="N556" s="217"/>
      <c r="O556" s="217"/>
      <c r="P556" s="217"/>
      <c r="Q556" s="217"/>
      <c r="R556" s="217"/>
      <c r="S556" s="217"/>
      <c r="T556" s="218"/>
      <c r="AT556" s="219" t="s">
        <v>165</v>
      </c>
      <c r="AU556" s="219" t="s">
        <v>85</v>
      </c>
      <c r="AV556" s="14" t="s">
        <v>85</v>
      </c>
      <c r="AW556" s="14" t="s">
        <v>35</v>
      </c>
      <c r="AX556" s="14" t="s">
        <v>75</v>
      </c>
      <c r="AY556" s="219" t="s">
        <v>153</v>
      </c>
    </row>
    <row r="557" spans="2:51" s="15" customFormat="1" ht="11.25">
      <c r="B557" s="220"/>
      <c r="C557" s="221"/>
      <c r="D557" s="200" t="s">
        <v>165</v>
      </c>
      <c r="E557" s="222" t="s">
        <v>19</v>
      </c>
      <c r="F557" s="223" t="s">
        <v>169</v>
      </c>
      <c r="G557" s="221"/>
      <c r="H557" s="224">
        <v>4</v>
      </c>
      <c r="I557" s="225"/>
      <c r="J557" s="221"/>
      <c r="K557" s="221"/>
      <c r="L557" s="226"/>
      <c r="M557" s="227"/>
      <c r="N557" s="228"/>
      <c r="O557" s="228"/>
      <c r="P557" s="228"/>
      <c r="Q557" s="228"/>
      <c r="R557" s="228"/>
      <c r="S557" s="228"/>
      <c r="T557" s="229"/>
      <c r="AT557" s="230" t="s">
        <v>165</v>
      </c>
      <c r="AU557" s="230" t="s">
        <v>85</v>
      </c>
      <c r="AV557" s="15" t="s">
        <v>154</v>
      </c>
      <c r="AW557" s="15" t="s">
        <v>35</v>
      </c>
      <c r="AX557" s="15" t="s">
        <v>75</v>
      </c>
      <c r="AY557" s="230" t="s">
        <v>153</v>
      </c>
    </row>
    <row r="558" spans="2:51" s="16" customFormat="1" ht="11.25">
      <c r="B558" s="231"/>
      <c r="C558" s="232"/>
      <c r="D558" s="200" t="s">
        <v>165</v>
      </c>
      <c r="E558" s="233" t="s">
        <v>19</v>
      </c>
      <c r="F558" s="234" t="s">
        <v>176</v>
      </c>
      <c r="G558" s="232"/>
      <c r="H558" s="235">
        <v>56</v>
      </c>
      <c r="I558" s="236"/>
      <c r="J558" s="232"/>
      <c r="K558" s="232"/>
      <c r="L558" s="237"/>
      <c r="M558" s="238"/>
      <c r="N558" s="239"/>
      <c r="O558" s="239"/>
      <c r="P558" s="239"/>
      <c r="Q558" s="239"/>
      <c r="R558" s="239"/>
      <c r="S558" s="239"/>
      <c r="T558" s="240"/>
      <c r="AT558" s="241" t="s">
        <v>165</v>
      </c>
      <c r="AU558" s="241" t="s">
        <v>85</v>
      </c>
      <c r="AV558" s="16" t="s">
        <v>161</v>
      </c>
      <c r="AW558" s="16" t="s">
        <v>35</v>
      </c>
      <c r="AX558" s="16" t="s">
        <v>83</v>
      </c>
      <c r="AY558" s="241" t="s">
        <v>153</v>
      </c>
    </row>
    <row r="559" spans="1:65" s="2" customFormat="1" ht="16.5" customHeight="1">
      <c r="A559" s="36"/>
      <c r="B559" s="37"/>
      <c r="C559" s="242" t="s">
        <v>527</v>
      </c>
      <c r="D559" s="242" t="s">
        <v>363</v>
      </c>
      <c r="E559" s="243" t="s">
        <v>528</v>
      </c>
      <c r="F559" s="244" t="s">
        <v>529</v>
      </c>
      <c r="G559" s="245" t="s">
        <v>278</v>
      </c>
      <c r="H559" s="246">
        <v>56</v>
      </c>
      <c r="I559" s="247"/>
      <c r="J559" s="248">
        <f>ROUND(I559*H559,2)</f>
        <v>0</v>
      </c>
      <c r="K559" s="244" t="s">
        <v>160</v>
      </c>
      <c r="L559" s="249"/>
      <c r="M559" s="250" t="s">
        <v>19</v>
      </c>
      <c r="N559" s="251" t="s">
        <v>46</v>
      </c>
      <c r="O559" s="66"/>
      <c r="P559" s="189">
        <f>O559*H559</f>
        <v>0</v>
      </c>
      <c r="Q559" s="189">
        <v>0.00136</v>
      </c>
      <c r="R559" s="189">
        <f>Q559*H559</f>
        <v>0.07616</v>
      </c>
      <c r="S559" s="189">
        <v>0</v>
      </c>
      <c r="T559" s="190">
        <f>S559*H559</f>
        <v>0</v>
      </c>
      <c r="U559" s="36"/>
      <c r="V559" s="36"/>
      <c r="W559" s="36"/>
      <c r="X559" s="36"/>
      <c r="Y559" s="36"/>
      <c r="Z559" s="36"/>
      <c r="AA559" s="36"/>
      <c r="AB559" s="36"/>
      <c r="AC559" s="36"/>
      <c r="AD559" s="36"/>
      <c r="AE559" s="36"/>
      <c r="AR559" s="191" t="s">
        <v>367</v>
      </c>
      <c r="AT559" s="191" t="s">
        <v>363</v>
      </c>
      <c r="AU559" s="191" t="s">
        <v>85</v>
      </c>
      <c r="AY559" s="19" t="s">
        <v>153</v>
      </c>
      <c r="BE559" s="192">
        <f>IF(N559="základní",J559,0)</f>
        <v>0</v>
      </c>
      <c r="BF559" s="192">
        <f>IF(N559="snížená",J559,0)</f>
        <v>0</v>
      </c>
      <c r="BG559" s="192">
        <f>IF(N559="zákl. přenesená",J559,0)</f>
        <v>0</v>
      </c>
      <c r="BH559" s="192">
        <f>IF(N559="sníž. přenesená",J559,0)</f>
        <v>0</v>
      </c>
      <c r="BI559" s="192">
        <f>IF(N559="nulová",J559,0)</f>
        <v>0</v>
      </c>
      <c r="BJ559" s="19" t="s">
        <v>83</v>
      </c>
      <c r="BK559" s="192">
        <f>ROUND(I559*H559,2)</f>
        <v>0</v>
      </c>
      <c r="BL559" s="19" t="s">
        <v>285</v>
      </c>
      <c r="BM559" s="191" t="s">
        <v>530</v>
      </c>
    </row>
    <row r="560" spans="2:51" s="14" customFormat="1" ht="11.25">
      <c r="B560" s="209"/>
      <c r="C560" s="210"/>
      <c r="D560" s="200" t="s">
        <v>165</v>
      </c>
      <c r="E560" s="211" t="s">
        <v>19</v>
      </c>
      <c r="F560" s="212" t="s">
        <v>515</v>
      </c>
      <c r="G560" s="210"/>
      <c r="H560" s="213">
        <v>56</v>
      </c>
      <c r="I560" s="214"/>
      <c r="J560" s="210"/>
      <c r="K560" s="210"/>
      <c r="L560" s="215"/>
      <c r="M560" s="216"/>
      <c r="N560" s="217"/>
      <c r="O560" s="217"/>
      <c r="P560" s="217"/>
      <c r="Q560" s="217"/>
      <c r="R560" s="217"/>
      <c r="S560" s="217"/>
      <c r="T560" s="218"/>
      <c r="AT560" s="219" t="s">
        <v>165</v>
      </c>
      <c r="AU560" s="219" t="s">
        <v>85</v>
      </c>
      <c r="AV560" s="14" t="s">
        <v>85</v>
      </c>
      <c r="AW560" s="14" t="s">
        <v>35</v>
      </c>
      <c r="AX560" s="14" t="s">
        <v>75</v>
      </c>
      <c r="AY560" s="219" t="s">
        <v>153</v>
      </c>
    </row>
    <row r="561" spans="2:51" s="16" customFormat="1" ht="11.25">
      <c r="B561" s="231"/>
      <c r="C561" s="232"/>
      <c r="D561" s="200" t="s">
        <v>165</v>
      </c>
      <c r="E561" s="233" t="s">
        <v>19</v>
      </c>
      <c r="F561" s="234" t="s">
        <v>176</v>
      </c>
      <c r="G561" s="232"/>
      <c r="H561" s="235">
        <v>56</v>
      </c>
      <c r="I561" s="236"/>
      <c r="J561" s="232"/>
      <c r="K561" s="232"/>
      <c r="L561" s="237"/>
      <c r="M561" s="238"/>
      <c r="N561" s="239"/>
      <c r="O561" s="239"/>
      <c r="P561" s="239"/>
      <c r="Q561" s="239"/>
      <c r="R561" s="239"/>
      <c r="S561" s="239"/>
      <c r="T561" s="240"/>
      <c r="AT561" s="241" t="s">
        <v>165</v>
      </c>
      <c r="AU561" s="241" t="s">
        <v>85</v>
      </c>
      <c r="AV561" s="16" t="s">
        <v>161</v>
      </c>
      <c r="AW561" s="16" t="s">
        <v>35</v>
      </c>
      <c r="AX561" s="16" t="s">
        <v>83</v>
      </c>
      <c r="AY561" s="241" t="s">
        <v>153</v>
      </c>
    </row>
    <row r="562" spans="1:65" s="2" customFormat="1" ht="16.5" customHeight="1">
      <c r="A562" s="36"/>
      <c r="B562" s="37"/>
      <c r="C562" s="180" t="s">
        <v>531</v>
      </c>
      <c r="D562" s="180" t="s">
        <v>156</v>
      </c>
      <c r="E562" s="181" t="s">
        <v>532</v>
      </c>
      <c r="F562" s="182" t="s">
        <v>533</v>
      </c>
      <c r="G562" s="183" t="s">
        <v>212</v>
      </c>
      <c r="H562" s="184">
        <v>112</v>
      </c>
      <c r="I562" s="185"/>
      <c r="J562" s="186">
        <f>ROUND(I562*H562,2)</f>
        <v>0</v>
      </c>
      <c r="K562" s="182" t="s">
        <v>160</v>
      </c>
      <c r="L562" s="41"/>
      <c r="M562" s="187" t="s">
        <v>19</v>
      </c>
      <c r="N562" s="188" t="s">
        <v>46</v>
      </c>
      <c r="O562" s="66"/>
      <c r="P562" s="189">
        <f>O562*H562</f>
        <v>0</v>
      </c>
      <c r="Q562" s="189">
        <v>0.00137</v>
      </c>
      <c r="R562" s="189">
        <f>Q562*H562</f>
        <v>0.15344</v>
      </c>
      <c r="S562" s="189">
        <v>0</v>
      </c>
      <c r="T562" s="190">
        <f>S562*H562</f>
        <v>0</v>
      </c>
      <c r="U562" s="36"/>
      <c r="V562" s="36"/>
      <c r="W562" s="36"/>
      <c r="X562" s="36"/>
      <c r="Y562" s="36"/>
      <c r="Z562" s="36"/>
      <c r="AA562" s="36"/>
      <c r="AB562" s="36"/>
      <c r="AC562" s="36"/>
      <c r="AD562" s="36"/>
      <c r="AE562" s="36"/>
      <c r="AR562" s="191" t="s">
        <v>285</v>
      </c>
      <c r="AT562" s="191" t="s">
        <v>156</v>
      </c>
      <c r="AU562" s="191" t="s">
        <v>85</v>
      </c>
      <c r="AY562" s="19" t="s">
        <v>153</v>
      </c>
      <c r="BE562" s="192">
        <f>IF(N562="základní",J562,0)</f>
        <v>0</v>
      </c>
      <c r="BF562" s="192">
        <f>IF(N562="snížená",J562,0)</f>
        <v>0</v>
      </c>
      <c r="BG562" s="192">
        <f>IF(N562="zákl. přenesená",J562,0)</f>
        <v>0</v>
      </c>
      <c r="BH562" s="192">
        <f>IF(N562="sníž. přenesená",J562,0)</f>
        <v>0</v>
      </c>
      <c r="BI562" s="192">
        <f>IF(N562="nulová",J562,0)</f>
        <v>0</v>
      </c>
      <c r="BJ562" s="19" t="s">
        <v>83</v>
      </c>
      <c r="BK562" s="192">
        <f>ROUND(I562*H562,2)</f>
        <v>0</v>
      </c>
      <c r="BL562" s="19" t="s">
        <v>285</v>
      </c>
      <c r="BM562" s="191" t="s">
        <v>534</v>
      </c>
    </row>
    <row r="563" spans="1:47" s="2" customFormat="1" ht="11.25">
      <c r="A563" s="36"/>
      <c r="B563" s="37"/>
      <c r="C563" s="38"/>
      <c r="D563" s="193" t="s">
        <v>163</v>
      </c>
      <c r="E563" s="38"/>
      <c r="F563" s="194" t="s">
        <v>535</v>
      </c>
      <c r="G563" s="38"/>
      <c r="H563" s="38"/>
      <c r="I563" s="195"/>
      <c r="J563" s="38"/>
      <c r="K563" s="38"/>
      <c r="L563" s="41"/>
      <c r="M563" s="196"/>
      <c r="N563" s="197"/>
      <c r="O563" s="66"/>
      <c r="P563" s="66"/>
      <c r="Q563" s="66"/>
      <c r="R563" s="66"/>
      <c r="S563" s="66"/>
      <c r="T563" s="67"/>
      <c r="U563" s="36"/>
      <c r="V563" s="36"/>
      <c r="W563" s="36"/>
      <c r="X563" s="36"/>
      <c r="Y563" s="36"/>
      <c r="Z563" s="36"/>
      <c r="AA563" s="36"/>
      <c r="AB563" s="36"/>
      <c r="AC563" s="36"/>
      <c r="AD563" s="36"/>
      <c r="AE563" s="36"/>
      <c r="AT563" s="19" t="s">
        <v>163</v>
      </c>
      <c r="AU563" s="19" t="s">
        <v>85</v>
      </c>
    </row>
    <row r="564" spans="2:51" s="13" customFormat="1" ht="11.25">
      <c r="B564" s="198"/>
      <c r="C564" s="199"/>
      <c r="D564" s="200" t="s">
        <v>165</v>
      </c>
      <c r="E564" s="201" t="s">
        <v>19</v>
      </c>
      <c r="F564" s="202" t="s">
        <v>166</v>
      </c>
      <c r="G564" s="199"/>
      <c r="H564" s="201" t="s">
        <v>19</v>
      </c>
      <c r="I564" s="203"/>
      <c r="J564" s="199"/>
      <c r="K564" s="199"/>
      <c r="L564" s="204"/>
      <c r="M564" s="205"/>
      <c r="N564" s="206"/>
      <c r="O564" s="206"/>
      <c r="P564" s="206"/>
      <c r="Q564" s="206"/>
      <c r="R564" s="206"/>
      <c r="S564" s="206"/>
      <c r="T564" s="207"/>
      <c r="AT564" s="208" t="s">
        <v>165</v>
      </c>
      <c r="AU564" s="208" t="s">
        <v>85</v>
      </c>
      <c r="AV564" s="13" t="s">
        <v>83</v>
      </c>
      <c r="AW564" s="13" t="s">
        <v>35</v>
      </c>
      <c r="AX564" s="13" t="s">
        <v>75</v>
      </c>
      <c r="AY564" s="208" t="s">
        <v>153</v>
      </c>
    </row>
    <row r="565" spans="2:51" s="14" customFormat="1" ht="11.25">
      <c r="B565" s="209"/>
      <c r="C565" s="210"/>
      <c r="D565" s="200" t="s">
        <v>165</v>
      </c>
      <c r="E565" s="211" t="s">
        <v>19</v>
      </c>
      <c r="F565" s="212" t="s">
        <v>536</v>
      </c>
      <c r="G565" s="210"/>
      <c r="H565" s="213">
        <v>54</v>
      </c>
      <c r="I565" s="214"/>
      <c r="J565" s="210"/>
      <c r="K565" s="210"/>
      <c r="L565" s="215"/>
      <c r="M565" s="216"/>
      <c r="N565" s="217"/>
      <c r="O565" s="217"/>
      <c r="P565" s="217"/>
      <c r="Q565" s="217"/>
      <c r="R565" s="217"/>
      <c r="S565" s="217"/>
      <c r="T565" s="218"/>
      <c r="AT565" s="219" t="s">
        <v>165</v>
      </c>
      <c r="AU565" s="219" t="s">
        <v>85</v>
      </c>
      <c r="AV565" s="14" t="s">
        <v>85</v>
      </c>
      <c r="AW565" s="14" t="s">
        <v>35</v>
      </c>
      <c r="AX565" s="14" t="s">
        <v>75</v>
      </c>
      <c r="AY565" s="219" t="s">
        <v>153</v>
      </c>
    </row>
    <row r="566" spans="2:51" s="14" customFormat="1" ht="11.25">
      <c r="B566" s="209"/>
      <c r="C566" s="210"/>
      <c r="D566" s="200" t="s">
        <v>165</v>
      </c>
      <c r="E566" s="211" t="s">
        <v>19</v>
      </c>
      <c r="F566" s="212" t="s">
        <v>537</v>
      </c>
      <c r="G566" s="210"/>
      <c r="H566" s="213">
        <v>10</v>
      </c>
      <c r="I566" s="214"/>
      <c r="J566" s="210"/>
      <c r="K566" s="210"/>
      <c r="L566" s="215"/>
      <c r="M566" s="216"/>
      <c r="N566" s="217"/>
      <c r="O566" s="217"/>
      <c r="P566" s="217"/>
      <c r="Q566" s="217"/>
      <c r="R566" s="217"/>
      <c r="S566" s="217"/>
      <c r="T566" s="218"/>
      <c r="AT566" s="219" t="s">
        <v>165</v>
      </c>
      <c r="AU566" s="219" t="s">
        <v>85</v>
      </c>
      <c r="AV566" s="14" t="s">
        <v>85</v>
      </c>
      <c r="AW566" s="14" t="s">
        <v>35</v>
      </c>
      <c r="AX566" s="14" t="s">
        <v>75</v>
      </c>
      <c r="AY566" s="219" t="s">
        <v>153</v>
      </c>
    </row>
    <row r="567" spans="2:51" s="15" customFormat="1" ht="11.25">
      <c r="B567" s="220"/>
      <c r="C567" s="221"/>
      <c r="D567" s="200" t="s">
        <v>165</v>
      </c>
      <c r="E567" s="222" t="s">
        <v>19</v>
      </c>
      <c r="F567" s="223" t="s">
        <v>169</v>
      </c>
      <c r="G567" s="221"/>
      <c r="H567" s="224">
        <v>64</v>
      </c>
      <c r="I567" s="225"/>
      <c r="J567" s="221"/>
      <c r="K567" s="221"/>
      <c r="L567" s="226"/>
      <c r="M567" s="227"/>
      <c r="N567" s="228"/>
      <c r="O567" s="228"/>
      <c r="P567" s="228"/>
      <c r="Q567" s="228"/>
      <c r="R567" s="228"/>
      <c r="S567" s="228"/>
      <c r="T567" s="229"/>
      <c r="AT567" s="230" t="s">
        <v>165</v>
      </c>
      <c r="AU567" s="230" t="s">
        <v>85</v>
      </c>
      <c r="AV567" s="15" t="s">
        <v>154</v>
      </c>
      <c r="AW567" s="15" t="s">
        <v>35</v>
      </c>
      <c r="AX567" s="15" t="s">
        <v>75</v>
      </c>
      <c r="AY567" s="230" t="s">
        <v>153</v>
      </c>
    </row>
    <row r="568" spans="2:51" s="13" customFormat="1" ht="11.25">
      <c r="B568" s="198"/>
      <c r="C568" s="199"/>
      <c r="D568" s="200" t="s">
        <v>165</v>
      </c>
      <c r="E568" s="201" t="s">
        <v>19</v>
      </c>
      <c r="F568" s="202" t="s">
        <v>170</v>
      </c>
      <c r="G568" s="199"/>
      <c r="H568" s="201" t="s">
        <v>19</v>
      </c>
      <c r="I568" s="203"/>
      <c r="J568" s="199"/>
      <c r="K568" s="199"/>
      <c r="L568" s="204"/>
      <c r="M568" s="205"/>
      <c r="N568" s="206"/>
      <c r="O568" s="206"/>
      <c r="P568" s="206"/>
      <c r="Q568" s="206"/>
      <c r="R568" s="206"/>
      <c r="S568" s="206"/>
      <c r="T568" s="207"/>
      <c r="AT568" s="208" t="s">
        <v>165</v>
      </c>
      <c r="AU568" s="208" t="s">
        <v>85</v>
      </c>
      <c r="AV568" s="13" t="s">
        <v>83</v>
      </c>
      <c r="AW568" s="13" t="s">
        <v>35</v>
      </c>
      <c r="AX568" s="13" t="s">
        <v>75</v>
      </c>
      <c r="AY568" s="208" t="s">
        <v>153</v>
      </c>
    </row>
    <row r="569" spans="2:51" s="14" customFormat="1" ht="11.25">
      <c r="B569" s="209"/>
      <c r="C569" s="210"/>
      <c r="D569" s="200" t="s">
        <v>165</v>
      </c>
      <c r="E569" s="211" t="s">
        <v>19</v>
      </c>
      <c r="F569" s="212" t="s">
        <v>538</v>
      </c>
      <c r="G569" s="210"/>
      <c r="H569" s="213">
        <v>32</v>
      </c>
      <c r="I569" s="214"/>
      <c r="J569" s="210"/>
      <c r="K569" s="210"/>
      <c r="L569" s="215"/>
      <c r="M569" s="216"/>
      <c r="N569" s="217"/>
      <c r="O569" s="217"/>
      <c r="P569" s="217"/>
      <c r="Q569" s="217"/>
      <c r="R569" s="217"/>
      <c r="S569" s="217"/>
      <c r="T569" s="218"/>
      <c r="AT569" s="219" t="s">
        <v>165</v>
      </c>
      <c r="AU569" s="219" t="s">
        <v>85</v>
      </c>
      <c r="AV569" s="14" t="s">
        <v>85</v>
      </c>
      <c r="AW569" s="14" t="s">
        <v>35</v>
      </c>
      <c r="AX569" s="14" t="s">
        <v>75</v>
      </c>
      <c r="AY569" s="219" t="s">
        <v>153</v>
      </c>
    </row>
    <row r="570" spans="2:51" s="14" customFormat="1" ht="11.25">
      <c r="B570" s="209"/>
      <c r="C570" s="210"/>
      <c r="D570" s="200" t="s">
        <v>165</v>
      </c>
      <c r="E570" s="211" t="s">
        <v>19</v>
      </c>
      <c r="F570" s="212" t="s">
        <v>539</v>
      </c>
      <c r="G570" s="210"/>
      <c r="H570" s="213">
        <v>4</v>
      </c>
      <c r="I570" s="214"/>
      <c r="J570" s="210"/>
      <c r="K570" s="210"/>
      <c r="L570" s="215"/>
      <c r="M570" s="216"/>
      <c r="N570" s="217"/>
      <c r="O570" s="217"/>
      <c r="P570" s="217"/>
      <c r="Q570" s="217"/>
      <c r="R570" s="217"/>
      <c r="S570" s="217"/>
      <c r="T570" s="218"/>
      <c r="AT570" s="219" t="s">
        <v>165</v>
      </c>
      <c r="AU570" s="219" t="s">
        <v>85</v>
      </c>
      <c r="AV570" s="14" t="s">
        <v>85</v>
      </c>
      <c r="AW570" s="14" t="s">
        <v>35</v>
      </c>
      <c r="AX570" s="14" t="s">
        <v>75</v>
      </c>
      <c r="AY570" s="219" t="s">
        <v>153</v>
      </c>
    </row>
    <row r="571" spans="2:51" s="14" customFormat="1" ht="11.25">
      <c r="B571" s="209"/>
      <c r="C571" s="210"/>
      <c r="D571" s="200" t="s">
        <v>165</v>
      </c>
      <c r="E571" s="211" t="s">
        <v>19</v>
      </c>
      <c r="F571" s="212" t="s">
        <v>539</v>
      </c>
      <c r="G571" s="210"/>
      <c r="H571" s="213">
        <v>4</v>
      </c>
      <c r="I571" s="214"/>
      <c r="J571" s="210"/>
      <c r="K571" s="210"/>
      <c r="L571" s="215"/>
      <c r="M571" s="216"/>
      <c r="N571" s="217"/>
      <c r="O571" s="217"/>
      <c r="P571" s="217"/>
      <c r="Q571" s="217"/>
      <c r="R571" s="217"/>
      <c r="S571" s="217"/>
      <c r="T571" s="218"/>
      <c r="AT571" s="219" t="s">
        <v>165</v>
      </c>
      <c r="AU571" s="219" t="s">
        <v>85</v>
      </c>
      <c r="AV571" s="14" t="s">
        <v>85</v>
      </c>
      <c r="AW571" s="14" t="s">
        <v>35</v>
      </c>
      <c r="AX571" s="14" t="s">
        <v>75</v>
      </c>
      <c r="AY571" s="219" t="s">
        <v>153</v>
      </c>
    </row>
    <row r="572" spans="2:51" s="15" customFormat="1" ht="11.25">
      <c r="B572" s="220"/>
      <c r="C572" s="221"/>
      <c r="D572" s="200" t="s">
        <v>165</v>
      </c>
      <c r="E572" s="222" t="s">
        <v>19</v>
      </c>
      <c r="F572" s="223" t="s">
        <v>169</v>
      </c>
      <c r="G572" s="221"/>
      <c r="H572" s="224">
        <v>40</v>
      </c>
      <c r="I572" s="225"/>
      <c r="J572" s="221"/>
      <c r="K572" s="221"/>
      <c r="L572" s="226"/>
      <c r="M572" s="227"/>
      <c r="N572" s="228"/>
      <c r="O572" s="228"/>
      <c r="P572" s="228"/>
      <c r="Q572" s="228"/>
      <c r="R572" s="228"/>
      <c r="S572" s="228"/>
      <c r="T572" s="229"/>
      <c r="AT572" s="230" t="s">
        <v>165</v>
      </c>
      <c r="AU572" s="230" t="s">
        <v>85</v>
      </c>
      <c r="AV572" s="15" t="s">
        <v>154</v>
      </c>
      <c r="AW572" s="15" t="s">
        <v>35</v>
      </c>
      <c r="AX572" s="15" t="s">
        <v>75</v>
      </c>
      <c r="AY572" s="230" t="s">
        <v>153</v>
      </c>
    </row>
    <row r="573" spans="2:51" s="13" customFormat="1" ht="11.25">
      <c r="B573" s="198"/>
      <c r="C573" s="199"/>
      <c r="D573" s="200" t="s">
        <v>165</v>
      </c>
      <c r="E573" s="201" t="s">
        <v>19</v>
      </c>
      <c r="F573" s="202" t="s">
        <v>174</v>
      </c>
      <c r="G573" s="199"/>
      <c r="H573" s="201" t="s">
        <v>19</v>
      </c>
      <c r="I573" s="203"/>
      <c r="J573" s="199"/>
      <c r="K573" s="199"/>
      <c r="L573" s="204"/>
      <c r="M573" s="205"/>
      <c r="N573" s="206"/>
      <c r="O573" s="206"/>
      <c r="P573" s="206"/>
      <c r="Q573" s="206"/>
      <c r="R573" s="206"/>
      <c r="S573" s="206"/>
      <c r="T573" s="207"/>
      <c r="AT573" s="208" t="s">
        <v>165</v>
      </c>
      <c r="AU573" s="208" t="s">
        <v>85</v>
      </c>
      <c r="AV573" s="13" t="s">
        <v>83</v>
      </c>
      <c r="AW573" s="13" t="s">
        <v>35</v>
      </c>
      <c r="AX573" s="13" t="s">
        <v>75</v>
      </c>
      <c r="AY573" s="208" t="s">
        <v>153</v>
      </c>
    </row>
    <row r="574" spans="2:51" s="14" customFormat="1" ht="11.25">
      <c r="B574" s="209"/>
      <c r="C574" s="210"/>
      <c r="D574" s="200" t="s">
        <v>165</v>
      </c>
      <c r="E574" s="211" t="s">
        <v>19</v>
      </c>
      <c r="F574" s="212" t="s">
        <v>540</v>
      </c>
      <c r="G574" s="210"/>
      <c r="H574" s="213">
        <v>8</v>
      </c>
      <c r="I574" s="214"/>
      <c r="J574" s="210"/>
      <c r="K574" s="210"/>
      <c r="L574" s="215"/>
      <c r="M574" s="216"/>
      <c r="N574" s="217"/>
      <c r="O574" s="217"/>
      <c r="P574" s="217"/>
      <c r="Q574" s="217"/>
      <c r="R574" s="217"/>
      <c r="S574" s="217"/>
      <c r="T574" s="218"/>
      <c r="AT574" s="219" t="s">
        <v>165</v>
      </c>
      <c r="AU574" s="219" t="s">
        <v>85</v>
      </c>
      <c r="AV574" s="14" t="s">
        <v>85</v>
      </c>
      <c r="AW574" s="14" t="s">
        <v>35</v>
      </c>
      <c r="AX574" s="14" t="s">
        <v>75</v>
      </c>
      <c r="AY574" s="219" t="s">
        <v>153</v>
      </c>
    </row>
    <row r="575" spans="2:51" s="15" customFormat="1" ht="11.25">
      <c r="B575" s="220"/>
      <c r="C575" s="221"/>
      <c r="D575" s="200" t="s">
        <v>165</v>
      </c>
      <c r="E575" s="222" t="s">
        <v>19</v>
      </c>
      <c r="F575" s="223" t="s">
        <v>169</v>
      </c>
      <c r="G575" s="221"/>
      <c r="H575" s="224">
        <v>8</v>
      </c>
      <c r="I575" s="225"/>
      <c r="J575" s="221"/>
      <c r="K575" s="221"/>
      <c r="L575" s="226"/>
      <c r="M575" s="227"/>
      <c r="N575" s="228"/>
      <c r="O575" s="228"/>
      <c r="P575" s="228"/>
      <c r="Q575" s="228"/>
      <c r="R575" s="228"/>
      <c r="S575" s="228"/>
      <c r="T575" s="229"/>
      <c r="AT575" s="230" t="s">
        <v>165</v>
      </c>
      <c r="AU575" s="230" t="s">
        <v>85</v>
      </c>
      <c r="AV575" s="15" t="s">
        <v>154</v>
      </c>
      <c r="AW575" s="15" t="s">
        <v>35</v>
      </c>
      <c r="AX575" s="15" t="s">
        <v>75</v>
      </c>
      <c r="AY575" s="230" t="s">
        <v>153</v>
      </c>
    </row>
    <row r="576" spans="2:51" s="16" customFormat="1" ht="11.25">
      <c r="B576" s="231"/>
      <c r="C576" s="232"/>
      <c r="D576" s="200" t="s">
        <v>165</v>
      </c>
      <c r="E576" s="233" t="s">
        <v>19</v>
      </c>
      <c r="F576" s="234" t="s">
        <v>176</v>
      </c>
      <c r="G576" s="232"/>
      <c r="H576" s="235">
        <v>112</v>
      </c>
      <c r="I576" s="236"/>
      <c r="J576" s="232"/>
      <c r="K576" s="232"/>
      <c r="L576" s="237"/>
      <c r="M576" s="238"/>
      <c r="N576" s="239"/>
      <c r="O576" s="239"/>
      <c r="P576" s="239"/>
      <c r="Q576" s="239"/>
      <c r="R576" s="239"/>
      <c r="S576" s="239"/>
      <c r="T576" s="240"/>
      <c r="AT576" s="241" t="s">
        <v>165</v>
      </c>
      <c r="AU576" s="241" t="s">
        <v>85</v>
      </c>
      <c r="AV576" s="16" t="s">
        <v>161</v>
      </c>
      <c r="AW576" s="16" t="s">
        <v>35</v>
      </c>
      <c r="AX576" s="16" t="s">
        <v>83</v>
      </c>
      <c r="AY576" s="241" t="s">
        <v>153</v>
      </c>
    </row>
    <row r="577" spans="1:65" s="2" customFormat="1" ht="24.2" customHeight="1">
      <c r="A577" s="36"/>
      <c r="B577" s="37"/>
      <c r="C577" s="180" t="s">
        <v>541</v>
      </c>
      <c r="D577" s="180" t="s">
        <v>156</v>
      </c>
      <c r="E577" s="181" t="s">
        <v>542</v>
      </c>
      <c r="F577" s="182" t="s">
        <v>543</v>
      </c>
      <c r="G577" s="183" t="s">
        <v>191</v>
      </c>
      <c r="H577" s="184">
        <v>0.231</v>
      </c>
      <c r="I577" s="185"/>
      <c r="J577" s="186">
        <f>ROUND(I577*H577,2)</f>
        <v>0</v>
      </c>
      <c r="K577" s="182" t="s">
        <v>160</v>
      </c>
      <c r="L577" s="41"/>
      <c r="M577" s="187" t="s">
        <v>19</v>
      </c>
      <c r="N577" s="188" t="s">
        <v>46</v>
      </c>
      <c r="O577" s="66"/>
      <c r="P577" s="189">
        <f>O577*H577</f>
        <v>0</v>
      </c>
      <c r="Q577" s="189">
        <v>0</v>
      </c>
      <c r="R577" s="189">
        <f>Q577*H577</f>
        <v>0</v>
      </c>
      <c r="S577" s="189">
        <v>0</v>
      </c>
      <c r="T577" s="190">
        <f>S577*H577</f>
        <v>0</v>
      </c>
      <c r="U577" s="36"/>
      <c r="V577" s="36"/>
      <c r="W577" s="36"/>
      <c r="X577" s="36"/>
      <c r="Y577" s="36"/>
      <c r="Z577" s="36"/>
      <c r="AA577" s="36"/>
      <c r="AB577" s="36"/>
      <c r="AC577" s="36"/>
      <c r="AD577" s="36"/>
      <c r="AE577" s="36"/>
      <c r="AR577" s="191" t="s">
        <v>285</v>
      </c>
      <c r="AT577" s="191" t="s">
        <v>156</v>
      </c>
      <c r="AU577" s="191" t="s">
        <v>85</v>
      </c>
      <c r="AY577" s="19" t="s">
        <v>153</v>
      </c>
      <c r="BE577" s="192">
        <f>IF(N577="základní",J577,0)</f>
        <v>0</v>
      </c>
      <c r="BF577" s="192">
        <f>IF(N577="snížená",J577,0)</f>
        <v>0</v>
      </c>
      <c r="BG577" s="192">
        <f>IF(N577="zákl. přenesená",J577,0)</f>
        <v>0</v>
      </c>
      <c r="BH577" s="192">
        <f>IF(N577="sníž. přenesená",J577,0)</f>
        <v>0</v>
      </c>
      <c r="BI577" s="192">
        <f>IF(N577="nulová",J577,0)</f>
        <v>0</v>
      </c>
      <c r="BJ577" s="19" t="s">
        <v>83</v>
      </c>
      <c r="BK577" s="192">
        <f>ROUND(I577*H577,2)</f>
        <v>0</v>
      </c>
      <c r="BL577" s="19" t="s">
        <v>285</v>
      </c>
      <c r="BM577" s="191" t="s">
        <v>544</v>
      </c>
    </row>
    <row r="578" spans="1:47" s="2" customFormat="1" ht="11.25">
      <c r="A578" s="36"/>
      <c r="B578" s="37"/>
      <c r="C578" s="38"/>
      <c r="D578" s="193" t="s">
        <v>163</v>
      </c>
      <c r="E578" s="38"/>
      <c r="F578" s="194" t="s">
        <v>545</v>
      </c>
      <c r="G578" s="38"/>
      <c r="H578" s="38"/>
      <c r="I578" s="195"/>
      <c r="J578" s="38"/>
      <c r="K578" s="38"/>
      <c r="L578" s="41"/>
      <c r="M578" s="196"/>
      <c r="N578" s="197"/>
      <c r="O578" s="66"/>
      <c r="P578" s="66"/>
      <c r="Q578" s="66"/>
      <c r="R578" s="66"/>
      <c r="S578" s="66"/>
      <c r="T578" s="67"/>
      <c r="U578" s="36"/>
      <c r="V578" s="36"/>
      <c r="W578" s="36"/>
      <c r="X578" s="36"/>
      <c r="Y578" s="36"/>
      <c r="Z578" s="36"/>
      <c r="AA578" s="36"/>
      <c r="AB578" s="36"/>
      <c r="AC578" s="36"/>
      <c r="AD578" s="36"/>
      <c r="AE578" s="36"/>
      <c r="AT578" s="19" t="s">
        <v>163</v>
      </c>
      <c r="AU578" s="19" t="s">
        <v>85</v>
      </c>
    </row>
    <row r="579" spans="1:65" s="2" customFormat="1" ht="24.2" customHeight="1">
      <c r="A579" s="36"/>
      <c r="B579" s="37"/>
      <c r="C579" s="180" t="s">
        <v>546</v>
      </c>
      <c r="D579" s="180" t="s">
        <v>156</v>
      </c>
      <c r="E579" s="181" t="s">
        <v>547</v>
      </c>
      <c r="F579" s="182" t="s">
        <v>548</v>
      </c>
      <c r="G579" s="183" t="s">
        <v>191</v>
      </c>
      <c r="H579" s="184">
        <v>0.231</v>
      </c>
      <c r="I579" s="185"/>
      <c r="J579" s="186">
        <f>ROUND(I579*H579,2)</f>
        <v>0</v>
      </c>
      <c r="K579" s="182" t="s">
        <v>160</v>
      </c>
      <c r="L579" s="41"/>
      <c r="M579" s="187" t="s">
        <v>19</v>
      </c>
      <c r="N579" s="188" t="s">
        <v>46</v>
      </c>
      <c r="O579" s="66"/>
      <c r="P579" s="189">
        <f>O579*H579</f>
        <v>0</v>
      </c>
      <c r="Q579" s="189">
        <v>0</v>
      </c>
      <c r="R579" s="189">
        <f>Q579*H579</f>
        <v>0</v>
      </c>
      <c r="S579" s="189">
        <v>0</v>
      </c>
      <c r="T579" s="190">
        <f>S579*H579</f>
        <v>0</v>
      </c>
      <c r="U579" s="36"/>
      <c r="V579" s="36"/>
      <c r="W579" s="36"/>
      <c r="X579" s="36"/>
      <c r="Y579" s="36"/>
      <c r="Z579" s="36"/>
      <c r="AA579" s="36"/>
      <c r="AB579" s="36"/>
      <c r="AC579" s="36"/>
      <c r="AD579" s="36"/>
      <c r="AE579" s="36"/>
      <c r="AR579" s="191" t="s">
        <v>285</v>
      </c>
      <c r="AT579" s="191" t="s">
        <v>156</v>
      </c>
      <c r="AU579" s="191" t="s">
        <v>85</v>
      </c>
      <c r="AY579" s="19" t="s">
        <v>153</v>
      </c>
      <c r="BE579" s="192">
        <f>IF(N579="základní",J579,0)</f>
        <v>0</v>
      </c>
      <c r="BF579" s="192">
        <f>IF(N579="snížená",J579,0)</f>
        <v>0</v>
      </c>
      <c r="BG579" s="192">
        <f>IF(N579="zákl. přenesená",J579,0)</f>
        <v>0</v>
      </c>
      <c r="BH579" s="192">
        <f>IF(N579="sníž. přenesená",J579,0)</f>
        <v>0</v>
      </c>
      <c r="BI579" s="192">
        <f>IF(N579="nulová",J579,0)</f>
        <v>0</v>
      </c>
      <c r="BJ579" s="19" t="s">
        <v>83</v>
      </c>
      <c r="BK579" s="192">
        <f>ROUND(I579*H579,2)</f>
        <v>0</v>
      </c>
      <c r="BL579" s="19" t="s">
        <v>285</v>
      </c>
      <c r="BM579" s="191" t="s">
        <v>549</v>
      </c>
    </row>
    <row r="580" spans="1:47" s="2" customFormat="1" ht="11.25">
      <c r="A580" s="36"/>
      <c r="B580" s="37"/>
      <c r="C580" s="38"/>
      <c r="D580" s="193" t="s">
        <v>163</v>
      </c>
      <c r="E580" s="38"/>
      <c r="F580" s="194" t="s">
        <v>550</v>
      </c>
      <c r="G580" s="38"/>
      <c r="H580" s="38"/>
      <c r="I580" s="195"/>
      <c r="J580" s="38"/>
      <c r="K580" s="38"/>
      <c r="L580" s="41"/>
      <c r="M580" s="196"/>
      <c r="N580" s="197"/>
      <c r="O580" s="66"/>
      <c r="P580" s="66"/>
      <c r="Q580" s="66"/>
      <c r="R580" s="66"/>
      <c r="S580" s="66"/>
      <c r="T580" s="67"/>
      <c r="U580" s="36"/>
      <c r="V580" s="36"/>
      <c r="W580" s="36"/>
      <c r="X580" s="36"/>
      <c r="Y580" s="36"/>
      <c r="Z580" s="36"/>
      <c r="AA580" s="36"/>
      <c r="AB580" s="36"/>
      <c r="AC580" s="36"/>
      <c r="AD580" s="36"/>
      <c r="AE580" s="36"/>
      <c r="AT580" s="19" t="s">
        <v>163</v>
      </c>
      <c r="AU580" s="19" t="s">
        <v>85</v>
      </c>
    </row>
    <row r="581" spans="2:63" s="12" customFormat="1" ht="22.9" customHeight="1">
      <c r="B581" s="164"/>
      <c r="C581" s="165"/>
      <c r="D581" s="166" t="s">
        <v>74</v>
      </c>
      <c r="E581" s="178" t="s">
        <v>551</v>
      </c>
      <c r="F581" s="178" t="s">
        <v>552</v>
      </c>
      <c r="G581" s="165"/>
      <c r="H581" s="165"/>
      <c r="I581" s="168"/>
      <c r="J581" s="179">
        <f>BK581</f>
        <v>0</v>
      </c>
      <c r="K581" s="165"/>
      <c r="L581" s="170"/>
      <c r="M581" s="171"/>
      <c r="N581" s="172"/>
      <c r="O581" s="172"/>
      <c r="P581" s="173">
        <f>SUM(P582:P599)</f>
        <v>0</v>
      </c>
      <c r="Q581" s="172"/>
      <c r="R581" s="173">
        <f>SUM(R582:R599)</f>
        <v>1.1693454399999998</v>
      </c>
      <c r="S581" s="172"/>
      <c r="T581" s="174">
        <f>SUM(T582:T599)</f>
        <v>0</v>
      </c>
      <c r="AR581" s="175" t="s">
        <v>85</v>
      </c>
      <c r="AT581" s="176" t="s">
        <v>74</v>
      </c>
      <c r="AU581" s="176" t="s">
        <v>83</v>
      </c>
      <c r="AY581" s="175" t="s">
        <v>153</v>
      </c>
      <c r="BK581" s="177">
        <f>SUM(BK582:BK599)</f>
        <v>0</v>
      </c>
    </row>
    <row r="582" spans="1:65" s="2" customFormat="1" ht="24.2" customHeight="1">
      <c r="A582" s="36"/>
      <c r="B582" s="37"/>
      <c r="C582" s="180" t="s">
        <v>553</v>
      </c>
      <c r="D582" s="180" t="s">
        <v>156</v>
      </c>
      <c r="E582" s="181" t="s">
        <v>554</v>
      </c>
      <c r="F582" s="182" t="s">
        <v>555</v>
      </c>
      <c r="G582" s="183" t="s">
        <v>159</v>
      </c>
      <c r="H582" s="184">
        <v>83.764</v>
      </c>
      <c r="I582" s="185"/>
      <c r="J582" s="186">
        <f>ROUND(I582*H582,2)</f>
        <v>0</v>
      </c>
      <c r="K582" s="182" t="s">
        <v>19</v>
      </c>
      <c r="L582" s="41"/>
      <c r="M582" s="187" t="s">
        <v>19</v>
      </c>
      <c r="N582" s="188" t="s">
        <v>46</v>
      </c>
      <c r="O582" s="66"/>
      <c r="P582" s="189">
        <f>O582*H582</f>
        <v>0</v>
      </c>
      <c r="Q582" s="189">
        <v>0.01396</v>
      </c>
      <c r="R582" s="189">
        <f>Q582*H582</f>
        <v>1.1693454399999998</v>
      </c>
      <c r="S582" s="189">
        <v>0</v>
      </c>
      <c r="T582" s="190">
        <f>S582*H582</f>
        <v>0</v>
      </c>
      <c r="U582" s="36"/>
      <c r="V582" s="36"/>
      <c r="W582" s="36"/>
      <c r="X582" s="36"/>
      <c r="Y582" s="36"/>
      <c r="Z582" s="36"/>
      <c r="AA582" s="36"/>
      <c r="AB582" s="36"/>
      <c r="AC582" s="36"/>
      <c r="AD582" s="36"/>
      <c r="AE582" s="36"/>
      <c r="AR582" s="191" t="s">
        <v>285</v>
      </c>
      <c r="AT582" s="191" t="s">
        <v>156</v>
      </c>
      <c r="AU582" s="191" t="s">
        <v>85</v>
      </c>
      <c r="AY582" s="19" t="s">
        <v>153</v>
      </c>
      <c r="BE582" s="192">
        <f>IF(N582="základní",J582,0)</f>
        <v>0</v>
      </c>
      <c r="BF582" s="192">
        <f>IF(N582="snížená",J582,0)</f>
        <v>0</v>
      </c>
      <c r="BG582" s="192">
        <f>IF(N582="zákl. přenesená",J582,0)</f>
        <v>0</v>
      </c>
      <c r="BH582" s="192">
        <f>IF(N582="sníž. přenesená",J582,0)</f>
        <v>0</v>
      </c>
      <c r="BI582" s="192">
        <f>IF(N582="nulová",J582,0)</f>
        <v>0</v>
      </c>
      <c r="BJ582" s="19" t="s">
        <v>83</v>
      </c>
      <c r="BK582" s="192">
        <f>ROUND(I582*H582,2)</f>
        <v>0</v>
      </c>
      <c r="BL582" s="19" t="s">
        <v>285</v>
      </c>
      <c r="BM582" s="191" t="s">
        <v>556</v>
      </c>
    </row>
    <row r="583" spans="2:51" s="13" customFormat="1" ht="11.25">
      <c r="B583" s="198"/>
      <c r="C583" s="199"/>
      <c r="D583" s="200" t="s">
        <v>165</v>
      </c>
      <c r="E583" s="201" t="s">
        <v>19</v>
      </c>
      <c r="F583" s="202" t="s">
        <v>166</v>
      </c>
      <c r="G583" s="199"/>
      <c r="H583" s="201" t="s">
        <v>19</v>
      </c>
      <c r="I583" s="203"/>
      <c r="J583" s="199"/>
      <c r="K583" s="199"/>
      <c r="L583" s="204"/>
      <c r="M583" s="205"/>
      <c r="N583" s="206"/>
      <c r="O583" s="206"/>
      <c r="P583" s="206"/>
      <c r="Q583" s="206"/>
      <c r="R583" s="206"/>
      <c r="S583" s="206"/>
      <c r="T583" s="207"/>
      <c r="AT583" s="208" t="s">
        <v>165</v>
      </c>
      <c r="AU583" s="208" t="s">
        <v>85</v>
      </c>
      <c r="AV583" s="13" t="s">
        <v>83</v>
      </c>
      <c r="AW583" s="13" t="s">
        <v>35</v>
      </c>
      <c r="AX583" s="13" t="s">
        <v>75</v>
      </c>
      <c r="AY583" s="208" t="s">
        <v>153</v>
      </c>
    </row>
    <row r="584" spans="2:51" s="14" customFormat="1" ht="11.25">
      <c r="B584" s="209"/>
      <c r="C584" s="210"/>
      <c r="D584" s="200" t="s">
        <v>165</v>
      </c>
      <c r="E584" s="211" t="s">
        <v>19</v>
      </c>
      <c r="F584" s="212" t="s">
        <v>261</v>
      </c>
      <c r="G584" s="210"/>
      <c r="H584" s="213">
        <v>40.682</v>
      </c>
      <c r="I584" s="214"/>
      <c r="J584" s="210"/>
      <c r="K584" s="210"/>
      <c r="L584" s="215"/>
      <c r="M584" s="216"/>
      <c r="N584" s="217"/>
      <c r="O584" s="217"/>
      <c r="P584" s="217"/>
      <c r="Q584" s="217"/>
      <c r="R584" s="217"/>
      <c r="S584" s="217"/>
      <c r="T584" s="218"/>
      <c r="AT584" s="219" t="s">
        <v>165</v>
      </c>
      <c r="AU584" s="219" t="s">
        <v>85</v>
      </c>
      <c r="AV584" s="14" t="s">
        <v>85</v>
      </c>
      <c r="AW584" s="14" t="s">
        <v>35</v>
      </c>
      <c r="AX584" s="14" t="s">
        <v>75</v>
      </c>
      <c r="AY584" s="219" t="s">
        <v>153</v>
      </c>
    </row>
    <row r="585" spans="2:51" s="14" customFormat="1" ht="11.25">
      <c r="B585" s="209"/>
      <c r="C585" s="210"/>
      <c r="D585" s="200" t="s">
        <v>165</v>
      </c>
      <c r="E585" s="211" t="s">
        <v>19</v>
      </c>
      <c r="F585" s="212" t="s">
        <v>262</v>
      </c>
      <c r="G585" s="210"/>
      <c r="H585" s="213">
        <v>8.149</v>
      </c>
      <c r="I585" s="214"/>
      <c r="J585" s="210"/>
      <c r="K585" s="210"/>
      <c r="L585" s="215"/>
      <c r="M585" s="216"/>
      <c r="N585" s="217"/>
      <c r="O585" s="217"/>
      <c r="P585" s="217"/>
      <c r="Q585" s="217"/>
      <c r="R585" s="217"/>
      <c r="S585" s="217"/>
      <c r="T585" s="218"/>
      <c r="AT585" s="219" t="s">
        <v>165</v>
      </c>
      <c r="AU585" s="219" t="s">
        <v>85</v>
      </c>
      <c r="AV585" s="14" t="s">
        <v>85</v>
      </c>
      <c r="AW585" s="14" t="s">
        <v>35</v>
      </c>
      <c r="AX585" s="14" t="s">
        <v>75</v>
      </c>
      <c r="AY585" s="219" t="s">
        <v>153</v>
      </c>
    </row>
    <row r="586" spans="2:51" s="15" customFormat="1" ht="11.25">
      <c r="B586" s="220"/>
      <c r="C586" s="221"/>
      <c r="D586" s="200" t="s">
        <v>165</v>
      </c>
      <c r="E586" s="222" t="s">
        <v>19</v>
      </c>
      <c r="F586" s="223" t="s">
        <v>169</v>
      </c>
      <c r="G586" s="221"/>
      <c r="H586" s="224">
        <v>48.831</v>
      </c>
      <c r="I586" s="225"/>
      <c r="J586" s="221"/>
      <c r="K586" s="221"/>
      <c r="L586" s="226"/>
      <c r="M586" s="227"/>
      <c r="N586" s="228"/>
      <c r="O586" s="228"/>
      <c r="P586" s="228"/>
      <c r="Q586" s="228"/>
      <c r="R586" s="228"/>
      <c r="S586" s="228"/>
      <c r="T586" s="229"/>
      <c r="AT586" s="230" t="s">
        <v>165</v>
      </c>
      <c r="AU586" s="230" t="s">
        <v>85</v>
      </c>
      <c r="AV586" s="15" t="s">
        <v>154</v>
      </c>
      <c r="AW586" s="15" t="s">
        <v>35</v>
      </c>
      <c r="AX586" s="15" t="s">
        <v>75</v>
      </c>
      <c r="AY586" s="230" t="s">
        <v>153</v>
      </c>
    </row>
    <row r="587" spans="2:51" s="13" customFormat="1" ht="11.25">
      <c r="B587" s="198"/>
      <c r="C587" s="199"/>
      <c r="D587" s="200" t="s">
        <v>165</v>
      </c>
      <c r="E587" s="201" t="s">
        <v>19</v>
      </c>
      <c r="F587" s="202" t="s">
        <v>170</v>
      </c>
      <c r="G587" s="199"/>
      <c r="H587" s="201" t="s">
        <v>19</v>
      </c>
      <c r="I587" s="203"/>
      <c r="J587" s="199"/>
      <c r="K587" s="199"/>
      <c r="L587" s="204"/>
      <c r="M587" s="205"/>
      <c r="N587" s="206"/>
      <c r="O587" s="206"/>
      <c r="P587" s="206"/>
      <c r="Q587" s="206"/>
      <c r="R587" s="206"/>
      <c r="S587" s="206"/>
      <c r="T587" s="207"/>
      <c r="AT587" s="208" t="s">
        <v>165</v>
      </c>
      <c r="AU587" s="208" t="s">
        <v>85</v>
      </c>
      <c r="AV587" s="13" t="s">
        <v>83</v>
      </c>
      <c r="AW587" s="13" t="s">
        <v>35</v>
      </c>
      <c r="AX587" s="13" t="s">
        <v>75</v>
      </c>
      <c r="AY587" s="208" t="s">
        <v>153</v>
      </c>
    </row>
    <row r="588" spans="2:51" s="14" customFormat="1" ht="11.25">
      <c r="B588" s="209"/>
      <c r="C588" s="210"/>
      <c r="D588" s="200" t="s">
        <v>165</v>
      </c>
      <c r="E588" s="211" t="s">
        <v>19</v>
      </c>
      <c r="F588" s="212" t="s">
        <v>263</v>
      </c>
      <c r="G588" s="210"/>
      <c r="H588" s="213">
        <v>22.14</v>
      </c>
      <c r="I588" s="214"/>
      <c r="J588" s="210"/>
      <c r="K588" s="210"/>
      <c r="L588" s="215"/>
      <c r="M588" s="216"/>
      <c r="N588" s="217"/>
      <c r="O588" s="217"/>
      <c r="P588" s="217"/>
      <c r="Q588" s="217"/>
      <c r="R588" s="217"/>
      <c r="S588" s="217"/>
      <c r="T588" s="218"/>
      <c r="AT588" s="219" t="s">
        <v>165</v>
      </c>
      <c r="AU588" s="219" t="s">
        <v>85</v>
      </c>
      <c r="AV588" s="14" t="s">
        <v>85</v>
      </c>
      <c r="AW588" s="14" t="s">
        <v>35</v>
      </c>
      <c r="AX588" s="14" t="s">
        <v>75</v>
      </c>
      <c r="AY588" s="219" t="s">
        <v>153</v>
      </c>
    </row>
    <row r="589" spans="2:51" s="14" customFormat="1" ht="11.25">
      <c r="B589" s="209"/>
      <c r="C589" s="210"/>
      <c r="D589" s="200" t="s">
        <v>165</v>
      </c>
      <c r="E589" s="211" t="s">
        <v>19</v>
      </c>
      <c r="F589" s="212" t="s">
        <v>264</v>
      </c>
      <c r="G589" s="210"/>
      <c r="H589" s="213">
        <v>2.891</v>
      </c>
      <c r="I589" s="214"/>
      <c r="J589" s="210"/>
      <c r="K589" s="210"/>
      <c r="L589" s="215"/>
      <c r="M589" s="216"/>
      <c r="N589" s="217"/>
      <c r="O589" s="217"/>
      <c r="P589" s="217"/>
      <c r="Q589" s="217"/>
      <c r="R589" s="217"/>
      <c r="S589" s="217"/>
      <c r="T589" s="218"/>
      <c r="AT589" s="219" t="s">
        <v>165</v>
      </c>
      <c r="AU589" s="219" t="s">
        <v>85</v>
      </c>
      <c r="AV589" s="14" t="s">
        <v>85</v>
      </c>
      <c r="AW589" s="14" t="s">
        <v>35</v>
      </c>
      <c r="AX589" s="14" t="s">
        <v>75</v>
      </c>
      <c r="AY589" s="219" t="s">
        <v>153</v>
      </c>
    </row>
    <row r="590" spans="2:51" s="14" customFormat="1" ht="11.25">
      <c r="B590" s="209"/>
      <c r="C590" s="210"/>
      <c r="D590" s="200" t="s">
        <v>165</v>
      </c>
      <c r="E590" s="211" t="s">
        <v>19</v>
      </c>
      <c r="F590" s="212" t="s">
        <v>265</v>
      </c>
      <c r="G590" s="210"/>
      <c r="H590" s="213">
        <v>3.26</v>
      </c>
      <c r="I590" s="214"/>
      <c r="J590" s="210"/>
      <c r="K590" s="210"/>
      <c r="L590" s="215"/>
      <c r="M590" s="216"/>
      <c r="N590" s="217"/>
      <c r="O590" s="217"/>
      <c r="P590" s="217"/>
      <c r="Q590" s="217"/>
      <c r="R590" s="217"/>
      <c r="S590" s="217"/>
      <c r="T590" s="218"/>
      <c r="AT590" s="219" t="s">
        <v>165</v>
      </c>
      <c r="AU590" s="219" t="s">
        <v>85</v>
      </c>
      <c r="AV590" s="14" t="s">
        <v>85</v>
      </c>
      <c r="AW590" s="14" t="s">
        <v>35</v>
      </c>
      <c r="AX590" s="14" t="s">
        <v>75</v>
      </c>
      <c r="AY590" s="219" t="s">
        <v>153</v>
      </c>
    </row>
    <row r="591" spans="2:51" s="15" customFormat="1" ht="11.25">
      <c r="B591" s="220"/>
      <c r="C591" s="221"/>
      <c r="D591" s="200" t="s">
        <v>165</v>
      </c>
      <c r="E591" s="222" t="s">
        <v>19</v>
      </c>
      <c r="F591" s="223" t="s">
        <v>169</v>
      </c>
      <c r="G591" s="221"/>
      <c r="H591" s="224">
        <v>28.290999999999997</v>
      </c>
      <c r="I591" s="225"/>
      <c r="J591" s="221"/>
      <c r="K591" s="221"/>
      <c r="L591" s="226"/>
      <c r="M591" s="227"/>
      <c r="N591" s="228"/>
      <c r="O591" s="228"/>
      <c r="P591" s="228"/>
      <c r="Q591" s="228"/>
      <c r="R591" s="228"/>
      <c r="S591" s="228"/>
      <c r="T591" s="229"/>
      <c r="AT591" s="230" t="s">
        <v>165</v>
      </c>
      <c r="AU591" s="230" t="s">
        <v>85</v>
      </c>
      <c r="AV591" s="15" t="s">
        <v>154</v>
      </c>
      <c r="AW591" s="15" t="s">
        <v>35</v>
      </c>
      <c r="AX591" s="15" t="s">
        <v>75</v>
      </c>
      <c r="AY591" s="230" t="s">
        <v>153</v>
      </c>
    </row>
    <row r="592" spans="2:51" s="13" customFormat="1" ht="11.25">
      <c r="B592" s="198"/>
      <c r="C592" s="199"/>
      <c r="D592" s="200" t="s">
        <v>165</v>
      </c>
      <c r="E592" s="201" t="s">
        <v>19</v>
      </c>
      <c r="F592" s="202" t="s">
        <v>174</v>
      </c>
      <c r="G592" s="199"/>
      <c r="H592" s="201" t="s">
        <v>19</v>
      </c>
      <c r="I592" s="203"/>
      <c r="J592" s="199"/>
      <c r="K592" s="199"/>
      <c r="L592" s="204"/>
      <c r="M592" s="205"/>
      <c r="N592" s="206"/>
      <c r="O592" s="206"/>
      <c r="P592" s="206"/>
      <c r="Q592" s="206"/>
      <c r="R592" s="206"/>
      <c r="S592" s="206"/>
      <c r="T592" s="207"/>
      <c r="AT592" s="208" t="s">
        <v>165</v>
      </c>
      <c r="AU592" s="208" t="s">
        <v>85</v>
      </c>
      <c r="AV592" s="13" t="s">
        <v>83</v>
      </c>
      <c r="AW592" s="13" t="s">
        <v>35</v>
      </c>
      <c r="AX592" s="13" t="s">
        <v>75</v>
      </c>
      <c r="AY592" s="208" t="s">
        <v>153</v>
      </c>
    </row>
    <row r="593" spans="2:51" s="14" customFormat="1" ht="11.25">
      <c r="B593" s="209"/>
      <c r="C593" s="210"/>
      <c r="D593" s="200" t="s">
        <v>165</v>
      </c>
      <c r="E593" s="211" t="s">
        <v>19</v>
      </c>
      <c r="F593" s="212" t="s">
        <v>266</v>
      </c>
      <c r="G593" s="210"/>
      <c r="H593" s="213">
        <v>6.642</v>
      </c>
      <c r="I593" s="214"/>
      <c r="J593" s="210"/>
      <c r="K593" s="210"/>
      <c r="L593" s="215"/>
      <c r="M593" s="216"/>
      <c r="N593" s="217"/>
      <c r="O593" s="217"/>
      <c r="P593" s="217"/>
      <c r="Q593" s="217"/>
      <c r="R593" s="217"/>
      <c r="S593" s="217"/>
      <c r="T593" s="218"/>
      <c r="AT593" s="219" t="s">
        <v>165</v>
      </c>
      <c r="AU593" s="219" t="s">
        <v>85</v>
      </c>
      <c r="AV593" s="14" t="s">
        <v>85</v>
      </c>
      <c r="AW593" s="14" t="s">
        <v>35</v>
      </c>
      <c r="AX593" s="14" t="s">
        <v>75</v>
      </c>
      <c r="AY593" s="219" t="s">
        <v>153</v>
      </c>
    </row>
    <row r="594" spans="2:51" s="15" customFormat="1" ht="11.25">
      <c r="B594" s="220"/>
      <c r="C594" s="221"/>
      <c r="D594" s="200" t="s">
        <v>165</v>
      </c>
      <c r="E594" s="222" t="s">
        <v>19</v>
      </c>
      <c r="F594" s="223" t="s">
        <v>169</v>
      </c>
      <c r="G594" s="221"/>
      <c r="H594" s="224">
        <v>6.642</v>
      </c>
      <c r="I594" s="225"/>
      <c r="J594" s="221"/>
      <c r="K594" s="221"/>
      <c r="L594" s="226"/>
      <c r="M594" s="227"/>
      <c r="N594" s="228"/>
      <c r="O594" s="228"/>
      <c r="P594" s="228"/>
      <c r="Q594" s="228"/>
      <c r="R594" s="228"/>
      <c r="S594" s="228"/>
      <c r="T594" s="229"/>
      <c r="AT594" s="230" t="s">
        <v>165</v>
      </c>
      <c r="AU594" s="230" t="s">
        <v>85</v>
      </c>
      <c r="AV594" s="15" t="s">
        <v>154</v>
      </c>
      <c r="AW594" s="15" t="s">
        <v>35</v>
      </c>
      <c r="AX594" s="15" t="s">
        <v>75</v>
      </c>
      <c r="AY594" s="230" t="s">
        <v>153</v>
      </c>
    </row>
    <row r="595" spans="2:51" s="16" customFormat="1" ht="11.25">
      <c r="B595" s="231"/>
      <c r="C595" s="232"/>
      <c r="D595" s="200" t="s">
        <v>165</v>
      </c>
      <c r="E595" s="233" t="s">
        <v>19</v>
      </c>
      <c r="F595" s="234" t="s">
        <v>176</v>
      </c>
      <c r="G595" s="232"/>
      <c r="H595" s="235">
        <v>83.76400000000001</v>
      </c>
      <c r="I595" s="236"/>
      <c r="J595" s="232"/>
      <c r="K595" s="232"/>
      <c r="L595" s="237"/>
      <c r="M595" s="238"/>
      <c r="N595" s="239"/>
      <c r="O595" s="239"/>
      <c r="P595" s="239"/>
      <c r="Q595" s="239"/>
      <c r="R595" s="239"/>
      <c r="S595" s="239"/>
      <c r="T595" s="240"/>
      <c r="AT595" s="241" t="s">
        <v>165</v>
      </c>
      <c r="AU595" s="241" t="s">
        <v>85</v>
      </c>
      <c r="AV595" s="16" t="s">
        <v>161</v>
      </c>
      <c r="AW595" s="16" t="s">
        <v>35</v>
      </c>
      <c r="AX595" s="16" t="s">
        <v>83</v>
      </c>
      <c r="AY595" s="241" t="s">
        <v>153</v>
      </c>
    </row>
    <row r="596" spans="1:65" s="2" customFormat="1" ht="24.2" customHeight="1">
      <c r="A596" s="36"/>
      <c r="B596" s="37"/>
      <c r="C596" s="180" t="s">
        <v>515</v>
      </c>
      <c r="D596" s="180" t="s">
        <v>156</v>
      </c>
      <c r="E596" s="181" t="s">
        <v>557</v>
      </c>
      <c r="F596" s="182" t="s">
        <v>558</v>
      </c>
      <c r="G596" s="183" t="s">
        <v>191</v>
      </c>
      <c r="H596" s="184">
        <v>1.169</v>
      </c>
      <c r="I596" s="185"/>
      <c r="J596" s="186">
        <f>ROUND(I596*H596,2)</f>
        <v>0</v>
      </c>
      <c r="K596" s="182" t="s">
        <v>160</v>
      </c>
      <c r="L596" s="41"/>
      <c r="M596" s="187" t="s">
        <v>19</v>
      </c>
      <c r="N596" s="188" t="s">
        <v>46</v>
      </c>
      <c r="O596" s="66"/>
      <c r="P596" s="189">
        <f>O596*H596</f>
        <v>0</v>
      </c>
      <c r="Q596" s="189">
        <v>0</v>
      </c>
      <c r="R596" s="189">
        <f>Q596*H596</f>
        <v>0</v>
      </c>
      <c r="S596" s="189">
        <v>0</v>
      </c>
      <c r="T596" s="190">
        <f>S596*H596</f>
        <v>0</v>
      </c>
      <c r="U596" s="36"/>
      <c r="V596" s="36"/>
      <c r="W596" s="36"/>
      <c r="X596" s="36"/>
      <c r="Y596" s="36"/>
      <c r="Z596" s="36"/>
      <c r="AA596" s="36"/>
      <c r="AB596" s="36"/>
      <c r="AC596" s="36"/>
      <c r="AD596" s="36"/>
      <c r="AE596" s="36"/>
      <c r="AR596" s="191" t="s">
        <v>285</v>
      </c>
      <c r="AT596" s="191" t="s">
        <v>156</v>
      </c>
      <c r="AU596" s="191" t="s">
        <v>85</v>
      </c>
      <c r="AY596" s="19" t="s">
        <v>153</v>
      </c>
      <c r="BE596" s="192">
        <f>IF(N596="základní",J596,0)</f>
        <v>0</v>
      </c>
      <c r="BF596" s="192">
        <f>IF(N596="snížená",J596,0)</f>
        <v>0</v>
      </c>
      <c r="BG596" s="192">
        <f>IF(N596="zákl. přenesená",J596,0)</f>
        <v>0</v>
      </c>
      <c r="BH596" s="192">
        <f>IF(N596="sníž. přenesená",J596,0)</f>
        <v>0</v>
      </c>
      <c r="BI596" s="192">
        <f>IF(N596="nulová",J596,0)</f>
        <v>0</v>
      </c>
      <c r="BJ596" s="19" t="s">
        <v>83</v>
      </c>
      <c r="BK596" s="192">
        <f>ROUND(I596*H596,2)</f>
        <v>0</v>
      </c>
      <c r="BL596" s="19" t="s">
        <v>285</v>
      </c>
      <c r="BM596" s="191" t="s">
        <v>559</v>
      </c>
    </row>
    <row r="597" spans="1:47" s="2" customFormat="1" ht="11.25">
      <c r="A597" s="36"/>
      <c r="B597" s="37"/>
      <c r="C597" s="38"/>
      <c r="D597" s="193" t="s">
        <v>163</v>
      </c>
      <c r="E597" s="38"/>
      <c r="F597" s="194" t="s">
        <v>560</v>
      </c>
      <c r="G597" s="38"/>
      <c r="H597" s="38"/>
      <c r="I597" s="195"/>
      <c r="J597" s="38"/>
      <c r="K597" s="38"/>
      <c r="L597" s="41"/>
      <c r="M597" s="196"/>
      <c r="N597" s="197"/>
      <c r="O597" s="66"/>
      <c r="P597" s="66"/>
      <c r="Q597" s="66"/>
      <c r="R597" s="66"/>
      <c r="S597" s="66"/>
      <c r="T597" s="67"/>
      <c r="U597" s="36"/>
      <c r="V597" s="36"/>
      <c r="W597" s="36"/>
      <c r="X597" s="36"/>
      <c r="Y597" s="36"/>
      <c r="Z597" s="36"/>
      <c r="AA597" s="36"/>
      <c r="AB597" s="36"/>
      <c r="AC597" s="36"/>
      <c r="AD597" s="36"/>
      <c r="AE597" s="36"/>
      <c r="AT597" s="19" t="s">
        <v>163</v>
      </c>
      <c r="AU597" s="19" t="s">
        <v>85</v>
      </c>
    </row>
    <row r="598" spans="1:65" s="2" customFormat="1" ht="24.2" customHeight="1">
      <c r="A598" s="36"/>
      <c r="B598" s="37"/>
      <c r="C598" s="180" t="s">
        <v>561</v>
      </c>
      <c r="D598" s="180" t="s">
        <v>156</v>
      </c>
      <c r="E598" s="181" t="s">
        <v>562</v>
      </c>
      <c r="F598" s="182" t="s">
        <v>563</v>
      </c>
      <c r="G598" s="183" t="s">
        <v>191</v>
      </c>
      <c r="H598" s="184">
        <v>1.169</v>
      </c>
      <c r="I598" s="185"/>
      <c r="J598" s="186">
        <f>ROUND(I598*H598,2)</f>
        <v>0</v>
      </c>
      <c r="K598" s="182" t="s">
        <v>160</v>
      </c>
      <c r="L598" s="41"/>
      <c r="M598" s="187" t="s">
        <v>19</v>
      </c>
      <c r="N598" s="188" t="s">
        <v>46</v>
      </c>
      <c r="O598" s="66"/>
      <c r="P598" s="189">
        <f>O598*H598</f>
        <v>0</v>
      </c>
      <c r="Q598" s="189">
        <v>0</v>
      </c>
      <c r="R598" s="189">
        <f>Q598*H598</f>
        <v>0</v>
      </c>
      <c r="S598" s="189">
        <v>0</v>
      </c>
      <c r="T598" s="190">
        <f>S598*H598</f>
        <v>0</v>
      </c>
      <c r="U598" s="36"/>
      <c r="V598" s="36"/>
      <c r="W598" s="36"/>
      <c r="X598" s="36"/>
      <c r="Y598" s="36"/>
      <c r="Z598" s="36"/>
      <c r="AA598" s="36"/>
      <c r="AB598" s="36"/>
      <c r="AC598" s="36"/>
      <c r="AD598" s="36"/>
      <c r="AE598" s="36"/>
      <c r="AR598" s="191" t="s">
        <v>285</v>
      </c>
      <c r="AT598" s="191" t="s">
        <v>156</v>
      </c>
      <c r="AU598" s="191" t="s">
        <v>85</v>
      </c>
      <c r="AY598" s="19" t="s">
        <v>153</v>
      </c>
      <c r="BE598" s="192">
        <f>IF(N598="základní",J598,0)</f>
        <v>0</v>
      </c>
      <c r="BF598" s="192">
        <f>IF(N598="snížená",J598,0)</f>
        <v>0</v>
      </c>
      <c r="BG598" s="192">
        <f>IF(N598="zákl. přenesená",J598,0)</f>
        <v>0</v>
      </c>
      <c r="BH598" s="192">
        <f>IF(N598="sníž. přenesená",J598,0)</f>
        <v>0</v>
      </c>
      <c r="BI598" s="192">
        <f>IF(N598="nulová",J598,0)</f>
        <v>0</v>
      </c>
      <c r="BJ598" s="19" t="s">
        <v>83</v>
      </c>
      <c r="BK598" s="192">
        <f>ROUND(I598*H598,2)</f>
        <v>0</v>
      </c>
      <c r="BL598" s="19" t="s">
        <v>285</v>
      </c>
      <c r="BM598" s="191" t="s">
        <v>564</v>
      </c>
    </row>
    <row r="599" spans="1:47" s="2" customFormat="1" ht="11.25">
      <c r="A599" s="36"/>
      <c r="B599" s="37"/>
      <c r="C599" s="38"/>
      <c r="D599" s="193" t="s">
        <v>163</v>
      </c>
      <c r="E599" s="38"/>
      <c r="F599" s="194" t="s">
        <v>565</v>
      </c>
      <c r="G599" s="38"/>
      <c r="H599" s="38"/>
      <c r="I599" s="195"/>
      <c r="J599" s="38"/>
      <c r="K599" s="38"/>
      <c r="L599" s="41"/>
      <c r="M599" s="196"/>
      <c r="N599" s="197"/>
      <c r="O599" s="66"/>
      <c r="P599" s="66"/>
      <c r="Q599" s="66"/>
      <c r="R599" s="66"/>
      <c r="S599" s="66"/>
      <c r="T599" s="67"/>
      <c r="U599" s="36"/>
      <c r="V599" s="36"/>
      <c r="W599" s="36"/>
      <c r="X599" s="36"/>
      <c r="Y599" s="36"/>
      <c r="Z599" s="36"/>
      <c r="AA599" s="36"/>
      <c r="AB599" s="36"/>
      <c r="AC599" s="36"/>
      <c r="AD599" s="36"/>
      <c r="AE599" s="36"/>
      <c r="AT599" s="19" t="s">
        <v>163</v>
      </c>
      <c r="AU599" s="19" t="s">
        <v>85</v>
      </c>
    </row>
    <row r="600" spans="2:63" s="12" customFormat="1" ht="22.9" customHeight="1">
      <c r="B600" s="164"/>
      <c r="C600" s="165"/>
      <c r="D600" s="166" t="s">
        <v>74</v>
      </c>
      <c r="E600" s="178" t="s">
        <v>566</v>
      </c>
      <c r="F600" s="178" t="s">
        <v>567</v>
      </c>
      <c r="G600" s="165"/>
      <c r="H600" s="165"/>
      <c r="I600" s="168"/>
      <c r="J600" s="179">
        <f>BK600</f>
        <v>0</v>
      </c>
      <c r="K600" s="165"/>
      <c r="L600" s="170"/>
      <c r="M600" s="171"/>
      <c r="N600" s="172"/>
      <c r="O600" s="172"/>
      <c r="P600" s="173">
        <f>SUM(P601:P605)</f>
        <v>0</v>
      </c>
      <c r="Q600" s="172"/>
      <c r="R600" s="173">
        <f>SUM(R601:R605)</f>
        <v>0</v>
      </c>
      <c r="S600" s="172"/>
      <c r="T600" s="174">
        <f>SUM(T601:T605)</f>
        <v>0.63128538</v>
      </c>
      <c r="AR600" s="175" t="s">
        <v>85</v>
      </c>
      <c r="AT600" s="176" t="s">
        <v>74</v>
      </c>
      <c r="AU600" s="176" t="s">
        <v>83</v>
      </c>
      <c r="AY600" s="175" t="s">
        <v>153</v>
      </c>
      <c r="BK600" s="177">
        <f>SUM(BK601:BK605)</f>
        <v>0</v>
      </c>
    </row>
    <row r="601" spans="1:65" s="2" customFormat="1" ht="16.5" customHeight="1">
      <c r="A601" s="36"/>
      <c r="B601" s="37"/>
      <c r="C601" s="180" t="s">
        <v>568</v>
      </c>
      <c r="D601" s="180" t="s">
        <v>156</v>
      </c>
      <c r="E601" s="181" t="s">
        <v>569</v>
      </c>
      <c r="F601" s="182" t="s">
        <v>570</v>
      </c>
      <c r="G601" s="183" t="s">
        <v>159</v>
      </c>
      <c r="H601" s="184">
        <v>106.277</v>
      </c>
      <c r="I601" s="185"/>
      <c r="J601" s="186">
        <f>ROUND(I601*H601,2)</f>
        <v>0</v>
      </c>
      <c r="K601" s="182" t="s">
        <v>160</v>
      </c>
      <c r="L601" s="41"/>
      <c r="M601" s="187" t="s">
        <v>19</v>
      </c>
      <c r="N601" s="188" t="s">
        <v>46</v>
      </c>
      <c r="O601" s="66"/>
      <c r="P601" s="189">
        <f>O601*H601</f>
        <v>0</v>
      </c>
      <c r="Q601" s="189">
        <v>0</v>
      </c>
      <c r="R601" s="189">
        <f>Q601*H601</f>
        <v>0</v>
      </c>
      <c r="S601" s="189">
        <v>0.00594</v>
      </c>
      <c r="T601" s="190">
        <f>S601*H601</f>
        <v>0.63128538</v>
      </c>
      <c r="U601" s="36"/>
      <c r="V601" s="36"/>
      <c r="W601" s="36"/>
      <c r="X601" s="36"/>
      <c r="Y601" s="36"/>
      <c r="Z601" s="36"/>
      <c r="AA601" s="36"/>
      <c r="AB601" s="36"/>
      <c r="AC601" s="36"/>
      <c r="AD601" s="36"/>
      <c r="AE601" s="36"/>
      <c r="AR601" s="191" t="s">
        <v>285</v>
      </c>
      <c r="AT601" s="191" t="s">
        <v>156</v>
      </c>
      <c r="AU601" s="191" t="s">
        <v>85</v>
      </c>
      <c r="AY601" s="19" t="s">
        <v>153</v>
      </c>
      <c r="BE601" s="192">
        <f>IF(N601="základní",J601,0)</f>
        <v>0</v>
      </c>
      <c r="BF601" s="192">
        <f>IF(N601="snížená",J601,0)</f>
        <v>0</v>
      </c>
      <c r="BG601" s="192">
        <f>IF(N601="zákl. přenesená",J601,0)</f>
        <v>0</v>
      </c>
      <c r="BH601" s="192">
        <f>IF(N601="sníž. přenesená",J601,0)</f>
        <v>0</v>
      </c>
      <c r="BI601" s="192">
        <f>IF(N601="nulová",J601,0)</f>
        <v>0</v>
      </c>
      <c r="BJ601" s="19" t="s">
        <v>83</v>
      </c>
      <c r="BK601" s="192">
        <f>ROUND(I601*H601,2)</f>
        <v>0</v>
      </c>
      <c r="BL601" s="19" t="s">
        <v>285</v>
      </c>
      <c r="BM601" s="191" t="s">
        <v>571</v>
      </c>
    </row>
    <row r="602" spans="1:47" s="2" customFormat="1" ht="11.25">
      <c r="A602" s="36"/>
      <c r="B602" s="37"/>
      <c r="C602" s="38"/>
      <c r="D602" s="193" t="s">
        <v>163</v>
      </c>
      <c r="E602" s="38"/>
      <c r="F602" s="194" t="s">
        <v>572</v>
      </c>
      <c r="G602" s="38"/>
      <c r="H602" s="38"/>
      <c r="I602" s="195"/>
      <c r="J602" s="38"/>
      <c r="K602" s="38"/>
      <c r="L602" s="41"/>
      <c r="M602" s="196"/>
      <c r="N602" s="197"/>
      <c r="O602" s="66"/>
      <c r="P602" s="66"/>
      <c r="Q602" s="66"/>
      <c r="R602" s="66"/>
      <c r="S602" s="66"/>
      <c r="T602" s="67"/>
      <c r="U602" s="36"/>
      <c r="V602" s="36"/>
      <c r="W602" s="36"/>
      <c r="X602" s="36"/>
      <c r="Y602" s="36"/>
      <c r="Z602" s="36"/>
      <c r="AA602" s="36"/>
      <c r="AB602" s="36"/>
      <c r="AC602" s="36"/>
      <c r="AD602" s="36"/>
      <c r="AE602" s="36"/>
      <c r="AT602" s="19" t="s">
        <v>163</v>
      </c>
      <c r="AU602" s="19" t="s">
        <v>85</v>
      </c>
    </row>
    <row r="603" spans="2:51" s="13" customFormat="1" ht="11.25">
      <c r="B603" s="198"/>
      <c r="C603" s="199"/>
      <c r="D603" s="200" t="s">
        <v>165</v>
      </c>
      <c r="E603" s="201" t="s">
        <v>19</v>
      </c>
      <c r="F603" s="202" t="s">
        <v>166</v>
      </c>
      <c r="G603" s="199"/>
      <c r="H603" s="201" t="s">
        <v>19</v>
      </c>
      <c r="I603" s="203"/>
      <c r="J603" s="199"/>
      <c r="K603" s="199"/>
      <c r="L603" s="204"/>
      <c r="M603" s="205"/>
      <c r="N603" s="206"/>
      <c r="O603" s="206"/>
      <c r="P603" s="206"/>
      <c r="Q603" s="206"/>
      <c r="R603" s="206"/>
      <c r="S603" s="206"/>
      <c r="T603" s="207"/>
      <c r="AT603" s="208" t="s">
        <v>165</v>
      </c>
      <c r="AU603" s="208" t="s">
        <v>85</v>
      </c>
      <c r="AV603" s="13" t="s">
        <v>83</v>
      </c>
      <c r="AW603" s="13" t="s">
        <v>35</v>
      </c>
      <c r="AX603" s="13" t="s">
        <v>75</v>
      </c>
      <c r="AY603" s="208" t="s">
        <v>153</v>
      </c>
    </row>
    <row r="604" spans="2:51" s="14" customFormat="1" ht="11.25">
      <c r="B604" s="209"/>
      <c r="C604" s="210"/>
      <c r="D604" s="200" t="s">
        <v>165</v>
      </c>
      <c r="E604" s="211" t="s">
        <v>19</v>
      </c>
      <c r="F604" s="212" t="s">
        <v>573</v>
      </c>
      <c r="G604" s="210"/>
      <c r="H604" s="213">
        <v>106.277</v>
      </c>
      <c r="I604" s="214"/>
      <c r="J604" s="210"/>
      <c r="K604" s="210"/>
      <c r="L604" s="215"/>
      <c r="M604" s="216"/>
      <c r="N604" s="217"/>
      <c r="O604" s="217"/>
      <c r="P604" s="217"/>
      <c r="Q604" s="217"/>
      <c r="R604" s="217"/>
      <c r="S604" s="217"/>
      <c r="T604" s="218"/>
      <c r="AT604" s="219" t="s">
        <v>165</v>
      </c>
      <c r="AU604" s="219" t="s">
        <v>85</v>
      </c>
      <c r="AV604" s="14" t="s">
        <v>85</v>
      </c>
      <c r="AW604" s="14" t="s">
        <v>35</v>
      </c>
      <c r="AX604" s="14" t="s">
        <v>75</v>
      </c>
      <c r="AY604" s="219" t="s">
        <v>153</v>
      </c>
    </row>
    <row r="605" spans="2:51" s="16" customFormat="1" ht="11.25">
      <c r="B605" s="231"/>
      <c r="C605" s="232"/>
      <c r="D605" s="200" t="s">
        <v>165</v>
      </c>
      <c r="E605" s="233" t="s">
        <v>19</v>
      </c>
      <c r="F605" s="234" t="s">
        <v>176</v>
      </c>
      <c r="G605" s="232"/>
      <c r="H605" s="235">
        <v>106.277</v>
      </c>
      <c r="I605" s="236"/>
      <c r="J605" s="232"/>
      <c r="K605" s="232"/>
      <c r="L605" s="237"/>
      <c r="M605" s="238"/>
      <c r="N605" s="239"/>
      <c r="O605" s="239"/>
      <c r="P605" s="239"/>
      <c r="Q605" s="239"/>
      <c r="R605" s="239"/>
      <c r="S605" s="239"/>
      <c r="T605" s="240"/>
      <c r="AT605" s="241" t="s">
        <v>165</v>
      </c>
      <c r="AU605" s="241" t="s">
        <v>85</v>
      </c>
      <c r="AV605" s="16" t="s">
        <v>161</v>
      </c>
      <c r="AW605" s="16" t="s">
        <v>35</v>
      </c>
      <c r="AX605" s="16" t="s">
        <v>83</v>
      </c>
      <c r="AY605" s="241" t="s">
        <v>153</v>
      </c>
    </row>
    <row r="606" spans="2:63" s="12" customFormat="1" ht="22.9" customHeight="1">
      <c r="B606" s="164"/>
      <c r="C606" s="165"/>
      <c r="D606" s="166" t="s">
        <v>74</v>
      </c>
      <c r="E606" s="178" t="s">
        <v>574</v>
      </c>
      <c r="F606" s="178" t="s">
        <v>575</v>
      </c>
      <c r="G606" s="165"/>
      <c r="H606" s="165"/>
      <c r="I606" s="168"/>
      <c r="J606" s="179">
        <f>BK606</f>
        <v>0</v>
      </c>
      <c r="K606" s="165"/>
      <c r="L606" s="170"/>
      <c r="M606" s="171"/>
      <c r="N606" s="172"/>
      <c r="O606" s="172"/>
      <c r="P606" s="173">
        <f>SUM(P607:P611)</f>
        <v>0</v>
      </c>
      <c r="Q606" s="172"/>
      <c r="R606" s="173">
        <f>SUM(R607:R611)</f>
        <v>0</v>
      </c>
      <c r="S606" s="172"/>
      <c r="T606" s="174">
        <f>SUM(T607:T611)</f>
        <v>0.41395200000000004</v>
      </c>
      <c r="AR606" s="175" t="s">
        <v>85</v>
      </c>
      <c r="AT606" s="176" t="s">
        <v>74</v>
      </c>
      <c r="AU606" s="176" t="s">
        <v>83</v>
      </c>
      <c r="AY606" s="175" t="s">
        <v>153</v>
      </c>
      <c r="BK606" s="177">
        <f>SUM(BK607:BK611)</f>
        <v>0</v>
      </c>
    </row>
    <row r="607" spans="1:65" s="2" customFormat="1" ht="16.5" customHeight="1">
      <c r="A607" s="36"/>
      <c r="B607" s="37"/>
      <c r="C607" s="180" t="s">
        <v>576</v>
      </c>
      <c r="D607" s="180" t="s">
        <v>156</v>
      </c>
      <c r="E607" s="181" t="s">
        <v>577</v>
      </c>
      <c r="F607" s="182" t="s">
        <v>578</v>
      </c>
      <c r="G607" s="183" t="s">
        <v>159</v>
      </c>
      <c r="H607" s="184">
        <v>59.136</v>
      </c>
      <c r="I607" s="185"/>
      <c r="J607" s="186">
        <f>ROUND(I607*H607,2)</f>
        <v>0</v>
      </c>
      <c r="K607" s="182" t="s">
        <v>160</v>
      </c>
      <c r="L607" s="41"/>
      <c r="M607" s="187" t="s">
        <v>19</v>
      </c>
      <c r="N607" s="188" t="s">
        <v>46</v>
      </c>
      <c r="O607" s="66"/>
      <c r="P607" s="189">
        <f>O607*H607</f>
        <v>0</v>
      </c>
      <c r="Q607" s="189">
        <v>0</v>
      </c>
      <c r="R607" s="189">
        <f>Q607*H607</f>
        <v>0</v>
      </c>
      <c r="S607" s="189">
        <v>0.007</v>
      </c>
      <c r="T607" s="190">
        <f>S607*H607</f>
        <v>0.41395200000000004</v>
      </c>
      <c r="U607" s="36"/>
      <c r="V607" s="36"/>
      <c r="W607" s="36"/>
      <c r="X607" s="36"/>
      <c r="Y607" s="36"/>
      <c r="Z607" s="36"/>
      <c r="AA607" s="36"/>
      <c r="AB607" s="36"/>
      <c r="AC607" s="36"/>
      <c r="AD607" s="36"/>
      <c r="AE607" s="36"/>
      <c r="AR607" s="191" t="s">
        <v>285</v>
      </c>
      <c r="AT607" s="191" t="s">
        <v>156</v>
      </c>
      <c r="AU607" s="191" t="s">
        <v>85</v>
      </c>
      <c r="AY607" s="19" t="s">
        <v>153</v>
      </c>
      <c r="BE607" s="192">
        <f>IF(N607="základní",J607,0)</f>
        <v>0</v>
      </c>
      <c r="BF607" s="192">
        <f>IF(N607="snížená",J607,0)</f>
        <v>0</v>
      </c>
      <c r="BG607" s="192">
        <f>IF(N607="zákl. přenesená",J607,0)</f>
        <v>0</v>
      </c>
      <c r="BH607" s="192">
        <f>IF(N607="sníž. přenesená",J607,0)</f>
        <v>0</v>
      </c>
      <c r="BI607" s="192">
        <f>IF(N607="nulová",J607,0)</f>
        <v>0</v>
      </c>
      <c r="BJ607" s="19" t="s">
        <v>83</v>
      </c>
      <c r="BK607" s="192">
        <f>ROUND(I607*H607,2)</f>
        <v>0</v>
      </c>
      <c r="BL607" s="19" t="s">
        <v>285</v>
      </c>
      <c r="BM607" s="191" t="s">
        <v>579</v>
      </c>
    </row>
    <row r="608" spans="1:47" s="2" customFormat="1" ht="11.25">
      <c r="A608" s="36"/>
      <c r="B608" s="37"/>
      <c r="C608" s="38"/>
      <c r="D608" s="193" t="s">
        <v>163</v>
      </c>
      <c r="E608" s="38"/>
      <c r="F608" s="194" t="s">
        <v>580</v>
      </c>
      <c r="G608" s="38"/>
      <c r="H608" s="38"/>
      <c r="I608" s="195"/>
      <c r="J608" s="38"/>
      <c r="K608" s="38"/>
      <c r="L608" s="41"/>
      <c r="M608" s="196"/>
      <c r="N608" s="197"/>
      <c r="O608" s="66"/>
      <c r="P608" s="66"/>
      <c r="Q608" s="66"/>
      <c r="R608" s="66"/>
      <c r="S608" s="66"/>
      <c r="T608" s="67"/>
      <c r="U608" s="36"/>
      <c r="V608" s="36"/>
      <c r="W608" s="36"/>
      <c r="X608" s="36"/>
      <c r="Y608" s="36"/>
      <c r="Z608" s="36"/>
      <c r="AA608" s="36"/>
      <c r="AB608" s="36"/>
      <c r="AC608" s="36"/>
      <c r="AD608" s="36"/>
      <c r="AE608" s="36"/>
      <c r="AT608" s="19" t="s">
        <v>163</v>
      </c>
      <c r="AU608" s="19" t="s">
        <v>85</v>
      </c>
    </row>
    <row r="609" spans="2:51" s="13" customFormat="1" ht="11.25">
      <c r="B609" s="198"/>
      <c r="C609" s="199"/>
      <c r="D609" s="200" t="s">
        <v>165</v>
      </c>
      <c r="E609" s="201" t="s">
        <v>19</v>
      </c>
      <c r="F609" s="202" t="s">
        <v>166</v>
      </c>
      <c r="G609" s="199"/>
      <c r="H609" s="201" t="s">
        <v>19</v>
      </c>
      <c r="I609" s="203"/>
      <c r="J609" s="199"/>
      <c r="K609" s="199"/>
      <c r="L609" s="204"/>
      <c r="M609" s="205"/>
      <c r="N609" s="206"/>
      <c r="O609" s="206"/>
      <c r="P609" s="206"/>
      <c r="Q609" s="206"/>
      <c r="R609" s="206"/>
      <c r="S609" s="206"/>
      <c r="T609" s="207"/>
      <c r="AT609" s="208" t="s">
        <v>165</v>
      </c>
      <c r="AU609" s="208" t="s">
        <v>85</v>
      </c>
      <c r="AV609" s="13" t="s">
        <v>83</v>
      </c>
      <c r="AW609" s="13" t="s">
        <v>35</v>
      </c>
      <c r="AX609" s="13" t="s">
        <v>75</v>
      </c>
      <c r="AY609" s="208" t="s">
        <v>153</v>
      </c>
    </row>
    <row r="610" spans="2:51" s="14" customFormat="1" ht="11.25">
      <c r="B610" s="209"/>
      <c r="C610" s="210"/>
      <c r="D610" s="200" t="s">
        <v>165</v>
      </c>
      <c r="E610" s="211" t="s">
        <v>19</v>
      </c>
      <c r="F610" s="212" t="s">
        <v>581</v>
      </c>
      <c r="G610" s="210"/>
      <c r="H610" s="213">
        <v>59.136</v>
      </c>
      <c r="I610" s="214"/>
      <c r="J610" s="210"/>
      <c r="K610" s="210"/>
      <c r="L610" s="215"/>
      <c r="M610" s="216"/>
      <c r="N610" s="217"/>
      <c r="O610" s="217"/>
      <c r="P610" s="217"/>
      <c r="Q610" s="217"/>
      <c r="R610" s="217"/>
      <c r="S610" s="217"/>
      <c r="T610" s="218"/>
      <c r="AT610" s="219" t="s">
        <v>165</v>
      </c>
      <c r="AU610" s="219" t="s">
        <v>85</v>
      </c>
      <c r="AV610" s="14" t="s">
        <v>85</v>
      </c>
      <c r="AW610" s="14" t="s">
        <v>35</v>
      </c>
      <c r="AX610" s="14" t="s">
        <v>75</v>
      </c>
      <c r="AY610" s="219" t="s">
        <v>153</v>
      </c>
    </row>
    <row r="611" spans="2:51" s="16" customFormat="1" ht="11.25">
      <c r="B611" s="231"/>
      <c r="C611" s="232"/>
      <c r="D611" s="200" t="s">
        <v>165</v>
      </c>
      <c r="E611" s="233" t="s">
        <v>19</v>
      </c>
      <c r="F611" s="234" t="s">
        <v>176</v>
      </c>
      <c r="G611" s="232"/>
      <c r="H611" s="235">
        <v>59.136</v>
      </c>
      <c r="I611" s="236"/>
      <c r="J611" s="232"/>
      <c r="K611" s="232"/>
      <c r="L611" s="237"/>
      <c r="M611" s="238"/>
      <c r="N611" s="239"/>
      <c r="O611" s="239"/>
      <c r="P611" s="239"/>
      <c r="Q611" s="239"/>
      <c r="R611" s="239"/>
      <c r="S611" s="239"/>
      <c r="T611" s="240"/>
      <c r="AT611" s="241" t="s">
        <v>165</v>
      </c>
      <c r="AU611" s="241" t="s">
        <v>85</v>
      </c>
      <c r="AV611" s="16" t="s">
        <v>161</v>
      </c>
      <c r="AW611" s="16" t="s">
        <v>35</v>
      </c>
      <c r="AX611" s="16" t="s">
        <v>83</v>
      </c>
      <c r="AY611" s="241" t="s">
        <v>153</v>
      </c>
    </row>
    <row r="612" spans="2:63" s="12" customFormat="1" ht="25.9" customHeight="1">
      <c r="B612" s="164"/>
      <c r="C612" s="165"/>
      <c r="D612" s="166" t="s">
        <v>74</v>
      </c>
      <c r="E612" s="167" t="s">
        <v>582</v>
      </c>
      <c r="F612" s="167" t="s">
        <v>583</v>
      </c>
      <c r="G612" s="165"/>
      <c r="H612" s="165"/>
      <c r="I612" s="168"/>
      <c r="J612" s="169">
        <f>BK612</f>
        <v>0</v>
      </c>
      <c r="K612" s="165"/>
      <c r="L612" s="170"/>
      <c r="M612" s="171"/>
      <c r="N612" s="172"/>
      <c r="O612" s="172"/>
      <c r="P612" s="173">
        <f>SUM(P613:P617)</f>
        <v>0</v>
      </c>
      <c r="Q612" s="172"/>
      <c r="R612" s="173">
        <f>SUM(R613:R617)</f>
        <v>0</v>
      </c>
      <c r="S612" s="172"/>
      <c r="T612" s="174">
        <f>SUM(T613:T617)</f>
        <v>0</v>
      </c>
      <c r="AR612" s="175" t="s">
        <v>161</v>
      </c>
      <c r="AT612" s="176" t="s">
        <v>74</v>
      </c>
      <c r="AU612" s="176" t="s">
        <v>75</v>
      </c>
      <c r="AY612" s="175" t="s">
        <v>153</v>
      </c>
      <c r="BK612" s="177">
        <f>SUM(BK613:BK617)</f>
        <v>0</v>
      </c>
    </row>
    <row r="613" spans="1:65" s="2" customFormat="1" ht="16.5" customHeight="1">
      <c r="A613" s="36"/>
      <c r="B613" s="37"/>
      <c r="C613" s="180" t="s">
        <v>584</v>
      </c>
      <c r="D613" s="180" t="s">
        <v>156</v>
      </c>
      <c r="E613" s="181" t="s">
        <v>585</v>
      </c>
      <c r="F613" s="182" t="s">
        <v>586</v>
      </c>
      <c r="G613" s="183" t="s">
        <v>587</v>
      </c>
      <c r="H613" s="184">
        <v>1</v>
      </c>
      <c r="I613" s="185"/>
      <c r="J613" s="186">
        <f>ROUND(I613*H613,2)</f>
        <v>0</v>
      </c>
      <c r="K613" s="182" t="s">
        <v>160</v>
      </c>
      <c r="L613" s="41"/>
      <c r="M613" s="187" t="s">
        <v>19</v>
      </c>
      <c r="N613" s="188" t="s">
        <v>46</v>
      </c>
      <c r="O613" s="66"/>
      <c r="P613" s="189">
        <f>O613*H613</f>
        <v>0</v>
      </c>
      <c r="Q613" s="189">
        <v>0</v>
      </c>
      <c r="R613" s="189">
        <f>Q613*H613</f>
        <v>0</v>
      </c>
      <c r="S613" s="189">
        <v>0</v>
      </c>
      <c r="T613" s="190">
        <f>S613*H613</f>
        <v>0</v>
      </c>
      <c r="U613" s="36"/>
      <c r="V613" s="36"/>
      <c r="W613" s="36"/>
      <c r="X613" s="36"/>
      <c r="Y613" s="36"/>
      <c r="Z613" s="36"/>
      <c r="AA613" s="36"/>
      <c r="AB613" s="36"/>
      <c r="AC613" s="36"/>
      <c r="AD613" s="36"/>
      <c r="AE613" s="36"/>
      <c r="AR613" s="191" t="s">
        <v>258</v>
      </c>
      <c r="AT613" s="191" t="s">
        <v>156</v>
      </c>
      <c r="AU613" s="191" t="s">
        <v>83</v>
      </c>
      <c r="AY613" s="19" t="s">
        <v>153</v>
      </c>
      <c r="BE613" s="192">
        <f>IF(N613="základní",J613,0)</f>
        <v>0</v>
      </c>
      <c r="BF613" s="192">
        <f>IF(N613="snížená",J613,0)</f>
        <v>0</v>
      </c>
      <c r="BG613" s="192">
        <f>IF(N613="zákl. přenesená",J613,0)</f>
        <v>0</v>
      </c>
      <c r="BH613" s="192">
        <f>IF(N613="sníž. přenesená",J613,0)</f>
        <v>0</v>
      </c>
      <c r="BI613" s="192">
        <f>IF(N613="nulová",J613,0)</f>
        <v>0</v>
      </c>
      <c r="BJ613" s="19" t="s">
        <v>83</v>
      </c>
      <c r="BK613" s="192">
        <f>ROUND(I613*H613,2)</f>
        <v>0</v>
      </c>
      <c r="BL613" s="19" t="s">
        <v>258</v>
      </c>
      <c r="BM613" s="191" t="s">
        <v>588</v>
      </c>
    </row>
    <row r="614" spans="1:47" s="2" customFormat="1" ht="11.25">
      <c r="A614" s="36"/>
      <c r="B614" s="37"/>
      <c r="C614" s="38"/>
      <c r="D614" s="193" t="s">
        <v>163</v>
      </c>
      <c r="E614" s="38"/>
      <c r="F614" s="194" t="s">
        <v>589</v>
      </c>
      <c r="G614" s="38"/>
      <c r="H614" s="38"/>
      <c r="I614" s="195"/>
      <c r="J614" s="38"/>
      <c r="K614" s="38"/>
      <c r="L614" s="41"/>
      <c r="M614" s="196"/>
      <c r="N614" s="197"/>
      <c r="O614" s="66"/>
      <c r="P614" s="66"/>
      <c r="Q614" s="66"/>
      <c r="R614" s="66"/>
      <c r="S614" s="66"/>
      <c r="T614" s="67"/>
      <c r="U614" s="36"/>
      <c r="V614" s="36"/>
      <c r="W614" s="36"/>
      <c r="X614" s="36"/>
      <c r="Y614" s="36"/>
      <c r="Z614" s="36"/>
      <c r="AA614" s="36"/>
      <c r="AB614" s="36"/>
      <c r="AC614" s="36"/>
      <c r="AD614" s="36"/>
      <c r="AE614" s="36"/>
      <c r="AT614" s="19" t="s">
        <v>163</v>
      </c>
      <c r="AU614" s="19" t="s">
        <v>83</v>
      </c>
    </row>
    <row r="615" spans="2:51" s="13" customFormat="1" ht="11.25">
      <c r="B615" s="198"/>
      <c r="C615" s="199"/>
      <c r="D615" s="200" t="s">
        <v>165</v>
      </c>
      <c r="E615" s="201" t="s">
        <v>19</v>
      </c>
      <c r="F615" s="202" t="s">
        <v>590</v>
      </c>
      <c r="G615" s="199"/>
      <c r="H615" s="201" t="s">
        <v>19</v>
      </c>
      <c r="I615" s="203"/>
      <c r="J615" s="199"/>
      <c r="K615" s="199"/>
      <c r="L615" s="204"/>
      <c r="M615" s="205"/>
      <c r="N615" s="206"/>
      <c r="O615" s="206"/>
      <c r="P615" s="206"/>
      <c r="Q615" s="206"/>
      <c r="R615" s="206"/>
      <c r="S615" s="206"/>
      <c r="T615" s="207"/>
      <c r="AT615" s="208" t="s">
        <v>165</v>
      </c>
      <c r="AU615" s="208" t="s">
        <v>83</v>
      </c>
      <c r="AV615" s="13" t="s">
        <v>83</v>
      </c>
      <c r="AW615" s="13" t="s">
        <v>35</v>
      </c>
      <c r="AX615" s="13" t="s">
        <v>75</v>
      </c>
      <c r="AY615" s="208" t="s">
        <v>153</v>
      </c>
    </row>
    <row r="616" spans="2:51" s="14" customFormat="1" ht="11.25">
      <c r="B616" s="209"/>
      <c r="C616" s="210"/>
      <c r="D616" s="200" t="s">
        <v>165</v>
      </c>
      <c r="E616" s="211" t="s">
        <v>19</v>
      </c>
      <c r="F616" s="212" t="s">
        <v>83</v>
      </c>
      <c r="G616" s="210"/>
      <c r="H616" s="213">
        <v>1</v>
      </c>
      <c r="I616" s="214"/>
      <c r="J616" s="210"/>
      <c r="K616" s="210"/>
      <c r="L616" s="215"/>
      <c r="M616" s="216"/>
      <c r="N616" s="217"/>
      <c r="O616" s="217"/>
      <c r="P616" s="217"/>
      <c r="Q616" s="217"/>
      <c r="R616" s="217"/>
      <c r="S616" s="217"/>
      <c r="T616" s="218"/>
      <c r="AT616" s="219" t="s">
        <v>165</v>
      </c>
      <c r="AU616" s="219" t="s">
        <v>83</v>
      </c>
      <c r="AV616" s="14" t="s">
        <v>85</v>
      </c>
      <c r="AW616" s="14" t="s">
        <v>35</v>
      </c>
      <c r="AX616" s="14" t="s">
        <v>75</v>
      </c>
      <c r="AY616" s="219" t="s">
        <v>153</v>
      </c>
    </row>
    <row r="617" spans="2:51" s="16" customFormat="1" ht="11.25">
      <c r="B617" s="231"/>
      <c r="C617" s="232"/>
      <c r="D617" s="200" t="s">
        <v>165</v>
      </c>
      <c r="E617" s="233" t="s">
        <v>19</v>
      </c>
      <c r="F617" s="234" t="s">
        <v>176</v>
      </c>
      <c r="G617" s="232"/>
      <c r="H617" s="235">
        <v>1</v>
      </c>
      <c r="I617" s="236"/>
      <c r="J617" s="232"/>
      <c r="K617" s="232"/>
      <c r="L617" s="237"/>
      <c r="M617" s="252"/>
      <c r="N617" s="253"/>
      <c r="O617" s="253"/>
      <c r="P617" s="253"/>
      <c r="Q617" s="253"/>
      <c r="R617" s="253"/>
      <c r="S617" s="253"/>
      <c r="T617" s="254"/>
      <c r="AT617" s="241" t="s">
        <v>165</v>
      </c>
      <c r="AU617" s="241" t="s">
        <v>83</v>
      </c>
      <c r="AV617" s="16" t="s">
        <v>161</v>
      </c>
      <c r="AW617" s="16" t="s">
        <v>35</v>
      </c>
      <c r="AX617" s="16" t="s">
        <v>83</v>
      </c>
      <c r="AY617" s="241" t="s">
        <v>153</v>
      </c>
    </row>
    <row r="618" spans="1:31" s="2" customFormat="1" ht="6.95" customHeight="1">
      <c r="A618" s="36"/>
      <c r="B618" s="49"/>
      <c r="C618" s="50"/>
      <c r="D618" s="50"/>
      <c r="E618" s="50"/>
      <c r="F618" s="50"/>
      <c r="G618" s="50"/>
      <c r="H618" s="50"/>
      <c r="I618" s="50"/>
      <c r="J618" s="50"/>
      <c r="K618" s="50"/>
      <c r="L618" s="41"/>
      <c r="M618" s="36"/>
      <c r="O618" s="36"/>
      <c r="P618" s="36"/>
      <c r="Q618" s="36"/>
      <c r="R618" s="36"/>
      <c r="S618" s="36"/>
      <c r="T618" s="36"/>
      <c r="U618" s="36"/>
      <c r="V618" s="36"/>
      <c r="W618" s="36"/>
      <c r="X618" s="36"/>
      <c r="Y618" s="36"/>
      <c r="Z618" s="36"/>
      <c r="AA618" s="36"/>
      <c r="AB618" s="36"/>
      <c r="AC618" s="36"/>
      <c r="AD618" s="36"/>
      <c r="AE618" s="36"/>
    </row>
  </sheetData>
  <sheetProtection algorithmName="SHA-512" hashValue="yNmyibBpYTZMSTnGoJoaQIAjgty5sa2VAv33sn2f1XGwnaMYYRC+q8ZqfSBKrGW8+9WWJT75njYA1opcljSzcA==" saltValue="syc9C9KgOo0uGGW74wKziQIZArYEIP0oswdI+fi7mhFVeFJsNasLG5uYKUUnZgc8A8hFK2TnBV+Styo1Si+C2g==" spinCount="100000" sheet="1" objects="1" scenarios="1" formatColumns="0" formatRows="0" autoFilter="0"/>
  <autoFilter ref="C95:K617"/>
  <mergeCells count="9">
    <mergeCell ref="E50:H50"/>
    <mergeCell ref="E86:H86"/>
    <mergeCell ref="E88:H88"/>
    <mergeCell ref="L2:V2"/>
    <mergeCell ref="E7:H7"/>
    <mergeCell ref="E9:H9"/>
    <mergeCell ref="E18:H18"/>
    <mergeCell ref="E27:H27"/>
    <mergeCell ref="E48:H48"/>
  </mergeCells>
  <hyperlinks>
    <hyperlink ref="F100" r:id="rId1" display="https://podminky.urs.cz/item/CS_URS_2023_02/342272235"/>
    <hyperlink ref="F116" r:id="rId2" display="https://podminky.urs.cz/item/CS_URS_2023_02/411321414"/>
    <hyperlink ref="F131" r:id="rId3" display="https://podminky.urs.cz/item/CS_URS_2023_02/411362021"/>
    <hyperlink ref="F177" r:id="rId4" display="https://podminky.urs.cz/item/CS_URS_2023_02/411351011"/>
    <hyperlink ref="F192" r:id="rId5" display="https://podminky.urs.cz/item/CS_URS_2023_02/411351012"/>
    <hyperlink ref="F207" r:id="rId6" display="https://podminky.urs.cz/item/CS_URS_2023_02/411354311"/>
    <hyperlink ref="F222" r:id="rId7" display="https://podminky.urs.cz/item/CS_URS_2023_02/411354312"/>
    <hyperlink ref="F225" r:id="rId8" display="https://podminky.urs.cz/item/CS_URS_2023_02/619996137"/>
    <hyperlink ref="F240" r:id="rId9" display="https://podminky.urs.cz/item/CS_URS_2023_02/765192001"/>
    <hyperlink ref="F287" r:id="rId10" display="https://podminky.urs.cz/item/CS_URS_2023_02/997013159"/>
    <hyperlink ref="F289" r:id="rId11" display="https://podminky.urs.cz/item/CS_URS_2023_02/997221121"/>
    <hyperlink ref="F291" r:id="rId12" display="https://podminky.urs.cz/item/CS_URS_2023_02/997006012"/>
    <hyperlink ref="F293" r:id="rId13" display="https://podminky.urs.cz/item/CS_URS_2023_02/997006512"/>
    <hyperlink ref="F295" r:id="rId14" display="https://podminky.urs.cz/item/CS_URS_2023_02/997006519"/>
    <hyperlink ref="F298" r:id="rId15" display="https://podminky.urs.cz/item/CS_URS_2023_02/997013871"/>
    <hyperlink ref="F301" r:id="rId16" display="https://podminky.urs.cz/item/CS_URS_2023_02/998017004"/>
    <hyperlink ref="F305" r:id="rId17" display="https://podminky.urs.cz/item/CS_URS_2023_02/712361803"/>
    <hyperlink ref="F310" r:id="rId18" display="https://podminky.urs.cz/item/CS_URS_2023_02/712340831"/>
    <hyperlink ref="F315" r:id="rId19" display="https://podminky.urs.cz/item/CS_URS_2023_02/712311101"/>
    <hyperlink ref="F333" r:id="rId20" display="https://podminky.urs.cz/item/CS_URS_2023_02/712341559"/>
    <hyperlink ref="F348" r:id="rId21" display="https://podminky.urs.cz/item/CS_URS_2023_02/712341715"/>
    <hyperlink ref="F363" r:id="rId22" display="https://podminky.urs.cz/item/CS_URS_2023_02/712341716"/>
    <hyperlink ref="F378" r:id="rId23" display="https://podminky.urs.cz/item/CS_URS_2023_02/712391171"/>
    <hyperlink ref="F396" r:id="rId24" display="https://podminky.urs.cz/item/CS_URS_2023_02/712363429"/>
    <hyperlink ref="F411" r:id="rId25" display="https://podminky.urs.cz/item/CS_URS_2023_02/712363526"/>
    <hyperlink ref="F426" r:id="rId26" display="https://podminky.urs.cz/item/CS_URS_2023_02/712363115"/>
    <hyperlink ref="F441" r:id="rId27" display="https://podminky.urs.cz/item/CS_URS_2023_02/712363116"/>
    <hyperlink ref="F457" r:id="rId28" display="https://podminky.urs.cz/item/CS_URS_2023_02/712363367"/>
    <hyperlink ref="F462" r:id="rId29" display="https://podminky.urs.cz/item/CS_URS_2023_02/712363351"/>
    <hyperlink ref="F477" r:id="rId30" display="https://podminky.urs.cz/item/CS_URS_2023_02/712363353"/>
    <hyperlink ref="F492" r:id="rId31" display="https://podminky.urs.cz/item/CS_URS_2023_02/998712104"/>
    <hyperlink ref="F494" r:id="rId32" display="https://podminky.urs.cz/item/CS_URS_2023_02/998712181"/>
    <hyperlink ref="F497" r:id="rId33" display="https://podminky.urs.cz/item/CS_URS_2023_02/713131241"/>
    <hyperlink ref="F515" r:id="rId34" display="https://podminky.urs.cz/item/CS_URS_2023_02/713141131"/>
    <hyperlink ref="F533" r:id="rId35" display="https://podminky.urs.cz/item/CS_URS_2023_02/998713104"/>
    <hyperlink ref="F535" r:id="rId36" display="https://podminky.urs.cz/item/CS_URS_2023_02/998713181"/>
    <hyperlink ref="F541" r:id="rId37" display="https://podminky.urs.cz/item/CS_URS_2023_02/721171809"/>
    <hyperlink ref="F545" r:id="rId38" display="https://podminky.urs.cz/item/CS_URS_2023_02/721279153"/>
    <hyperlink ref="F563" r:id="rId39" display="https://podminky.urs.cz/item/CS_URS_2023_02/721174064"/>
    <hyperlink ref="F578" r:id="rId40" display="https://podminky.urs.cz/item/CS_URS_2023_02/998721104"/>
    <hyperlink ref="F580" r:id="rId41" display="https://podminky.urs.cz/item/CS_URS_2023_02/998721181"/>
    <hyperlink ref="F597" r:id="rId42" display="https://podminky.urs.cz/item/CS_URS_2023_02/998762104"/>
    <hyperlink ref="F599" r:id="rId43" display="https://podminky.urs.cz/item/CS_URS_2023_02/998762181"/>
    <hyperlink ref="F602" r:id="rId44" display="https://podminky.urs.cz/item/CS_URS_2023_02/764001821"/>
    <hyperlink ref="F608" r:id="rId45" display="https://podminky.urs.cz/item/CS_URS_2023_02/767492803"/>
    <hyperlink ref="F614" r:id="rId46" display="https://podminky.urs.cz/item/CS_URS_2023_02/094104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2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1"/>
      <c r="M2" s="371"/>
      <c r="N2" s="371"/>
      <c r="O2" s="371"/>
      <c r="P2" s="371"/>
      <c r="Q2" s="371"/>
      <c r="R2" s="371"/>
      <c r="S2" s="371"/>
      <c r="T2" s="371"/>
      <c r="U2" s="371"/>
      <c r="V2" s="371"/>
      <c r="AT2" s="19" t="s">
        <v>88</v>
      </c>
    </row>
    <row r="3" spans="2:46" s="1" customFormat="1" ht="6.95" customHeight="1">
      <c r="B3" s="110"/>
      <c r="C3" s="111"/>
      <c r="D3" s="111"/>
      <c r="E3" s="111"/>
      <c r="F3" s="111"/>
      <c r="G3" s="111"/>
      <c r="H3" s="111"/>
      <c r="I3" s="111"/>
      <c r="J3" s="111"/>
      <c r="K3" s="111"/>
      <c r="L3" s="22"/>
      <c r="AT3" s="19" t="s">
        <v>85</v>
      </c>
    </row>
    <row r="4" spans="2:46" s="1" customFormat="1" ht="24.95" customHeight="1">
      <c r="B4" s="22"/>
      <c r="D4" s="112" t="s">
        <v>114</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8" t="str">
        <f>'Rekapitulace stavby'!K6</f>
        <v>Částečná rekonstrukce VZT koleje Blanice</v>
      </c>
      <c r="F7" s="389"/>
      <c r="G7" s="389"/>
      <c r="H7" s="389"/>
      <c r="L7" s="22"/>
    </row>
    <row r="8" spans="1:31" s="2" customFormat="1" ht="12" customHeight="1">
      <c r="A8" s="36"/>
      <c r="B8" s="41"/>
      <c r="C8" s="36"/>
      <c r="D8" s="114" t="s">
        <v>115</v>
      </c>
      <c r="E8" s="36"/>
      <c r="F8" s="36"/>
      <c r="G8" s="36"/>
      <c r="H8" s="36"/>
      <c r="I8" s="36"/>
      <c r="J8" s="36"/>
      <c r="K8" s="36"/>
      <c r="L8" s="115"/>
      <c r="S8" s="36"/>
      <c r="T8" s="36"/>
      <c r="U8" s="36"/>
      <c r="V8" s="36"/>
      <c r="W8" s="36"/>
      <c r="X8" s="36"/>
      <c r="Y8" s="36"/>
      <c r="Z8" s="36"/>
      <c r="AA8" s="36"/>
      <c r="AB8" s="36"/>
      <c r="AC8" s="36"/>
      <c r="AD8" s="36"/>
      <c r="AE8" s="36"/>
    </row>
    <row r="9" spans="1:31" s="2" customFormat="1" ht="16.5" customHeight="1">
      <c r="A9" s="36"/>
      <c r="B9" s="41"/>
      <c r="C9" s="36"/>
      <c r="D9" s="36"/>
      <c r="E9" s="390" t="s">
        <v>591</v>
      </c>
      <c r="F9" s="391"/>
      <c r="G9" s="391"/>
      <c r="H9" s="391"/>
      <c r="I9" s="36"/>
      <c r="J9" s="36"/>
      <c r="K9" s="36"/>
      <c r="L9" s="115"/>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31"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31" s="2" customFormat="1" ht="12" customHeight="1">
      <c r="A12" s="36"/>
      <c r="B12" s="41"/>
      <c r="C12" s="36"/>
      <c r="D12" s="114" t="s">
        <v>21</v>
      </c>
      <c r="E12" s="36"/>
      <c r="F12" s="105" t="s">
        <v>22</v>
      </c>
      <c r="G12" s="36"/>
      <c r="H12" s="36"/>
      <c r="I12" s="114" t="s">
        <v>23</v>
      </c>
      <c r="J12" s="116" t="str">
        <f>'Rekapitulace stavby'!AN8</f>
        <v>13. 12. 2023</v>
      </c>
      <c r="K12" s="36"/>
      <c r="L12" s="115"/>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31" s="2" customFormat="1" ht="12" customHeight="1">
      <c r="A14" s="36"/>
      <c r="B14" s="41"/>
      <c r="C14" s="36"/>
      <c r="D14" s="114" t="s">
        <v>25</v>
      </c>
      <c r="E14" s="36"/>
      <c r="F14" s="36"/>
      <c r="G14" s="36"/>
      <c r="H14" s="36"/>
      <c r="I14" s="114" t="s">
        <v>26</v>
      </c>
      <c r="J14" s="105" t="s">
        <v>19</v>
      </c>
      <c r="K14" s="36"/>
      <c r="L14" s="115"/>
      <c r="S14" s="36"/>
      <c r="T14" s="36"/>
      <c r="U14" s="36"/>
      <c r="V14" s="36"/>
      <c r="W14" s="36"/>
      <c r="X14" s="36"/>
      <c r="Y14" s="36"/>
      <c r="Z14" s="36"/>
      <c r="AA14" s="36"/>
      <c r="AB14" s="36"/>
      <c r="AC14" s="36"/>
      <c r="AD14" s="36"/>
      <c r="AE14" s="36"/>
    </row>
    <row r="15" spans="1:31" s="2" customFormat="1" ht="18" customHeight="1">
      <c r="A15" s="36"/>
      <c r="B15" s="41"/>
      <c r="C15" s="36"/>
      <c r="D15" s="36"/>
      <c r="E15" s="105" t="s">
        <v>27</v>
      </c>
      <c r="F15" s="36"/>
      <c r="G15" s="36"/>
      <c r="H15" s="36"/>
      <c r="I15" s="114" t="s">
        <v>28</v>
      </c>
      <c r="J15" s="105" t="s">
        <v>19</v>
      </c>
      <c r="K15" s="36"/>
      <c r="L15" s="115"/>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92" t="str">
        <f>'Rekapitulace stavby'!E14</f>
        <v>Vyplň údaj</v>
      </c>
      <c r="F18" s="393"/>
      <c r="G18" s="393"/>
      <c r="H18" s="393"/>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
        <v>32</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33</v>
      </c>
      <c r="F21" s="36"/>
      <c r="G21" s="36"/>
      <c r="H21" s="36"/>
      <c r="I21" s="114" t="s">
        <v>28</v>
      </c>
      <c r="J21" s="105" t="s">
        <v>34</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36</v>
      </c>
      <c r="E23" s="36"/>
      <c r="F23" s="36"/>
      <c r="G23" s="36"/>
      <c r="H23" s="36"/>
      <c r="I23" s="114" t="s">
        <v>26</v>
      </c>
      <c r="J23" s="105" t="s">
        <v>37</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
        <v>38</v>
      </c>
      <c r="F24" s="36"/>
      <c r="G24" s="36"/>
      <c r="H24" s="36"/>
      <c r="I24" s="114" t="s">
        <v>28</v>
      </c>
      <c r="J24" s="105" t="s">
        <v>19</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39</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16.5" customHeight="1">
      <c r="A27" s="117"/>
      <c r="B27" s="118"/>
      <c r="C27" s="117"/>
      <c r="D27" s="117"/>
      <c r="E27" s="394" t="s">
        <v>19</v>
      </c>
      <c r="F27" s="394"/>
      <c r="G27" s="394"/>
      <c r="H27" s="394"/>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41</v>
      </c>
      <c r="E30" s="36"/>
      <c r="F30" s="36"/>
      <c r="G30" s="36"/>
      <c r="H30" s="36"/>
      <c r="I30" s="36"/>
      <c r="J30" s="122">
        <f>ROUND(J84,2)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43</v>
      </c>
      <c r="G32" s="36"/>
      <c r="H32" s="36"/>
      <c r="I32" s="123" t="s">
        <v>42</v>
      </c>
      <c r="J32" s="123" t="s">
        <v>44</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45</v>
      </c>
      <c r="E33" s="114" t="s">
        <v>46</v>
      </c>
      <c r="F33" s="125">
        <f>ROUND((SUM(BE84:BE128)),2)</f>
        <v>0</v>
      </c>
      <c r="G33" s="36"/>
      <c r="H33" s="36"/>
      <c r="I33" s="126">
        <v>0.21</v>
      </c>
      <c r="J33" s="125">
        <f>ROUND(((SUM(BE84:BE128))*I33),2)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47</v>
      </c>
      <c r="F34" s="125">
        <f>ROUND((SUM(BF84:BF128)),2)</f>
        <v>0</v>
      </c>
      <c r="G34" s="36"/>
      <c r="H34" s="36"/>
      <c r="I34" s="126">
        <v>0.15</v>
      </c>
      <c r="J34" s="125">
        <f>ROUND(((SUM(BF84:BF128))*I34),2)</f>
        <v>0</v>
      </c>
      <c r="K34" s="36"/>
      <c r="L34" s="115"/>
      <c r="S34" s="36"/>
      <c r="T34" s="36"/>
      <c r="U34" s="36"/>
      <c r="V34" s="36"/>
      <c r="W34" s="36"/>
      <c r="X34" s="36"/>
      <c r="Y34" s="36"/>
      <c r="Z34" s="36"/>
      <c r="AA34" s="36"/>
      <c r="AB34" s="36"/>
      <c r="AC34" s="36"/>
      <c r="AD34" s="36"/>
      <c r="AE34" s="36"/>
    </row>
    <row r="35" spans="1:31" s="2" customFormat="1" ht="14.45" customHeight="1" hidden="1">
      <c r="A35" s="36"/>
      <c r="B35" s="41"/>
      <c r="C35" s="36"/>
      <c r="D35" s="36"/>
      <c r="E35" s="114" t="s">
        <v>48</v>
      </c>
      <c r="F35" s="125">
        <f>ROUND((SUM(BG84:BG128)),2)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customHeight="1" hidden="1">
      <c r="A36" s="36"/>
      <c r="B36" s="41"/>
      <c r="C36" s="36"/>
      <c r="D36" s="36"/>
      <c r="E36" s="114" t="s">
        <v>49</v>
      </c>
      <c r="F36" s="125">
        <f>ROUND((SUM(BH84:BH128)),2)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50</v>
      </c>
      <c r="F37" s="125">
        <f>ROUND((SUM(BI84:BI128)),2)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51</v>
      </c>
      <c r="E39" s="129"/>
      <c r="F39" s="129"/>
      <c r="G39" s="130" t="s">
        <v>52</v>
      </c>
      <c r="H39" s="131" t="s">
        <v>53</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117</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5" t="str">
        <f>E7</f>
        <v>Částečná rekonstrukce VZT koleje Blanice</v>
      </c>
      <c r="F48" s="396"/>
      <c r="G48" s="396"/>
      <c r="H48" s="396"/>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115</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49" t="str">
        <f>E9</f>
        <v>02 - Vzduchotechnika</v>
      </c>
      <c r="F50" s="397"/>
      <c r="G50" s="397"/>
      <c r="H50" s="397"/>
      <c r="I50" s="38"/>
      <c r="J50" s="38"/>
      <c r="K50" s="38"/>
      <c r="L50" s="115"/>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Chemická 953, 148 00 Praha 4</v>
      </c>
      <c r="G52" s="38"/>
      <c r="H52" s="38"/>
      <c r="I52" s="31" t="s">
        <v>23</v>
      </c>
      <c r="J52" s="61" t="str">
        <f>IF(J12="","",J12)</f>
        <v>13. 12. 2023</v>
      </c>
      <c r="K52" s="38"/>
      <c r="L52" s="115"/>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25.7" customHeight="1">
      <c r="A54" s="36"/>
      <c r="B54" s="37"/>
      <c r="C54" s="31" t="s">
        <v>25</v>
      </c>
      <c r="D54" s="38"/>
      <c r="E54" s="38"/>
      <c r="F54" s="29" t="str">
        <f>E15</f>
        <v>Správa účelových zařízení VŠE v Praze</v>
      </c>
      <c r="G54" s="38"/>
      <c r="H54" s="38"/>
      <c r="I54" s="31" t="s">
        <v>31</v>
      </c>
      <c r="J54" s="34" t="str">
        <f>E21</f>
        <v>Drobný Architects, s.r.o.</v>
      </c>
      <c r="K54" s="38"/>
      <c r="L54" s="115"/>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36</v>
      </c>
      <c r="J55" s="34" t="str">
        <f>E24</f>
        <v>Ing. Jaroslav Stolička</v>
      </c>
      <c r="K55" s="38"/>
      <c r="L55" s="115"/>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31" s="2" customFormat="1" ht="29.25" customHeight="1">
      <c r="A57" s="36"/>
      <c r="B57" s="37"/>
      <c r="C57" s="138" t="s">
        <v>118</v>
      </c>
      <c r="D57" s="139"/>
      <c r="E57" s="139"/>
      <c r="F57" s="139"/>
      <c r="G57" s="139"/>
      <c r="H57" s="139"/>
      <c r="I57" s="139"/>
      <c r="J57" s="140" t="s">
        <v>119</v>
      </c>
      <c r="K57" s="139"/>
      <c r="L57" s="115"/>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73</v>
      </c>
      <c r="D59" s="38"/>
      <c r="E59" s="38"/>
      <c r="F59" s="38"/>
      <c r="G59" s="38"/>
      <c r="H59" s="38"/>
      <c r="I59" s="38"/>
      <c r="J59" s="79">
        <f>J84</f>
        <v>0</v>
      </c>
      <c r="K59" s="38"/>
      <c r="L59" s="115"/>
      <c r="S59" s="36"/>
      <c r="T59" s="36"/>
      <c r="U59" s="36"/>
      <c r="V59" s="36"/>
      <c r="W59" s="36"/>
      <c r="X59" s="36"/>
      <c r="Y59" s="36"/>
      <c r="Z59" s="36"/>
      <c r="AA59" s="36"/>
      <c r="AB59" s="36"/>
      <c r="AC59" s="36"/>
      <c r="AD59" s="36"/>
      <c r="AE59" s="36"/>
      <c r="AU59" s="19" t="s">
        <v>120</v>
      </c>
    </row>
    <row r="60" spans="2:12" s="9" customFormat="1" ht="24.95" customHeight="1">
      <c r="B60" s="142"/>
      <c r="C60" s="143"/>
      <c r="D60" s="144" t="s">
        <v>130</v>
      </c>
      <c r="E60" s="145"/>
      <c r="F60" s="145"/>
      <c r="G60" s="145"/>
      <c r="H60" s="145"/>
      <c r="I60" s="145"/>
      <c r="J60" s="146">
        <f>J85</f>
        <v>0</v>
      </c>
      <c r="K60" s="143"/>
      <c r="L60" s="147"/>
    </row>
    <row r="61" spans="2:12" s="10" customFormat="1" ht="19.9" customHeight="1">
      <c r="B61" s="148"/>
      <c r="C61" s="99"/>
      <c r="D61" s="149" t="s">
        <v>592</v>
      </c>
      <c r="E61" s="150"/>
      <c r="F61" s="150"/>
      <c r="G61" s="150"/>
      <c r="H61" s="150"/>
      <c r="I61" s="150"/>
      <c r="J61" s="151">
        <f>J86</f>
        <v>0</v>
      </c>
      <c r="K61" s="99"/>
      <c r="L61" s="152"/>
    </row>
    <row r="62" spans="2:12" s="9" customFormat="1" ht="24.95" customHeight="1">
      <c r="B62" s="142"/>
      <c r="C62" s="143"/>
      <c r="D62" s="144" t="s">
        <v>593</v>
      </c>
      <c r="E62" s="145"/>
      <c r="F62" s="145"/>
      <c r="G62" s="145"/>
      <c r="H62" s="145"/>
      <c r="I62" s="145"/>
      <c r="J62" s="146">
        <f>J89</f>
        <v>0</v>
      </c>
      <c r="K62" s="143"/>
      <c r="L62" s="147"/>
    </row>
    <row r="63" spans="2:12" s="10" customFormat="1" ht="19.9" customHeight="1">
      <c r="B63" s="148"/>
      <c r="C63" s="99"/>
      <c r="D63" s="149" t="s">
        <v>594</v>
      </c>
      <c r="E63" s="150"/>
      <c r="F63" s="150"/>
      <c r="G63" s="150"/>
      <c r="H63" s="150"/>
      <c r="I63" s="150"/>
      <c r="J63" s="151">
        <f>J90</f>
        <v>0</v>
      </c>
      <c r="K63" s="99"/>
      <c r="L63" s="152"/>
    </row>
    <row r="64" spans="2:12" s="9" customFormat="1" ht="24.95" customHeight="1">
      <c r="B64" s="142"/>
      <c r="C64" s="143"/>
      <c r="D64" s="144" t="s">
        <v>595</v>
      </c>
      <c r="E64" s="145"/>
      <c r="F64" s="145"/>
      <c r="G64" s="145"/>
      <c r="H64" s="145"/>
      <c r="I64" s="145"/>
      <c r="J64" s="146">
        <f>J120</f>
        <v>0</v>
      </c>
      <c r="K64" s="143"/>
      <c r="L64" s="147"/>
    </row>
    <row r="65" spans="1:31" s="2" customFormat="1" ht="21.75" customHeight="1">
      <c r="A65" s="36"/>
      <c r="B65" s="37"/>
      <c r="C65" s="38"/>
      <c r="D65" s="38"/>
      <c r="E65" s="38"/>
      <c r="F65" s="38"/>
      <c r="G65" s="38"/>
      <c r="H65" s="38"/>
      <c r="I65" s="38"/>
      <c r="J65" s="38"/>
      <c r="K65" s="38"/>
      <c r="L65" s="115"/>
      <c r="S65" s="36"/>
      <c r="T65" s="36"/>
      <c r="U65" s="36"/>
      <c r="V65" s="36"/>
      <c r="W65" s="36"/>
      <c r="X65" s="36"/>
      <c r="Y65" s="36"/>
      <c r="Z65" s="36"/>
      <c r="AA65" s="36"/>
      <c r="AB65" s="36"/>
      <c r="AC65" s="36"/>
      <c r="AD65" s="36"/>
      <c r="AE65" s="36"/>
    </row>
    <row r="66" spans="1:31" s="2" customFormat="1" ht="6.95" customHeight="1">
      <c r="A66" s="36"/>
      <c r="B66" s="49"/>
      <c r="C66" s="50"/>
      <c r="D66" s="50"/>
      <c r="E66" s="50"/>
      <c r="F66" s="50"/>
      <c r="G66" s="50"/>
      <c r="H66" s="50"/>
      <c r="I66" s="50"/>
      <c r="J66" s="50"/>
      <c r="K66" s="50"/>
      <c r="L66" s="115"/>
      <c r="S66" s="36"/>
      <c r="T66" s="36"/>
      <c r="U66" s="36"/>
      <c r="V66" s="36"/>
      <c r="W66" s="36"/>
      <c r="X66" s="36"/>
      <c r="Y66" s="36"/>
      <c r="Z66" s="36"/>
      <c r="AA66" s="36"/>
      <c r="AB66" s="36"/>
      <c r="AC66" s="36"/>
      <c r="AD66" s="36"/>
      <c r="AE66" s="36"/>
    </row>
    <row r="70" spans="1:31" s="2" customFormat="1" ht="6.95" customHeight="1">
      <c r="A70" s="36"/>
      <c r="B70" s="51"/>
      <c r="C70" s="52"/>
      <c r="D70" s="52"/>
      <c r="E70" s="52"/>
      <c r="F70" s="52"/>
      <c r="G70" s="52"/>
      <c r="H70" s="52"/>
      <c r="I70" s="52"/>
      <c r="J70" s="52"/>
      <c r="K70" s="52"/>
      <c r="L70" s="115"/>
      <c r="S70" s="36"/>
      <c r="T70" s="36"/>
      <c r="U70" s="36"/>
      <c r="V70" s="36"/>
      <c r="W70" s="36"/>
      <c r="X70" s="36"/>
      <c r="Y70" s="36"/>
      <c r="Z70" s="36"/>
      <c r="AA70" s="36"/>
      <c r="AB70" s="36"/>
      <c r="AC70" s="36"/>
      <c r="AD70" s="36"/>
      <c r="AE70" s="36"/>
    </row>
    <row r="71" spans="1:31" s="2" customFormat="1" ht="24.95" customHeight="1">
      <c r="A71" s="36"/>
      <c r="B71" s="37"/>
      <c r="C71" s="25" t="s">
        <v>138</v>
      </c>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6.5" customHeight="1">
      <c r="A74" s="36"/>
      <c r="B74" s="37"/>
      <c r="C74" s="38"/>
      <c r="D74" s="38"/>
      <c r="E74" s="395" t="str">
        <f>E7</f>
        <v>Částečná rekonstrukce VZT koleje Blanice</v>
      </c>
      <c r="F74" s="396"/>
      <c r="G74" s="396"/>
      <c r="H74" s="396"/>
      <c r="I74" s="38"/>
      <c r="J74" s="38"/>
      <c r="K74" s="38"/>
      <c r="L74" s="115"/>
      <c r="S74" s="36"/>
      <c r="T74" s="36"/>
      <c r="U74" s="36"/>
      <c r="V74" s="36"/>
      <c r="W74" s="36"/>
      <c r="X74" s="36"/>
      <c r="Y74" s="36"/>
      <c r="Z74" s="36"/>
      <c r="AA74" s="36"/>
      <c r="AB74" s="36"/>
      <c r="AC74" s="36"/>
      <c r="AD74" s="36"/>
      <c r="AE74" s="36"/>
    </row>
    <row r="75" spans="1:31" s="2" customFormat="1" ht="12" customHeight="1">
      <c r="A75" s="36"/>
      <c r="B75" s="37"/>
      <c r="C75" s="31" t="s">
        <v>115</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6.5" customHeight="1">
      <c r="A76" s="36"/>
      <c r="B76" s="37"/>
      <c r="C76" s="38"/>
      <c r="D76" s="38"/>
      <c r="E76" s="349" t="str">
        <f>E9</f>
        <v>02 - Vzduchotechnika</v>
      </c>
      <c r="F76" s="397"/>
      <c r="G76" s="397"/>
      <c r="H76" s="397"/>
      <c r="I76" s="38"/>
      <c r="J76" s="38"/>
      <c r="K76" s="38"/>
      <c r="L76" s="115"/>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21</v>
      </c>
      <c r="D78" s="38"/>
      <c r="E78" s="38"/>
      <c r="F78" s="29" t="str">
        <f>F12</f>
        <v>Chemická 953, 148 00 Praha 4</v>
      </c>
      <c r="G78" s="38"/>
      <c r="H78" s="38"/>
      <c r="I78" s="31" t="s">
        <v>23</v>
      </c>
      <c r="J78" s="61" t="str">
        <f>IF(J12="","",J12)</f>
        <v>13. 12. 2023</v>
      </c>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25.7" customHeight="1">
      <c r="A80" s="36"/>
      <c r="B80" s="37"/>
      <c r="C80" s="31" t="s">
        <v>25</v>
      </c>
      <c r="D80" s="38"/>
      <c r="E80" s="38"/>
      <c r="F80" s="29" t="str">
        <f>E15</f>
        <v>Správa účelových zařízení VŠE v Praze</v>
      </c>
      <c r="G80" s="38"/>
      <c r="H80" s="38"/>
      <c r="I80" s="31" t="s">
        <v>31</v>
      </c>
      <c r="J80" s="34" t="str">
        <f>E21</f>
        <v>Drobný Architects, s.r.o.</v>
      </c>
      <c r="K80" s="38"/>
      <c r="L80" s="115"/>
      <c r="S80" s="36"/>
      <c r="T80" s="36"/>
      <c r="U80" s="36"/>
      <c r="V80" s="36"/>
      <c r="W80" s="36"/>
      <c r="X80" s="36"/>
      <c r="Y80" s="36"/>
      <c r="Z80" s="36"/>
      <c r="AA80" s="36"/>
      <c r="AB80" s="36"/>
      <c r="AC80" s="36"/>
      <c r="AD80" s="36"/>
      <c r="AE80" s="36"/>
    </row>
    <row r="81" spans="1:31" s="2" customFormat="1" ht="15.2" customHeight="1">
      <c r="A81" s="36"/>
      <c r="B81" s="37"/>
      <c r="C81" s="31" t="s">
        <v>29</v>
      </c>
      <c r="D81" s="38"/>
      <c r="E81" s="38"/>
      <c r="F81" s="29" t="str">
        <f>IF(E18="","",E18)</f>
        <v>Vyplň údaj</v>
      </c>
      <c r="G81" s="38"/>
      <c r="H81" s="38"/>
      <c r="I81" s="31" t="s">
        <v>36</v>
      </c>
      <c r="J81" s="34" t="str">
        <f>E24</f>
        <v>Ing. Jaroslav Stolička</v>
      </c>
      <c r="K81" s="38"/>
      <c r="L81" s="115"/>
      <c r="S81" s="36"/>
      <c r="T81" s="36"/>
      <c r="U81" s="36"/>
      <c r="V81" s="36"/>
      <c r="W81" s="36"/>
      <c r="X81" s="36"/>
      <c r="Y81" s="36"/>
      <c r="Z81" s="36"/>
      <c r="AA81" s="36"/>
      <c r="AB81" s="36"/>
      <c r="AC81" s="36"/>
      <c r="AD81" s="36"/>
      <c r="AE81" s="36"/>
    </row>
    <row r="82" spans="1:31" s="2" customFormat="1" ht="10.3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11" customFormat="1" ht="29.25" customHeight="1">
      <c r="A83" s="153"/>
      <c r="B83" s="154"/>
      <c r="C83" s="155" t="s">
        <v>139</v>
      </c>
      <c r="D83" s="156" t="s">
        <v>60</v>
      </c>
      <c r="E83" s="156" t="s">
        <v>56</v>
      </c>
      <c r="F83" s="156" t="s">
        <v>57</v>
      </c>
      <c r="G83" s="156" t="s">
        <v>140</v>
      </c>
      <c r="H83" s="156" t="s">
        <v>141</v>
      </c>
      <c r="I83" s="156" t="s">
        <v>142</v>
      </c>
      <c r="J83" s="156" t="s">
        <v>119</v>
      </c>
      <c r="K83" s="157" t="s">
        <v>143</v>
      </c>
      <c r="L83" s="158"/>
      <c r="M83" s="70" t="s">
        <v>19</v>
      </c>
      <c r="N83" s="71" t="s">
        <v>45</v>
      </c>
      <c r="O83" s="71" t="s">
        <v>144</v>
      </c>
      <c r="P83" s="71" t="s">
        <v>145</v>
      </c>
      <c r="Q83" s="71" t="s">
        <v>146</v>
      </c>
      <c r="R83" s="71" t="s">
        <v>147</v>
      </c>
      <c r="S83" s="71" t="s">
        <v>148</v>
      </c>
      <c r="T83" s="72" t="s">
        <v>149</v>
      </c>
      <c r="U83" s="153"/>
      <c r="V83" s="153"/>
      <c r="W83" s="153"/>
      <c r="X83" s="153"/>
      <c r="Y83" s="153"/>
      <c r="Z83" s="153"/>
      <c r="AA83" s="153"/>
      <c r="AB83" s="153"/>
      <c r="AC83" s="153"/>
      <c r="AD83" s="153"/>
      <c r="AE83" s="153"/>
    </row>
    <row r="84" spans="1:63" s="2" customFormat="1" ht="22.9" customHeight="1">
      <c r="A84" s="36"/>
      <c r="B84" s="37"/>
      <c r="C84" s="77" t="s">
        <v>150</v>
      </c>
      <c r="D84" s="38"/>
      <c r="E84" s="38"/>
      <c r="F84" s="38"/>
      <c r="G84" s="38"/>
      <c r="H84" s="38"/>
      <c r="I84" s="38"/>
      <c r="J84" s="159">
        <f>BK84</f>
        <v>0</v>
      </c>
      <c r="K84" s="38"/>
      <c r="L84" s="41"/>
      <c r="M84" s="73"/>
      <c r="N84" s="160"/>
      <c r="O84" s="74"/>
      <c r="P84" s="161">
        <f>P85+P89+P120</f>
        <v>0</v>
      </c>
      <c r="Q84" s="74"/>
      <c r="R84" s="161">
        <f>R85+R89+R120</f>
        <v>0</v>
      </c>
      <c r="S84" s="74"/>
      <c r="T84" s="162">
        <f>T85+T89+T120</f>
        <v>0</v>
      </c>
      <c r="U84" s="36"/>
      <c r="V84" s="36"/>
      <c r="W84" s="36"/>
      <c r="X84" s="36"/>
      <c r="Y84" s="36"/>
      <c r="Z84" s="36"/>
      <c r="AA84" s="36"/>
      <c r="AB84" s="36"/>
      <c r="AC84" s="36"/>
      <c r="AD84" s="36"/>
      <c r="AE84" s="36"/>
      <c r="AT84" s="19" t="s">
        <v>74</v>
      </c>
      <c r="AU84" s="19" t="s">
        <v>120</v>
      </c>
      <c r="BK84" s="163">
        <f>BK85+BK89+BK120</f>
        <v>0</v>
      </c>
    </row>
    <row r="85" spans="2:63" s="12" customFormat="1" ht="25.9" customHeight="1">
      <c r="B85" s="164"/>
      <c r="C85" s="165"/>
      <c r="D85" s="166" t="s">
        <v>74</v>
      </c>
      <c r="E85" s="167" t="s">
        <v>334</v>
      </c>
      <c r="F85" s="167" t="s">
        <v>335</v>
      </c>
      <c r="G85" s="165"/>
      <c r="H85" s="165"/>
      <c r="I85" s="168"/>
      <c r="J85" s="169">
        <f>BK85</f>
        <v>0</v>
      </c>
      <c r="K85" s="165"/>
      <c r="L85" s="170"/>
      <c r="M85" s="171"/>
      <c r="N85" s="172"/>
      <c r="O85" s="172"/>
      <c r="P85" s="173">
        <f>P86</f>
        <v>0</v>
      </c>
      <c r="Q85" s="172"/>
      <c r="R85" s="173">
        <f>R86</f>
        <v>0</v>
      </c>
      <c r="S85" s="172"/>
      <c r="T85" s="174">
        <f>T86</f>
        <v>0</v>
      </c>
      <c r="AR85" s="175" t="s">
        <v>85</v>
      </c>
      <c r="AT85" s="176" t="s">
        <v>74</v>
      </c>
      <c r="AU85" s="176" t="s">
        <v>75</v>
      </c>
      <c r="AY85" s="175" t="s">
        <v>153</v>
      </c>
      <c r="BK85" s="177">
        <f>BK86</f>
        <v>0</v>
      </c>
    </row>
    <row r="86" spans="2:63" s="12" customFormat="1" ht="22.9" customHeight="1">
      <c r="B86" s="164"/>
      <c r="C86" s="165"/>
      <c r="D86" s="166" t="s">
        <v>74</v>
      </c>
      <c r="E86" s="178" t="s">
        <v>596</v>
      </c>
      <c r="F86" s="178" t="s">
        <v>597</v>
      </c>
      <c r="G86" s="165"/>
      <c r="H86" s="165"/>
      <c r="I86" s="168"/>
      <c r="J86" s="179">
        <f>BK86</f>
        <v>0</v>
      </c>
      <c r="K86" s="165"/>
      <c r="L86" s="170"/>
      <c r="M86" s="171"/>
      <c r="N86" s="172"/>
      <c r="O86" s="172"/>
      <c r="P86" s="173">
        <f>SUM(P87:P88)</f>
        <v>0</v>
      </c>
      <c r="Q86" s="172"/>
      <c r="R86" s="173">
        <f>SUM(R87:R88)</f>
        <v>0</v>
      </c>
      <c r="S86" s="172"/>
      <c r="T86" s="174">
        <f>SUM(T87:T88)</f>
        <v>0</v>
      </c>
      <c r="AR86" s="175" t="s">
        <v>83</v>
      </c>
      <c r="AT86" s="176" t="s">
        <v>74</v>
      </c>
      <c r="AU86" s="176" t="s">
        <v>83</v>
      </c>
      <c r="AY86" s="175" t="s">
        <v>153</v>
      </c>
      <c r="BK86" s="177">
        <f>SUM(BK87:BK88)</f>
        <v>0</v>
      </c>
    </row>
    <row r="87" spans="1:65" s="2" customFormat="1" ht="16.5" customHeight="1">
      <c r="A87" s="36"/>
      <c r="B87" s="37"/>
      <c r="C87" s="180" t="s">
        <v>83</v>
      </c>
      <c r="D87" s="180" t="s">
        <v>156</v>
      </c>
      <c r="E87" s="181" t="s">
        <v>598</v>
      </c>
      <c r="F87" s="182" t="s">
        <v>599</v>
      </c>
      <c r="G87" s="183" t="s">
        <v>600</v>
      </c>
      <c r="H87" s="184">
        <v>799</v>
      </c>
      <c r="I87" s="185"/>
      <c r="J87" s="186">
        <f>ROUND(I87*H87,2)</f>
        <v>0</v>
      </c>
      <c r="K87" s="182" t="s">
        <v>19</v>
      </c>
      <c r="L87" s="41"/>
      <c r="M87" s="187" t="s">
        <v>19</v>
      </c>
      <c r="N87" s="188" t="s">
        <v>46</v>
      </c>
      <c r="O87" s="66"/>
      <c r="P87" s="189">
        <f>O87*H87</f>
        <v>0</v>
      </c>
      <c r="Q87" s="189">
        <v>0</v>
      </c>
      <c r="R87" s="189">
        <f>Q87*H87</f>
        <v>0</v>
      </c>
      <c r="S87" s="189">
        <v>0</v>
      </c>
      <c r="T87" s="190">
        <f>S87*H87</f>
        <v>0</v>
      </c>
      <c r="U87" s="36"/>
      <c r="V87" s="36"/>
      <c r="W87" s="36"/>
      <c r="X87" s="36"/>
      <c r="Y87" s="36"/>
      <c r="Z87" s="36"/>
      <c r="AA87" s="36"/>
      <c r="AB87" s="36"/>
      <c r="AC87" s="36"/>
      <c r="AD87" s="36"/>
      <c r="AE87" s="36"/>
      <c r="AR87" s="191" t="s">
        <v>161</v>
      </c>
      <c r="AT87" s="191" t="s">
        <v>156</v>
      </c>
      <c r="AU87" s="191" t="s">
        <v>85</v>
      </c>
      <c r="AY87" s="19" t="s">
        <v>153</v>
      </c>
      <c r="BE87" s="192">
        <f>IF(N87="základní",J87,0)</f>
        <v>0</v>
      </c>
      <c r="BF87" s="192">
        <f>IF(N87="snížená",J87,0)</f>
        <v>0</v>
      </c>
      <c r="BG87" s="192">
        <f>IF(N87="zákl. přenesená",J87,0)</f>
        <v>0</v>
      </c>
      <c r="BH87" s="192">
        <f>IF(N87="sníž. přenesená",J87,0)</f>
        <v>0</v>
      </c>
      <c r="BI87" s="192">
        <f>IF(N87="nulová",J87,0)</f>
        <v>0</v>
      </c>
      <c r="BJ87" s="19" t="s">
        <v>83</v>
      </c>
      <c r="BK87" s="192">
        <f>ROUND(I87*H87,2)</f>
        <v>0</v>
      </c>
      <c r="BL87" s="19" t="s">
        <v>161</v>
      </c>
      <c r="BM87" s="191" t="s">
        <v>85</v>
      </c>
    </row>
    <row r="88" spans="1:65" s="2" customFormat="1" ht="16.5" customHeight="1">
      <c r="A88" s="36"/>
      <c r="B88" s="37"/>
      <c r="C88" s="180" t="s">
        <v>85</v>
      </c>
      <c r="D88" s="180" t="s">
        <v>156</v>
      </c>
      <c r="E88" s="181" t="s">
        <v>601</v>
      </c>
      <c r="F88" s="182" t="s">
        <v>602</v>
      </c>
      <c r="G88" s="183" t="s">
        <v>603</v>
      </c>
      <c r="H88" s="184">
        <v>20</v>
      </c>
      <c r="I88" s="185"/>
      <c r="J88" s="186">
        <f>ROUND(I88*H88,2)</f>
        <v>0</v>
      </c>
      <c r="K88" s="182" t="s">
        <v>19</v>
      </c>
      <c r="L88" s="41"/>
      <c r="M88" s="187" t="s">
        <v>19</v>
      </c>
      <c r="N88" s="188" t="s">
        <v>46</v>
      </c>
      <c r="O88" s="66"/>
      <c r="P88" s="189">
        <f>O88*H88</f>
        <v>0</v>
      </c>
      <c r="Q88" s="189">
        <v>0</v>
      </c>
      <c r="R88" s="189">
        <f>Q88*H88</f>
        <v>0</v>
      </c>
      <c r="S88" s="189">
        <v>0</v>
      </c>
      <c r="T88" s="190">
        <f>S88*H88</f>
        <v>0</v>
      </c>
      <c r="U88" s="36"/>
      <c r="V88" s="36"/>
      <c r="W88" s="36"/>
      <c r="X88" s="36"/>
      <c r="Y88" s="36"/>
      <c r="Z88" s="36"/>
      <c r="AA88" s="36"/>
      <c r="AB88" s="36"/>
      <c r="AC88" s="36"/>
      <c r="AD88" s="36"/>
      <c r="AE88" s="36"/>
      <c r="AR88" s="191" t="s">
        <v>161</v>
      </c>
      <c r="AT88" s="191" t="s">
        <v>156</v>
      </c>
      <c r="AU88" s="191" t="s">
        <v>85</v>
      </c>
      <c r="AY88" s="19" t="s">
        <v>153</v>
      </c>
      <c r="BE88" s="192">
        <f>IF(N88="základní",J88,0)</f>
        <v>0</v>
      </c>
      <c r="BF88" s="192">
        <f>IF(N88="snížená",J88,0)</f>
        <v>0</v>
      </c>
      <c r="BG88" s="192">
        <f>IF(N88="zákl. přenesená",J88,0)</f>
        <v>0</v>
      </c>
      <c r="BH88" s="192">
        <f>IF(N88="sníž. přenesená",J88,0)</f>
        <v>0</v>
      </c>
      <c r="BI88" s="192">
        <f>IF(N88="nulová",J88,0)</f>
        <v>0</v>
      </c>
      <c r="BJ88" s="19" t="s">
        <v>83</v>
      </c>
      <c r="BK88" s="192">
        <f>ROUND(I88*H88,2)</f>
        <v>0</v>
      </c>
      <c r="BL88" s="19" t="s">
        <v>161</v>
      </c>
      <c r="BM88" s="191" t="s">
        <v>161</v>
      </c>
    </row>
    <row r="89" spans="2:63" s="12" customFormat="1" ht="25.9" customHeight="1">
      <c r="B89" s="164"/>
      <c r="C89" s="165"/>
      <c r="D89" s="166" t="s">
        <v>74</v>
      </c>
      <c r="E89" s="167" t="s">
        <v>604</v>
      </c>
      <c r="F89" s="167" t="s">
        <v>19</v>
      </c>
      <c r="G89" s="165"/>
      <c r="H89" s="165"/>
      <c r="I89" s="168"/>
      <c r="J89" s="169">
        <f>BK89</f>
        <v>0</v>
      </c>
      <c r="K89" s="165"/>
      <c r="L89" s="170"/>
      <c r="M89" s="171"/>
      <c r="N89" s="172"/>
      <c r="O89" s="172"/>
      <c r="P89" s="173">
        <f>P90</f>
        <v>0</v>
      </c>
      <c r="Q89" s="172"/>
      <c r="R89" s="173">
        <f>R90</f>
        <v>0</v>
      </c>
      <c r="S89" s="172"/>
      <c r="T89" s="174">
        <f>T90</f>
        <v>0</v>
      </c>
      <c r="AR89" s="175" t="s">
        <v>83</v>
      </c>
      <c r="AT89" s="176" t="s">
        <v>74</v>
      </c>
      <c r="AU89" s="176" t="s">
        <v>75</v>
      </c>
      <c r="AY89" s="175" t="s">
        <v>153</v>
      </c>
      <c r="BK89" s="177">
        <f>BK90</f>
        <v>0</v>
      </c>
    </row>
    <row r="90" spans="2:63" s="12" customFormat="1" ht="22.9" customHeight="1">
      <c r="B90" s="164"/>
      <c r="C90" s="165"/>
      <c r="D90" s="166" t="s">
        <v>74</v>
      </c>
      <c r="E90" s="178" t="s">
        <v>605</v>
      </c>
      <c r="F90" s="178" t="s">
        <v>606</v>
      </c>
      <c r="G90" s="165"/>
      <c r="H90" s="165"/>
      <c r="I90" s="168"/>
      <c r="J90" s="179">
        <f>BK90</f>
        <v>0</v>
      </c>
      <c r="K90" s="165"/>
      <c r="L90" s="170"/>
      <c r="M90" s="171"/>
      <c r="N90" s="172"/>
      <c r="O90" s="172"/>
      <c r="P90" s="173">
        <f>SUM(P91:P119)</f>
        <v>0</v>
      </c>
      <c r="Q90" s="172"/>
      <c r="R90" s="173">
        <f>SUM(R91:R119)</f>
        <v>0</v>
      </c>
      <c r="S90" s="172"/>
      <c r="T90" s="174">
        <f>SUM(T91:T119)</f>
        <v>0</v>
      </c>
      <c r="AR90" s="175" t="s">
        <v>85</v>
      </c>
      <c r="AT90" s="176" t="s">
        <v>74</v>
      </c>
      <c r="AU90" s="176" t="s">
        <v>83</v>
      </c>
      <c r="AY90" s="175" t="s">
        <v>153</v>
      </c>
      <c r="BK90" s="177">
        <f>SUM(BK91:BK119)</f>
        <v>0</v>
      </c>
    </row>
    <row r="91" spans="1:65" s="2" customFormat="1" ht="37.9" customHeight="1">
      <c r="A91" s="36"/>
      <c r="B91" s="37"/>
      <c r="C91" s="242" t="s">
        <v>154</v>
      </c>
      <c r="D91" s="242" t="s">
        <v>363</v>
      </c>
      <c r="E91" s="243" t="s">
        <v>607</v>
      </c>
      <c r="F91" s="244" t="s">
        <v>608</v>
      </c>
      <c r="G91" s="245" t="s">
        <v>609</v>
      </c>
      <c r="H91" s="246">
        <v>14</v>
      </c>
      <c r="I91" s="247"/>
      <c r="J91" s="248">
        <f aca="true" t="shared" si="0" ref="J91:J119">ROUND(I91*H91,2)</f>
        <v>0</v>
      </c>
      <c r="K91" s="244" t="s">
        <v>19</v>
      </c>
      <c r="L91" s="249"/>
      <c r="M91" s="250" t="s">
        <v>19</v>
      </c>
      <c r="N91" s="251" t="s">
        <v>46</v>
      </c>
      <c r="O91" s="66"/>
      <c r="P91" s="189">
        <f aca="true" t="shared" si="1" ref="P91:P119">O91*H91</f>
        <v>0</v>
      </c>
      <c r="Q91" s="189">
        <v>0</v>
      </c>
      <c r="R91" s="189">
        <f aca="true" t="shared" si="2" ref="R91:R119">Q91*H91</f>
        <v>0</v>
      </c>
      <c r="S91" s="189">
        <v>0</v>
      </c>
      <c r="T91" s="190">
        <f aca="true" t="shared" si="3" ref="T91:T119">S91*H91</f>
        <v>0</v>
      </c>
      <c r="U91" s="36"/>
      <c r="V91" s="36"/>
      <c r="W91" s="36"/>
      <c r="X91" s="36"/>
      <c r="Y91" s="36"/>
      <c r="Z91" s="36"/>
      <c r="AA91" s="36"/>
      <c r="AB91" s="36"/>
      <c r="AC91" s="36"/>
      <c r="AD91" s="36"/>
      <c r="AE91" s="36"/>
      <c r="AR91" s="191" t="s">
        <v>367</v>
      </c>
      <c r="AT91" s="191" t="s">
        <v>363</v>
      </c>
      <c r="AU91" s="191" t="s">
        <v>85</v>
      </c>
      <c r="AY91" s="19" t="s">
        <v>153</v>
      </c>
      <c r="BE91" s="192">
        <f aca="true" t="shared" si="4" ref="BE91:BE119">IF(N91="základní",J91,0)</f>
        <v>0</v>
      </c>
      <c r="BF91" s="192">
        <f aca="true" t="shared" si="5" ref="BF91:BF119">IF(N91="snížená",J91,0)</f>
        <v>0</v>
      </c>
      <c r="BG91" s="192">
        <f aca="true" t="shared" si="6" ref="BG91:BG119">IF(N91="zákl. přenesená",J91,0)</f>
        <v>0</v>
      </c>
      <c r="BH91" s="192">
        <f aca="true" t="shared" si="7" ref="BH91:BH119">IF(N91="sníž. přenesená",J91,0)</f>
        <v>0</v>
      </c>
      <c r="BI91" s="192">
        <f aca="true" t="shared" si="8" ref="BI91:BI119">IF(N91="nulová",J91,0)</f>
        <v>0</v>
      </c>
      <c r="BJ91" s="19" t="s">
        <v>83</v>
      </c>
      <c r="BK91" s="192">
        <f aca="true" t="shared" si="9" ref="BK91:BK119">ROUND(I91*H91,2)</f>
        <v>0</v>
      </c>
      <c r="BL91" s="19" t="s">
        <v>285</v>
      </c>
      <c r="BM91" s="191" t="s">
        <v>222</v>
      </c>
    </row>
    <row r="92" spans="1:65" s="2" customFormat="1" ht="37.9" customHeight="1">
      <c r="A92" s="36"/>
      <c r="B92" s="37"/>
      <c r="C92" s="242" t="s">
        <v>161</v>
      </c>
      <c r="D92" s="242" t="s">
        <v>363</v>
      </c>
      <c r="E92" s="243" t="s">
        <v>610</v>
      </c>
      <c r="F92" s="244" t="s">
        <v>611</v>
      </c>
      <c r="G92" s="245" t="s">
        <v>609</v>
      </c>
      <c r="H92" s="246">
        <v>6</v>
      </c>
      <c r="I92" s="247"/>
      <c r="J92" s="248">
        <f t="shared" si="0"/>
        <v>0</v>
      </c>
      <c r="K92" s="244" t="s">
        <v>19</v>
      </c>
      <c r="L92" s="249"/>
      <c r="M92" s="250" t="s">
        <v>19</v>
      </c>
      <c r="N92" s="251" t="s">
        <v>46</v>
      </c>
      <c r="O92" s="66"/>
      <c r="P92" s="189">
        <f t="shared" si="1"/>
        <v>0</v>
      </c>
      <c r="Q92" s="189">
        <v>0</v>
      </c>
      <c r="R92" s="189">
        <f t="shared" si="2"/>
        <v>0</v>
      </c>
      <c r="S92" s="189">
        <v>0</v>
      </c>
      <c r="T92" s="190">
        <f t="shared" si="3"/>
        <v>0</v>
      </c>
      <c r="U92" s="36"/>
      <c r="V92" s="36"/>
      <c r="W92" s="36"/>
      <c r="X92" s="36"/>
      <c r="Y92" s="36"/>
      <c r="Z92" s="36"/>
      <c r="AA92" s="36"/>
      <c r="AB92" s="36"/>
      <c r="AC92" s="36"/>
      <c r="AD92" s="36"/>
      <c r="AE92" s="36"/>
      <c r="AR92" s="191" t="s">
        <v>367</v>
      </c>
      <c r="AT92" s="191" t="s">
        <v>363</v>
      </c>
      <c r="AU92" s="191" t="s">
        <v>85</v>
      </c>
      <c r="AY92" s="19" t="s">
        <v>153</v>
      </c>
      <c r="BE92" s="192">
        <f t="shared" si="4"/>
        <v>0</v>
      </c>
      <c r="BF92" s="192">
        <f t="shared" si="5"/>
        <v>0</v>
      </c>
      <c r="BG92" s="192">
        <f t="shared" si="6"/>
        <v>0</v>
      </c>
      <c r="BH92" s="192">
        <f t="shared" si="7"/>
        <v>0</v>
      </c>
      <c r="BI92" s="192">
        <f t="shared" si="8"/>
        <v>0</v>
      </c>
      <c r="BJ92" s="19" t="s">
        <v>83</v>
      </c>
      <c r="BK92" s="192">
        <f t="shared" si="9"/>
        <v>0</v>
      </c>
      <c r="BL92" s="19" t="s">
        <v>285</v>
      </c>
      <c r="BM92" s="191" t="s">
        <v>238</v>
      </c>
    </row>
    <row r="93" spans="1:65" s="2" customFormat="1" ht="16.5" customHeight="1">
      <c r="A93" s="36"/>
      <c r="B93" s="37"/>
      <c r="C93" s="242" t="s">
        <v>209</v>
      </c>
      <c r="D93" s="242" t="s">
        <v>363</v>
      </c>
      <c r="E93" s="243" t="s">
        <v>612</v>
      </c>
      <c r="F93" s="244" t="s">
        <v>613</v>
      </c>
      <c r="G93" s="245" t="s">
        <v>609</v>
      </c>
      <c r="H93" s="246">
        <v>14</v>
      </c>
      <c r="I93" s="247"/>
      <c r="J93" s="248">
        <f t="shared" si="0"/>
        <v>0</v>
      </c>
      <c r="K93" s="244" t="s">
        <v>19</v>
      </c>
      <c r="L93" s="249"/>
      <c r="M93" s="250" t="s">
        <v>19</v>
      </c>
      <c r="N93" s="251" t="s">
        <v>46</v>
      </c>
      <c r="O93" s="66"/>
      <c r="P93" s="189">
        <f t="shared" si="1"/>
        <v>0</v>
      </c>
      <c r="Q93" s="189">
        <v>0</v>
      </c>
      <c r="R93" s="189">
        <f t="shared" si="2"/>
        <v>0</v>
      </c>
      <c r="S93" s="189">
        <v>0</v>
      </c>
      <c r="T93" s="190">
        <f t="shared" si="3"/>
        <v>0</v>
      </c>
      <c r="U93" s="36"/>
      <c r="V93" s="36"/>
      <c r="W93" s="36"/>
      <c r="X93" s="36"/>
      <c r="Y93" s="36"/>
      <c r="Z93" s="36"/>
      <c r="AA93" s="36"/>
      <c r="AB93" s="36"/>
      <c r="AC93" s="36"/>
      <c r="AD93" s="36"/>
      <c r="AE93" s="36"/>
      <c r="AR93" s="191" t="s">
        <v>367</v>
      </c>
      <c r="AT93" s="191" t="s">
        <v>363</v>
      </c>
      <c r="AU93" s="191" t="s">
        <v>85</v>
      </c>
      <c r="AY93" s="19" t="s">
        <v>153</v>
      </c>
      <c r="BE93" s="192">
        <f t="shared" si="4"/>
        <v>0</v>
      </c>
      <c r="BF93" s="192">
        <f t="shared" si="5"/>
        <v>0</v>
      </c>
      <c r="BG93" s="192">
        <f t="shared" si="6"/>
        <v>0</v>
      </c>
      <c r="BH93" s="192">
        <f t="shared" si="7"/>
        <v>0</v>
      </c>
      <c r="BI93" s="192">
        <f t="shared" si="8"/>
        <v>0</v>
      </c>
      <c r="BJ93" s="19" t="s">
        <v>83</v>
      </c>
      <c r="BK93" s="192">
        <f t="shared" si="9"/>
        <v>0</v>
      </c>
      <c r="BL93" s="19" t="s">
        <v>285</v>
      </c>
      <c r="BM93" s="191" t="s">
        <v>255</v>
      </c>
    </row>
    <row r="94" spans="1:65" s="2" customFormat="1" ht="16.5" customHeight="1">
      <c r="A94" s="36"/>
      <c r="B94" s="37"/>
      <c r="C94" s="242" t="s">
        <v>222</v>
      </c>
      <c r="D94" s="242" t="s">
        <v>363</v>
      </c>
      <c r="E94" s="243" t="s">
        <v>614</v>
      </c>
      <c r="F94" s="244" t="s">
        <v>615</v>
      </c>
      <c r="G94" s="245" t="s">
        <v>609</v>
      </c>
      <c r="H94" s="246">
        <v>14</v>
      </c>
      <c r="I94" s="247"/>
      <c r="J94" s="248">
        <f t="shared" si="0"/>
        <v>0</v>
      </c>
      <c r="K94" s="244" t="s">
        <v>19</v>
      </c>
      <c r="L94" s="249"/>
      <c r="M94" s="250" t="s">
        <v>19</v>
      </c>
      <c r="N94" s="251" t="s">
        <v>46</v>
      </c>
      <c r="O94" s="66"/>
      <c r="P94" s="189">
        <f t="shared" si="1"/>
        <v>0</v>
      </c>
      <c r="Q94" s="189">
        <v>0</v>
      </c>
      <c r="R94" s="189">
        <f t="shared" si="2"/>
        <v>0</v>
      </c>
      <c r="S94" s="189">
        <v>0</v>
      </c>
      <c r="T94" s="190">
        <f t="shared" si="3"/>
        <v>0</v>
      </c>
      <c r="U94" s="36"/>
      <c r="V94" s="36"/>
      <c r="W94" s="36"/>
      <c r="X94" s="36"/>
      <c r="Y94" s="36"/>
      <c r="Z94" s="36"/>
      <c r="AA94" s="36"/>
      <c r="AB94" s="36"/>
      <c r="AC94" s="36"/>
      <c r="AD94" s="36"/>
      <c r="AE94" s="36"/>
      <c r="AR94" s="191" t="s">
        <v>367</v>
      </c>
      <c r="AT94" s="191" t="s">
        <v>363</v>
      </c>
      <c r="AU94" s="191" t="s">
        <v>85</v>
      </c>
      <c r="AY94" s="19" t="s">
        <v>153</v>
      </c>
      <c r="BE94" s="192">
        <f t="shared" si="4"/>
        <v>0</v>
      </c>
      <c r="BF94" s="192">
        <f t="shared" si="5"/>
        <v>0</v>
      </c>
      <c r="BG94" s="192">
        <f t="shared" si="6"/>
        <v>0</v>
      </c>
      <c r="BH94" s="192">
        <f t="shared" si="7"/>
        <v>0</v>
      </c>
      <c r="BI94" s="192">
        <f t="shared" si="8"/>
        <v>0</v>
      </c>
      <c r="BJ94" s="19" t="s">
        <v>83</v>
      </c>
      <c r="BK94" s="192">
        <f t="shared" si="9"/>
        <v>0</v>
      </c>
      <c r="BL94" s="19" t="s">
        <v>285</v>
      </c>
      <c r="BM94" s="191" t="s">
        <v>275</v>
      </c>
    </row>
    <row r="95" spans="1:65" s="2" customFormat="1" ht="16.5" customHeight="1">
      <c r="A95" s="36"/>
      <c r="B95" s="37"/>
      <c r="C95" s="242" t="s">
        <v>233</v>
      </c>
      <c r="D95" s="242" t="s">
        <v>363</v>
      </c>
      <c r="E95" s="243" t="s">
        <v>616</v>
      </c>
      <c r="F95" s="244" t="s">
        <v>617</v>
      </c>
      <c r="G95" s="245" t="s">
        <v>609</v>
      </c>
      <c r="H95" s="246">
        <v>14</v>
      </c>
      <c r="I95" s="247"/>
      <c r="J95" s="248">
        <f t="shared" si="0"/>
        <v>0</v>
      </c>
      <c r="K95" s="244" t="s">
        <v>19</v>
      </c>
      <c r="L95" s="249"/>
      <c r="M95" s="250" t="s">
        <v>19</v>
      </c>
      <c r="N95" s="251" t="s">
        <v>46</v>
      </c>
      <c r="O95" s="66"/>
      <c r="P95" s="189">
        <f t="shared" si="1"/>
        <v>0</v>
      </c>
      <c r="Q95" s="189">
        <v>0</v>
      </c>
      <c r="R95" s="189">
        <f t="shared" si="2"/>
        <v>0</v>
      </c>
      <c r="S95" s="189">
        <v>0</v>
      </c>
      <c r="T95" s="190">
        <f t="shared" si="3"/>
        <v>0</v>
      </c>
      <c r="U95" s="36"/>
      <c r="V95" s="36"/>
      <c r="W95" s="36"/>
      <c r="X95" s="36"/>
      <c r="Y95" s="36"/>
      <c r="Z95" s="36"/>
      <c r="AA95" s="36"/>
      <c r="AB95" s="36"/>
      <c r="AC95" s="36"/>
      <c r="AD95" s="36"/>
      <c r="AE95" s="36"/>
      <c r="AR95" s="191" t="s">
        <v>367</v>
      </c>
      <c r="AT95" s="191" t="s">
        <v>363</v>
      </c>
      <c r="AU95" s="191" t="s">
        <v>85</v>
      </c>
      <c r="AY95" s="19" t="s">
        <v>153</v>
      </c>
      <c r="BE95" s="192">
        <f t="shared" si="4"/>
        <v>0</v>
      </c>
      <c r="BF95" s="192">
        <f t="shared" si="5"/>
        <v>0</v>
      </c>
      <c r="BG95" s="192">
        <f t="shared" si="6"/>
        <v>0</v>
      </c>
      <c r="BH95" s="192">
        <f t="shared" si="7"/>
        <v>0</v>
      </c>
      <c r="BI95" s="192">
        <f t="shared" si="8"/>
        <v>0</v>
      </c>
      <c r="BJ95" s="19" t="s">
        <v>83</v>
      </c>
      <c r="BK95" s="192">
        <f t="shared" si="9"/>
        <v>0</v>
      </c>
      <c r="BL95" s="19" t="s">
        <v>285</v>
      </c>
      <c r="BM95" s="191" t="s">
        <v>292</v>
      </c>
    </row>
    <row r="96" spans="1:65" s="2" customFormat="1" ht="16.5" customHeight="1">
      <c r="A96" s="36"/>
      <c r="B96" s="37"/>
      <c r="C96" s="242" t="s">
        <v>238</v>
      </c>
      <c r="D96" s="242" t="s">
        <v>363</v>
      </c>
      <c r="E96" s="243" t="s">
        <v>618</v>
      </c>
      <c r="F96" s="244" t="s">
        <v>619</v>
      </c>
      <c r="G96" s="245" t="s">
        <v>609</v>
      </c>
      <c r="H96" s="246">
        <v>14</v>
      </c>
      <c r="I96" s="247"/>
      <c r="J96" s="248">
        <f t="shared" si="0"/>
        <v>0</v>
      </c>
      <c r="K96" s="244" t="s">
        <v>19</v>
      </c>
      <c r="L96" s="249"/>
      <c r="M96" s="250" t="s">
        <v>19</v>
      </c>
      <c r="N96" s="251" t="s">
        <v>46</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367</v>
      </c>
      <c r="AT96" s="191" t="s">
        <v>363</v>
      </c>
      <c r="AU96" s="191" t="s">
        <v>85</v>
      </c>
      <c r="AY96" s="19" t="s">
        <v>153</v>
      </c>
      <c r="BE96" s="192">
        <f t="shared" si="4"/>
        <v>0</v>
      </c>
      <c r="BF96" s="192">
        <f t="shared" si="5"/>
        <v>0</v>
      </c>
      <c r="BG96" s="192">
        <f t="shared" si="6"/>
        <v>0</v>
      </c>
      <c r="BH96" s="192">
        <f t="shared" si="7"/>
        <v>0</v>
      </c>
      <c r="BI96" s="192">
        <f t="shared" si="8"/>
        <v>0</v>
      </c>
      <c r="BJ96" s="19" t="s">
        <v>83</v>
      </c>
      <c r="BK96" s="192">
        <f t="shared" si="9"/>
        <v>0</v>
      </c>
      <c r="BL96" s="19" t="s">
        <v>285</v>
      </c>
      <c r="BM96" s="191" t="s">
        <v>285</v>
      </c>
    </row>
    <row r="97" spans="1:65" s="2" customFormat="1" ht="16.5" customHeight="1">
      <c r="A97" s="36"/>
      <c r="B97" s="37"/>
      <c r="C97" s="242" t="s">
        <v>249</v>
      </c>
      <c r="D97" s="242" t="s">
        <v>363</v>
      </c>
      <c r="E97" s="243" t="s">
        <v>620</v>
      </c>
      <c r="F97" s="244" t="s">
        <v>621</v>
      </c>
      <c r="G97" s="245" t="s">
        <v>609</v>
      </c>
      <c r="H97" s="246">
        <v>14</v>
      </c>
      <c r="I97" s="247"/>
      <c r="J97" s="248">
        <f t="shared" si="0"/>
        <v>0</v>
      </c>
      <c r="K97" s="244" t="s">
        <v>19</v>
      </c>
      <c r="L97" s="249"/>
      <c r="M97" s="250" t="s">
        <v>19</v>
      </c>
      <c r="N97" s="251" t="s">
        <v>46</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367</v>
      </c>
      <c r="AT97" s="191" t="s">
        <v>363</v>
      </c>
      <c r="AU97" s="191" t="s">
        <v>85</v>
      </c>
      <c r="AY97" s="19" t="s">
        <v>153</v>
      </c>
      <c r="BE97" s="192">
        <f t="shared" si="4"/>
        <v>0</v>
      </c>
      <c r="BF97" s="192">
        <f t="shared" si="5"/>
        <v>0</v>
      </c>
      <c r="BG97" s="192">
        <f t="shared" si="6"/>
        <v>0</v>
      </c>
      <c r="BH97" s="192">
        <f t="shared" si="7"/>
        <v>0</v>
      </c>
      <c r="BI97" s="192">
        <f t="shared" si="8"/>
        <v>0</v>
      </c>
      <c r="BJ97" s="19" t="s">
        <v>83</v>
      </c>
      <c r="BK97" s="192">
        <f t="shared" si="9"/>
        <v>0</v>
      </c>
      <c r="BL97" s="19" t="s">
        <v>285</v>
      </c>
      <c r="BM97" s="191" t="s">
        <v>312</v>
      </c>
    </row>
    <row r="98" spans="1:65" s="2" customFormat="1" ht="16.5" customHeight="1">
      <c r="A98" s="36"/>
      <c r="B98" s="37"/>
      <c r="C98" s="242" t="s">
        <v>255</v>
      </c>
      <c r="D98" s="242" t="s">
        <v>363</v>
      </c>
      <c r="E98" s="243" t="s">
        <v>622</v>
      </c>
      <c r="F98" s="244" t="s">
        <v>623</v>
      </c>
      <c r="G98" s="245" t="s">
        <v>609</v>
      </c>
      <c r="H98" s="246">
        <v>14</v>
      </c>
      <c r="I98" s="247"/>
      <c r="J98" s="248">
        <f t="shared" si="0"/>
        <v>0</v>
      </c>
      <c r="K98" s="244" t="s">
        <v>19</v>
      </c>
      <c r="L98" s="249"/>
      <c r="M98" s="250" t="s">
        <v>19</v>
      </c>
      <c r="N98" s="251" t="s">
        <v>46</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367</v>
      </c>
      <c r="AT98" s="191" t="s">
        <v>363</v>
      </c>
      <c r="AU98" s="191" t="s">
        <v>85</v>
      </c>
      <c r="AY98" s="19" t="s">
        <v>153</v>
      </c>
      <c r="BE98" s="192">
        <f t="shared" si="4"/>
        <v>0</v>
      </c>
      <c r="BF98" s="192">
        <f t="shared" si="5"/>
        <v>0</v>
      </c>
      <c r="BG98" s="192">
        <f t="shared" si="6"/>
        <v>0</v>
      </c>
      <c r="BH98" s="192">
        <f t="shared" si="7"/>
        <v>0</v>
      </c>
      <c r="BI98" s="192">
        <f t="shared" si="8"/>
        <v>0</v>
      </c>
      <c r="BJ98" s="19" t="s">
        <v>83</v>
      </c>
      <c r="BK98" s="192">
        <f t="shared" si="9"/>
        <v>0</v>
      </c>
      <c r="BL98" s="19" t="s">
        <v>285</v>
      </c>
      <c r="BM98" s="191" t="s">
        <v>323</v>
      </c>
    </row>
    <row r="99" spans="1:65" s="2" customFormat="1" ht="16.5" customHeight="1">
      <c r="A99" s="36"/>
      <c r="B99" s="37"/>
      <c r="C99" s="242" t="s">
        <v>267</v>
      </c>
      <c r="D99" s="242" t="s">
        <v>363</v>
      </c>
      <c r="E99" s="243" t="s">
        <v>624</v>
      </c>
      <c r="F99" s="244" t="s">
        <v>625</v>
      </c>
      <c r="G99" s="245" t="s">
        <v>609</v>
      </c>
      <c r="H99" s="246">
        <v>6</v>
      </c>
      <c r="I99" s="247"/>
      <c r="J99" s="248">
        <f t="shared" si="0"/>
        <v>0</v>
      </c>
      <c r="K99" s="244" t="s">
        <v>19</v>
      </c>
      <c r="L99" s="249"/>
      <c r="M99" s="250" t="s">
        <v>19</v>
      </c>
      <c r="N99" s="251" t="s">
        <v>46</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367</v>
      </c>
      <c r="AT99" s="191" t="s">
        <v>363</v>
      </c>
      <c r="AU99" s="191" t="s">
        <v>85</v>
      </c>
      <c r="AY99" s="19" t="s">
        <v>153</v>
      </c>
      <c r="BE99" s="192">
        <f t="shared" si="4"/>
        <v>0</v>
      </c>
      <c r="BF99" s="192">
        <f t="shared" si="5"/>
        <v>0</v>
      </c>
      <c r="BG99" s="192">
        <f t="shared" si="6"/>
        <v>0</v>
      </c>
      <c r="BH99" s="192">
        <f t="shared" si="7"/>
        <v>0</v>
      </c>
      <c r="BI99" s="192">
        <f t="shared" si="8"/>
        <v>0</v>
      </c>
      <c r="BJ99" s="19" t="s">
        <v>83</v>
      </c>
      <c r="BK99" s="192">
        <f t="shared" si="9"/>
        <v>0</v>
      </c>
      <c r="BL99" s="19" t="s">
        <v>285</v>
      </c>
      <c r="BM99" s="191" t="s">
        <v>338</v>
      </c>
    </row>
    <row r="100" spans="1:65" s="2" customFormat="1" ht="16.5" customHeight="1">
      <c r="A100" s="36"/>
      <c r="B100" s="37"/>
      <c r="C100" s="242" t="s">
        <v>275</v>
      </c>
      <c r="D100" s="242" t="s">
        <v>363</v>
      </c>
      <c r="E100" s="243" t="s">
        <v>626</v>
      </c>
      <c r="F100" s="244" t="s">
        <v>627</v>
      </c>
      <c r="G100" s="245" t="s">
        <v>609</v>
      </c>
      <c r="H100" s="246">
        <v>6</v>
      </c>
      <c r="I100" s="247"/>
      <c r="J100" s="248">
        <f t="shared" si="0"/>
        <v>0</v>
      </c>
      <c r="K100" s="244" t="s">
        <v>19</v>
      </c>
      <c r="L100" s="249"/>
      <c r="M100" s="250" t="s">
        <v>19</v>
      </c>
      <c r="N100" s="251" t="s">
        <v>46</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367</v>
      </c>
      <c r="AT100" s="191" t="s">
        <v>363</v>
      </c>
      <c r="AU100" s="191" t="s">
        <v>85</v>
      </c>
      <c r="AY100" s="19" t="s">
        <v>153</v>
      </c>
      <c r="BE100" s="192">
        <f t="shared" si="4"/>
        <v>0</v>
      </c>
      <c r="BF100" s="192">
        <f t="shared" si="5"/>
        <v>0</v>
      </c>
      <c r="BG100" s="192">
        <f t="shared" si="6"/>
        <v>0</v>
      </c>
      <c r="BH100" s="192">
        <f t="shared" si="7"/>
        <v>0</v>
      </c>
      <c r="BI100" s="192">
        <f t="shared" si="8"/>
        <v>0</v>
      </c>
      <c r="BJ100" s="19" t="s">
        <v>83</v>
      </c>
      <c r="BK100" s="192">
        <f t="shared" si="9"/>
        <v>0</v>
      </c>
      <c r="BL100" s="19" t="s">
        <v>285</v>
      </c>
      <c r="BM100" s="191" t="s">
        <v>351</v>
      </c>
    </row>
    <row r="101" spans="1:65" s="2" customFormat="1" ht="16.5" customHeight="1">
      <c r="A101" s="36"/>
      <c r="B101" s="37"/>
      <c r="C101" s="242" t="s">
        <v>282</v>
      </c>
      <c r="D101" s="242" t="s">
        <v>363</v>
      </c>
      <c r="E101" s="243" t="s">
        <v>628</v>
      </c>
      <c r="F101" s="244" t="s">
        <v>629</v>
      </c>
      <c r="G101" s="245" t="s">
        <v>609</v>
      </c>
      <c r="H101" s="246">
        <v>6</v>
      </c>
      <c r="I101" s="247"/>
      <c r="J101" s="248">
        <f t="shared" si="0"/>
        <v>0</v>
      </c>
      <c r="K101" s="244" t="s">
        <v>19</v>
      </c>
      <c r="L101" s="249"/>
      <c r="M101" s="250" t="s">
        <v>19</v>
      </c>
      <c r="N101" s="251" t="s">
        <v>46</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367</v>
      </c>
      <c r="AT101" s="191" t="s">
        <v>363</v>
      </c>
      <c r="AU101" s="191" t="s">
        <v>85</v>
      </c>
      <c r="AY101" s="19" t="s">
        <v>153</v>
      </c>
      <c r="BE101" s="192">
        <f t="shared" si="4"/>
        <v>0</v>
      </c>
      <c r="BF101" s="192">
        <f t="shared" si="5"/>
        <v>0</v>
      </c>
      <c r="BG101" s="192">
        <f t="shared" si="6"/>
        <v>0</v>
      </c>
      <c r="BH101" s="192">
        <f t="shared" si="7"/>
        <v>0</v>
      </c>
      <c r="BI101" s="192">
        <f t="shared" si="8"/>
        <v>0</v>
      </c>
      <c r="BJ101" s="19" t="s">
        <v>83</v>
      </c>
      <c r="BK101" s="192">
        <f t="shared" si="9"/>
        <v>0</v>
      </c>
      <c r="BL101" s="19" t="s">
        <v>285</v>
      </c>
      <c r="BM101" s="191" t="s">
        <v>370</v>
      </c>
    </row>
    <row r="102" spans="1:65" s="2" customFormat="1" ht="16.5" customHeight="1">
      <c r="A102" s="36"/>
      <c r="B102" s="37"/>
      <c r="C102" s="242" t="s">
        <v>292</v>
      </c>
      <c r="D102" s="242" t="s">
        <v>363</v>
      </c>
      <c r="E102" s="243" t="s">
        <v>630</v>
      </c>
      <c r="F102" s="244" t="s">
        <v>631</v>
      </c>
      <c r="G102" s="245" t="s">
        <v>609</v>
      </c>
      <c r="H102" s="246">
        <v>6</v>
      </c>
      <c r="I102" s="247"/>
      <c r="J102" s="248">
        <f t="shared" si="0"/>
        <v>0</v>
      </c>
      <c r="K102" s="244" t="s">
        <v>19</v>
      </c>
      <c r="L102" s="249"/>
      <c r="M102" s="250" t="s">
        <v>19</v>
      </c>
      <c r="N102" s="251" t="s">
        <v>46</v>
      </c>
      <c r="O102" s="66"/>
      <c r="P102" s="189">
        <f t="shared" si="1"/>
        <v>0</v>
      </c>
      <c r="Q102" s="189">
        <v>0</v>
      </c>
      <c r="R102" s="189">
        <f t="shared" si="2"/>
        <v>0</v>
      </c>
      <c r="S102" s="189">
        <v>0</v>
      </c>
      <c r="T102" s="190">
        <f t="shared" si="3"/>
        <v>0</v>
      </c>
      <c r="U102" s="36"/>
      <c r="V102" s="36"/>
      <c r="W102" s="36"/>
      <c r="X102" s="36"/>
      <c r="Y102" s="36"/>
      <c r="Z102" s="36"/>
      <c r="AA102" s="36"/>
      <c r="AB102" s="36"/>
      <c r="AC102" s="36"/>
      <c r="AD102" s="36"/>
      <c r="AE102" s="36"/>
      <c r="AR102" s="191" t="s">
        <v>367</v>
      </c>
      <c r="AT102" s="191" t="s">
        <v>363</v>
      </c>
      <c r="AU102" s="191" t="s">
        <v>85</v>
      </c>
      <c r="AY102" s="19" t="s">
        <v>153</v>
      </c>
      <c r="BE102" s="192">
        <f t="shared" si="4"/>
        <v>0</v>
      </c>
      <c r="BF102" s="192">
        <f t="shared" si="5"/>
        <v>0</v>
      </c>
      <c r="BG102" s="192">
        <f t="shared" si="6"/>
        <v>0</v>
      </c>
      <c r="BH102" s="192">
        <f t="shared" si="7"/>
        <v>0</v>
      </c>
      <c r="BI102" s="192">
        <f t="shared" si="8"/>
        <v>0</v>
      </c>
      <c r="BJ102" s="19" t="s">
        <v>83</v>
      </c>
      <c r="BK102" s="192">
        <f t="shared" si="9"/>
        <v>0</v>
      </c>
      <c r="BL102" s="19" t="s">
        <v>285</v>
      </c>
      <c r="BM102" s="191" t="s">
        <v>382</v>
      </c>
    </row>
    <row r="103" spans="1:65" s="2" customFormat="1" ht="16.5" customHeight="1">
      <c r="A103" s="36"/>
      <c r="B103" s="37"/>
      <c r="C103" s="242" t="s">
        <v>8</v>
      </c>
      <c r="D103" s="242" t="s">
        <v>363</v>
      </c>
      <c r="E103" s="243" t="s">
        <v>632</v>
      </c>
      <c r="F103" s="244" t="s">
        <v>633</v>
      </c>
      <c r="G103" s="245" t="s">
        <v>609</v>
      </c>
      <c r="H103" s="246">
        <v>6</v>
      </c>
      <c r="I103" s="247"/>
      <c r="J103" s="248">
        <f t="shared" si="0"/>
        <v>0</v>
      </c>
      <c r="K103" s="244" t="s">
        <v>19</v>
      </c>
      <c r="L103" s="249"/>
      <c r="M103" s="250" t="s">
        <v>19</v>
      </c>
      <c r="N103" s="251" t="s">
        <v>46</v>
      </c>
      <c r="O103" s="66"/>
      <c r="P103" s="189">
        <f t="shared" si="1"/>
        <v>0</v>
      </c>
      <c r="Q103" s="189">
        <v>0</v>
      </c>
      <c r="R103" s="189">
        <f t="shared" si="2"/>
        <v>0</v>
      </c>
      <c r="S103" s="189">
        <v>0</v>
      </c>
      <c r="T103" s="190">
        <f t="shared" si="3"/>
        <v>0</v>
      </c>
      <c r="U103" s="36"/>
      <c r="V103" s="36"/>
      <c r="W103" s="36"/>
      <c r="X103" s="36"/>
      <c r="Y103" s="36"/>
      <c r="Z103" s="36"/>
      <c r="AA103" s="36"/>
      <c r="AB103" s="36"/>
      <c r="AC103" s="36"/>
      <c r="AD103" s="36"/>
      <c r="AE103" s="36"/>
      <c r="AR103" s="191" t="s">
        <v>367</v>
      </c>
      <c r="AT103" s="191" t="s">
        <v>363</v>
      </c>
      <c r="AU103" s="191" t="s">
        <v>85</v>
      </c>
      <c r="AY103" s="19" t="s">
        <v>153</v>
      </c>
      <c r="BE103" s="192">
        <f t="shared" si="4"/>
        <v>0</v>
      </c>
      <c r="BF103" s="192">
        <f t="shared" si="5"/>
        <v>0</v>
      </c>
      <c r="BG103" s="192">
        <f t="shared" si="6"/>
        <v>0</v>
      </c>
      <c r="BH103" s="192">
        <f t="shared" si="7"/>
        <v>0</v>
      </c>
      <c r="BI103" s="192">
        <f t="shared" si="8"/>
        <v>0</v>
      </c>
      <c r="BJ103" s="19" t="s">
        <v>83</v>
      </c>
      <c r="BK103" s="192">
        <f t="shared" si="9"/>
        <v>0</v>
      </c>
      <c r="BL103" s="19" t="s">
        <v>285</v>
      </c>
      <c r="BM103" s="191" t="s">
        <v>392</v>
      </c>
    </row>
    <row r="104" spans="1:65" s="2" customFormat="1" ht="16.5" customHeight="1">
      <c r="A104" s="36"/>
      <c r="B104" s="37"/>
      <c r="C104" s="242" t="s">
        <v>285</v>
      </c>
      <c r="D104" s="242" t="s">
        <v>363</v>
      </c>
      <c r="E104" s="243" t="s">
        <v>634</v>
      </c>
      <c r="F104" s="244" t="s">
        <v>635</v>
      </c>
      <c r="G104" s="245" t="s">
        <v>609</v>
      </c>
      <c r="H104" s="246">
        <v>6</v>
      </c>
      <c r="I104" s="247"/>
      <c r="J104" s="248">
        <f t="shared" si="0"/>
        <v>0</v>
      </c>
      <c r="K104" s="244" t="s">
        <v>19</v>
      </c>
      <c r="L104" s="249"/>
      <c r="M104" s="250" t="s">
        <v>19</v>
      </c>
      <c r="N104" s="251" t="s">
        <v>46</v>
      </c>
      <c r="O104" s="66"/>
      <c r="P104" s="189">
        <f t="shared" si="1"/>
        <v>0</v>
      </c>
      <c r="Q104" s="189">
        <v>0</v>
      </c>
      <c r="R104" s="189">
        <f t="shared" si="2"/>
        <v>0</v>
      </c>
      <c r="S104" s="189">
        <v>0</v>
      </c>
      <c r="T104" s="190">
        <f t="shared" si="3"/>
        <v>0</v>
      </c>
      <c r="U104" s="36"/>
      <c r="V104" s="36"/>
      <c r="W104" s="36"/>
      <c r="X104" s="36"/>
      <c r="Y104" s="36"/>
      <c r="Z104" s="36"/>
      <c r="AA104" s="36"/>
      <c r="AB104" s="36"/>
      <c r="AC104" s="36"/>
      <c r="AD104" s="36"/>
      <c r="AE104" s="36"/>
      <c r="AR104" s="191" t="s">
        <v>367</v>
      </c>
      <c r="AT104" s="191" t="s">
        <v>363</v>
      </c>
      <c r="AU104" s="191" t="s">
        <v>85</v>
      </c>
      <c r="AY104" s="19" t="s">
        <v>153</v>
      </c>
      <c r="BE104" s="192">
        <f t="shared" si="4"/>
        <v>0</v>
      </c>
      <c r="BF104" s="192">
        <f t="shared" si="5"/>
        <v>0</v>
      </c>
      <c r="BG104" s="192">
        <f t="shared" si="6"/>
        <v>0</v>
      </c>
      <c r="BH104" s="192">
        <f t="shared" si="7"/>
        <v>0</v>
      </c>
      <c r="BI104" s="192">
        <f t="shared" si="8"/>
        <v>0</v>
      </c>
      <c r="BJ104" s="19" t="s">
        <v>83</v>
      </c>
      <c r="BK104" s="192">
        <f t="shared" si="9"/>
        <v>0</v>
      </c>
      <c r="BL104" s="19" t="s">
        <v>285</v>
      </c>
      <c r="BM104" s="191" t="s">
        <v>367</v>
      </c>
    </row>
    <row r="105" spans="1:65" s="2" customFormat="1" ht="24.2" customHeight="1">
      <c r="A105" s="36"/>
      <c r="B105" s="37"/>
      <c r="C105" s="242" t="s">
        <v>307</v>
      </c>
      <c r="D105" s="242" t="s">
        <v>363</v>
      </c>
      <c r="E105" s="243" t="s">
        <v>636</v>
      </c>
      <c r="F105" s="244" t="s">
        <v>637</v>
      </c>
      <c r="G105" s="245" t="s">
        <v>609</v>
      </c>
      <c r="H105" s="246">
        <v>799</v>
      </c>
      <c r="I105" s="247"/>
      <c r="J105" s="248">
        <f t="shared" si="0"/>
        <v>0</v>
      </c>
      <c r="K105" s="244" t="s">
        <v>19</v>
      </c>
      <c r="L105" s="249"/>
      <c r="M105" s="250" t="s">
        <v>19</v>
      </c>
      <c r="N105" s="251" t="s">
        <v>46</v>
      </c>
      <c r="O105" s="66"/>
      <c r="P105" s="189">
        <f t="shared" si="1"/>
        <v>0</v>
      </c>
      <c r="Q105" s="189">
        <v>0</v>
      </c>
      <c r="R105" s="189">
        <f t="shared" si="2"/>
        <v>0</v>
      </c>
      <c r="S105" s="189">
        <v>0</v>
      </c>
      <c r="T105" s="190">
        <f t="shared" si="3"/>
        <v>0</v>
      </c>
      <c r="U105" s="36"/>
      <c r="V105" s="36"/>
      <c r="W105" s="36"/>
      <c r="X105" s="36"/>
      <c r="Y105" s="36"/>
      <c r="Z105" s="36"/>
      <c r="AA105" s="36"/>
      <c r="AB105" s="36"/>
      <c r="AC105" s="36"/>
      <c r="AD105" s="36"/>
      <c r="AE105" s="36"/>
      <c r="AR105" s="191" t="s">
        <v>367</v>
      </c>
      <c r="AT105" s="191" t="s">
        <v>363</v>
      </c>
      <c r="AU105" s="191" t="s">
        <v>85</v>
      </c>
      <c r="AY105" s="19" t="s">
        <v>153</v>
      </c>
      <c r="BE105" s="192">
        <f t="shared" si="4"/>
        <v>0</v>
      </c>
      <c r="BF105" s="192">
        <f t="shared" si="5"/>
        <v>0</v>
      </c>
      <c r="BG105" s="192">
        <f t="shared" si="6"/>
        <v>0</v>
      </c>
      <c r="BH105" s="192">
        <f t="shared" si="7"/>
        <v>0</v>
      </c>
      <c r="BI105" s="192">
        <f t="shared" si="8"/>
        <v>0</v>
      </c>
      <c r="BJ105" s="19" t="s">
        <v>83</v>
      </c>
      <c r="BK105" s="192">
        <f t="shared" si="9"/>
        <v>0</v>
      </c>
      <c r="BL105" s="19" t="s">
        <v>285</v>
      </c>
      <c r="BM105" s="191" t="s">
        <v>423</v>
      </c>
    </row>
    <row r="106" spans="1:65" s="2" customFormat="1" ht="24.2" customHeight="1">
      <c r="A106" s="36"/>
      <c r="B106" s="37"/>
      <c r="C106" s="180" t="s">
        <v>312</v>
      </c>
      <c r="D106" s="180" t="s">
        <v>156</v>
      </c>
      <c r="E106" s="181" t="s">
        <v>638</v>
      </c>
      <c r="F106" s="182" t="s">
        <v>639</v>
      </c>
      <c r="G106" s="183" t="s">
        <v>609</v>
      </c>
      <c r="H106" s="184">
        <v>799</v>
      </c>
      <c r="I106" s="185"/>
      <c r="J106" s="186">
        <f t="shared" si="0"/>
        <v>0</v>
      </c>
      <c r="K106" s="182" t="s">
        <v>19</v>
      </c>
      <c r="L106" s="41"/>
      <c r="M106" s="187" t="s">
        <v>19</v>
      </c>
      <c r="N106" s="188" t="s">
        <v>46</v>
      </c>
      <c r="O106" s="66"/>
      <c r="P106" s="189">
        <f t="shared" si="1"/>
        <v>0</v>
      </c>
      <c r="Q106" s="189">
        <v>0</v>
      </c>
      <c r="R106" s="189">
        <f t="shared" si="2"/>
        <v>0</v>
      </c>
      <c r="S106" s="189">
        <v>0</v>
      </c>
      <c r="T106" s="190">
        <f t="shared" si="3"/>
        <v>0</v>
      </c>
      <c r="U106" s="36"/>
      <c r="V106" s="36"/>
      <c r="W106" s="36"/>
      <c r="X106" s="36"/>
      <c r="Y106" s="36"/>
      <c r="Z106" s="36"/>
      <c r="AA106" s="36"/>
      <c r="AB106" s="36"/>
      <c r="AC106" s="36"/>
      <c r="AD106" s="36"/>
      <c r="AE106" s="36"/>
      <c r="AR106" s="191" t="s">
        <v>285</v>
      </c>
      <c r="AT106" s="191" t="s">
        <v>156</v>
      </c>
      <c r="AU106" s="191" t="s">
        <v>85</v>
      </c>
      <c r="AY106" s="19" t="s">
        <v>153</v>
      </c>
      <c r="BE106" s="192">
        <f t="shared" si="4"/>
        <v>0</v>
      </c>
      <c r="BF106" s="192">
        <f t="shared" si="5"/>
        <v>0</v>
      </c>
      <c r="BG106" s="192">
        <f t="shared" si="6"/>
        <v>0</v>
      </c>
      <c r="BH106" s="192">
        <f t="shared" si="7"/>
        <v>0</v>
      </c>
      <c r="BI106" s="192">
        <f t="shared" si="8"/>
        <v>0</v>
      </c>
      <c r="BJ106" s="19" t="s">
        <v>83</v>
      </c>
      <c r="BK106" s="192">
        <f t="shared" si="9"/>
        <v>0</v>
      </c>
      <c r="BL106" s="19" t="s">
        <v>285</v>
      </c>
      <c r="BM106" s="191" t="s">
        <v>433</v>
      </c>
    </row>
    <row r="107" spans="1:65" s="2" customFormat="1" ht="16.5" customHeight="1">
      <c r="A107" s="36"/>
      <c r="B107" s="37"/>
      <c r="C107" s="242" t="s">
        <v>317</v>
      </c>
      <c r="D107" s="242" t="s">
        <v>363</v>
      </c>
      <c r="E107" s="243" t="s">
        <v>640</v>
      </c>
      <c r="F107" s="244" t="s">
        <v>641</v>
      </c>
      <c r="G107" s="245" t="s">
        <v>212</v>
      </c>
      <c r="H107" s="246">
        <v>290</v>
      </c>
      <c r="I107" s="247"/>
      <c r="J107" s="248">
        <f t="shared" si="0"/>
        <v>0</v>
      </c>
      <c r="K107" s="244" t="s">
        <v>19</v>
      </c>
      <c r="L107" s="249"/>
      <c r="M107" s="250" t="s">
        <v>19</v>
      </c>
      <c r="N107" s="251" t="s">
        <v>46</v>
      </c>
      <c r="O107" s="66"/>
      <c r="P107" s="189">
        <f t="shared" si="1"/>
        <v>0</v>
      </c>
      <c r="Q107" s="189">
        <v>0</v>
      </c>
      <c r="R107" s="189">
        <f t="shared" si="2"/>
        <v>0</v>
      </c>
      <c r="S107" s="189">
        <v>0</v>
      </c>
      <c r="T107" s="190">
        <f t="shared" si="3"/>
        <v>0</v>
      </c>
      <c r="U107" s="36"/>
      <c r="V107" s="36"/>
      <c r="W107" s="36"/>
      <c r="X107" s="36"/>
      <c r="Y107" s="36"/>
      <c r="Z107" s="36"/>
      <c r="AA107" s="36"/>
      <c r="AB107" s="36"/>
      <c r="AC107" s="36"/>
      <c r="AD107" s="36"/>
      <c r="AE107" s="36"/>
      <c r="AR107" s="191" t="s">
        <v>367</v>
      </c>
      <c r="AT107" s="191" t="s">
        <v>363</v>
      </c>
      <c r="AU107" s="191" t="s">
        <v>85</v>
      </c>
      <c r="AY107" s="19" t="s">
        <v>153</v>
      </c>
      <c r="BE107" s="192">
        <f t="shared" si="4"/>
        <v>0</v>
      </c>
      <c r="BF107" s="192">
        <f t="shared" si="5"/>
        <v>0</v>
      </c>
      <c r="BG107" s="192">
        <f t="shared" si="6"/>
        <v>0</v>
      </c>
      <c r="BH107" s="192">
        <f t="shared" si="7"/>
        <v>0</v>
      </c>
      <c r="BI107" s="192">
        <f t="shared" si="8"/>
        <v>0</v>
      </c>
      <c r="BJ107" s="19" t="s">
        <v>83</v>
      </c>
      <c r="BK107" s="192">
        <f t="shared" si="9"/>
        <v>0</v>
      </c>
      <c r="BL107" s="19" t="s">
        <v>285</v>
      </c>
      <c r="BM107" s="191" t="s">
        <v>445</v>
      </c>
    </row>
    <row r="108" spans="1:65" s="2" customFormat="1" ht="16.5" customHeight="1">
      <c r="A108" s="36"/>
      <c r="B108" s="37"/>
      <c r="C108" s="242" t="s">
        <v>323</v>
      </c>
      <c r="D108" s="242" t="s">
        <v>363</v>
      </c>
      <c r="E108" s="243" t="s">
        <v>642</v>
      </c>
      <c r="F108" s="244" t="s">
        <v>643</v>
      </c>
      <c r="G108" s="245" t="s">
        <v>159</v>
      </c>
      <c r="H108" s="246">
        <v>110</v>
      </c>
      <c r="I108" s="247"/>
      <c r="J108" s="248">
        <f t="shared" si="0"/>
        <v>0</v>
      </c>
      <c r="K108" s="244" t="s">
        <v>19</v>
      </c>
      <c r="L108" s="249"/>
      <c r="M108" s="250" t="s">
        <v>19</v>
      </c>
      <c r="N108" s="251" t="s">
        <v>46</v>
      </c>
      <c r="O108" s="66"/>
      <c r="P108" s="189">
        <f t="shared" si="1"/>
        <v>0</v>
      </c>
      <c r="Q108" s="189">
        <v>0</v>
      </c>
      <c r="R108" s="189">
        <f t="shared" si="2"/>
        <v>0</v>
      </c>
      <c r="S108" s="189">
        <v>0</v>
      </c>
      <c r="T108" s="190">
        <f t="shared" si="3"/>
        <v>0</v>
      </c>
      <c r="U108" s="36"/>
      <c r="V108" s="36"/>
      <c r="W108" s="36"/>
      <c r="X108" s="36"/>
      <c r="Y108" s="36"/>
      <c r="Z108" s="36"/>
      <c r="AA108" s="36"/>
      <c r="AB108" s="36"/>
      <c r="AC108" s="36"/>
      <c r="AD108" s="36"/>
      <c r="AE108" s="36"/>
      <c r="AR108" s="191" t="s">
        <v>367</v>
      </c>
      <c r="AT108" s="191" t="s">
        <v>363</v>
      </c>
      <c r="AU108" s="191" t="s">
        <v>85</v>
      </c>
      <c r="AY108" s="19" t="s">
        <v>153</v>
      </c>
      <c r="BE108" s="192">
        <f t="shared" si="4"/>
        <v>0</v>
      </c>
      <c r="BF108" s="192">
        <f t="shared" si="5"/>
        <v>0</v>
      </c>
      <c r="BG108" s="192">
        <f t="shared" si="6"/>
        <v>0</v>
      </c>
      <c r="BH108" s="192">
        <f t="shared" si="7"/>
        <v>0</v>
      </c>
      <c r="BI108" s="192">
        <f t="shared" si="8"/>
        <v>0</v>
      </c>
      <c r="BJ108" s="19" t="s">
        <v>83</v>
      </c>
      <c r="BK108" s="192">
        <f t="shared" si="9"/>
        <v>0</v>
      </c>
      <c r="BL108" s="19" t="s">
        <v>285</v>
      </c>
      <c r="BM108" s="191" t="s">
        <v>461</v>
      </c>
    </row>
    <row r="109" spans="1:65" s="2" customFormat="1" ht="16.5" customHeight="1">
      <c r="A109" s="36"/>
      <c r="B109" s="37"/>
      <c r="C109" s="242" t="s">
        <v>7</v>
      </c>
      <c r="D109" s="242" t="s">
        <v>363</v>
      </c>
      <c r="E109" s="243" t="s">
        <v>644</v>
      </c>
      <c r="F109" s="244" t="s">
        <v>645</v>
      </c>
      <c r="G109" s="245" t="s">
        <v>212</v>
      </c>
      <c r="H109" s="246">
        <v>40</v>
      </c>
      <c r="I109" s="247"/>
      <c r="J109" s="248">
        <f t="shared" si="0"/>
        <v>0</v>
      </c>
      <c r="K109" s="244" t="s">
        <v>19</v>
      </c>
      <c r="L109" s="249"/>
      <c r="M109" s="250" t="s">
        <v>19</v>
      </c>
      <c r="N109" s="251" t="s">
        <v>46</v>
      </c>
      <c r="O109" s="66"/>
      <c r="P109" s="189">
        <f t="shared" si="1"/>
        <v>0</v>
      </c>
      <c r="Q109" s="189">
        <v>0</v>
      </c>
      <c r="R109" s="189">
        <f t="shared" si="2"/>
        <v>0</v>
      </c>
      <c r="S109" s="189">
        <v>0</v>
      </c>
      <c r="T109" s="190">
        <f t="shared" si="3"/>
        <v>0</v>
      </c>
      <c r="U109" s="36"/>
      <c r="V109" s="36"/>
      <c r="W109" s="36"/>
      <c r="X109" s="36"/>
      <c r="Y109" s="36"/>
      <c r="Z109" s="36"/>
      <c r="AA109" s="36"/>
      <c r="AB109" s="36"/>
      <c r="AC109" s="36"/>
      <c r="AD109" s="36"/>
      <c r="AE109" s="36"/>
      <c r="AR109" s="191" t="s">
        <v>367</v>
      </c>
      <c r="AT109" s="191" t="s">
        <v>363</v>
      </c>
      <c r="AU109" s="191" t="s">
        <v>85</v>
      </c>
      <c r="AY109" s="19" t="s">
        <v>153</v>
      </c>
      <c r="BE109" s="192">
        <f t="shared" si="4"/>
        <v>0</v>
      </c>
      <c r="BF109" s="192">
        <f t="shared" si="5"/>
        <v>0</v>
      </c>
      <c r="BG109" s="192">
        <f t="shared" si="6"/>
        <v>0</v>
      </c>
      <c r="BH109" s="192">
        <f t="shared" si="7"/>
        <v>0</v>
      </c>
      <c r="BI109" s="192">
        <f t="shared" si="8"/>
        <v>0</v>
      </c>
      <c r="BJ109" s="19" t="s">
        <v>83</v>
      </c>
      <c r="BK109" s="192">
        <f t="shared" si="9"/>
        <v>0</v>
      </c>
      <c r="BL109" s="19" t="s">
        <v>285</v>
      </c>
      <c r="BM109" s="191" t="s">
        <v>473</v>
      </c>
    </row>
    <row r="110" spans="1:65" s="2" customFormat="1" ht="16.5" customHeight="1">
      <c r="A110" s="36"/>
      <c r="B110" s="37"/>
      <c r="C110" s="242" t="s">
        <v>338</v>
      </c>
      <c r="D110" s="242" t="s">
        <v>363</v>
      </c>
      <c r="E110" s="243" t="s">
        <v>646</v>
      </c>
      <c r="F110" s="244" t="s">
        <v>647</v>
      </c>
      <c r="G110" s="245" t="s">
        <v>212</v>
      </c>
      <c r="H110" s="246">
        <v>30</v>
      </c>
      <c r="I110" s="247"/>
      <c r="J110" s="248">
        <f t="shared" si="0"/>
        <v>0</v>
      </c>
      <c r="K110" s="244" t="s">
        <v>19</v>
      </c>
      <c r="L110" s="249"/>
      <c r="M110" s="250" t="s">
        <v>19</v>
      </c>
      <c r="N110" s="251" t="s">
        <v>46</v>
      </c>
      <c r="O110" s="66"/>
      <c r="P110" s="189">
        <f t="shared" si="1"/>
        <v>0</v>
      </c>
      <c r="Q110" s="189">
        <v>0</v>
      </c>
      <c r="R110" s="189">
        <f t="shared" si="2"/>
        <v>0</v>
      </c>
      <c r="S110" s="189">
        <v>0</v>
      </c>
      <c r="T110" s="190">
        <f t="shared" si="3"/>
        <v>0</v>
      </c>
      <c r="U110" s="36"/>
      <c r="V110" s="36"/>
      <c r="W110" s="36"/>
      <c r="X110" s="36"/>
      <c r="Y110" s="36"/>
      <c r="Z110" s="36"/>
      <c r="AA110" s="36"/>
      <c r="AB110" s="36"/>
      <c r="AC110" s="36"/>
      <c r="AD110" s="36"/>
      <c r="AE110" s="36"/>
      <c r="AR110" s="191" t="s">
        <v>367</v>
      </c>
      <c r="AT110" s="191" t="s">
        <v>363</v>
      </c>
      <c r="AU110" s="191" t="s">
        <v>85</v>
      </c>
      <c r="AY110" s="19" t="s">
        <v>153</v>
      </c>
      <c r="BE110" s="192">
        <f t="shared" si="4"/>
        <v>0</v>
      </c>
      <c r="BF110" s="192">
        <f t="shared" si="5"/>
        <v>0</v>
      </c>
      <c r="BG110" s="192">
        <f t="shared" si="6"/>
        <v>0</v>
      </c>
      <c r="BH110" s="192">
        <f t="shared" si="7"/>
        <v>0</v>
      </c>
      <c r="BI110" s="192">
        <f t="shared" si="8"/>
        <v>0</v>
      </c>
      <c r="BJ110" s="19" t="s">
        <v>83</v>
      </c>
      <c r="BK110" s="192">
        <f t="shared" si="9"/>
        <v>0</v>
      </c>
      <c r="BL110" s="19" t="s">
        <v>285</v>
      </c>
      <c r="BM110" s="191" t="s">
        <v>489</v>
      </c>
    </row>
    <row r="111" spans="1:65" s="2" customFormat="1" ht="16.5" customHeight="1">
      <c r="A111" s="36"/>
      <c r="B111" s="37"/>
      <c r="C111" s="242" t="s">
        <v>345</v>
      </c>
      <c r="D111" s="242" t="s">
        <v>363</v>
      </c>
      <c r="E111" s="243" t="s">
        <v>648</v>
      </c>
      <c r="F111" s="244" t="s">
        <v>649</v>
      </c>
      <c r="G111" s="245" t="s">
        <v>609</v>
      </c>
      <c r="H111" s="246">
        <v>28</v>
      </c>
      <c r="I111" s="247"/>
      <c r="J111" s="248">
        <f t="shared" si="0"/>
        <v>0</v>
      </c>
      <c r="K111" s="244" t="s">
        <v>19</v>
      </c>
      <c r="L111" s="249"/>
      <c r="M111" s="250" t="s">
        <v>19</v>
      </c>
      <c r="N111" s="251" t="s">
        <v>46</v>
      </c>
      <c r="O111" s="66"/>
      <c r="P111" s="189">
        <f t="shared" si="1"/>
        <v>0</v>
      </c>
      <c r="Q111" s="189">
        <v>0</v>
      </c>
      <c r="R111" s="189">
        <f t="shared" si="2"/>
        <v>0</v>
      </c>
      <c r="S111" s="189">
        <v>0</v>
      </c>
      <c r="T111" s="190">
        <f t="shared" si="3"/>
        <v>0</v>
      </c>
      <c r="U111" s="36"/>
      <c r="V111" s="36"/>
      <c r="W111" s="36"/>
      <c r="X111" s="36"/>
      <c r="Y111" s="36"/>
      <c r="Z111" s="36"/>
      <c r="AA111" s="36"/>
      <c r="AB111" s="36"/>
      <c r="AC111" s="36"/>
      <c r="AD111" s="36"/>
      <c r="AE111" s="36"/>
      <c r="AR111" s="191" t="s">
        <v>367</v>
      </c>
      <c r="AT111" s="191" t="s">
        <v>363</v>
      </c>
      <c r="AU111" s="191" t="s">
        <v>85</v>
      </c>
      <c r="AY111" s="19" t="s">
        <v>153</v>
      </c>
      <c r="BE111" s="192">
        <f t="shared" si="4"/>
        <v>0</v>
      </c>
      <c r="BF111" s="192">
        <f t="shared" si="5"/>
        <v>0</v>
      </c>
      <c r="BG111" s="192">
        <f t="shared" si="6"/>
        <v>0</v>
      </c>
      <c r="BH111" s="192">
        <f t="shared" si="7"/>
        <v>0</v>
      </c>
      <c r="BI111" s="192">
        <f t="shared" si="8"/>
        <v>0</v>
      </c>
      <c r="BJ111" s="19" t="s">
        <v>83</v>
      </c>
      <c r="BK111" s="192">
        <f t="shared" si="9"/>
        <v>0</v>
      </c>
      <c r="BL111" s="19" t="s">
        <v>285</v>
      </c>
      <c r="BM111" s="191" t="s">
        <v>499</v>
      </c>
    </row>
    <row r="112" spans="1:65" s="2" customFormat="1" ht="49.15" customHeight="1">
      <c r="A112" s="36"/>
      <c r="B112" s="37"/>
      <c r="C112" s="242" t="s">
        <v>351</v>
      </c>
      <c r="D112" s="242" t="s">
        <v>363</v>
      </c>
      <c r="E112" s="243" t="s">
        <v>650</v>
      </c>
      <c r="F112" s="244" t="s">
        <v>651</v>
      </c>
      <c r="G112" s="245" t="s">
        <v>609</v>
      </c>
      <c r="H112" s="246">
        <v>538</v>
      </c>
      <c r="I112" s="247"/>
      <c r="J112" s="248">
        <f t="shared" si="0"/>
        <v>0</v>
      </c>
      <c r="K112" s="244" t="s">
        <v>19</v>
      </c>
      <c r="L112" s="249"/>
      <c r="M112" s="250" t="s">
        <v>19</v>
      </c>
      <c r="N112" s="251" t="s">
        <v>46</v>
      </c>
      <c r="O112" s="66"/>
      <c r="P112" s="189">
        <f t="shared" si="1"/>
        <v>0</v>
      </c>
      <c r="Q112" s="189">
        <v>0</v>
      </c>
      <c r="R112" s="189">
        <f t="shared" si="2"/>
        <v>0</v>
      </c>
      <c r="S112" s="189">
        <v>0</v>
      </c>
      <c r="T112" s="190">
        <f t="shared" si="3"/>
        <v>0</v>
      </c>
      <c r="U112" s="36"/>
      <c r="V112" s="36"/>
      <c r="W112" s="36"/>
      <c r="X112" s="36"/>
      <c r="Y112" s="36"/>
      <c r="Z112" s="36"/>
      <c r="AA112" s="36"/>
      <c r="AB112" s="36"/>
      <c r="AC112" s="36"/>
      <c r="AD112" s="36"/>
      <c r="AE112" s="36"/>
      <c r="AR112" s="191" t="s">
        <v>367</v>
      </c>
      <c r="AT112" s="191" t="s">
        <v>363</v>
      </c>
      <c r="AU112" s="191" t="s">
        <v>85</v>
      </c>
      <c r="AY112" s="19" t="s">
        <v>153</v>
      </c>
      <c r="BE112" s="192">
        <f t="shared" si="4"/>
        <v>0</v>
      </c>
      <c r="BF112" s="192">
        <f t="shared" si="5"/>
        <v>0</v>
      </c>
      <c r="BG112" s="192">
        <f t="shared" si="6"/>
        <v>0</v>
      </c>
      <c r="BH112" s="192">
        <f t="shared" si="7"/>
        <v>0</v>
      </c>
      <c r="BI112" s="192">
        <f t="shared" si="8"/>
        <v>0</v>
      </c>
      <c r="BJ112" s="19" t="s">
        <v>83</v>
      </c>
      <c r="BK112" s="192">
        <f t="shared" si="9"/>
        <v>0</v>
      </c>
      <c r="BL112" s="19" t="s">
        <v>285</v>
      </c>
      <c r="BM112" s="191" t="s">
        <v>511</v>
      </c>
    </row>
    <row r="113" spans="1:65" s="2" customFormat="1" ht="21.75" customHeight="1">
      <c r="A113" s="36"/>
      <c r="B113" s="37"/>
      <c r="C113" s="242" t="s">
        <v>362</v>
      </c>
      <c r="D113" s="242" t="s">
        <v>363</v>
      </c>
      <c r="E113" s="243" t="s">
        <v>652</v>
      </c>
      <c r="F113" s="244" t="s">
        <v>653</v>
      </c>
      <c r="G113" s="245" t="s">
        <v>609</v>
      </c>
      <c r="H113" s="246">
        <v>538</v>
      </c>
      <c r="I113" s="247"/>
      <c r="J113" s="248">
        <f t="shared" si="0"/>
        <v>0</v>
      </c>
      <c r="K113" s="244" t="s">
        <v>19</v>
      </c>
      <c r="L113" s="249"/>
      <c r="M113" s="250" t="s">
        <v>19</v>
      </c>
      <c r="N113" s="251" t="s">
        <v>46</v>
      </c>
      <c r="O113" s="66"/>
      <c r="P113" s="189">
        <f t="shared" si="1"/>
        <v>0</v>
      </c>
      <c r="Q113" s="189">
        <v>0</v>
      </c>
      <c r="R113" s="189">
        <f t="shared" si="2"/>
        <v>0</v>
      </c>
      <c r="S113" s="189">
        <v>0</v>
      </c>
      <c r="T113" s="190">
        <f t="shared" si="3"/>
        <v>0</v>
      </c>
      <c r="U113" s="36"/>
      <c r="V113" s="36"/>
      <c r="W113" s="36"/>
      <c r="X113" s="36"/>
      <c r="Y113" s="36"/>
      <c r="Z113" s="36"/>
      <c r="AA113" s="36"/>
      <c r="AB113" s="36"/>
      <c r="AC113" s="36"/>
      <c r="AD113" s="36"/>
      <c r="AE113" s="36"/>
      <c r="AR113" s="191" t="s">
        <v>367</v>
      </c>
      <c r="AT113" s="191" t="s">
        <v>363</v>
      </c>
      <c r="AU113" s="191" t="s">
        <v>85</v>
      </c>
      <c r="AY113" s="19" t="s">
        <v>153</v>
      </c>
      <c r="BE113" s="192">
        <f t="shared" si="4"/>
        <v>0</v>
      </c>
      <c r="BF113" s="192">
        <f t="shared" si="5"/>
        <v>0</v>
      </c>
      <c r="BG113" s="192">
        <f t="shared" si="6"/>
        <v>0</v>
      </c>
      <c r="BH113" s="192">
        <f t="shared" si="7"/>
        <v>0</v>
      </c>
      <c r="BI113" s="192">
        <f t="shared" si="8"/>
        <v>0</v>
      </c>
      <c r="BJ113" s="19" t="s">
        <v>83</v>
      </c>
      <c r="BK113" s="192">
        <f t="shared" si="9"/>
        <v>0</v>
      </c>
      <c r="BL113" s="19" t="s">
        <v>285</v>
      </c>
      <c r="BM113" s="191" t="s">
        <v>522</v>
      </c>
    </row>
    <row r="114" spans="1:65" s="2" customFormat="1" ht="44.25" customHeight="1">
      <c r="A114" s="36"/>
      <c r="B114" s="37"/>
      <c r="C114" s="242" t="s">
        <v>370</v>
      </c>
      <c r="D114" s="242" t="s">
        <v>363</v>
      </c>
      <c r="E114" s="243" t="s">
        <v>654</v>
      </c>
      <c r="F114" s="244" t="s">
        <v>655</v>
      </c>
      <c r="G114" s="245" t="s">
        <v>609</v>
      </c>
      <c r="H114" s="246">
        <v>46</v>
      </c>
      <c r="I114" s="247"/>
      <c r="J114" s="248">
        <f t="shared" si="0"/>
        <v>0</v>
      </c>
      <c r="K114" s="244" t="s">
        <v>19</v>
      </c>
      <c r="L114" s="249"/>
      <c r="M114" s="250" t="s">
        <v>19</v>
      </c>
      <c r="N114" s="251" t="s">
        <v>46</v>
      </c>
      <c r="O114" s="66"/>
      <c r="P114" s="189">
        <f t="shared" si="1"/>
        <v>0</v>
      </c>
      <c r="Q114" s="189">
        <v>0</v>
      </c>
      <c r="R114" s="189">
        <f t="shared" si="2"/>
        <v>0</v>
      </c>
      <c r="S114" s="189">
        <v>0</v>
      </c>
      <c r="T114" s="190">
        <f t="shared" si="3"/>
        <v>0</v>
      </c>
      <c r="U114" s="36"/>
      <c r="V114" s="36"/>
      <c r="W114" s="36"/>
      <c r="X114" s="36"/>
      <c r="Y114" s="36"/>
      <c r="Z114" s="36"/>
      <c r="AA114" s="36"/>
      <c r="AB114" s="36"/>
      <c r="AC114" s="36"/>
      <c r="AD114" s="36"/>
      <c r="AE114" s="36"/>
      <c r="AR114" s="191" t="s">
        <v>367</v>
      </c>
      <c r="AT114" s="191" t="s">
        <v>363</v>
      </c>
      <c r="AU114" s="191" t="s">
        <v>85</v>
      </c>
      <c r="AY114" s="19" t="s">
        <v>153</v>
      </c>
      <c r="BE114" s="192">
        <f t="shared" si="4"/>
        <v>0</v>
      </c>
      <c r="BF114" s="192">
        <f t="shared" si="5"/>
        <v>0</v>
      </c>
      <c r="BG114" s="192">
        <f t="shared" si="6"/>
        <v>0</v>
      </c>
      <c r="BH114" s="192">
        <f t="shared" si="7"/>
        <v>0</v>
      </c>
      <c r="BI114" s="192">
        <f t="shared" si="8"/>
        <v>0</v>
      </c>
      <c r="BJ114" s="19" t="s">
        <v>83</v>
      </c>
      <c r="BK114" s="192">
        <f t="shared" si="9"/>
        <v>0</v>
      </c>
      <c r="BL114" s="19" t="s">
        <v>285</v>
      </c>
      <c r="BM114" s="191" t="s">
        <v>531</v>
      </c>
    </row>
    <row r="115" spans="1:65" s="2" customFormat="1" ht="24.2" customHeight="1">
      <c r="A115" s="36"/>
      <c r="B115" s="37"/>
      <c r="C115" s="242" t="s">
        <v>375</v>
      </c>
      <c r="D115" s="242" t="s">
        <v>363</v>
      </c>
      <c r="E115" s="243" t="s">
        <v>656</v>
      </c>
      <c r="F115" s="244" t="s">
        <v>657</v>
      </c>
      <c r="G115" s="245" t="s">
        <v>600</v>
      </c>
      <c r="H115" s="246">
        <v>250</v>
      </c>
      <c r="I115" s="247"/>
      <c r="J115" s="248">
        <f t="shared" si="0"/>
        <v>0</v>
      </c>
      <c r="K115" s="244" t="s">
        <v>19</v>
      </c>
      <c r="L115" s="249"/>
      <c r="M115" s="250" t="s">
        <v>19</v>
      </c>
      <c r="N115" s="251" t="s">
        <v>46</v>
      </c>
      <c r="O115" s="66"/>
      <c r="P115" s="189">
        <f t="shared" si="1"/>
        <v>0</v>
      </c>
      <c r="Q115" s="189">
        <v>0</v>
      </c>
      <c r="R115" s="189">
        <f t="shared" si="2"/>
        <v>0</v>
      </c>
      <c r="S115" s="189">
        <v>0</v>
      </c>
      <c r="T115" s="190">
        <f t="shared" si="3"/>
        <v>0</v>
      </c>
      <c r="U115" s="36"/>
      <c r="V115" s="36"/>
      <c r="W115" s="36"/>
      <c r="X115" s="36"/>
      <c r="Y115" s="36"/>
      <c r="Z115" s="36"/>
      <c r="AA115" s="36"/>
      <c r="AB115" s="36"/>
      <c r="AC115" s="36"/>
      <c r="AD115" s="36"/>
      <c r="AE115" s="36"/>
      <c r="AR115" s="191" t="s">
        <v>367</v>
      </c>
      <c r="AT115" s="191" t="s">
        <v>363</v>
      </c>
      <c r="AU115" s="191" t="s">
        <v>85</v>
      </c>
      <c r="AY115" s="19" t="s">
        <v>153</v>
      </c>
      <c r="BE115" s="192">
        <f t="shared" si="4"/>
        <v>0</v>
      </c>
      <c r="BF115" s="192">
        <f t="shared" si="5"/>
        <v>0</v>
      </c>
      <c r="BG115" s="192">
        <f t="shared" si="6"/>
        <v>0</v>
      </c>
      <c r="BH115" s="192">
        <f t="shared" si="7"/>
        <v>0</v>
      </c>
      <c r="BI115" s="192">
        <f t="shared" si="8"/>
        <v>0</v>
      </c>
      <c r="BJ115" s="19" t="s">
        <v>83</v>
      </c>
      <c r="BK115" s="192">
        <f t="shared" si="9"/>
        <v>0</v>
      </c>
      <c r="BL115" s="19" t="s">
        <v>285</v>
      </c>
      <c r="BM115" s="191" t="s">
        <v>546</v>
      </c>
    </row>
    <row r="116" spans="1:65" s="2" customFormat="1" ht="16.5" customHeight="1">
      <c r="A116" s="36"/>
      <c r="B116" s="37"/>
      <c r="C116" s="242" t="s">
        <v>382</v>
      </c>
      <c r="D116" s="242" t="s">
        <v>363</v>
      </c>
      <c r="E116" s="243" t="s">
        <v>658</v>
      </c>
      <c r="F116" s="244" t="s">
        <v>659</v>
      </c>
      <c r="G116" s="245" t="s">
        <v>609</v>
      </c>
      <c r="H116" s="246">
        <v>74</v>
      </c>
      <c r="I116" s="247"/>
      <c r="J116" s="248">
        <f t="shared" si="0"/>
        <v>0</v>
      </c>
      <c r="K116" s="244" t="s">
        <v>19</v>
      </c>
      <c r="L116" s="249"/>
      <c r="M116" s="250" t="s">
        <v>19</v>
      </c>
      <c r="N116" s="251" t="s">
        <v>46</v>
      </c>
      <c r="O116" s="66"/>
      <c r="P116" s="189">
        <f t="shared" si="1"/>
        <v>0</v>
      </c>
      <c r="Q116" s="189">
        <v>0</v>
      </c>
      <c r="R116" s="189">
        <f t="shared" si="2"/>
        <v>0</v>
      </c>
      <c r="S116" s="189">
        <v>0</v>
      </c>
      <c r="T116" s="190">
        <f t="shared" si="3"/>
        <v>0</v>
      </c>
      <c r="U116" s="36"/>
      <c r="V116" s="36"/>
      <c r="W116" s="36"/>
      <c r="X116" s="36"/>
      <c r="Y116" s="36"/>
      <c r="Z116" s="36"/>
      <c r="AA116" s="36"/>
      <c r="AB116" s="36"/>
      <c r="AC116" s="36"/>
      <c r="AD116" s="36"/>
      <c r="AE116" s="36"/>
      <c r="AR116" s="191" t="s">
        <v>367</v>
      </c>
      <c r="AT116" s="191" t="s">
        <v>363</v>
      </c>
      <c r="AU116" s="191" t="s">
        <v>85</v>
      </c>
      <c r="AY116" s="19" t="s">
        <v>153</v>
      </c>
      <c r="BE116" s="192">
        <f t="shared" si="4"/>
        <v>0</v>
      </c>
      <c r="BF116" s="192">
        <f t="shared" si="5"/>
        <v>0</v>
      </c>
      <c r="BG116" s="192">
        <f t="shared" si="6"/>
        <v>0</v>
      </c>
      <c r="BH116" s="192">
        <f t="shared" si="7"/>
        <v>0</v>
      </c>
      <c r="BI116" s="192">
        <f t="shared" si="8"/>
        <v>0</v>
      </c>
      <c r="BJ116" s="19" t="s">
        <v>83</v>
      </c>
      <c r="BK116" s="192">
        <f t="shared" si="9"/>
        <v>0</v>
      </c>
      <c r="BL116" s="19" t="s">
        <v>285</v>
      </c>
      <c r="BM116" s="191" t="s">
        <v>515</v>
      </c>
    </row>
    <row r="117" spans="1:65" s="2" customFormat="1" ht="16.5" customHeight="1">
      <c r="A117" s="36"/>
      <c r="B117" s="37"/>
      <c r="C117" s="242" t="s">
        <v>387</v>
      </c>
      <c r="D117" s="242" t="s">
        <v>363</v>
      </c>
      <c r="E117" s="243" t="s">
        <v>660</v>
      </c>
      <c r="F117" s="244" t="s">
        <v>661</v>
      </c>
      <c r="G117" s="245" t="s">
        <v>609</v>
      </c>
      <c r="H117" s="246">
        <v>1069</v>
      </c>
      <c r="I117" s="247"/>
      <c r="J117" s="248">
        <f t="shared" si="0"/>
        <v>0</v>
      </c>
      <c r="K117" s="244" t="s">
        <v>19</v>
      </c>
      <c r="L117" s="249"/>
      <c r="M117" s="250" t="s">
        <v>19</v>
      </c>
      <c r="N117" s="251" t="s">
        <v>46</v>
      </c>
      <c r="O117" s="66"/>
      <c r="P117" s="189">
        <f t="shared" si="1"/>
        <v>0</v>
      </c>
      <c r="Q117" s="189">
        <v>0</v>
      </c>
      <c r="R117" s="189">
        <f t="shared" si="2"/>
        <v>0</v>
      </c>
      <c r="S117" s="189">
        <v>0</v>
      </c>
      <c r="T117" s="190">
        <f t="shared" si="3"/>
        <v>0</v>
      </c>
      <c r="U117" s="36"/>
      <c r="V117" s="36"/>
      <c r="W117" s="36"/>
      <c r="X117" s="36"/>
      <c r="Y117" s="36"/>
      <c r="Z117" s="36"/>
      <c r="AA117" s="36"/>
      <c r="AB117" s="36"/>
      <c r="AC117" s="36"/>
      <c r="AD117" s="36"/>
      <c r="AE117" s="36"/>
      <c r="AR117" s="191" t="s">
        <v>367</v>
      </c>
      <c r="AT117" s="191" t="s">
        <v>363</v>
      </c>
      <c r="AU117" s="191" t="s">
        <v>85</v>
      </c>
      <c r="AY117" s="19" t="s">
        <v>153</v>
      </c>
      <c r="BE117" s="192">
        <f t="shared" si="4"/>
        <v>0</v>
      </c>
      <c r="BF117" s="192">
        <f t="shared" si="5"/>
        <v>0</v>
      </c>
      <c r="BG117" s="192">
        <f t="shared" si="6"/>
        <v>0</v>
      </c>
      <c r="BH117" s="192">
        <f t="shared" si="7"/>
        <v>0</v>
      </c>
      <c r="BI117" s="192">
        <f t="shared" si="8"/>
        <v>0</v>
      </c>
      <c r="BJ117" s="19" t="s">
        <v>83</v>
      </c>
      <c r="BK117" s="192">
        <f t="shared" si="9"/>
        <v>0</v>
      </c>
      <c r="BL117" s="19" t="s">
        <v>285</v>
      </c>
      <c r="BM117" s="191" t="s">
        <v>568</v>
      </c>
    </row>
    <row r="118" spans="1:65" s="2" customFormat="1" ht="16.5" customHeight="1">
      <c r="A118" s="36"/>
      <c r="B118" s="37"/>
      <c r="C118" s="242" t="s">
        <v>392</v>
      </c>
      <c r="D118" s="242" t="s">
        <v>363</v>
      </c>
      <c r="E118" s="243" t="s">
        <v>662</v>
      </c>
      <c r="F118" s="244" t="s">
        <v>663</v>
      </c>
      <c r="G118" s="245" t="s">
        <v>609</v>
      </c>
      <c r="H118" s="246">
        <v>1069</v>
      </c>
      <c r="I118" s="247"/>
      <c r="J118" s="248">
        <f t="shared" si="0"/>
        <v>0</v>
      </c>
      <c r="K118" s="244" t="s">
        <v>19</v>
      </c>
      <c r="L118" s="249"/>
      <c r="M118" s="250" t="s">
        <v>19</v>
      </c>
      <c r="N118" s="251" t="s">
        <v>46</v>
      </c>
      <c r="O118" s="66"/>
      <c r="P118" s="189">
        <f t="shared" si="1"/>
        <v>0</v>
      </c>
      <c r="Q118" s="189">
        <v>0</v>
      </c>
      <c r="R118" s="189">
        <f t="shared" si="2"/>
        <v>0</v>
      </c>
      <c r="S118" s="189">
        <v>0</v>
      </c>
      <c r="T118" s="190">
        <f t="shared" si="3"/>
        <v>0</v>
      </c>
      <c r="U118" s="36"/>
      <c r="V118" s="36"/>
      <c r="W118" s="36"/>
      <c r="X118" s="36"/>
      <c r="Y118" s="36"/>
      <c r="Z118" s="36"/>
      <c r="AA118" s="36"/>
      <c r="AB118" s="36"/>
      <c r="AC118" s="36"/>
      <c r="AD118" s="36"/>
      <c r="AE118" s="36"/>
      <c r="AR118" s="191" t="s">
        <v>367</v>
      </c>
      <c r="AT118" s="191" t="s">
        <v>363</v>
      </c>
      <c r="AU118" s="191" t="s">
        <v>85</v>
      </c>
      <c r="AY118" s="19" t="s">
        <v>153</v>
      </c>
      <c r="BE118" s="192">
        <f t="shared" si="4"/>
        <v>0</v>
      </c>
      <c r="BF118" s="192">
        <f t="shared" si="5"/>
        <v>0</v>
      </c>
      <c r="BG118" s="192">
        <f t="shared" si="6"/>
        <v>0</v>
      </c>
      <c r="BH118" s="192">
        <f t="shared" si="7"/>
        <v>0</v>
      </c>
      <c r="BI118" s="192">
        <f t="shared" si="8"/>
        <v>0</v>
      </c>
      <c r="BJ118" s="19" t="s">
        <v>83</v>
      </c>
      <c r="BK118" s="192">
        <f t="shared" si="9"/>
        <v>0</v>
      </c>
      <c r="BL118" s="19" t="s">
        <v>285</v>
      </c>
      <c r="BM118" s="191" t="s">
        <v>584</v>
      </c>
    </row>
    <row r="119" spans="1:65" s="2" customFormat="1" ht="24.2" customHeight="1">
      <c r="A119" s="36"/>
      <c r="B119" s="37"/>
      <c r="C119" s="242" t="s">
        <v>403</v>
      </c>
      <c r="D119" s="242" t="s">
        <v>363</v>
      </c>
      <c r="E119" s="243" t="s">
        <v>664</v>
      </c>
      <c r="F119" s="244" t="s">
        <v>665</v>
      </c>
      <c r="G119" s="245" t="s">
        <v>666</v>
      </c>
      <c r="H119" s="255"/>
      <c r="I119" s="247"/>
      <c r="J119" s="248">
        <f t="shared" si="0"/>
        <v>0</v>
      </c>
      <c r="K119" s="244" t="s">
        <v>19</v>
      </c>
      <c r="L119" s="249"/>
      <c r="M119" s="250" t="s">
        <v>19</v>
      </c>
      <c r="N119" s="251" t="s">
        <v>46</v>
      </c>
      <c r="O119" s="66"/>
      <c r="P119" s="189">
        <f t="shared" si="1"/>
        <v>0</v>
      </c>
      <c r="Q119" s="189">
        <v>0</v>
      </c>
      <c r="R119" s="189">
        <f t="shared" si="2"/>
        <v>0</v>
      </c>
      <c r="S119" s="189">
        <v>0</v>
      </c>
      <c r="T119" s="190">
        <f t="shared" si="3"/>
        <v>0</v>
      </c>
      <c r="U119" s="36"/>
      <c r="V119" s="36"/>
      <c r="W119" s="36"/>
      <c r="X119" s="36"/>
      <c r="Y119" s="36"/>
      <c r="Z119" s="36"/>
      <c r="AA119" s="36"/>
      <c r="AB119" s="36"/>
      <c r="AC119" s="36"/>
      <c r="AD119" s="36"/>
      <c r="AE119" s="36"/>
      <c r="AR119" s="191" t="s">
        <v>367</v>
      </c>
      <c r="AT119" s="191" t="s">
        <v>363</v>
      </c>
      <c r="AU119" s="191" t="s">
        <v>85</v>
      </c>
      <c r="AY119" s="19" t="s">
        <v>153</v>
      </c>
      <c r="BE119" s="192">
        <f t="shared" si="4"/>
        <v>0</v>
      </c>
      <c r="BF119" s="192">
        <f t="shared" si="5"/>
        <v>0</v>
      </c>
      <c r="BG119" s="192">
        <f t="shared" si="6"/>
        <v>0</v>
      </c>
      <c r="BH119" s="192">
        <f t="shared" si="7"/>
        <v>0</v>
      </c>
      <c r="BI119" s="192">
        <f t="shared" si="8"/>
        <v>0</v>
      </c>
      <c r="BJ119" s="19" t="s">
        <v>83</v>
      </c>
      <c r="BK119" s="192">
        <f t="shared" si="9"/>
        <v>0</v>
      </c>
      <c r="BL119" s="19" t="s">
        <v>285</v>
      </c>
      <c r="BM119" s="191" t="s">
        <v>667</v>
      </c>
    </row>
    <row r="120" spans="2:63" s="12" customFormat="1" ht="25.9" customHeight="1">
      <c r="B120" s="164"/>
      <c r="C120" s="165"/>
      <c r="D120" s="166" t="s">
        <v>74</v>
      </c>
      <c r="E120" s="167" t="s">
        <v>111</v>
      </c>
      <c r="F120" s="167" t="s">
        <v>668</v>
      </c>
      <c r="G120" s="165"/>
      <c r="H120" s="165"/>
      <c r="I120" s="168"/>
      <c r="J120" s="169">
        <f>BK120</f>
        <v>0</v>
      </c>
      <c r="K120" s="165"/>
      <c r="L120" s="170"/>
      <c r="M120" s="171"/>
      <c r="N120" s="172"/>
      <c r="O120" s="172"/>
      <c r="P120" s="173">
        <f>SUM(P121:P128)</f>
        <v>0</v>
      </c>
      <c r="Q120" s="172"/>
      <c r="R120" s="173">
        <f>SUM(R121:R128)</f>
        <v>0</v>
      </c>
      <c r="S120" s="172"/>
      <c r="T120" s="174">
        <f>SUM(T121:T128)</f>
        <v>0</v>
      </c>
      <c r="AR120" s="175" t="s">
        <v>209</v>
      </c>
      <c r="AT120" s="176" t="s">
        <v>74</v>
      </c>
      <c r="AU120" s="176" t="s">
        <v>75</v>
      </c>
      <c r="AY120" s="175" t="s">
        <v>153</v>
      </c>
      <c r="BK120" s="177">
        <f>SUM(BK121:BK128)</f>
        <v>0</v>
      </c>
    </row>
    <row r="121" spans="1:65" s="2" customFormat="1" ht="16.5" customHeight="1">
      <c r="A121" s="36"/>
      <c r="B121" s="37"/>
      <c r="C121" s="180" t="s">
        <v>367</v>
      </c>
      <c r="D121" s="180" t="s">
        <v>156</v>
      </c>
      <c r="E121" s="181" t="s">
        <v>669</v>
      </c>
      <c r="F121" s="182" t="s">
        <v>670</v>
      </c>
      <c r="G121" s="183" t="s">
        <v>603</v>
      </c>
      <c r="H121" s="184">
        <v>20</v>
      </c>
      <c r="I121" s="185"/>
      <c r="J121" s="186">
        <f aca="true" t="shared" si="10" ref="J121:J128">ROUND(I121*H121,2)</f>
        <v>0</v>
      </c>
      <c r="K121" s="182" t="s">
        <v>19</v>
      </c>
      <c r="L121" s="41"/>
      <c r="M121" s="187" t="s">
        <v>19</v>
      </c>
      <c r="N121" s="188" t="s">
        <v>46</v>
      </c>
      <c r="O121" s="66"/>
      <c r="P121" s="189">
        <f aca="true" t="shared" si="11" ref="P121:P128">O121*H121</f>
        <v>0</v>
      </c>
      <c r="Q121" s="189">
        <v>0</v>
      </c>
      <c r="R121" s="189">
        <f aca="true" t="shared" si="12" ref="R121:R128">Q121*H121</f>
        <v>0</v>
      </c>
      <c r="S121" s="189">
        <v>0</v>
      </c>
      <c r="T121" s="190">
        <f aca="true" t="shared" si="13" ref="T121:T128">S121*H121</f>
        <v>0</v>
      </c>
      <c r="U121" s="36"/>
      <c r="V121" s="36"/>
      <c r="W121" s="36"/>
      <c r="X121" s="36"/>
      <c r="Y121" s="36"/>
      <c r="Z121" s="36"/>
      <c r="AA121" s="36"/>
      <c r="AB121" s="36"/>
      <c r="AC121" s="36"/>
      <c r="AD121" s="36"/>
      <c r="AE121" s="36"/>
      <c r="AR121" s="191" t="s">
        <v>161</v>
      </c>
      <c r="AT121" s="191" t="s">
        <v>156</v>
      </c>
      <c r="AU121" s="191" t="s">
        <v>83</v>
      </c>
      <c r="AY121" s="19" t="s">
        <v>153</v>
      </c>
      <c r="BE121" s="192">
        <f aca="true" t="shared" si="14" ref="BE121:BE128">IF(N121="základní",J121,0)</f>
        <v>0</v>
      </c>
      <c r="BF121" s="192">
        <f aca="true" t="shared" si="15" ref="BF121:BF128">IF(N121="snížená",J121,0)</f>
        <v>0</v>
      </c>
      <c r="BG121" s="192">
        <f aca="true" t="shared" si="16" ref="BG121:BG128">IF(N121="zákl. přenesená",J121,0)</f>
        <v>0</v>
      </c>
      <c r="BH121" s="192">
        <f aca="true" t="shared" si="17" ref="BH121:BH128">IF(N121="sníž. přenesená",J121,0)</f>
        <v>0</v>
      </c>
      <c r="BI121" s="192">
        <f aca="true" t="shared" si="18" ref="BI121:BI128">IF(N121="nulová",J121,0)</f>
        <v>0</v>
      </c>
      <c r="BJ121" s="19" t="s">
        <v>83</v>
      </c>
      <c r="BK121" s="192">
        <f aca="true" t="shared" si="19" ref="BK121:BK128">ROUND(I121*H121,2)</f>
        <v>0</v>
      </c>
      <c r="BL121" s="19" t="s">
        <v>161</v>
      </c>
      <c r="BM121" s="191" t="s">
        <v>671</v>
      </c>
    </row>
    <row r="122" spans="1:65" s="2" customFormat="1" ht="16.5" customHeight="1">
      <c r="A122" s="36"/>
      <c r="B122" s="37"/>
      <c r="C122" s="180" t="s">
        <v>418</v>
      </c>
      <c r="D122" s="180" t="s">
        <v>156</v>
      </c>
      <c r="E122" s="181" t="s">
        <v>672</v>
      </c>
      <c r="F122" s="182" t="s">
        <v>673</v>
      </c>
      <c r="G122" s="183" t="s">
        <v>674</v>
      </c>
      <c r="H122" s="184">
        <v>20</v>
      </c>
      <c r="I122" s="185"/>
      <c r="J122" s="186">
        <f t="shared" si="10"/>
        <v>0</v>
      </c>
      <c r="K122" s="182" t="s">
        <v>19</v>
      </c>
      <c r="L122" s="41"/>
      <c r="M122" s="187" t="s">
        <v>19</v>
      </c>
      <c r="N122" s="188" t="s">
        <v>46</v>
      </c>
      <c r="O122" s="66"/>
      <c r="P122" s="189">
        <f t="shared" si="11"/>
        <v>0</v>
      </c>
      <c r="Q122" s="189">
        <v>0</v>
      </c>
      <c r="R122" s="189">
        <f t="shared" si="12"/>
        <v>0</v>
      </c>
      <c r="S122" s="189">
        <v>0</v>
      </c>
      <c r="T122" s="190">
        <f t="shared" si="13"/>
        <v>0</v>
      </c>
      <c r="U122" s="36"/>
      <c r="V122" s="36"/>
      <c r="W122" s="36"/>
      <c r="X122" s="36"/>
      <c r="Y122" s="36"/>
      <c r="Z122" s="36"/>
      <c r="AA122" s="36"/>
      <c r="AB122" s="36"/>
      <c r="AC122" s="36"/>
      <c r="AD122" s="36"/>
      <c r="AE122" s="36"/>
      <c r="AR122" s="191" t="s">
        <v>161</v>
      </c>
      <c r="AT122" s="191" t="s">
        <v>156</v>
      </c>
      <c r="AU122" s="191" t="s">
        <v>83</v>
      </c>
      <c r="AY122" s="19" t="s">
        <v>153</v>
      </c>
      <c r="BE122" s="192">
        <f t="shared" si="14"/>
        <v>0</v>
      </c>
      <c r="BF122" s="192">
        <f t="shared" si="15"/>
        <v>0</v>
      </c>
      <c r="BG122" s="192">
        <f t="shared" si="16"/>
        <v>0</v>
      </c>
      <c r="BH122" s="192">
        <f t="shared" si="17"/>
        <v>0</v>
      </c>
      <c r="BI122" s="192">
        <f t="shared" si="18"/>
        <v>0</v>
      </c>
      <c r="BJ122" s="19" t="s">
        <v>83</v>
      </c>
      <c r="BK122" s="192">
        <f t="shared" si="19"/>
        <v>0</v>
      </c>
      <c r="BL122" s="19" t="s">
        <v>161</v>
      </c>
      <c r="BM122" s="191" t="s">
        <v>675</v>
      </c>
    </row>
    <row r="123" spans="1:65" s="2" customFormat="1" ht="24.2" customHeight="1">
      <c r="A123" s="36"/>
      <c r="B123" s="37"/>
      <c r="C123" s="180" t="s">
        <v>423</v>
      </c>
      <c r="D123" s="180" t="s">
        <v>156</v>
      </c>
      <c r="E123" s="181" t="s">
        <v>676</v>
      </c>
      <c r="F123" s="182" t="s">
        <v>677</v>
      </c>
      <c r="G123" s="183" t="s">
        <v>603</v>
      </c>
      <c r="H123" s="184">
        <v>1</v>
      </c>
      <c r="I123" s="185"/>
      <c r="J123" s="186">
        <f t="shared" si="10"/>
        <v>0</v>
      </c>
      <c r="K123" s="182" t="s">
        <v>19</v>
      </c>
      <c r="L123" s="41"/>
      <c r="M123" s="187" t="s">
        <v>19</v>
      </c>
      <c r="N123" s="188" t="s">
        <v>46</v>
      </c>
      <c r="O123" s="66"/>
      <c r="P123" s="189">
        <f t="shared" si="11"/>
        <v>0</v>
      </c>
      <c r="Q123" s="189">
        <v>0</v>
      </c>
      <c r="R123" s="189">
        <f t="shared" si="12"/>
        <v>0</v>
      </c>
      <c r="S123" s="189">
        <v>0</v>
      </c>
      <c r="T123" s="190">
        <f t="shared" si="13"/>
        <v>0</v>
      </c>
      <c r="U123" s="36"/>
      <c r="V123" s="36"/>
      <c r="W123" s="36"/>
      <c r="X123" s="36"/>
      <c r="Y123" s="36"/>
      <c r="Z123" s="36"/>
      <c r="AA123" s="36"/>
      <c r="AB123" s="36"/>
      <c r="AC123" s="36"/>
      <c r="AD123" s="36"/>
      <c r="AE123" s="36"/>
      <c r="AR123" s="191" t="s">
        <v>161</v>
      </c>
      <c r="AT123" s="191" t="s">
        <v>156</v>
      </c>
      <c r="AU123" s="191" t="s">
        <v>83</v>
      </c>
      <c r="AY123" s="19" t="s">
        <v>153</v>
      </c>
      <c r="BE123" s="192">
        <f t="shared" si="14"/>
        <v>0</v>
      </c>
      <c r="BF123" s="192">
        <f t="shared" si="15"/>
        <v>0</v>
      </c>
      <c r="BG123" s="192">
        <f t="shared" si="16"/>
        <v>0</v>
      </c>
      <c r="BH123" s="192">
        <f t="shared" si="17"/>
        <v>0</v>
      </c>
      <c r="BI123" s="192">
        <f t="shared" si="18"/>
        <v>0</v>
      </c>
      <c r="BJ123" s="19" t="s">
        <v>83</v>
      </c>
      <c r="BK123" s="192">
        <f t="shared" si="19"/>
        <v>0</v>
      </c>
      <c r="BL123" s="19" t="s">
        <v>161</v>
      </c>
      <c r="BM123" s="191" t="s">
        <v>678</v>
      </c>
    </row>
    <row r="124" spans="1:65" s="2" customFormat="1" ht="16.5" customHeight="1">
      <c r="A124" s="36"/>
      <c r="B124" s="37"/>
      <c r="C124" s="180" t="s">
        <v>428</v>
      </c>
      <c r="D124" s="180" t="s">
        <v>156</v>
      </c>
      <c r="E124" s="181" t="s">
        <v>679</v>
      </c>
      <c r="F124" s="182" t="s">
        <v>680</v>
      </c>
      <c r="G124" s="183" t="s">
        <v>603</v>
      </c>
      <c r="H124" s="184">
        <v>1</v>
      </c>
      <c r="I124" s="185"/>
      <c r="J124" s="186">
        <f t="shared" si="10"/>
        <v>0</v>
      </c>
      <c r="K124" s="182" t="s">
        <v>19</v>
      </c>
      <c r="L124" s="41"/>
      <c r="M124" s="187" t="s">
        <v>19</v>
      </c>
      <c r="N124" s="188" t="s">
        <v>46</v>
      </c>
      <c r="O124" s="66"/>
      <c r="P124" s="189">
        <f t="shared" si="11"/>
        <v>0</v>
      </c>
      <c r="Q124" s="189">
        <v>0</v>
      </c>
      <c r="R124" s="189">
        <f t="shared" si="12"/>
        <v>0</v>
      </c>
      <c r="S124" s="189">
        <v>0</v>
      </c>
      <c r="T124" s="190">
        <f t="shared" si="13"/>
        <v>0</v>
      </c>
      <c r="U124" s="36"/>
      <c r="V124" s="36"/>
      <c r="W124" s="36"/>
      <c r="X124" s="36"/>
      <c r="Y124" s="36"/>
      <c r="Z124" s="36"/>
      <c r="AA124" s="36"/>
      <c r="AB124" s="36"/>
      <c r="AC124" s="36"/>
      <c r="AD124" s="36"/>
      <c r="AE124" s="36"/>
      <c r="AR124" s="191" t="s">
        <v>161</v>
      </c>
      <c r="AT124" s="191" t="s">
        <v>156</v>
      </c>
      <c r="AU124" s="191" t="s">
        <v>83</v>
      </c>
      <c r="AY124" s="19" t="s">
        <v>153</v>
      </c>
      <c r="BE124" s="192">
        <f t="shared" si="14"/>
        <v>0</v>
      </c>
      <c r="BF124" s="192">
        <f t="shared" si="15"/>
        <v>0</v>
      </c>
      <c r="BG124" s="192">
        <f t="shared" si="16"/>
        <v>0</v>
      </c>
      <c r="BH124" s="192">
        <f t="shared" si="17"/>
        <v>0</v>
      </c>
      <c r="BI124" s="192">
        <f t="shared" si="18"/>
        <v>0</v>
      </c>
      <c r="BJ124" s="19" t="s">
        <v>83</v>
      </c>
      <c r="BK124" s="192">
        <f t="shared" si="19"/>
        <v>0</v>
      </c>
      <c r="BL124" s="19" t="s">
        <v>161</v>
      </c>
      <c r="BM124" s="191" t="s">
        <v>681</v>
      </c>
    </row>
    <row r="125" spans="1:65" s="2" customFormat="1" ht="21.75" customHeight="1">
      <c r="A125" s="36"/>
      <c r="B125" s="37"/>
      <c r="C125" s="180" t="s">
        <v>433</v>
      </c>
      <c r="D125" s="180" t="s">
        <v>156</v>
      </c>
      <c r="E125" s="181" t="s">
        <v>682</v>
      </c>
      <c r="F125" s="182" t="s">
        <v>683</v>
      </c>
      <c r="G125" s="183" t="s">
        <v>600</v>
      </c>
      <c r="H125" s="184">
        <v>290</v>
      </c>
      <c r="I125" s="185"/>
      <c r="J125" s="186">
        <f t="shared" si="10"/>
        <v>0</v>
      </c>
      <c r="K125" s="182" t="s">
        <v>19</v>
      </c>
      <c r="L125" s="41"/>
      <c r="M125" s="187" t="s">
        <v>19</v>
      </c>
      <c r="N125" s="188" t="s">
        <v>46</v>
      </c>
      <c r="O125" s="66"/>
      <c r="P125" s="189">
        <f t="shared" si="11"/>
        <v>0</v>
      </c>
      <c r="Q125" s="189">
        <v>0</v>
      </c>
      <c r="R125" s="189">
        <f t="shared" si="12"/>
        <v>0</v>
      </c>
      <c r="S125" s="189">
        <v>0</v>
      </c>
      <c r="T125" s="190">
        <f t="shared" si="13"/>
        <v>0</v>
      </c>
      <c r="U125" s="36"/>
      <c r="V125" s="36"/>
      <c r="W125" s="36"/>
      <c r="X125" s="36"/>
      <c r="Y125" s="36"/>
      <c r="Z125" s="36"/>
      <c r="AA125" s="36"/>
      <c r="AB125" s="36"/>
      <c r="AC125" s="36"/>
      <c r="AD125" s="36"/>
      <c r="AE125" s="36"/>
      <c r="AR125" s="191" t="s">
        <v>161</v>
      </c>
      <c r="AT125" s="191" t="s">
        <v>156</v>
      </c>
      <c r="AU125" s="191" t="s">
        <v>83</v>
      </c>
      <c r="AY125" s="19" t="s">
        <v>153</v>
      </c>
      <c r="BE125" s="192">
        <f t="shared" si="14"/>
        <v>0</v>
      </c>
      <c r="BF125" s="192">
        <f t="shared" si="15"/>
        <v>0</v>
      </c>
      <c r="BG125" s="192">
        <f t="shared" si="16"/>
        <v>0</v>
      </c>
      <c r="BH125" s="192">
        <f t="shared" si="17"/>
        <v>0</v>
      </c>
      <c r="BI125" s="192">
        <f t="shared" si="18"/>
        <v>0</v>
      </c>
      <c r="BJ125" s="19" t="s">
        <v>83</v>
      </c>
      <c r="BK125" s="192">
        <f t="shared" si="19"/>
        <v>0</v>
      </c>
      <c r="BL125" s="19" t="s">
        <v>161</v>
      </c>
      <c r="BM125" s="191" t="s">
        <v>684</v>
      </c>
    </row>
    <row r="126" spans="1:65" s="2" customFormat="1" ht="16.5" customHeight="1">
      <c r="A126" s="36"/>
      <c r="B126" s="37"/>
      <c r="C126" s="180" t="s">
        <v>439</v>
      </c>
      <c r="D126" s="180" t="s">
        <v>156</v>
      </c>
      <c r="E126" s="181" t="s">
        <v>685</v>
      </c>
      <c r="F126" s="182" t="s">
        <v>686</v>
      </c>
      <c r="G126" s="183" t="s">
        <v>609</v>
      </c>
      <c r="H126" s="184">
        <v>20</v>
      </c>
      <c r="I126" s="185"/>
      <c r="J126" s="186">
        <f t="shared" si="10"/>
        <v>0</v>
      </c>
      <c r="K126" s="182" t="s">
        <v>19</v>
      </c>
      <c r="L126" s="41"/>
      <c r="M126" s="187" t="s">
        <v>19</v>
      </c>
      <c r="N126" s="188" t="s">
        <v>46</v>
      </c>
      <c r="O126" s="66"/>
      <c r="P126" s="189">
        <f t="shared" si="11"/>
        <v>0</v>
      </c>
      <c r="Q126" s="189">
        <v>0</v>
      </c>
      <c r="R126" s="189">
        <f t="shared" si="12"/>
        <v>0</v>
      </c>
      <c r="S126" s="189">
        <v>0</v>
      </c>
      <c r="T126" s="190">
        <f t="shared" si="13"/>
        <v>0</v>
      </c>
      <c r="U126" s="36"/>
      <c r="V126" s="36"/>
      <c r="W126" s="36"/>
      <c r="X126" s="36"/>
      <c r="Y126" s="36"/>
      <c r="Z126" s="36"/>
      <c r="AA126" s="36"/>
      <c r="AB126" s="36"/>
      <c r="AC126" s="36"/>
      <c r="AD126" s="36"/>
      <c r="AE126" s="36"/>
      <c r="AR126" s="191" t="s">
        <v>161</v>
      </c>
      <c r="AT126" s="191" t="s">
        <v>156</v>
      </c>
      <c r="AU126" s="191" t="s">
        <v>83</v>
      </c>
      <c r="AY126" s="19" t="s">
        <v>153</v>
      </c>
      <c r="BE126" s="192">
        <f t="shared" si="14"/>
        <v>0</v>
      </c>
      <c r="BF126" s="192">
        <f t="shared" si="15"/>
        <v>0</v>
      </c>
      <c r="BG126" s="192">
        <f t="shared" si="16"/>
        <v>0</v>
      </c>
      <c r="BH126" s="192">
        <f t="shared" si="17"/>
        <v>0</v>
      </c>
      <c r="BI126" s="192">
        <f t="shared" si="18"/>
        <v>0</v>
      </c>
      <c r="BJ126" s="19" t="s">
        <v>83</v>
      </c>
      <c r="BK126" s="192">
        <f t="shared" si="19"/>
        <v>0</v>
      </c>
      <c r="BL126" s="19" t="s">
        <v>161</v>
      </c>
      <c r="BM126" s="191" t="s">
        <v>687</v>
      </c>
    </row>
    <row r="127" spans="1:65" s="2" customFormat="1" ht="16.5" customHeight="1">
      <c r="A127" s="36"/>
      <c r="B127" s="37"/>
      <c r="C127" s="180" t="s">
        <v>445</v>
      </c>
      <c r="D127" s="180" t="s">
        <v>156</v>
      </c>
      <c r="E127" s="181" t="s">
        <v>688</v>
      </c>
      <c r="F127" s="182" t="s">
        <v>689</v>
      </c>
      <c r="G127" s="183" t="s">
        <v>600</v>
      </c>
      <c r="H127" s="184">
        <v>691</v>
      </c>
      <c r="I127" s="185"/>
      <c r="J127" s="186">
        <f t="shared" si="10"/>
        <v>0</v>
      </c>
      <c r="K127" s="182" t="s">
        <v>19</v>
      </c>
      <c r="L127" s="41"/>
      <c r="M127" s="187" t="s">
        <v>19</v>
      </c>
      <c r="N127" s="188" t="s">
        <v>46</v>
      </c>
      <c r="O127" s="66"/>
      <c r="P127" s="189">
        <f t="shared" si="11"/>
        <v>0</v>
      </c>
      <c r="Q127" s="189">
        <v>0</v>
      </c>
      <c r="R127" s="189">
        <f t="shared" si="12"/>
        <v>0</v>
      </c>
      <c r="S127" s="189">
        <v>0</v>
      </c>
      <c r="T127" s="190">
        <f t="shared" si="13"/>
        <v>0</v>
      </c>
      <c r="U127" s="36"/>
      <c r="V127" s="36"/>
      <c r="W127" s="36"/>
      <c r="X127" s="36"/>
      <c r="Y127" s="36"/>
      <c r="Z127" s="36"/>
      <c r="AA127" s="36"/>
      <c r="AB127" s="36"/>
      <c r="AC127" s="36"/>
      <c r="AD127" s="36"/>
      <c r="AE127" s="36"/>
      <c r="AR127" s="191" t="s">
        <v>161</v>
      </c>
      <c r="AT127" s="191" t="s">
        <v>156</v>
      </c>
      <c r="AU127" s="191" t="s">
        <v>83</v>
      </c>
      <c r="AY127" s="19" t="s">
        <v>153</v>
      </c>
      <c r="BE127" s="192">
        <f t="shared" si="14"/>
        <v>0</v>
      </c>
      <c r="BF127" s="192">
        <f t="shared" si="15"/>
        <v>0</v>
      </c>
      <c r="BG127" s="192">
        <f t="shared" si="16"/>
        <v>0</v>
      </c>
      <c r="BH127" s="192">
        <f t="shared" si="17"/>
        <v>0</v>
      </c>
      <c r="BI127" s="192">
        <f t="shared" si="18"/>
        <v>0</v>
      </c>
      <c r="BJ127" s="19" t="s">
        <v>83</v>
      </c>
      <c r="BK127" s="192">
        <f t="shared" si="19"/>
        <v>0</v>
      </c>
      <c r="BL127" s="19" t="s">
        <v>161</v>
      </c>
      <c r="BM127" s="191" t="s">
        <v>690</v>
      </c>
    </row>
    <row r="128" spans="1:65" s="2" customFormat="1" ht="16.5" customHeight="1">
      <c r="A128" s="36"/>
      <c r="B128" s="37"/>
      <c r="C128" s="180" t="s">
        <v>456</v>
      </c>
      <c r="D128" s="180" t="s">
        <v>156</v>
      </c>
      <c r="E128" s="181" t="s">
        <v>691</v>
      </c>
      <c r="F128" s="182" t="s">
        <v>692</v>
      </c>
      <c r="G128" s="183" t="s">
        <v>609</v>
      </c>
      <c r="H128" s="184">
        <v>799</v>
      </c>
      <c r="I128" s="185"/>
      <c r="J128" s="186">
        <f t="shared" si="10"/>
        <v>0</v>
      </c>
      <c r="K128" s="182" t="s">
        <v>19</v>
      </c>
      <c r="L128" s="41"/>
      <c r="M128" s="256" t="s">
        <v>19</v>
      </c>
      <c r="N128" s="257" t="s">
        <v>46</v>
      </c>
      <c r="O128" s="258"/>
      <c r="P128" s="259">
        <f t="shared" si="11"/>
        <v>0</v>
      </c>
      <c r="Q128" s="259">
        <v>0</v>
      </c>
      <c r="R128" s="259">
        <f t="shared" si="12"/>
        <v>0</v>
      </c>
      <c r="S128" s="259">
        <v>0</v>
      </c>
      <c r="T128" s="260">
        <f t="shared" si="13"/>
        <v>0</v>
      </c>
      <c r="U128" s="36"/>
      <c r="V128" s="36"/>
      <c r="W128" s="36"/>
      <c r="X128" s="36"/>
      <c r="Y128" s="36"/>
      <c r="Z128" s="36"/>
      <c r="AA128" s="36"/>
      <c r="AB128" s="36"/>
      <c r="AC128" s="36"/>
      <c r="AD128" s="36"/>
      <c r="AE128" s="36"/>
      <c r="AR128" s="191" t="s">
        <v>161</v>
      </c>
      <c r="AT128" s="191" t="s">
        <v>156</v>
      </c>
      <c r="AU128" s="191" t="s">
        <v>83</v>
      </c>
      <c r="AY128" s="19" t="s">
        <v>153</v>
      </c>
      <c r="BE128" s="192">
        <f t="shared" si="14"/>
        <v>0</v>
      </c>
      <c r="BF128" s="192">
        <f t="shared" si="15"/>
        <v>0</v>
      </c>
      <c r="BG128" s="192">
        <f t="shared" si="16"/>
        <v>0</v>
      </c>
      <c r="BH128" s="192">
        <f t="shared" si="17"/>
        <v>0</v>
      </c>
      <c r="BI128" s="192">
        <f t="shared" si="18"/>
        <v>0</v>
      </c>
      <c r="BJ128" s="19" t="s">
        <v>83</v>
      </c>
      <c r="BK128" s="192">
        <f t="shared" si="19"/>
        <v>0</v>
      </c>
      <c r="BL128" s="19" t="s">
        <v>161</v>
      </c>
      <c r="BM128" s="191" t="s">
        <v>693</v>
      </c>
    </row>
    <row r="129" spans="1:31" s="2" customFormat="1" ht="6.95" customHeight="1">
      <c r="A129" s="36"/>
      <c r="B129" s="49"/>
      <c r="C129" s="50"/>
      <c r="D129" s="50"/>
      <c r="E129" s="50"/>
      <c r="F129" s="50"/>
      <c r="G129" s="50"/>
      <c r="H129" s="50"/>
      <c r="I129" s="50"/>
      <c r="J129" s="50"/>
      <c r="K129" s="50"/>
      <c r="L129" s="41"/>
      <c r="M129" s="36"/>
      <c r="O129" s="36"/>
      <c r="P129" s="36"/>
      <c r="Q129" s="36"/>
      <c r="R129" s="36"/>
      <c r="S129" s="36"/>
      <c r="T129" s="36"/>
      <c r="U129" s="36"/>
      <c r="V129" s="36"/>
      <c r="W129" s="36"/>
      <c r="X129" s="36"/>
      <c r="Y129" s="36"/>
      <c r="Z129" s="36"/>
      <c r="AA129" s="36"/>
      <c r="AB129" s="36"/>
      <c r="AC129" s="36"/>
      <c r="AD129" s="36"/>
      <c r="AE129" s="36"/>
    </row>
  </sheetData>
  <sheetProtection algorithmName="SHA-512" hashValue="4xPXkdObdBZ1Nn17liMQ08e7jEa9rsUo/cuR8Ug3wtY9POWJHNoZTVuWPnCtHNIcKdPqJ1fPPXPSAqM1ng4Oeg==" saltValue="NGZY9arBMhaEyW3EeAgzROwqsjKScpiNE70ffH96oJv2Drtn3094UQQFK+z83Cf4Igu+nHe9dM2FMVE4SZqmTA==" spinCount="100000" sheet="1" objects="1" scenarios="1" formatColumns="0" formatRows="0" autoFilter="0"/>
  <autoFilter ref="C83:K128"/>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1"/>
      <c r="M2" s="371"/>
      <c r="N2" s="371"/>
      <c r="O2" s="371"/>
      <c r="P2" s="371"/>
      <c r="Q2" s="371"/>
      <c r="R2" s="371"/>
      <c r="S2" s="371"/>
      <c r="T2" s="371"/>
      <c r="U2" s="371"/>
      <c r="V2" s="371"/>
      <c r="AT2" s="19" t="s">
        <v>95</v>
      </c>
    </row>
    <row r="3" spans="2:46" s="1" customFormat="1" ht="6.95" customHeight="1">
      <c r="B3" s="110"/>
      <c r="C3" s="111"/>
      <c r="D3" s="111"/>
      <c r="E3" s="111"/>
      <c r="F3" s="111"/>
      <c r="G3" s="111"/>
      <c r="H3" s="111"/>
      <c r="I3" s="111"/>
      <c r="J3" s="111"/>
      <c r="K3" s="111"/>
      <c r="L3" s="22"/>
      <c r="AT3" s="19" t="s">
        <v>85</v>
      </c>
    </row>
    <row r="4" spans="2:46" s="1" customFormat="1" ht="24.95" customHeight="1">
      <c r="B4" s="22"/>
      <c r="D4" s="112" t="s">
        <v>114</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8" t="str">
        <f>'Rekapitulace stavby'!K6</f>
        <v>Částečná rekonstrukce VZT koleje Blanice</v>
      </c>
      <c r="F7" s="389"/>
      <c r="G7" s="389"/>
      <c r="H7" s="389"/>
      <c r="L7" s="22"/>
    </row>
    <row r="8" spans="2:12" s="1" customFormat="1" ht="12" customHeight="1">
      <c r="B8" s="22"/>
      <c r="D8" s="114" t="s">
        <v>115</v>
      </c>
      <c r="L8" s="22"/>
    </row>
    <row r="9" spans="1:31" s="2" customFormat="1" ht="16.5" customHeight="1">
      <c r="A9" s="36"/>
      <c r="B9" s="41"/>
      <c r="C9" s="36"/>
      <c r="D9" s="36"/>
      <c r="E9" s="388" t="s">
        <v>694</v>
      </c>
      <c r="F9" s="391"/>
      <c r="G9" s="391"/>
      <c r="H9" s="391"/>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695</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90" t="s">
        <v>696</v>
      </c>
      <c r="F11" s="391"/>
      <c r="G11" s="391"/>
      <c r="H11" s="391"/>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13. 12. 2023</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2" t="str">
        <f>'Rekapitulace stavby'!E14</f>
        <v>Vyplň údaj</v>
      </c>
      <c r="F20" s="393"/>
      <c r="G20" s="393"/>
      <c r="H20" s="393"/>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32</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4" t="s">
        <v>28</v>
      </c>
      <c r="J23" s="105" t="s">
        <v>34</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36</v>
      </c>
      <c r="E25" s="36"/>
      <c r="F25" s="36"/>
      <c r="G25" s="36"/>
      <c r="H25" s="36"/>
      <c r="I25" s="114" t="s">
        <v>26</v>
      </c>
      <c r="J25" s="105" t="s">
        <v>37</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38</v>
      </c>
      <c r="F26" s="36"/>
      <c r="G26" s="36"/>
      <c r="H26" s="36"/>
      <c r="I26" s="114" t="s">
        <v>28</v>
      </c>
      <c r="J26" s="105" t="s">
        <v>19</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39</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394" t="s">
        <v>19</v>
      </c>
      <c r="F29" s="394"/>
      <c r="G29" s="394"/>
      <c r="H29" s="394"/>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41</v>
      </c>
      <c r="E32" s="36"/>
      <c r="F32" s="36"/>
      <c r="G32" s="36"/>
      <c r="H32" s="36"/>
      <c r="I32" s="36"/>
      <c r="J32" s="122">
        <f>ROUND(J89,2)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43</v>
      </c>
      <c r="G34" s="36"/>
      <c r="H34" s="36"/>
      <c r="I34" s="123" t="s">
        <v>42</v>
      </c>
      <c r="J34" s="123" t="s">
        <v>44</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45</v>
      </c>
      <c r="E35" s="114" t="s">
        <v>46</v>
      </c>
      <c r="F35" s="125">
        <f>ROUND((SUM(BE89:BE115)),2)</f>
        <v>0</v>
      </c>
      <c r="G35" s="36"/>
      <c r="H35" s="36"/>
      <c r="I35" s="126">
        <v>0.21</v>
      </c>
      <c r="J35" s="125">
        <f>ROUND(((SUM(BE89:BE115))*I35),2)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47</v>
      </c>
      <c r="F36" s="125">
        <f>ROUND((SUM(BF89:BF115)),2)</f>
        <v>0</v>
      </c>
      <c r="G36" s="36"/>
      <c r="H36" s="36"/>
      <c r="I36" s="126">
        <v>0.15</v>
      </c>
      <c r="J36" s="125">
        <f>ROUND(((SUM(BF89:BF115))*I36),2)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48</v>
      </c>
      <c r="F37" s="125">
        <f>ROUND((SUM(BG89:BG115)),2)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49</v>
      </c>
      <c r="F38" s="125">
        <f>ROUND((SUM(BH89:BH115)),2)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50</v>
      </c>
      <c r="F39" s="125">
        <f>ROUND((SUM(BI89:BI115)),2)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51</v>
      </c>
      <c r="E41" s="129"/>
      <c r="F41" s="129"/>
      <c r="G41" s="130" t="s">
        <v>52</v>
      </c>
      <c r="H41" s="131" t="s">
        <v>53</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117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95" t="str">
        <f>E7</f>
        <v>Částečná rekonstrukce VZT koleje Blanice</v>
      </c>
      <c r="F50" s="396"/>
      <c r="G50" s="396"/>
      <c r="H50" s="396"/>
      <c r="I50" s="38"/>
      <c r="J50" s="38"/>
      <c r="K50" s="38"/>
      <c r="L50" s="115"/>
      <c r="S50" s="36"/>
      <c r="T50" s="36"/>
      <c r="U50" s="36"/>
      <c r="V50" s="36"/>
      <c r="W50" s="36"/>
      <c r="X50" s="36"/>
      <c r="Y50" s="36"/>
      <c r="Z50" s="36"/>
      <c r="AA50" s="36"/>
      <c r="AB50" s="36"/>
      <c r="AC50" s="36"/>
      <c r="AD50" s="36"/>
      <c r="AE50" s="36"/>
    </row>
    <row r="51" spans="2:12" s="1" customFormat="1" ht="12" customHeight="1">
      <c r="B51" s="23"/>
      <c r="C51" s="31" t="s">
        <v>115</v>
      </c>
      <c r="D51" s="24"/>
      <c r="E51" s="24"/>
      <c r="F51" s="24"/>
      <c r="G51" s="24"/>
      <c r="H51" s="24"/>
      <c r="I51" s="24"/>
      <c r="J51" s="24"/>
      <c r="K51" s="24"/>
      <c r="L51" s="22"/>
    </row>
    <row r="52" spans="1:31" s="2" customFormat="1" ht="16.5" customHeight="1">
      <c r="A52" s="36"/>
      <c r="B52" s="37"/>
      <c r="C52" s="38"/>
      <c r="D52" s="38"/>
      <c r="E52" s="395" t="s">
        <v>694</v>
      </c>
      <c r="F52" s="397"/>
      <c r="G52" s="397"/>
      <c r="H52" s="397"/>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695</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49" t="str">
        <f>E11</f>
        <v>001 - Pokoje A - D</v>
      </c>
      <c r="F54" s="397"/>
      <c r="G54" s="397"/>
      <c r="H54" s="397"/>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Chemická 953, 148 00 Praha 4</v>
      </c>
      <c r="G56" s="38"/>
      <c r="H56" s="38"/>
      <c r="I56" s="31" t="s">
        <v>23</v>
      </c>
      <c r="J56" s="61" t="str">
        <f>IF(J14="","",J14)</f>
        <v>13. 12. 2023</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25.7" customHeight="1">
      <c r="A58" s="36"/>
      <c r="B58" s="37"/>
      <c r="C58" s="31" t="s">
        <v>25</v>
      </c>
      <c r="D58" s="38"/>
      <c r="E58" s="38"/>
      <c r="F58" s="29" t="str">
        <f>E17</f>
        <v>Správa účelových zařízení VŠE v Praze</v>
      </c>
      <c r="G58" s="38"/>
      <c r="H58" s="38"/>
      <c r="I58" s="31" t="s">
        <v>31</v>
      </c>
      <c r="J58" s="34" t="str">
        <f>E23</f>
        <v>Drobný Architects, s.r.o.</v>
      </c>
      <c r="K58" s="38"/>
      <c r="L58" s="115"/>
      <c r="S58" s="36"/>
      <c r="T58" s="36"/>
      <c r="U58" s="36"/>
      <c r="V58" s="36"/>
      <c r="W58" s="36"/>
      <c r="X58" s="36"/>
      <c r="Y58" s="36"/>
      <c r="Z58" s="36"/>
      <c r="AA58" s="36"/>
      <c r="AB58" s="36"/>
      <c r="AC58" s="36"/>
      <c r="AD58" s="36"/>
      <c r="AE58" s="36"/>
    </row>
    <row r="59" spans="1:31" s="2" customFormat="1" ht="15.2" customHeight="1">
      <c r="A59" s="36"/>
      <c r="B59" s="37"/>
      <c r="C59" s="31" t="s">
        <v>29</v>
      </c>
      <c r="D59" s="38"/>
      <c r="E59" s="38"/>
      <c r="F59" s="29" t="str">
        <f>IF(E20="","",E20)</f>
        <v>Vyplň údaj</v>
      </c>
      <c r="G59" s="38"/>
      <c r="H59" s="38"/>
      <c r="I59" s="31" t="s">
        <v>36</v>
      </c>
      <c r="J59" s="34" t="str">
        <f>E26</f>
        <v>Ing. Jaroslav Stolička</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118</v>
      </c>
      <c r="D61" s="139"/>
      <c r="E61" s="139"/>
      <c r="F61" s="139"/>
      <c r="G61" s="139"/>
      <c r="H61" s="139"/>
      <c r="I61" s="139"/>
      <c r="J61" s="140" t="s">
        <v>119</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73</v>
      </c>
      <c r="D63" s="38"/>
      <c r="E63" s="38"/>
      <c r="F63" s="38"/>
      <c r="G63" s="38"/>
      <c r="H63" s="38"/>
      <c r="I63" s="38"/>
      <c r="J63" s="79">
        <f>J89</f>
        <v>0</v>
      </c>
      <c r="K63" s="38"/>
      <c r="L63" s="115"/>
      <c r="S63" s="36"/>
      <c r="T63" s="36"/>
      <c r="U63" s="36"/>
      <c r="V63" s="36"/>
      <c r="W63" s="36"/>
      <c r="X63" s="36"/>
      <c r="Y63" s="36"/>
      <c r="Z63" s="36"/>
      <c r="AA63" s="36"/>
      <c r="AB63" s="36"/>
      <c r="AC63" s="36"/>
      <c r="AD63" s="36"/>
      <c r="AE63" s="36"/>
      <c r="AU63" s="19" t="s">
        <v>120</v>
      </c>
    </row>
    <row r="64" spans="2:12" s="9" customFormat="1" ht="24.95" customHeight="1">
      <c r="B64" s="142"/>
      <c r="C64" s="143"/>
      <c r="D64" s="144" t="s">
        <v>697</v>
      </c>
      <c r="E64" s="145"/>
      <c r="F64" s="145"/>
      <c r="G64" s="145"/>
      <c r="H64" s="145"/>
      <c r="I64" s="145"/>
      <c r="J64" s="146">
        <f>J90</f>
        <v>0</v>
      </c>
      <c r="K64" s="143"/>
      <c r="L64" s="147"/>
    </row>
    <row r="65" spans="2:12" s="9" customFormat="1" ht="24.95" customHeight="1">
      <c r="B65" s="142"/>
      <c r="C65" s="143"/>
      <c r="D65" s="144" t="s">
        <v>698</v>
      </c>
      <c r="E65" s="145"/>
      <c r="F65" s="145"/>
      <c r="G65" s="145"/>
      <c r="H65" s="145"/>
      <c r="I65" s="145"/>
      <c r="J65" s="146">
        <f>J97</f>
        <v>0</v>
      </c>
      <c r="K65" s="143"/>
      <c r="L65" s="147"/>
    </row>
    <row r="66" spans="2:12" s="9" customFormat="1" ht="24.95" customHeight="1">
      <c r="B66" s="142"/>
      <c r="C66" s="143"/>
      <c r="D66" s="144" t="s">
        <v>699</v>
      </c>
      <c r="E66" s="145"/>
      <c r="F66" s="145"/>
      <c r="G66" s="145"/>
      <c r="H66" s="145"/>
      <c r="I66" s="145"/>
      <c r="J66" s="146">
        <f>J110</f>
        <v>0</v>
      </c>
      <c r="K66" s="143"/>
      <c r="L66" s="147"/>
    </row>
    <row r="67" spans="2:12" s="9" customFormat="1" ht="24.95" customHeight="1">
      <c r="B67" s="142"/>
      <c r="C67" s="143"/>
      <c r="D67" s="144" t="s">
        <v>700</v>
      </c>
      <c r="E67" s="145"/>
      <c r="F67" s="145"/>
      <c r="G67" s="145"/>
      <c r="H67" s="145"/>
      <c r="I67" s="145"/>
      <c r="J67" s="146">
        <f>J113</f>
        <v>0</v>
      </c>
      <c r="K67" s="143"/>
      <c r="L67" s="147"/>
    </row>
    <row r="68" spans="1:31" s="2" customFormat="1" ht="21.75" customHeight="1">
      <c r="A68" s="36"/>
      <c r="B68" s="37"/>
      <c r="C68" s="38"/>
      <c r="D68" s="38"/>
      <c r="E68" s="38"/>
      <c r="F68" s="38"/>
      <c r="G68" s="38"/>
      <c r="H68" s="38"/>
      <c r="I68" s="38"/>
      <c r="J68" s="38"/>
      <c r="K68" s="38"/>
      <c r="L68" s="115"/>
      <c r="S68" s="36"/>
      <c r="T68" s="36"/>
      <c r="U68" s="36"/>
      <c r="V68" s="36"/>
      <c r="W68" s="36"/>
      <c r="X68" s="36"/>
      <c r="Y68" s="36"/>
      <c r="Z68" s="36"/>
      <c r="AA68" s="36"/>
      <c r="AB68" s="36"/>
      <c r="AC68" s="36"/>
      <c r="AD68" s="36"/>
      <c r="AE68" s="36"/>
    </row>
    <row r="69" spans="1:31" s="2" customFormat="1" ht="6.95" customHeight="1">
      <c r="A69" s="36"/>
      <c r="B69" s="49"/>
      <c r="C69" s="50"/>
      <c r="D69" s="50"/>
      <c r="E69" s="50"/>
      <c r="F69" s="50"/>
      <c r="G69" s="50"/>
      <c r="H69" s="50"/>
      <c r="I69" s="50"/>
      <c r="J69" s="50"/>
      <c r="K69" s="50"/>
      <c r="L69" s="115"/>
      <c r="S69" s="36"/>
      <c r="T69" s="36"/>
      <c r="U69" s="36"/>
      <c r="V69" s="36"/>
      <c r="W69" s="36"/>
      <c r="X69" s="36"/>
      <c r="Y69" s="36"/>
      <c r="Z69" s="36"/>
      <c r="AA69" s="36"/>
      <c r="AB69" s="36"/>
      <c r="AC69" s="36"/>
      <c r="AD69" s="36"/>
      <c r="AE69" s="36"/>
    </row>
    <row r="73" spans="1:31" s="2" customFormat="1" ht="6.95" customHeight="1">
      <c r="A73" s="36"/>
      <c r="B73" s="51"/>
      <c r="C73" s="52"/>
      <c r="D73" s="52"/>
      <c r="E73" s="52"/>
      <c r="F73" s="52"/>
      <c r="G73" s="52"/>
      <c r="H73" s="52"/>
      <c r="I73" s="52"/>
      <c r="J73" s="52"/>
      <c r="K73" s="52"/>
      <c r="L73" s="115"/>
      <c r="S73" s="36"/>
      <c r="T73" s="36"/>
      <c r="U73" s="36"/>
      <c r="V73" s="36"/>
      <c r="W73" s="36"/>
      <c r="X73" s="36"/>
      <c r="Y73" s="36"/>
      <c r="Z73" s="36"/>
      <c r="AA73" s="36"/>
      <c r="AB73" s="36"/>
      <c r="AC73" s="36"/>
      <c r="AD73" s="36"/>
      <c r="AE73" s="36"/>
    </row>
    <row r="74" spans="1:31" s="2" customFormat="1" ht="24.95" customHeight="1">
      <c r="A74" s="36"/>
      <c r="B74" s="37"/>
      <c r="C74" s="25" t="s">
        <v>138</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2" customHeight="1">
      <c r="A76" s="36"/>
      <c r="B76" s="37"/>
      <c r="C76" s="31" t="s">
        <v>16</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6.5" customHeight="1">
      <c r="A77" s="36"/>
      <c r="B77" s="37"/>
      <c r="C77" s="38"/>
      <c r="D77" s="38"/>
      <c r="E77" s="395" t="str">
        <f>E7</f>
        <v>Částečná rekonstrukce VZT koleje Blanice</v>
      </c>
      <c r="F77" s="396"/>
      <c r="G77" s="396"/>
      <c r="H77" s="396"/>
      <c r="I77" s="38"/>
      <c r="J77" s="38"/>
      <c r="K77" s="38"/>
      <c r="L77" s="115"/>
      <c r="S77" s="36"/>
      <c r="T77" s="36"/>
      <c r="U77" s="36"/>
      <c r="V77" s="36"/>
      <c r="W77" s="36"/>
      <c r="X77" s="36"/>
      <c r="Y77" s="36"/>
      <c r="Z77" s="36"/>
      <c r="AA77" s="36"/>
      <c r="AB77" s="36"/>
      <c r="AC77" s="36"/>
      <c r="AD77" s="36"/>
      <c r="AE77" s="36"/>
    </row>
    <row r="78" spans="2:12" s="1" customFormat="1" ht="12" customHeight="1">
      <c r="B78" s="23"/>
      <c r="C78" s="31" t="s">
        <v>115</v>
      </c>
      <c r="D78" s="24"/>
      <c r="E78" s="24"/>
      <c r="F78" s="24"/>
      <c r="G78" s="24"/>
      <c r="H78" s="24"/>
      <c r="I78" s="24"/>
      <c r="J78" s="24"/>
      <c r="K78" s="24"/>
      <c r="L78" s="22"/>
    </row>
    <row r="79" spans="1:31" s="2" customFormat="1" ht="16.5" customHeight="1">
      <c r="A79" s="36"/>
      <c r="B79" s="37"/>
      <c r="C79" s="38"/>
      <c r="D79" s="38"/>
      <c r="E79" s="395" t="s">
        <v>694</v>
      </c>
      <c r="F79" s="397"/>
      <c r="G79" s="397"/>
      <c r="H79" s="397"/>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695</v>
      </c>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6.5" customHeight="1">
      <c r="A81" s="36"/>
      <c r="B81" s="37"/>
      <c r="C81" s="38"/>
      <c r="D81" s="38"/>
      <c r="E81" s="349" t="str">
        <f>E11</f>
        <v>001 - Pokoje A - D</v>
      </c>
      <c r="F81" s="397"/>
      <c r="G81" s="397"/>
      <c r="H81" s="397"/>
      <c r="I81" s="38"/>
      <c r="J81" s="38"/>
      <c r="K81" s="38"/>
      <c r="L81" s="115"/>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12" customHeight="1">
      <c r="A83" s="36"/>
      <c r="B83" s="37"/>
      <c r="C83" s="31" t="s">
        <v>21</v>
      </c>
      <c r="D83" s="38"/>
      <c r="E83" s="38"/>
      <c r="F83" s="29" t="str">
        <f>F14</f>
        <v>Chemická 953, 148 00 Praha 4</v>
      </c>
      <c r="G83" s="38"/>
      <c r="H83" s="38"/>
      <c r="I83" s="31" t="s">
        <v>23</v>
      </c>
      <c r="J83" s="61" t="str">
        <f>IF(J14="","",J14)</f>
        <v>13. 12. 2023</v>
      </c>
      <c r="K83" s="38"/>
      <c r="L83" s="115"/>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25.7" customHeight="1">
      <c r="A85" s="36"/>
      <c r="B85" s="37"/>
      <c r="C85" s="31" t="s">
        <v>25</v>
      </c>
      <c r="D85" s="38"/>
      <c r="E85" s="38"/>
      <c r="F85" s="29" t="str">
        <f>E17</f>
        <v>Správa účelových zařízení VŠE v Praze</v>
      </c>
      <c r="G85" s="38"/>
      <c r="H85" s="38"/>
      <c r="I85" s="31" t="s">
        <v>31</v>
      </c>
      <c r="J85" s="34" t="str">
        <f>E23</f>
        <v>Drobný Architects, s.r.o.</v>
      </c>
      <c r="K85" s="38"/>
      <c r="L85" s="115"/>
      <c r="S85" s="36"/>
      <c r="T85" s="36"/>
      <c r="U85" s="36"/>
      <c r="V85" s="36"/>
      <c r="W85" s="36"/>
      <c r="X85" s="36"/>
      <c r="Y85" s="36"/>
      <c r="Z85" s="36"/>
      <c r="AA85" s="36"/>
      <c r="AB85" s="36"/>
      <c r="AC85" s="36"/>
      <c r="AD85" s="36"/>
      <c r="AE85" s="36"/>
    </row>
    <row r="86" spans="1:31" s="2" customFormat="1" ht="15.2" customHeight="1">
      <c r="A86" s="36"/>
      <c r="B86" s="37"/>
      <c r="C86" s="31" t="s">
        <v>29</v>
      </c>
      <c r="D86" s="38"/>
      <c r="E86" s="38"/>
      <c r="F86" s="29" t="str">
        <f>IF(E20="","",E20)</f>
        <v>Vyplň údaj</v>
      </c>
      <c r="G86" s="38"/>
      <c r="H86" s="38"/>
      <c r="I86" s="31" t="s">
        <v>36</v>
      </c>
      <c r="J86" s="34" t="str">
        <f>E26</f>
        <v>Ing. Jaroslav Stolička</v>
      </c>
      <c r="K86" s="38"/>
      <c r="L86" s="115"/>
      <c r="S86" s="36"/>
      <c r="T86" s="36"/>
      <c r="U86" s="36"/>
      <c r="V86" s="36"/>
      <c r="W86" s="36"/>
      <c r="X86" s="36"/>
      <c r="Y86" s="36"/>
      <c r="Z86" s="36"/>
      <c r="AA86" s="36"/>
      <c r="AB86" s="36"/>
      <c r="AC86" s="36"/>
      <c r="AD86" s="36"/>
      <c r="AE86" s="36"/>
    </row>
    <row r="87" spans="1:31" s="2" customFormat="1" ht="10.3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11" customFormat="1" ht="29.25" customHeight="1">
      <c r="A88" s="153"/>
      <c r="B88" s="154"/>
      <c r="C88" s="155" t="s">
        <v>139</v>
      </c>
      <c r="D88" s="156" t="s">
        <v>60</v>
      </c>
      <c r="E88" s="156" t="s">
        <v>56</v>
      </c>
      <c r="F88" s="156" t="s">
        <v>57</v>
      </c>
      <c r="G88" s="156" t="s">
        <v>140</v>
      </c>
      <c r="H88" s="156" t="s">
        <v>141</v>
      </c>
      <c r="I88" s="156" t="s">
        <v>142</v>
      </c>
      <c r="J88" s="156" t="s">
        <v>119</v>
      </c>
      <c r="K88" s="157" t="s">
        <v>143</v>
      </c>
      <c r="L88" s="158"/>
      <c r="M88" s="70" t="s">
        <v>19</v>
      </c>
      <c r="N88" s="71" t="s">
        <v>45</v>
      </c>
      <c r="O88" s="71" t="s">
        <v>144</v>
      </c>
      <c r="P88" s="71" t="s">
        <v>145</v>
      </c>
      <c r="Q88" s="71" t="s">
        <v>146</v>
      </c>
      <c r="R88" s="71" t="s">
        <v>147</v>
      </c>
      <c r="S88" s="71" t="s">
        <v>148</v>
      </c>
      <c r="T88" s="72" t="s">
        <v>149</v>
      </c>
      <c r="U88" s="153"/>
      <c r="V88" s="153"/>
      <c r="W88" s="153"/>
      <c r="X88" s="153"/>
      <c r="Y88" s="153"/>
      <c r="Z88" s="153"/>
      <c r="AA88" s="153"/>
      <c r="AB88" s="153"/>
      <c r="AC88" s="153"/>
      <c r="AD88" s="153"/>
      <c r="AE88" s="153"/>
    </row>
    <row r="89" spans="1:63" s="2" customFormat="1" ht="22.9" customHeight="1">
      <c r="A89" s="36"/>
      <c r="B89" s="37"/>
      <c r="C89" s="77" t="s">
        <v>150</v>
      </c>
      <c r="D89" s="38"/>
      <c r="E89" s="38"/>
      <c r="F89" s="38"/>
      <c r="G89" s="38"/>
      <c r="H89" s="38"/>
      <c r="I89" s="38"/>
      <c r="J89" s="159">
        <f>BK89</f>
        <v>0</v>
      </c>
      <c r="K89" s="38"/>
      <c r="L89" s="41"/>
      <c r="M89" s="73"/>
      <c r="N89" s="160"/>
      <c r="O89" s="74"/>
      <c r="P89" s="161">
        <f>P90+P97+P110+P113</f>
        <v>0</v>
      </c>
      <c r="Q89" s="74"/>
      <c r="R89" s="161">
        <f>R90+R97+R110+R113</f>
        <v>0.24424</v>
      </c>
      <c r="S89" s="74"/>
      <c r="T89" s="162">
        <f>T90+T97+T110+T113</f>
        <v>0</v>
      </c>
      <c r="U89" s="36"/>
      <c r="V89" s="36"/>
      <c r="W89" s="36"/>
      <c r="X89" s="36"/>
      <c r="Y89" s="36"/>
      <c r="Z89" s="36"/>
      <c r="AA89" s="36"/>
      <c r="AB89" s="36"/>
      <c r="AC89" s="36"/>
      <c r="AD89" s="36"/>
      <c r="AE89" s="36"/>
      <c r="AT89" s="19" t="s">
        <v>74</v>
      </c>
      <c r="AU89" s="19" t="s">
        <v>120</v>
      </c>
      <c r="BK89" s="163">
        <f>BK90+BK97+BK110+BK113</f>
        <v>0</v>
      </c>
    </row>
    <row r="90" spans="2:63" s="12" customFormat="1" ht="25.9" customHeight="1">
      <c r="B90" s="164"/>
      <c r="C90" s="165"/>
      <c r="D90" s="166" t="s">
        <v>74</v>
      </c>
      <c r="E90" s="167" t="s">
        <v>701</v>
      </c>
      <c r="F90" s="167" t="s">
        <v>702</v>
      </c>
      <c r="G90" s="165"/>
      <c r="H90" s="165"/>
      <c r="I90" s="168"/>
      <c r="J90" s="169">
        <f>BK90</f>
        <v>0</v>
      </c>
      <c r="K90" s="165"/>
      <c r="L90" s="170"/>
      <c r="M90" s="171"/>
      <c r="N90" s="172"/>
      <c r="O90" s="172"/>
      <c r="P90" s="173">
        <f>SUM(P91:P96)</f>
        <v>0</v>
      </c>
      <c r="Q90" s="172"/>
      <c r="R90" s="173">
        <f>SUM(R91:R96)</f>
        <v>0.046</v>
      </c>
      <c r="S90" s="172"/>
      <c r="T90" s="174">
        <f>SUM(T91:T96)</f>
        <v>0</v>
      </c>
      <c r="AR90" s="175" t="s">
        <v>83</v>
      </c>
      <c r="AT90" s="176" t="s">
        <v>74</v>
      </c>
      <c r="AU90" s="176" t="s">
        <v>75</v>
      </c>
      <c r="AY90" s="175" t="s">
        <v>153</v>
      </c>
      <c r="BK90" s="177">
        <f>SUM(BK91:BK96)</f>
        <v>0</v>
      </c>
    </row>
    <row r="91" spans="1:65" s="2" customFormat="1" ht="16.5" customHeight="1">
      <c r="A91" s="36"/>
      <c r="B91" s="37"/>
      <c r="C91" s="180" t="s">
        <v>83</v>
      </c>
      <c r="D91" s="180" t="s">
        <v>156</v>
      </c>
      <c r="E91" s="181" t="s">
        <v>703</v>
      </c>
      <c r="F91" s="182" t="s">
        <v>704</v>
      </c>
      <c r="G91" s="183" t="s">
        <v>212</v>
      </c>
      <c r="H91" s="184">
        <v>3150</v>
      </c>
      <c r="I91" s="185"/>
      <c r="J91" s="186">
        <f>ROUND(I91*H91,2)</f>
        <v>0</v>
      </c>
      <c r="K91" s="182" t="s">
        <v>160</v>
      </c>
      <c r="L91" s="41"/>
      <c r="M91" s="187" t="s">
        <v>19</v>
      </c>
      <c r="N91" s="188" t="s">
        <v>46</v>
      </c>
      <c r="O91" s="66"/>
      <c r="P91" s="189">
        <f>O91*H91</f>
        <v>0</v>
      </c>
      <c r="Q91" s="189">
        <v>0</v>
      </c>
      <c r="R91" s="189">
        <f>Q91*H91</f>
        <v>0</v>
      </c>
      <c r="S91" s="189">
        <v>0</v>
      </c>
      <c r="T91" s="190">
        <f>S91*H91</f>
        <v>0</v>
      </c>
      <c r="U91" s="36"/>
      <c r="V91" s="36"/>
      <c r="W91" s="36"/>
      <c r="X91" s="36"/>
      <c r="Y91" s="36"/>
      <c r="Z91" s="36"/>
      <c r="AA91" s="36"/>
      <c r="AB91" s="36"/>
      <c r="AC91" s="36"/>
      <c r="AD91" s="36"/>
      <c r="AE91" s="36"/>
      <c r="AR91" s="191" t="s">
        <v>161</v>
      </c>
      <c r="AT91" s="191" t="s">
        <v>156</v>
      </c>
      <c r="AU91" s="191" t="s">
        <v>83</v>
      </c>
      <c r="AY91" s="19" t="s">
        <v>153</v>
      </c>
      <c r="BE91" s="192">
        <f>IF(N91="základní",J91,0)</f>
        <v>0</v>
      </c>
      <c r="BF91" s="192">
        <f>IF(N91="snížená",J91,0)</f>
        <v>0</v>
      </c>
      <c r="BG91" s="192">
        <f>IF(N91="zákl. přenesená",J91,0)</f>
        <v>0</v>
      </c>
      <c r="BH91" s="192">
        <f>IF(N91="sníž. přenesená",J91,0)</f>
        <v>0</v>
      </c>
      <c r="BI91" s="192">
        <f>IF(N91="nulová",J91,0)</f>
        <v>0</v>
      </c>
      <c r="BJ91" s="19" t="s">
        <v>83</v>
      </c>
      <c r="BK91" s="192">
        <f>ROUND(I91*H91,2)</f>
        <v>0</v>
      </c>
      <c r="BL91" s="19" t="s">
        <v>161</v>
      </c>
      <c r="BM91" s="191" t="s">
        <v>85</v>
      </c>
    </row>
    <row r="92" spans="1:47" s="2" customFormat="1" ht="11.25">
      <c r="A92" s="36"/>
      <c r="B92" s="37"/>
      <c r="C92" s="38"/>
      <c r="D92" s="193" t="s">
        <v>163</v>
      </c>
      <c r="E92" s="38"/>
      <c r="F92" s="194" t="s">
        <v>705</v>
      </c>
      <c r="G92" s="38"/>
      <c r="H92" s="38"/>
      <c r="I92" s="195"/>
      <c r="J92" s="38"/>
      <c r="K92" s="38"/>
      <c r="L92" s="41"/>
      <c r="M92" s="196"/>
      <c r="N92" s="197"/>
      <c r="O92" s="66"/>
      <c r="P92" s="66"/>
      <c r="Q92" s="66"/>
      <c r="R92" s="66"/>
      <c r="S92" s="66"/>
      <c r="T92" s="67"/>
      <c r="U92" s="36"/>
      <c r="V92" s="36"/>
      <c r="W92" s="36"/>
      <c r="X92" s="36"/>
      <c r="Y92" s="36"/>
      <c r="Z92" s="36"/>
      <c r="AA92" s="36"/>
      <c r="AB92" s="36"/>
      <c r="AC92" s="36"/>
      <c r="AD92" s="36"/>
      <c r="AE92" s="36"/>
      <c r="AT92" s="19" t="s">
        <v>163</v>
      </c>
      <c r="AU92" s="19" t="s">
        <v>83</v>
      </c>
    </row>
    <row r="93" spans="1:65" s="2" customFormat="1" ht="16.5" customHeight="1">
      <c r="A93" s="36"/>
      <c r="B93" s="37"/>
      <c r="C93" s="242" t="s">
        <v>85</v>
      </c>
      <c r="D93" s="242" t="s">
        <v>363</v>
      </c>
      <c r="E93" s="243" t="s">
        <v>706</v>
      </c>
      <c r="F93" s="244" t="s">
        <v>707</v>
      </c>
      <c r="G93" s="245" t="s">
        <v>212</v>
      </c>
      <c r="H93" s="246">
        <v>3150</v>
      </c>
      <c r="I93" s="247"/>
      <c r="J93" s="248">
        <f>ROUND(I93*H93,2)</f>
        <v>0</v>
      </c>
      <c r="K93" s="244" t="s">
        <v>160</v>
      </c>
      <c r="L93" s="249"/>
      <c r="M93" s="250" t="s">
        <v>19</v>
      </c>
      <c r="N93" s="251" t="s">
        <v>46</v>
      </c>
      <c r="O93" s="66"/>
      <c r="P93" s="189">
        <f>O93*H93</f>
        <v>0</v>
      </c>
      <c r="Q93" s="189">
        <v>1E-05</v>
      </c>
      <c r="R93" s="189">
        <f>Q93*H93</f>
        <v>0.0315</v>
      </c>
      <c r="S93" s="189">
        <v>0</v>
      </c>
      <c r="T93" s="190">
        <f>S93*H93</f>
        <v>0</v>
      </c>
      <c r="U93" s="36"/>
      <c r="V93" s="36"/>
      <c r="W93" s="36"/>
      <c r="X93" s="36"/>
      <c r="Y93" s="36"/>
      <c r="Z93" s="36"/>
      <c r="AA93" s="36"/>
      <c r="AB93" s="36"/>
      <c r="AC93" s="36"/>
      <c r="AD93" s="36"/>
      <c r="AE93" s="36"/>
      <c r="AR93" s="191" t="s">
        <v>238</v>
      </c>
      <c r="AT93" s="191" t="s">
        <v>363</v>
      </c>
      <c r="AU93" s="191" t="s">
        <v>83</v>
      </c>
      <c r="AY93" s="19" t="s">
        <v>153</v>
      </c>
      <c r="BE93" s="192">
        <f>IF(N93="základní",J93,0)</f>
        <v>0</v>
      </c>
      <c r="BF93" s="192">
        <f>IF(N93="snížená",J93,0)</f>
        <v>0</v>
      </c>
      <c r="BG93" s="192">
        <f>IF(N93="zákl. přenesená",J93,0)</f>
        <v>0</v>
      </c>
      <c r="BH93" s="192">
        <f>IF(N93="sníž. přenesená",J93,0)</f>
        <v>0</v>
      </c>
      <c r="BI93" s="192">
        <f>IF(N93="nulová",J93,0)</f>
        <v>0</v>
      </c>
      <c r="BJ93" s="19" t="s">
        <v>83</v>
      </c>
      <c r="BK93" s="192">
        <f>ROUND(I93*H93,2)</f>
        <v>0</v>
      </c>
      <c r="BL93" s="19" t="s">
        <v>161</v>
      </c>
      <c r="BM93" s="191" t="s">
        <v>161</v>
      </c>
    </row>
    <row r="94" spans="1:65" s="2" customFormat="1" ht="16.5" customHeight="1">
      <c r="A94" s="36"/>
      <c r="B94" s="37"/>
      <c r="C94" s="180" t="s">
        <v>154</v>
      </c>
      <c r="D94" s="180" t="s">
        <v>156</v>
      </c>
      <c r="E94" s="181" t="s">
        <v>708</v>
      </c>
      <c r="F94" s="182" t="s">
        <v>709</v>
      </c>
      <c r="G94" s="183" t="s">
        <v>212</v>
      </c>
      <c r="H94" s="184">
        <v>1450</v>
      </c>
      <c r="I94" s="185"/>
      <c r="J94" s="186">
        <f>ROUND(I94*H94,2)</f>
        <v>0</v>
      </c>
      <c r="K94" s="182" t="s">
        <v>160</v>
      </c>
      <c r="L94" s="41"/>
      <c r="M94" s="187" t="s">
        <v>19</v>
      </c>
      <c r="N94" s="188" t="s">
        <v>46</v>
      </c>
      <c r="O94" s="66"/>
      <c r="P94" s="189">
        <f>O94*H94</f>
        <v>0</v>
      </c>
      <c r="Q94" s="189">
        <v>0</v>
      </c>
      <c r="R94" s="189">
        <f>Q94*H94</f>
        <v>0</v>
      </c>
      <c r="S94" s="189">
        <v>0</v>
      </c>
      <c r="T94" s="190">
        <f>S94*H94</f>
        <v>0</v>
      </c>
      <c r="U94" s="36"/>
      <c r="V94" s="36"/>
      <c r="W94" s="36"/>
      <c r="X94" s="36"/>
      <c r="Y94" s="36"/>
      <c r="Z94" s="36"/>
      <c r="AA94" s="36"/>
      <c r="AB94" s="36"/>
      <c r="AC94" s="36"/>
      <c r="AD94" s="36"/>
      <c r="AE94" s="36"/>
      <c r="AR94" s="191" t="s">
        <v>161</v>
      </c>
      <c r="AT94" s="191" t="s">
        <v>156</v>
      </c>
      <c r="AU94" s="191" t="s">
        <v>83</v>
      </c>
      <c r="AY94" s="19" t="s">
        <v>153</v>
      </c>
      <c r="BE94" s="192">
        <f>IF(N94="základní",J94,0)</f>
        <v>0</v>
      </c>
      <c r="BF94" s="192">
        <f>IF(N94="snížená",J94,0)</f>
        <v>0</v>
      </c>
      <c r="BG94" s="192">
        <f>IF(N94="zákl. přenesená",J94,0)</f>
        <v>0</v>
      </c>
      <c r="BH94" s="192">
        <f>IF(N94="sníž. přenesená",J94,0)</f>
        <v>0</v>
      </c>
      <c r="BI94" s="192">
        <f>IF(N94="nulová",J94,0)</f>
        <v>0</v>
      </c>
      <c r="BJ94" s="19" t="s">
        <v>83</v>
      </c>
      <c r="BK94" s="192">
        <f>ROUND(I94*H94,2)</f>
        <v>0</v>
      </c>
      <c r="BL94" s="19" t="s">
        <v>161</v>
      </c>
      <c r="BM94" s="191" t="s">
        <v>222</v>
      </c>
    </row>
    <row r="95" spans="1:47" s="2" customFormat="1" ht="11.25">
      <c r="A95" s="36"/>
      <c r="B95" s="37"/>
      <c r="C95" s="38"/>
      <c r="D95" s="193" t="s">
        <v>163</v>
      </c>
      <c r="E95" s="38"/>
      <c r="F95" s="194" t="s">
        <v>710</v>
      </c>
      <c r="G95" s="38"/>
      <c r="H95" s="38"/>
      <c r="I95" s="195"/>
      <c r="J95" s="38"/>
      <c r="K95" s="38"/>
      <c r="L95" s="41"/>
      <c r="M95" s="196"/>
      <c r="N95" s="197"/>
      <c r="O95" s="66"/>
      <c r="P95" s="66"/>
      <c r="Q95" s="66"/>
      <c r="R95" s="66"/>
      <c r="S95" s="66"/>
      <c r="T95" s="67"/>
      <c r="U95" s="36"/>
      <c r="V95" s="36"/>
      <c r="W95" s="36"/>
      <c r="X95" s="36"/>
      <c r="Y95" s="36"/>
      <c r="Z95" s="36"/>
      <c r="AA95" s="36"/>
      <c r="AB95" s="36"/>
      <c r="AC95" s="36"/>
      <c r="AD95" s="36"/>
      <c r="AE95" s="36"/>
      <c r="AT95" s="19" t="s">
        <v>163</v>
      </c>
      <c r="AU95" s="19" t="s">
        <v>83</v>
      </c>
    </row>
    <row r="96" spans="1:65" s="2" customFormat="1" ht="16.5" customHeight="1">
      <c r="A96" s="36"/>
      <c r="B96" s="37"/>
      <c r="C96" s="242" t="s">
        <v>161</v>
      </c>
      <c r="D96" s="242" t="s">
        <v>363</v>
      </c>
      <c r="E96" s="243" t="s">
        <v>711</v>
      </c>
      <c r="F96" s="244" t="s">
        <v>712</v>
      </c>
      <c r="G96" s="245" t="s">
        <v>212</v>
      </c>
      <c r="H96" s="246">
        <v>1450</v>
      </c>
      <c r="I96" s="247"/>
      <c r="J96" s="248">
        <f>ROUND(I96*H96,2)</f>
        <v>0</v>
      </c>
      <c r="K96" s="244" t="s">
        <v>160</v>
      </c>
      <c r="L96" s="249"/>
      <c r="M96" s="250" t="s">
        <v>19</v>
      </c>
      <c r="N96" s="251" t="s">
        <v>46</v>
      </c>
      <c r="O96" s="66"/>
      <c r="P96" s="189">
        <f>O96*H96</f>
        <v>0</v>
      </c>
      <c r="Q96" s="189">
        <v>1E-05</v>
      </c>
      <c r="R96" s="189">
        <f>Q96*H96</f>
        <v>0.0145</v>
      </c>
      <c r="S96" s="189">
        <v>0</v>
      </c>
      <c r="T96" s="190">
        <f>S96*H96</f>
        <v>0</v>
      </c>
      <c r="U96" s="36"/>
      <c r="V96" s="36"/>
      <c r="W96" s="36"/>
      <c r="X96" s="36"/>
      <c r="Y96" s="36"/>
      <c r="Z96" s="36"/>
      <c r="AA96" s="36"/>
      <c r="AB96" s="36"/>
      <c r="AC96" s="36"/>
      <c r="AD96" s="36"/>
      <c r="AE96" s="36"/>
      <c r="AR96" s="191" t="s">
        <v>238</v>
      </c>
      <c r="AT96" s="191" t="s">
        <v>363</v>
      </c>
      <c r="AU96" s="191" t="s">
        <v>83</v>
      </c>
      <c r="AY96" s="19" t="s">
        <v>153</v>
      </c>
      <c r="BE96" s="192">
        <f>IF(N96="základní",J96,0)</f>
        <v>0</v>
      </c>
      <c r="BF96" s="192">
        <f>IF(N96="snížená",J96,0)</f>
        <v>0</v>
      </c>
      <c r="BG96" s="192">
        <f>IF(N96="zákl. přenesená",J96,0)</f>
        <v>0</v>
      </c>
      <c r="BH96" s="192">
        <f>IF(N96="sníž. přenesená",J96,0)</f>
        <v>0</v>
      </c>
      <c r="BI96" s="192">
        <f>IF(N96="nulová",J96,0)</f>
        <v>0</v>
      </c>
      <c r="BJ96" s="19" t="s">
        <v>83</v>
      </c>
      <c r="BK96" s="192">
        <f>ROUND(I96*H96,2)</f>
        <v>0</v>
      </c>
      <c r="BL96" s="19" t="s">
        <v>161</v>
      </c>
      <c r="BM96" s="191" t="s">
        <v>238</v>
      </c>
    </row>
    <row r="97" spans="2:63" s="12" customFormat="1" ht="25.9" customHeight="1">
      <c r="B97" s="164"/>
      <c r="C97" s="165"/>
      <c r="D97" s="166" t="s">
        <v>74</v>
      </c>
      <c r="E97" s="167" t="s">
        <v>713</v>
      </c>
      <c r="F97" s="167" t="s">
        <v>714</v>
      </c>
      <c r="G97" s="165"/>
      <c r="H97" s="165"/>
      <c r="I97" s="168"/>
      <c r="J97" s="169">
        <f>BK97</f>
        <v>0</v>
      </c>
      <c r="K97" s="165"/>
      <c r="L97" s="170"/>
      <c r="M97" s="171"/>
      <c r="N97" s="172"/>
      <c r="O97" s="172"/>
      <c r="P97" s="173">
        <f>SUM(P98:P109)</f>
        <v>0</v>
      </c>
      <c r="Q97" s="172"/>
      <c r="R97" s="173">
        <f>SUM(R98:R109)</f>
        <v>0.19824</v>
      </c>
      <c r="S97" s="172"/>
      <c r="T97" s="174">
        <f>SUM(T98:T109)</f>
        <v>0</v>
      </c>
      <c r="AR97" s="175" t="s">
        <v>83</v>
      </c>
      <c r="AT97" s="176" t="s">
        <v>74</v>
      </c>
      <c r="AU97" s="176" t="s">
        <v>75</v>
      </c>
      <c r="AY97" s="175" t="s">
        <v>153</v>
      </c>
      <c r="BK97" s="177">
        <f>SUM(BK98:BK109)</f>
        <v>0</v>
      </c>
    </row>
    <row r="98" spans="1:65" s="2" customFormat="1" ht="16.5" customHeight="1">
      <c r="A98" s="36"/>
      <c r="B98" s="37"/>
      <c r="C98" s="180" t="s">
        <v>209</v>
      </c>
      <c r="D98" s="180" t="s">
        <v>156</v>
      </c>
      <c r="E98" s="181" t="s">
        <v>715</v>
      </c>
      <c r="F98" s="182" t="s">
        <v>716</v>
      </c>
      <c r="G98" s="183" t="s">
        <v>278</v>
      </c>
      <c r="H98" s="184">
        <v>259</v>
      </c>
      <c r="I98" s="185"/>
      <c r="J98" s="186">
        <f>ROUND(I98*H98,2)</f>
        <v>0</v>
      </c>
      <c r="K98" s="182" t="s">
        <v>160</v>
      </c>
      <c r="L98" s="41"/>
      <c r="M98" s="187" t="s">
        <v>19</v>
      </c>
      <c r="N98" s="188" t="s">
        <v>46</v>
      </c>
      <c r="O98" s="66"/>
      <c r="P98" s="189">
        <f>O98*H98</f>
        <v>0</v>
      </c>
      <c r="Q98" s="189">
        <v>0</v>
      </c>
      <c r="R98" s="189">
        <f>Q98*H98</f>
        <v>0</v>
      </c>
      <c r="S98" s="189">
        <v>0</v>
      </c>
      <c r="T98" s="190">
        <f>S98*H98</f>
        <v>0</v>
      </c>
      <c r="U98" s="36"/>
      <c r="V98" s="36"/>
      <c r="W98" s="36"/>
      <c r="X98" s="36"/>
      <c r="Y98" s="36"/>
      <c r="Z98" s="36"/>
      <c r="AA98" s="36"/>
      <c r="AB98" s="36"/>
      <c r="AC98" s="36"/>
      <c r="AD98" s="36"/>
      <c r="AE98" s="36"/>
      <c r="AR98" s="191" t="s">
        <v>161</v>
      </c>
      <c r="AT98" s="191" t="s">
        <v>156</v>
      </c>
      <c r="AU98" s="191" t="s">
        <v>83</v>
      </c>
      <c r="AY98" s="19" t="s">
        <v>153</v>
      </c>
      <c r="BE98" s="192">
        <f>IF(N98="základní",J98,0)</f>
        <v>0</v>
      </c>
      <c r="BF98" s="192">
        <f>IF(N98="snížená",J98,0)</f>
        <v>0</v>
      </c>
      <c r="BG98" s="192">
        <f>IF(N98="zákl. přenesená",J98,0)</f>
        <v>0</v>
      </c>
      <c r="BH98" s="192">
        <f>IF(N98="sníž. přenesená",J98,0)</f>
        <v>0</v>
      </c>
      <c r="BI98" s="192">
        <f>IF(N98="nulová",J98,0)</f>
        <v>0</v>
      </c>
      <c r="BJ98" s="19" t="s">
        <v>83</v>
      </c>
      <c r="BK98" s="192">
        <f>ROUND(I98*H98,2)</f>
        <v>0</v>
      </c>
      <c r="BL98" s="19" t="s">
        <v>161</v>
      </c>
      <c r="BM98" s="191" t="s">
        <v>275</v>
      </c>
    </row>
    <row r="99" spans="1:47" s="2" customFormat="1" ht="11.25">
      <c r="A99" s="36"/>
      <c r="B99" s="37"/>
      <c r="C99" s="38"/>
      <c r="D99" s="193" t="s">
        <v>163</v>
      </c>
      <c r="E99" s="38"/>
      <c r="F99" s="194" t="s">
        <v>717</v>
      </c>
      <c r="G99" s="38"/>
      <c r="H99" s="38"/>
      <c r="I99" s="195"/>
      <c r="J99" s="38"/>
      <c r="K99" s="38"/>
      <c r="L99" s="41"/>
      <c r="M99" s="196"/>
      <c r="N99" s="197"/>
      <c r="O99" s="66"/>
      <c r="P99" s="66"/>
      <c r="Q99" s="66"/>
      <c r="R99" s="66"/>
      <c r="S99" s="66"/>
      <c r="T99" s="67"/>
      <c r="U99" s="36"/>
      <c r="V99" s="36"/>
      <c r="W99" s="36"/>
      <c r="X99" s="36"/>
      <c r="Y99" s="36"/>
      <c r="Z99" s="36"/>
      <c r="AA99" s="36"/>
      <c r="AB99" s="36"/>
      <c r="AC99" s="36"/>
      <c r="AD99" s="36"/>
      <c r="AE99" s="36"/>
      <c r="AT99" s="19" t="s">
        <v>163</v>
      </c>
      <c r="AU99" s="19" t="s">
        <v>83</v>
      </c>
    </row>
    <row r="100" spans="1:65" s="2" customFormat="1" ht="16.5" customHeight="1">
      <c r="A100" s="36"/>
      <c r="B100" s="37"/>
      <c r="C100" s="242" t="s">
        <v>222</v>
      </c>
      <c r="D100" s="242" t="s">
        <v>363</v>
      </c>
      <c r="E100" s="243" t="s">
        <v>718</v>
      </c>
      <c r="F100" s="244" t="s">
        <v>719</v>
      </c>
      <c r="G100" s="245" t="s">
        <v>278</v>
      </c>
      <c r="H100" s="246">
        <v>259</v>
      </c>
      <c r="I100" s="247"/>
      <c r="J100" s="248">
        <f>ROUND(I100*H100,2)</f>
        <v>0</v>
      </c>
      <c r="K100" s="244" t="s">
        <v>19</v>
      </c>
      <c r="L100" s="249"/>
      <c r="M100" s="250" t="s">
        <v>19</v>
      </c>
      <c r="N100" s="251" t="s">
        <v>46</v>
      </c>
      <c r="O100" s="66"/>
      <c r="P100" s="189">
        <f>O100*H100</f>
        <v>0</v>
      </c>
      <c r="Q100" s="189">
        <v>0</v>
      </c>
      <c r="R100" s="189">
        <f>Q100*H100</f>
        <v>0</v>
      </c>
      <c r="S100" s="189">
        <v>0</v>
      </c>
      <c r="T100" s="190">
        <f>S100*H100</f>
        <v>0</v>
      </c>
      <c r="U100" s="36"/>
      <c r="V100" s="36"/>
      <c r="W100" s="36"/>
      <c r="X100" s="36"/>
      <c r="Y100" s="36"/>
      <c r="Z100" s="36"/>
      <c r="AA100" s="36"/>
      <c r="AB100" s="36"/>
      <c r="AC100" s="36"/>
      <c r="AD100" s="36"/>
      <c r="AE100" s="36"/>
      <c r="AR100" s="191" t="s">
        <v>238</v>
      </c>
      <c r="AT100" s="191" t="s">
        <v>363</v>
      </c>
      <c r="AU100" s="191" t="s">
        <v>83</v>
      </c>
      <c r="AY100" s="19" t="s">
        <v>153</v>
      </c>
      <c r="BE100" s="192">
        <f>IF(N100="základní",J100,0)</f>
        <v>0</v>
      </c>
      <c r="BF100" s="192">
        <f>IF(N100="snížená",J100,0)</f>
        <v>0</v>
      </c>
      <c r="BG100" s="192">
        <f>IF(N100="zákl. přenesená",J100,0)</f>
        <v>0</v>
      </c>
      <c r="BH100" s="192">
        <f>IF(N100="sníž. přenesená",J100,0)</f>
        <v>0</v>
      </c>
      <c r="BI100" s="192">
        <f>IF(N100="nulová",J100,0)</f>
        <v>0</v>
      </c>
      <c r="BJ100" s="19" t="s">
        <v>83</v>
      </c>
      <c r="BK100" s="192">
        <f>ROUND(I100*H100,2)</f>
        <v>0</v>
      </c>
      <c r="BL100" s="19" t="s">
        <v>161</v>
      </c>
      <c r="BM100" s="191" t="s">
        <v>292</v>
      </c>
    </row>
    <row r="101" spans="1:65" s="2" customFormat="1" ht="16.5" customHeight="1">
      <c r="A101" s="36"/>
      <c r="B101" s="37"/>
      <c r="C101" s="180" t="s">
        <v>233</v>
      </c>
      <c r="D101" s="180" t="s">
        <v>156</v>
      </c>
      <c r="E101" s="181" t="s">
        <v>720</v>
      </c>
      <c r="F101" s="182" t="s">
        <v>721</v>
      </c>
      <c r="G101" s="183" t="s">
        <v>278</v>
      </c>
      <c r="H101" s="184">
        <v>1036</v>
      </c>
      <c r="I101" s="185"/>
      <c r="J101" s="186">
        <f>ROUND(I101*H101,2)</f>
        <v>0</v>
      </c>
      <c r="K101" s="182" t="s">
        <v>160</v>
      </c>
      <c r="L101" s="41"/>
      <c r="M101" s="187" t="s">
        <v>19</v>
      </c>
      <c r="N101" s="188" t="s">
        <v>46</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161</v>
      </c>
      <c r="AT101" s="191" t="s">
        <v>156</v>
      </c>
      <c r="AU101" s="191" t="s">
        <v>83</v>
      </c>
      <c r="AY101" s="19" t="s">
        <v>153</v>
      </c>
      <c r="BE101" s="192">
        <f>IF(N101="základní",J101,0)</f>
        <v>0</v>
      </c>
      <c r="BF101" s="192">
        <f>IF(N101="snížená",J101,0)</f>
        <v>0</v>
      </c>
      <c r="BG101" s="192">
        <f>IF(N101="zákl. přenesená",J101,0)</f>
        <v>0</v>
      </c>
      <c r="BH101" s="192">
        <f>IF(N101="sníž. přenesená",J101,0)</f>
        <v>0</v>
      </c>
      <c r="BI101" s="192">
        <f>IF(N101="nulová",J101,0)</f>
        <v>0</v>
      </c>
      <c r="BJ101" s="19" t="s">
        <v>83</v>
      </c>
      <c r="BK101" s="192">
        <f>ROUND(I101*H101,2)</f>
        <v>0</v>
      </c>
      <c r="BL101" s="19" t="s">
        <v>161</v>
      </c>
      <c r="BM101" s="191" t="s">
        <v>285</v>
      </c>
    </row>
    <row r="102" spans="1:47" s="2" customFormat="1" ht="11.25">
      <c r="A102" s="36"/>
      <c r="B102" s="37"/>
      <c r="C102" s="38"/>
      <c r="D102" s="193" t="s">
        <v>163</v>
      </c>
      <c r="E102" s="38"/>
      <c r="F102" s="194" t="s">
        <v>722</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163</v>
      </c>
      <c r="AU102" s="19" t="s">
        <v>83</v>
      </c>
    </row>
    <row r="103" spans="1:65" s="2" customFormat="1" ht="16.5" customHeight="1">
      <c r="A103" s="36"/>
      <c r="B103" s="37"/>
      <c r="C103" s="242" t="s">
        <v>238</v>
      </c>
      <c r="D103" s="242" t="s">
        <v>363</v>
      </c>
      <c r="E103" s="243" t="s">
        <v>723</v>
      </c>
      <c r="F103" s="244" t="s">
        <v>724</v>
      </c>
      <c r="G103" s="245" t="s">
        <v>278</v>
      </c>
      <c r="H103" s="246">
        <v>1036</v>
      </c>
      <c r="I103" s="247"/>
      <c r="J103" s="248">
        <f>ROUND(I103*H103,2)</f>
        <v>0</v>
      </c>
      <c r="K103" s="244" t="s">
        <v>160</v>
      </c>
      <c r="L103" s="249"/>
      <c r="M103" s="250" t="s">
        <v>19</v>
      </c>
      <c r="N103" s="251" t="s">
        <v>46</v>
      </c>
      <c r="O103" s="66"/>
      <c r="P103" s="189">
        <f>O103*H103</f>
        <v>0</v>
      </c>
      <c r="Q103" s="189">
        <v>5E-05</v>
      </c>
      <c r="R103" s="189">
        <f>Q103*H103</f>
        <v>0.051800000000000006</v>
      </c>
      <c r="S103" s="189">
        <v>0</v>
      </c>
      <c r="T103" s="190">
        <f>S103*H103</f>
        <v>0</v>
      </c>
      <c r="U103" s="36"/>
      <c r="V103" s="36"/>
      <c r="W103" s="36"/>
      <c r="X103" s="36"/>
      <c r="Y103" s="36"/>
      <c r="Z103" s="36"/>
      <c r="AA103" s="36"/>
      <c r="AB103" s="36"/>
      <c r="AC103" s="36"/>
      <c r="AD103" s="36"/>
      <c r="AE103" s="36"/>
      <c r="AR103" s="191" t="s">
        <v>238</v>
      </c>
      <c r="AT103" s="191" t="s">
        <v>363</v>
      </c>
      <c r="AU103" s="191" t="s">
        <v>83</v>
      </c>
      <c r="AY103" s="19" t="s">
        <v>153</v>
      </c>
      <c r="BE103" s="192">
        <f>IF(N103="základní",J103,0)</f>
        <v>0</v>
      </c>
      <c r="BF103" s="192">
        <f>IF(N103="snížená",J103,0)</f>
        <v>0</v>
      </c>
      <c r="BG103" s="192">
        <f>IF(N103="zákl. přenesená",J103,0)</f>
        <v>0</v>
      </c>
      <c r="BH103" s="192">
        <f>IF(N103="sníž. přenesená",J103,0)</f>
        <v>0</v>
      </c>
      <c r="BI103" s="192">
        <f>IF(N103="nulová",J103,0)</f>
        <v>0</v>
      </c>
      <c r="BJ103" s="19" t="s">
        <v>83</v>
      </c>
      <c r="BK103" s="192">
        <f>ROUND(I103*H103,2)</f>
        <v>0</v>
      </c>
      <c r="BL103" s="19" t="s">
        <v>161</v>
      </c>
      <c r="BM103" s="191" t="s">
        <v>312</v>
      </c>
    </row>
    <row r="104" spans="1:65" s="2" customFormat="1" ht="16.5" customHeight="1">
      <c r="A104" s="36"/>
      <c r="B104" s="37"/>
      <c r="C104" s="180" t="s">
        <v>249</v>
      </c>
      <c r="D104" s="180" t="s">
        <v>156</v>
      </c>
      <c r="E104" s="181" t="s">
        <v>725</v>
      </c>
      <c r="F104" s="182" t="s">
        <v>726</v>
      </c>
      <c r="G104" s="183" t="s">
        <v>278</v>
      </c>
      <c r="H104" s="184">
        <v>1295</v>
      </c>
      <c r="I104" s="185"/>
      <c r="J104" s="186">
        <f>ROUND(I104*H104,2)</f>
        <v>0</v>
      </c>
      <c r="K104" s="182" t="s">
        <v>160</v>
      </c>
      <c r="L104" s="41"/>
      <c r="M104" s="187" t="s">
        <v>19</v>
      </c>
      <c r="N104" s="188" t="s">
        <v>46</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161</v>
      </c>
      <c r="AT104" s="191" t="s">
        <v>156</v>
      </c>
      <c r="AU104" s="191" t="s">
        <v>83</v>
      </c>
      <c r="AY104" s="19" t="s">
        <v>153</v>
      </c>
      <c r="BE104" s="192">
        <f>IF(N104="základní",J104,0)</f>
        <v>0</v>
      </c>
      <c r="BF104" s="192">
        <f>IF(N104="snížená",J104,0)</f>
        <v>0</v>
      </c>
      <c r="BG104" s="192">
        <f>IF(N104="zákl. přenesená",J104,0)</f>
        <v>0</v>
      </c>
      <c r="BH104" s="192">
        <f>IF(N104="sníž. přenesená",J104,0)</f>
        <v>0</v>
      </c>
      <c r="BI104" s="192">
        <f>IF(N104="nulová",J104,0)</f>
        <v>0</v>
      </c>
      <c r="BJ104" s="19" t="s">
        <v>83</v>
      </c>
      <c r="BK104" s="192">
        <f>ROUND(I104*H104,2)</f>
        <v>0</v>
      </c>
      <c r="BL104" s="19" t="s">
        <v>161</v>
      </c>
      <c r="BM104" s="191" t="s">
        <v>323</v>
      </c>
    </row>
    <row r="105" spans="1:47" s="2" customFormat="1" ht="11.25">
      <c r="A105" s="36"/>
      <c r="B105" s="37"/>
      <c r="C105" s="38"/>
      <c r="D105" s="193" t="s">
        <v>163</v>
      </c>
      <c r="E105" s="38"/>
      <c r="F105" s="194" t="s">
        <v>727</v>
      </c>
      <c r="G105" s="38"/>
      <c r="H105" s="38"/>
      <c r="I105" s="195"/>
      <c r="J105" s="38"/>
      <c r="K105" s="38"/>
      <c r="L105" s="41"/>
      <c r="M105" s="196"/>
      <c r="N105" s="197"/>
      <c r="O105" s="66"/>
      <c r="P105" s="66"/>
      <c r="Q105" s="66"/>
      <c r="R105" s="66"/>
      <c r="S105" s="66"/>
      <c r="T105" s="67"/>
      <c r="U105" s="36"/>
      <c r="V105" s="36"/>
      <c r="W105" s="36"/>
      <c r="X105" s="36"/>
      <c r="Y105" s="36"/>
      <c r="Z105" s="36"/>
      <c r="AA105" s="36"/>
      <c r="AB105" s="36"/>
      <c r="AC105" s="36"/>
      <c r="AD105" s="36"/>
      <c r="AE105" s="36"/>
      <c r="AT105" s="19" t="s">
        <v>163</v>
      </c>
      <c r="AU105" s="19" t="s">
        <v>83</v>
      </c>
    </row>
    <row r="106" spans="1:65" s="2" customFormat="1" ht="16.5" customHeight="1">
      <c r="A106" s="36"/>
      <c r="B106" s="37"/>
      <c r="C106" s="242" t="s">
        <v>255</v>
      </c>
      <c r="D106" s="242" t="s">
        <v>363</v>
      </c>
      <c r="E106" s="243" t="s">
        <v>728</v>
      </c>
      <c r="F106" s="244" t="s">
        <v>729</v>
      </c>
      <c r="G106" s="245" t="s">
        <v>278</v>
      </c>
      <c r="H106" s="246">
        <v>1295</v>
      </c>
      <c r="I106" s="247"/>
      <c r="J106" s="248">
        <f>ROUND(I106*H106,2)</f>
        <v>0</v>
      </c>
      <c r="K106" s="244" t="s">
        <v>160</v>
      </c>
      <c r="L106" s="249"/>
      <c r="M106" s="250" t="s">
        <v>19</v>
      </c>
      <c r="N106" s="251" t="s">
        <v>46</v>
      </c>
      <c r="O106" s="66"/>
      <c r="P106" s="189">
        <f>O106*H106</f>
        <v>0</v>
      </c>
      <c r="Q106" s="189">
        <v>4E-05</v>
      </c>
      <c r="R106" s="189">
        <f>Q106*H106</f>
        <v>0.051800000000000006</v>
      </c>
      <c r="S106" s="189">
        <v>0</v>
      </c>
      <c r="T106" s="190">
        <f>S106*H106</f>
        <v>0</v>
      </c>
      <c r="U106" s="36"/>
      <c r="V106" s="36"/>
      <c r="W106" s="36"/>
      <c r="X106" s="36"/>
      <c r="Y106" s="36"/>
      <c r="Z106" s="36"/>
      <c r="AA106" s="36"/>
      <c r="AB106" s="36"/>
      <c r="AC106" s="36"/>
      <c r="AD106" s="36"/>
      <c r="AE106" s="36"/>
      <c r="AR106" s="191" t="s">
        <v>238</v>
      </c>
      <c r="AT106" s="191" t="s">
        <v>363</v>
      </c>
      <c r="AU106" s="191" t="s">
        <v>83</v>
      </c>
      <c r="AY106" s="19" t="s">
        <v>153</v>
      </c>
      <c r="BE106" s="192">
        <f>IF(N106="základní",J106,0)</f>
        <v>0</v>
      </c>
      <c r="BF106" s="192">
        <f>IF(N106="snížená",J106,0)</f>
        <v>0</v>
      </c>
      <c r="BG106" s="192">
        <f>IF(N106="zákl. přenesená",J106,0)</f>
        <v>0</v>
      </c>
      <c r="BH106" s="192">
        <f>IF(N106="sníž. přenesená",J106,0)</f>
        <v>0</v>
      </c>
      <c r="BI106" s="192">
        <f>IF(N106="nulová",J106,0)</f>
        <v>0</v>
      </c>
      <c r="BJ106" s="19" t="s">
        <v>83</v>
      </c>
      <c r="BK106" s="192">
        <f>ROUND(I106*H106,2)</f>
        <v>0</v>
      </c>
      <c r="BL106" s="19" t="s">
        <v>161</v>
      </c>
      <c r="BM106" s="191" t="s">
        <v>338</v>
      </c>
    </row>
    <row r="107" spans="1:65" s="2" customFormat="1" ht="24.2" customHeight="1">
      <c r="A107" s="36"/>
      <c r="B107" s="37"/>
      <c r="C107" s="180" t="s">
        <v>267</v>
      </c>
      <c r="D107" s="180" t="s">
        <v>156</v>
      </c>
      <c r="E107" s="181" t="s">
        <v>730</v>
      </c>
      <c r="F107" s="182" t="s">
        <v>731</v>
      </c>
      <c r="G107" s="183" t="s">
        <v>212</v>
      </c>
      <c r="H107" s="184">
        <v>728</v>
      </c>
      <c r="I107" s="185"/>
      <c r="J107" s="186">
        <f>ROUND(I107*H107,2)</f>
        <v>0</v>
      </c>
      <c r="K107" s="182" t="s">
        <v>160</v>
      </c>
      <c r="L107" s="41"/>
      <c r="M107" s="187" t="s">
        <v>19</v>
      </c>
      <c r="N107" s="188" t="s">
        <v>46</v>
      </c>
      <c r="O107" s="66"/>
      <c r="P107" s="189">
        <f>O107*H107</f>
        <v>0</v>
      </c>
      <c r="Q107" s="189">
        <v>0</v>
      </c>
      <c r="R107" s="189">
        <f>Q107*H107</f>
        <v>0</v>
      </c>
      <c r="S107" s="189">
        <v>0</v>
      </c>
      <c r="T107" s="190">
        <f>S107*H107</f>
        <v>0</v>
      </c>
      <c r="U107" s="36"/>
      <c r="V107" s="36"/>
      <c r="W107" s="36"/>
      <c r="X107" s="36"/>
      <c r="Y107" s="36"/>
      <c r="Z107" s="36"/>
      <c r="AA107" s="36"/>
      <c r="AB107" s="36"/>
      <c r="AC107" s="36"/>
      <c r="AD107" s="36"/>
      <c r="AE107" s="36"/>
      <c r="AR107" s="191" t="s">
        <v>161</v>
      </c>
      <c r="AT107" s="191" t="s">
        <v>156</v>
      </c>
      <c r="AU107" s="191" t="s">
        <v>83</v>
      </c>
      <c r="AY107" s="19" t="s">
        <v>153</v>
      </c>
      <c r="BE107" s="192">
        <f>IF(N107="základní",J107,0)</f>
        <v>0</v>
      </c>
      <c r="BF107" s="192">
        <f>IF(N107="snížená",J107,0)</f>
        <v>0</v>
      </c>
      <c r="BG107" s="192">
        <f>IF(N107="zákl. přenesená",J107,0)</f>
        <v>0</v>
      </c>
      <c r="BH107" s="192">
        <f>IF(N107="sníž. přenesená",J107,0)</f>
        <v>0</v>
      </c>
      <c r="BI107" s="192">
        <f>IF(N107="nulová",J107,0)</f>
        <v>0</v>
      </c>
      <c r="BJ107" s="19" t="s">
        <v>83</v>
      </c>
      <c r="BK107" s="192">
        <f>ROUND(I107*H107,2)</f>
        <v>0</v>
      </c>
      <c r="BL107" s="19" t="s">
        <v>161</v>
      </c>
      <c r="BM107" s="191" t="s">
        <v>732</v>
      </c>
    </row>
    <row r="108" spans="1:47" s="2" customFormat="1" ht="11.25">
      <c r="A108" s="36"/>
      <c r="B108" s="37"/>
      <c r="C108" s="38"/>
      <c r="D108" s="193" t="s">
        <v>163</v>
      </c>
      <c r="E108" s="38"/>
      <c r="F108" s="194" t="s">
        <v>733</v>
      </c>
      <c r="G108" s="38"/>
      <c r="H108" s="38"/>
      <c r="I108" s="195"/>
      <c r="J108" s="38"/>
      <c r="K108" s="38"/>
      <c r="L108" s="41"/>
      <c r="M108" s="196"/>
      <c r="N108" s="197"/>
      <c r="O108" s="66"/>
      <c r="P108" s="66"/>
      <c r="Q108" s="66"/>
      <c r="R108" s="66"/>
      <c r="S108" s="66"/>
      <c r="T108" s="67"/>
      <c r="U108" s="36"/>
      <c r="V108" s="36"/>
      <c r="W108" s="36"/>
      <c r="X108" s="36"/>
      <c r="Y108" s="36"/>
      <c r="Z108" s="36"/>
      <c r="AA108" s="36"/>
      <c r="AB108" s="36"/>
      <c r="AC108" s="36"/>
      <c r="AD108" s="36"/>
      <c r="AE108" s="36"/>
      <c r="AT108" s="19" t="s">
        <v>163</v>
      </c>
      <c r="AU108" s="19" t="s">
        <v>83</v>
      </c>
    </row>
    <row r="109" spans="1:65" s="2" customFormat="1" ht="16.5" customHeight="1">
      <c r="A109" s="36"/>
      <c r="B109" s="37"/>
      <c r="C109" s="242" t="s">
        <v>275</v>
      </c>
      <c r="D109" s="242" t="s">
        <v>363</v>
      </c>
      <c r="E109" s="243" t="s">
        <v>734</v>
      </c>
      <c r="F109" s="244" t="s">
        <v>735</v>
      </c>
      <c r="G109" s="245" t="s">
        <v>212</v>
      </c>
      <c r="H109" s="246">
        <v>728</v>
      </c>
      <c r="I109" s="247"/>
      <c r="J109" s="248">
        <f>ROUND(I109*H109,2)</f>
        <v>0</v>
      </c>
      <c r="K109" s="244" t="s">
        <v>160</v>
      </c>
      <c r="L109" s="249"/>
      <c r="M109" s="250" t="s">
        <v>19</v>
      </c>
      <c r="N109" s="251" t="s">
        <v>46</v>
      </c>
      <c r="O109" s="66"/>
      <c r="P109" s="189">
        <f>O109*H109</f>
        <v>0</v>
      </c>
      <c r="Q109" s="189">
        <v>0.00013</v>
      </c>
      <c r="R109" s="189">
        <f>Q109*H109</f>
        <v>0.09463999999999999</v>
      </c>
      <c r="S109" s="189">
        <v>0</v>
      </c>
      <c r="T109" s="190">
        <f>S109*H109</f>
        <v>0</v>
      </c>
      <c r="U109" s="36"/>
      <c r="V109" s="36"/>
      <c r="W109" s="36"/>
      <c r="X109" s="36"/>
      <c r="Y109" s="36"/>
      <c r="Z109" s="36"/>
      <c r="AA109" s="36"/>
      <c r="AB109" s="36"/>
      <c r="AC109" s="36"/>
      <c r="AD109" s="36"/>
      <c r="AE109" s="36"/>
      <c r="AR109" s="191" t="s">
        <v>238</v>
      </c>
      <c r="AT109" s="191" t="s">
        <v>363</v>
      </c>
      <c r="AU109" s="191" t="s">
        <v>83</v>
      </c>
      <c r="AY109" s="19" t="s">
        <v>153</v>
      </c>
      <c r="BE109" s="192">
        <f>IF(N109="základní",J109,0)</f>
        <v>0</v>
      </c>
      <c r="BF109" s="192">
        <f>IF(N109="snížená",J109,0)</f>
        <v>0</v>
      </c>
      <c r="BG109" s="192">
        <f>IF(N109="zákl. přenesená",J109,0)</f>
        <v>0</v>
      </c>
      <c r="BH109" s="192">
        <f>IF(N109="sníž. přenesená",J109,0)</f>
        <v>0</v>
      </c>
      <c r="BI109" s="192">
        <f>IF(N109="nulová",J109,0)</f>
        <v>0</v>
      </c>
      <c r="BJ109" s="19" t="s">
        <v>83</v>
      </c>
      <c r="BK109" s="192">
        <f>ROUND(I109*H109,2)</f>
        <v>0</v>
      </c>
      <c r="BL109" s="19" t="s">
        <v>161</v>
      </c>
      <c r="BM109" s="191" t="s">
        <v>736</v>
      </c>
    </row>
    <row r="110" spans="2:63" s="12" customFormat="1" ht="25.9" customHeight="1">
      <c r="B110" s="164"/>
      <c r="C110" s="165"/>
      <c r="D110" s="166" t="s">
        <v>74</v>
      </c>
      <c r="E110" s="167" t="s">
        <v>737</v>
      </c>
      <c r="F110" s="167" t="s">
        <v>738</v>
      </c>
      <c r="G110" s="165"/>
      <c r="H110" s="165"/>
      <c r="I110" s="168"/>
      <c r="J110" s="169">
        <f>BK110</f>
        <v>0</v>
      </c>
      <c r="K110" s="165"/>
      <c r="L110" s="170"/>
      <c r="M110" s="171"/>
      <c r="N110" s="172"/>
      <c r="O110" s="172"/>
      <c r="P110" s="173">
        <f>SUM(P111:P112)</f>
        <v>0</v>
      </c>
      <c r="Q110" s="172"/>
      <c r="R110" s="173">
        <f>SUM(R111:R112)</f>
        <v>0</v>
      </c>
      <c r="S110" s="172"/>
      <c r="T110" s="174">
        <f>SUM(T111:T112)</f>
        <v>0</v>
      </c>
      <c r="AR110" s="175" t="s">
        <v>83</v>
      </c>
      <c r="AT110" s="176" t="s">
        <v>74</v>
      </c>
      <c r="AU110" s="176" t="s">
        <v>75</v>
      </c>
      <c r="AY110" s="175" t="s">
        <v>153</v>
      </c>
      <c r="BK110" s="177">
        <f>SUM(BK111:BK112)</f>
        <v>0</v>
      </c>
    </row>
    <row r="111" spans="1:65" s="2" customFormat="1" ht="16.5" customHeight="1">
      <c r="A111" s="36"/>
      <c r="B111" s="37"/>
      <c r="C111" s="180" t="s">
        <v>282</v>
      </c>
      <c r="D111" s="180" t="s">
        <v>156</v>
      </c>
      <c r="E111" s="181" t="s">
        <v>739</v>
      </c>
      <c r="F111" s="182" t="s">
        <v>740</v>
      </c>
      <c r="G111" s="183" t="s">
        <v>741</v>
      </c>
      <c r="H111" s="184">
        <v>1036</v>
      </c>
      <c r="I111" s="185"/>
      <c r="J111" s="186">
        <f>ROUND(I111*H111,2)</f>
        <v>0</v>
      </c>
      <c r="K111" s="182" t="s">
        <v>160</v>
      </c>
      <c r="L111" s="41"/>
      <c r="M111" s="187" t="s">
        <v>19</v>
      </c>
      <c r="N111" s="188" t="s">
        <v>46</v>
      </c>
      <c r="O111" s="66"/>
      <c r="P111" s="189">
        <f>O111*H111</f>
        <v>0</v>
      </c>
      <c r="Q111" s="189">
        <v>0</v>
      </c>
      <c r="R111" s="189">
        <f>Q111*H111</f>
        <v>0</v>
      </c>
      <c r="S111" s="189">
        <v>0</v>
      </c>
      <c r="T111" s="190">
        <f>S111*H111</f>
        <v>0</v>
      </c>
      <c r="U111" s="36"/>
      <c r="V111" s="36"/>
      <c r="W111" s="36"/>
      <c r="X111" s="36"/>
      <c r="Y111" s="36"/>
      <c r="Z111" s="36"/>
      <c r="AA111" s="36"/>
      <c r="AB111" s="36"/>
      <c r="AC111" s="36"/>
      <c r="AD111" s="36"/>
      <c r="AE111" s="36"/>
      <c r="AR111" s="191" t="s">
        <v>161</v>
      </c>
      <c r="AT111" s="191" t="s">
        <v>156</v>
      </c>
      <c r="AU111" s="191" t="s">
        <v>83</v>
      </c>
      <c r="AY111" s="19" t="s">
        <v>153</v>
      </c>
      <c r="BE111" s="192">
        <f>IF(N111="základní",J111,0)</f>
        <v>0</v>
      </c>
      <c r="BF111" s="192">
        <f>IF(N111="snížená",J111,0)</f>
        <v>0</v>
      </c>
      <c r="BG111" s="192">
        <f>IF(N111="zákl. přenesená",J111,0)</f>
        <v>0</v>
      </c>
      <c r="BH111" s="192">
        <f>IF(N111="sníž. přenesená",J111,0)</f>
        <v>0</v>
      </c>
      <c r="BI111" s="192">
        <f>IF(N111="nulová",J111,0)</f>
        <v>0</v>
      </c>
      <c r="BJ111" s="19" t="s">
        <v>83</v>
      </c>
      <c r="BK111" s="192">
        <f>ROUND(I111*H111,2)</f>
        <v>0</v>
      </c>
      <c r="BL111" s="19" t="s">
        <v>161</v>
      </c>
      <c r="BM111" s="191" t="s">
        <v>351</v>
      </c>
    </row>
    <row r="112" spans="1:47" s="2" customFormat="1" ht="11.25">
      <c r="A112" s="36"/>
      <c r="B112" s="37"/>
      <c r="C112" s="38"/>
      <c r="D112" s="193" t="s">
        <v>163</v>
      </c>
      <c r="E112" s="38"/>
      <c r="F112" s="194" t="s">
        <v>742</v>
      </c>
      <c r="G112" s="38"/>
      <c r="H112" s="38"/>
      <c r="I112" s="195"/>
      <c r="J112" s="38"/>
      <c r="K112" s="38"/>
      <c r="L112" s="41"/>
      <c r="M112" s="196"/>
      <c r="N112" s="197"/>
      <c r="O112" s="66"/>
      <c r="P112" s="66"/>
      <c r="Q112" s="66"/>
      <c r="R112" s="66"/>
      <c r="S112" s="66"/>
      <c r="T112" s="67"/>
      <c r="U112" s="36"/>
      <c r="V112" s="36"/>
      <c r="W112" s="36"/>
      <c r="X112" s="36"/>
      <c r="Y112" s="36"/>
      <c r="Z112" s="36"/>
      <c r="AA112" s="36"/>
      <c r="AB112" s="36"/>
      <c r="AC112" s="36"/>
      <c r="AD112" s="36"/>
      <c r="AE112" s="36"/>
      <c r="AT112" s="19" t="s">
        <v>163</v>
      </c>
      <c r="AU112" s="19" t="s">
        <v>83</v>
      </c>
    </row>
    <row r="113" spans="2:63" s="12" customFormat="1" ht="25.9" customHeight="1">
      <c r="B113" s="164"/>
      <c r="C113" s="165"/>
      <c r="D113" s="166" t="s">
        <v>74</v>
      </c>
      <c r="E113" s="167" t="s">
        <v>743</v>
      </c>
      <c r="F113" s="167" t="s">
        <v>714</v>
      </c>
      <c r="G113" s="165"/>
      <c r="H113" s="165"/>
      <c r="I113" s="168"/>
      <c r="J113" s="169">
        <f>BK113</f>
        <v>0</v>
      </c>
      <c r="K113" s="165"/>
      <c r="L113" s="170"/>
      <c r="M113" s="171"/>
      <c r="N113" s="172"/>
      <c r="O113" s="172"/>
      <c r="P113" s="173">
        <f>SUM(P114:P115)</f>
        <v>0</v>
      </c>
      <c r="Q113" s="172"/>
      <c r="R113" s="173">
        <f>SUM(R114:R115)</f>
        <v>0</v>
      </c>
      <c r="S113" s="172"/>
      <c r="T113" s="174">
        <f>SUM(T114:T115)</f>
        <v>0</v>
      </c>
      <c r="AR113" s="175" t="s">
        <v>83</v>
      </c>
      <c r="AT113" s="176" t="s">
        <v>74</v>
      </c>
      <c r="AU113" s="176" t="s">
        <v>75</v>
      </c>
      <c r="AY113" s="175" t="s">
        <v>153</v>
      </c>
      <c r="BK113" s="177">
        <f>SUM(BK114:BK115)</f>
        <v>0</v>
      </c>
    </row>
    <row r="114" spans="1:65" s="2" customFormat="1" ht="16.5" customHeight="1">
      <c r="A114" s="36"/>
      <c r="B114" s="37"/>
      <c r="C114" s="180" t="s">
        <v>292</v>
      </c>
      <c r="D114" s="180" t="s">
        <v>156</v>
      </c>
      <c r="E114" s="181" t="s">
        <v>744</v>
      </c>
      <c r="F114" s="182" t="s">
        <v>745</v>
      </c>
      <c r="G114" s="183" t="s">
        <v>278</v>
      </c>
      <c r="H114" s="184">
        <v>259</v>
      </c>
      <c r="I114" s="185"/>
      <c r="J114" s="186">
        <f>ROUND(I114*H114,2)</f>
        <v>0</v>
      </c>
      <c r="K114" s="182" t="s">
        <v>19</v>
      </c>
      <c r="L114" s="41"/>
      <c r="M114" s="187" t="s">
        <v>19</v>
      </c>
      <c r="N114" s="188" t="s">
        <v>46</v>
      </c>
      <c r="O114" s="66"/>
      <c r="P114" s="189">
        <f>O114*H114</f>
        <v>0</v>
      </c>
      <c r="Q114" s="189">
        <v>0</v>
      </c>
      <c r="R114" s="189">
        <f>Q114*H114</f>
        <v>0</v>
      </c>
      <c r="S114" s="189">
        <v>0</v>
      </c>
      <c r="T114" s="190">
        <f>S114*H114</f>
        <v>0</v>
      </c>
      <c r="U114" s="36"/>
      <c r="V114" s="36"/>
      <c r="W114" s="36"/>
      <c r="X114" s="36"/>
      <c r="Y114" s="36"/>
      <c r="Z114" s="36"/>
      <c r="AA114" s="36"/>
      <c r="AB114" s="36"/>
      <c r="AC114" s="36"/>
      <c r="AD114" s="36"/>
      <c r="AE114" s="36"/>
      <c r="AR114" s="191" t="s">
        <v>161</v>
      </c>
      <c r="AT114" s="191" t="s">
        <v>156</v>
      </c>
      <c r="AU114" s="191" t="s">
        <v>83</v>
      </c>
      <c r="AY114" s="19" t="s">
        <v>153</v>
      </c>
      <c r="BE114" s="192">
        <f>IF(N114="základní",J114,0)</f>
        <v>0</v>
      </c>
      <c r="BF114" s="192">
        <f>IF(N114="snížená",J114,0)</f>
        <v>0</v>
      </c>
      <c r="BG114" s="192">
        <f>IF(N114="zákl. přenesená",J114,0)</f>
        <v>0</v>
      </c>
      <c r="BH114" s="192">
        <f>IF(N114="sníž. přenesená",J114,0)</f>
        <v>0</v>
      </c>
      <c r="BI114" s="192">
        <f>IF(N114="nulová",J114,0)</f>
        <v>0</v>
      </c>
      <c r="BJ114" s="19" t="s">
        <v>83</v>
      </c>
      <c r="BK114" s="192">
        <f>ROUND(I114*H114,2)</f>
        <v>0</v>
      </c>
      <c r="BL114" s="19" t="s">
        <v>161</v>
      </c>
      <c r="BM114" s="191" t="s">
        <v>370</v>
      </c>
    </row>
    <row r="115" spans="1:65" s="2" customFormat="1" ht="16.5" customHeight="1">
      <c r="A115" s="36"/>
      <c r="B115" s="37"/>
      <c r="C115" s="242" t="s">
        <v>8</v>
      </c>
      <c r="D115" s="242" t="s">
        <v>363</v>
      </c>
      <c r="E115" s="243" t="s">
        <v>746</v>
      </c>
      <c r="F115" s="244" t="s">
        <v>747</v>
      </c>
      <c r="G115" s="245" t="s">
        <v>278</v>
      </c>
      <c r="H115" s="246">
        <v>259</v>
      </c>
      <c r="I115" s="247"/>
      <c r="J115" s="248">
        <f>ROUND(I115*H115,2)</f>
        <v>0</v>
      </c>
      <c r="K115" s="244" t="s">
        <v>19</v>
      </c>
      <c r="L115" s="249"/>
      <c r="M115" s="261" t="s">
        <v>19</v>
      </c>
      <c r="N115" s="262" t="s">
        <v>46</v>
      </c>
      <c r="O115" s="258"/>
      <c r="P115" s="259">
        <f>O115*H115</f>
        <v>0</v>
      </c>
      <c r="Q115" s="259">
        <v>0</v>
      </c>
      <c r="R115" s="259">
        <f>Q115*H115</f>
        <v>0</v>
      </c>
      <c r="S115" s="259">
        <v>0</v>
      </c>
      <c r="T115" s="260">
        <f>S115*H115</f>
        <v>0</v>
      </c>
      <c r="U115" s="36"/>
      <c r="V115" s="36"/>
      <c r="W115" s="36"/>
      <c r="X115" s="36"/>
      <c r="Y115" s="36"/>
      <c r="Z115" s="36"/>
      <c r="AA115" s="36"/>
      <c r="AB115" s="36"/>
      <c r="AC115" s="36"/>
      <c r="AD115" s="36"/>
      <c r="AE115" s="36"/>
      <c r="AR115" s="191" t="s">
        <v>238</v>
      </c>
      <c r="AT115" s="191" t="s">
        <v>363</v>
      </c>
      <c r="AU115" s="191" t="s">
        <v>83</v>
      </c>
      <c r="AY115" s="19" t="s">
        <v>153</v>
      </c>
      <c r="BE115" s="192">
        <f>IF(N115="základní",J115,0)</f>
        <v>0</v>
      </c>
      <c r="BF115" s="192">
        <f>IF(N115="snížená",J115,0)</f>
        <v>0</v>
      </c>
      <c r="BG115" s="192">
        <f>IF(N115="zákl. přenesená",J115,0)</f>
        <v>0</v>
      </c>
      <c r="BH115" s="192">
        <f>IF(N115="sníž. přenesená",J115,0)</f>
        <v>0</v>
      </c>
      <c r="BI115" s="192">
        <f>IF(N115="nulová",J115,0)</f>
        <v>0</v>
      </c>
      <c r="BJ115" s="19" t="s">
        <v>83</v>
      </c>
      <c r="BK115" s="192">
        <f>ROUND(I115*H115,2)</f>
        <v>0</v>
      </c>
      <c r="BL115" s="19" t="s">
        <v>161</v>
      </c>
      <c r="BM115" s="191" t="s">
        <v>382</v>
      </c>
    </row>
    <row r="116" spans="1:31" s="2" customFormat="1" ht="6.95" customHeight="1">
      <c r="A116" s="36"/>
      <c r="B116" s="49"/>
      <c r="C116" s="50"/>
      <c r="D116" s="50"/>
      <c r="E116" s="50"/>
      <c r="F116" s="50"/>
      <c r="G116" s="50"/>
      <c r="H116" s="50"/>
      <c r="I116" s="50"/>
      <c r="J116" s="50"/>
      <c r="K116" s="50"/>
      <c r="L116" s="41"/>
      <c r="M116" s="36"/>
      <c r="O116" s="36"/>
      <c r="P116" s="36"/>
      <c r="Q116" s="36"/>
      <c r="R116" s="36"/>
      <c r="S116" s="36"/>
      <c r="T116" s="36"/>
      <c r="U116" s="36"/>
      <c r="V116" s="36"/>
      <c r="W116" s="36"/>
      <c r="X116" s="36"/>
      <c r="Y116" s="36"/>
      <c r="Z116" s="36"/>
      <c r="AA116" s="36"/>
      <c r="AB116" s="36"/>
      <c r="AC116" s="36"/>
      <c r="AD116" s="36"/>
      <c r="AE116" s="36"/>
    </row>
  </sheetData>
  <sheetProtection algorithmName="SHA-512" hashValue="2yPIwnNaPcbqT+C4F/NWkst5WmP1JonOV4mdH89Sm0rnxRu0IhTciGwRJljksah83u8xNL+sgM3EsQikOXmWmg==" saltValue="rA7bLsnMrPvvFLydf09cfQS2PRtc4Aflt+3HHAn9LCXFJlhDK//schWvqRBo+AW/AjX3PluHf1OA62/B/l8lSQ==" spinCount="100000" sheet="1" objects="1" scenarios="1" formatColumns="0" formatRows="0" autoFilter="0"/>
  <autoFilter ref="C88:K115"/>
  <mergeCells count="12">
    <mergeCell ref="E81:H81"/>
    <mergeCell ref="L2:V2"/>
    <mergeCell ref="E50:H50"/>
    <mergeCell ref="E52:H52"/>
    <mergeCell ref="E54:H54"/>
    <mergeCell ref="E77:H77"/>
    <mergeCell ref="E79:H79"/>
    <mergeCell ref="E7:H7"/>
    <mergeCell ref="E9:H9"/>
    <mergeCell ref="E11:H11"/>
    <mergeCell ref="E20:H20"/>
    <mergeCell ref="E29:H29"/>
  </mergeCells>
  <hyperlinks>
    <hyperlink ref="F92" r:id="rId1" display="https://podminky.urs.cz/item/CS_URS_2023_02/741122015"/>
    <hyperlink ref="F95" r:id="rId2" display="https://podminky.urs.cz/item/CS_URS_2023_02/741122016"/>
    <hyperlink ref="F99" r:id="rId3" display="https://podminky.urs.cz/item/CS_URS_2023_02/741310112"/>
    <hyperlink ref="F102" r:id="rId4" display="https://podminky.urs.cz/item/CS_URS_2023_02/741330731"/>
    <hyperlink ref="F105" r:id="rId5" display="https://podminky.urs.cz/item/CS_URS_2023_02/741112061"/>
    <hyperlink ref="F108" r:id="rId6" display="https://podminky.urs.cz/item/CS_URS_2023_02/741110501"/>
    <hyperlink ref="F112" r:id="rId7" display="https://podminky.urs.cz/item/CS_URS_2023_02/HZS223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1"/>
      <c r="M2" s="371"/>
      <c r="N2" s="371"/>
      <c r="O2" s="371"/>
      <c r="P2" s="371"/>
      <c r="Q2" s="371"/>
      <c r="R2" s="371"/>
      <c r="S2" s="371"/>
      <c r="T2" s="371"/>
      <c r="U2" s="371"/>
      <c r="V2" s="371"/>
      <c r="AT2" s="19" t="s">
        <v>98</v>
      </c>
    </row>
    <row r="3" spans="2:46" s="1" customFormat="1" ht="6.95" customHeight="1">
      <c r="B3" s="110"/>
      <c r="C3" s="111"/>
      <c r="D3" s="111"/>
      <c r="E3" s="111"/>
      <c r="F3" s="111"/>
      <c r="G3" s="111"/>
      <c r="H3" s="111"/>
      <c r="I3" s="111"/>
      <c r="J3" s="111"/>
      <c r="K3" s="111"/>
      <c r="L3" s="22"/>
      <c r="AT3" s="19" t="s">
        <v>85</v>
      </c>
    </row>
    <row r="4" spans="2:46" s="1" customFormat="1" ht="24.95" customHeight="1">
      <c r="B4" s="22"/>
      <c r="D4" s="112" t="s">
        <v>114</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8" t="str">
        <f>'Rekapitulace stavby'!K6</f>
        <v>Částečná rekonstrukce VZT koleje Blanice</v>
      </c>
      <c r="F7" s="389"/>
      <c r="G7" s="389"/>
      <c r="H7" s="389"/>
      <c r="L7" s="22"/>
    </row>
    <row r="8" spans="2:12" s="1" customFormat="1" ht="12" customHeight="1">
      <c r="B8" s="22"/>
      <c r="D8" s="114" t="s">
        <v>115</v>
      </c>
      <c r="L8" s="22"/>
    </row>
    <row r="9" spans="1:31" s="2" customFormat="1" ht="16.5" customHeight="1">
      <c r="A9" s="36"/>
      <c r="B9" s="41"/>
      <c r="C9" s="36"/>
      <c r="D9" s="36"/>
      <c r="E9" s="388" t="s">
        <v>694</v>
      </c>
      <c r="F9" s="391"/>
      <c r="G9" s="391"/>
      <c r="H9" s="391"/>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695</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90" t="s">
        <v>748</v>
      </c>
      <c r="F11" s="391"/>
      <c r="G11" s="391"/>
      <c r="H11" s="391"/>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13. 12. 2023</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2" t="str">
        <f>'Rekapitulace stavby'!E14</f>
        <v>Vyplň údaj</v>
      </c>
      <c r="F20" s="393"/>
      <c r="G20" s="393"/>
      <c r="H20" s="393"/>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32</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4" t="s">
        <v>28</v>
      </c>
      <c r="J23" s="105" t="s">
        <v>34</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36</v>
      </c>
      <c r="E25" s="36"/>
      <c r="F25" s="36"/>
      <c r="G25" s="36"/>
      <c r="H25" s="36"/>
      <c r="I25" s="114" t="s">
        <v>26</v>
      </c>
      <c r="J25" s="105" t="s">
        <v>37</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38</v>
      </c>
      <c r="F26" s="36"/>
      <c r="G26" s="36"/>
      <c r="H26" s="36"/>
      <c r="I26" s="114" t="s">
        <v>28</v>
      </c>
      <c r="J26" s="105" t="s">
        <v>19</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39</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394" t="s">
        <v>19</v>
      </c>
      <c r="F29" s="394"/>
      <c r="G29" s="394"/>
      <c r="H29" s="394"/>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41</v>
      </c>
      <c r="E32" s="36"/>
      <c r="F32" s="36"/>
      <c r="G32" s="36"/>
      <c r="H32" s="36"/>
      <c r="I32" s="36"/>
      <c r="J32" s="122">
        <f>ROUND(J89,2)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43</v>
      </c>
      <c r="G34" s="36"/>
      <c r="H34" s="36"/>
      <c r="I34" s="123" t="s">
        <v>42</v>
      </c>
      <c r="J34" s="123" t="s">
        <v>44</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45</v>
      </c>
      <c r="E35" s="114" t="s">
        <v>46</v>
      </c>
      <c r="F35" s="125">
        <f>ROUND((SUM(BE89:BE115)),2)</f>
        <v>0</v>
      </c>
      <c r="G35" s="36"/>
      <c r="H35" s="36"/>
      <c r="I35" s="126">
        <v>0.21</v>
      </c>
      <c r="J35" s="125">
        <f>ROUND(((SUM(BE89:BE115))*I35),2)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47</v>
      </c>
      <c r="F36" s="125">
        <f>ROUND((SUM(BF89:BF115)),2)</f>
        <v>0</v>
      </c>
      <c r="G36" s="36"/>
      <c r="H36" s="36"/>
      <c r="I36" s="126">
        <v>0.15</v>
      </c>
      <c r="J36" s="125">
        <f>ROUND(((SUM(BF89:BF115))*I36),2)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48</v>
      </c>
      <c r="F37" s="125">
        <f>ROUND((SUM(BG89:BG115)),2)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49</v>
      </c>
      <c r="F38" s="125">
        <f>ROUND((SUM(BH89:BH115)),2)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50</v>
      </c>
      <c r="F39" s="125">
        <f>ROUND((SUM(BI89:BI115)),2)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51</v>
      </c>
      <c r="E41" s="129"/>
      <c r="F41" s="129"/>
      <c r="G41" s="130" t="s">
        <v>52</v>
      </c>
      <c r="H41" s="131" t="s">
        <v>53</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117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95" t="str">
        <f>E7</f>
        <v>Částečná rekonstrukce VZT koleje Blanice</v>
      </c>
      <c r="F50" s="396"/>
      <c r="G50" s="396"/>
      <c r="H50" s="396"/>
      <c r="I50" s="38"/>
      <c r="J50" s="38"/>
      <c r="K50" s="38"/>
      <c r="L50" s="115"/>
      <c r="S50" s="36"/>
      <c r="T50" s="36"/>
      <c r="U50" s="36"/>
      <c r="V50" s="36"/>
      <c r="W50" s="36"/>
      <c r="X50" s="36"/>
      <c r="Y50" s="36"/>
      <c r="Z50" s="36"/>
      <c r="AA50" s="36"/>
      <c r="AB50" s="36"/>
      <c r="AC50" s="36"/>
      <c r="AD50" s="36"/>
      <c r="AE50" s="36"/>
    </row>
    <row r="51" spans="2:12" s="1" customFormat="1" ht="12" customHeight="1">
      <c r="B51" s="23"/>
      <c r="C51" s="31" t="s">
        <v>115</v>
      </c>
      <c r="D51" s="24"/>
      <c r="E51" s="24"/>
      <c r="F51" s="24"/>
      <c r="G51" s="24"/>
      <c r="H51" s="24"/>
      <c r="I51" s="24"/>
      <c r="J51" s="24"/>
      <c r="K51" s="24"/>
      <c r="L51" s="22"/>
    </row>
    <row r="52" spans="1:31" s="2" customFormat="1" ht="16.5" customHeight="1">
      <c r="A52" s="36"/>
      <c r="B52" s="37"/>
      <c r="C52" s="38"/>
      <c r="D52" s="38"/>
      <c r="E52" s="395" t="s">
        <v>694</v>
      </c>
      <c r="F52" s="397"/>
      <c r="G52" s="397"/>
      <c r="H52" s="397"/>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695</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49" t="str">
        <f>E11</f>
        <v>002 - Pokoje E - H</v>
      </c>
      <c r="F54" s="397"/>
      <c r="G54" s="397"/>
      <c r="H54" s="397"/>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Chemická 953, 148 00 Praha 4</v>
      </c>
      <c r="G56" s="38"/>
      <c r="H56" s="38"/>
      <c r="I56" s="31" t="s">
        <v>23</v>
      </c>
      <c r="J56" s="61" t="str">
        <f>IF(J14="","",J14)</f>
        <v>13. 12. 2023</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25.7" customHeight="1">
      <c r="A58" s="36"/>
      <c r="B58" s="37"/>
      <c r="C58" s="31" t="s">
        <v>25</v>
      </c>
      <c r="D58" s="38"/>
      <c r="E58" s="38"/>
      <c r="F58" s="29" t="str">
        <f>E17</f>
        <v>Správa účelových zařízení VŠE v Praze</v>
      </c>
      <c r="G58" s="38"/>
      <c r="H58" s="38"/>
      <c r="I58" s="31" t="s">
        <v>31</v>
      </c>
      <c r="J58" s="34" t="str">
        <f>E23</f>
        <v>Drobný Architects, s.r.o.</v>
      </c>
      <c r="K58" s="38"/>
      <c r="L58" s="115"/>
      <c r="S58" s="36"/>
      <c r="T58" s="36"/>
      <c r="U58" s="36"/>
      <c r="V58" s="36"/>
      <c r="W58" s="36"/>
      <c r="X58" s="36"/>
      <c r="Y58" s="36"/>
      <c r="Z58" s="36"/>
      <c r="AA58" s="36"/>
      <c r="AB58" s="36"/>
      <c r="AC58" s="36"/>
      <c r="AD58" s="36"/>
      <c r="AE58" s="36"/>
    </row>
    <row r="59" spans="1:31" s="2" customFormat="1" ht="15.2" customHeight="1">
      <c r="A59" s="36"/>
      <c r="B59" s="37"/>
      <c r="C59" s="31" t="s">
        <v>29</v>
      </c>
      <c r="D59" s="38"/>
      <c r="E59" s="38"/>
      <c r="F59" s="29" t="str">
        <f>IF(E20="","",E20)</f>
        <v>Vyplň údaj</v>
      </c>
      <c r="G59" s="38"/>
      <c r="H59" s="38"/>
      <c r="I59" s="31" t="s">
        <v>36</v>
      </c>
      <c r="J59" s="34" t="str">
        <f>E26</f>
        <v>Ing. Jaroslav Stolička</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118</v>
      </c>
      <c r="D61" s="139"/>
      <c r="E61" s="139"/>
      <c r="F61" s="139"/>
      <c r="G61" s="139"/>
      <c r="H61" s="139"/>
      <c r="I61" s="139"/>
      <c r="J61" s="140" t="s">
        <v>119</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73</v>
      </c>
      <c r="D63" s="38"/>
      <c r="E63" s="38"/>
      <c r="F63" s="38"/>
      <c r="G63" s="38"/>
      <c r="H63" s="38"/>
      <c r="I63" s="38"/>
      <c r="J63" s="79">
        <f>J89</f>
        <v>0</v>
      </c>
      <c r="K63" s="38"/>
      <c r="L63" s="115"/>
      <c r="S63" s="36"/>
      <c r="T63" s="36"/>
      <c r="U63" s="36"/>
      <c r="V63" s="36"/>
      <c r="W63" s="36"/>
      <c r="X63" s="36"/>
      <c r="Y63" s="36"/>
      <c r="Z63" s="36"/>
      <c r="AA63" s="36"/>
      <c r="AB63" s="36"/>
      <c r="AC63" s="36"/>
      <c r="AD63" s="36"/>
      <c r="AE63" s="36"/>
      <c r="AU63" s="19" t="s">
        <v>120</v>
      </c>
    </row>
    <row r="64" spans="2:12" s="9" customFormat="1" ht="24.95" customHeight="1">
      <c r="B64" s="142"/>
      <c r="C64" s="143"/>
      <c r="D64" s="144" t="s">
        <v>697</v>
      </c>
      <c r="E64" s="145"/>
      <c r="F64" s="145"/>
      <c r="G64" s="145"/>
      <c r="H64" s="145"/>
      <c r="I64" s="145"/>
      <c r="J64" s="146">
        <f>J90</f>
        <v>0</v>
      </c>
      <c r="K64" s="143"/>
      <c r="L64" s="147"/>
    </row>
    <row r="65" spans="2:12" s="9" customFormat="1" ht="24.95" customHeight="1">
      <c r="B65" s="142"/>
      <c r="C65" s="143"/>
      <c r="D65" s="144" t="s">
        <v>698</v>
      </c>
      <c r="E65" s="145"/>
      <c r="F65" s="145"/>
      <c r="G65" s="145"/>
      <c r="H65" s="145"/>
      <c r="I65" s="145"/>
      <c r="J65" s="146">
        <f>J97</f>
        <v>0</v>
      </c>
      <c r="K65" s="143"/>
      <c r="L65" s="147"/>
    </row>
    <row r="66" spans="2:12" s="9" customFormat="1" ht="24.95" customHeight="1">
      <c r="B66" s="142"/>
      <c r="C66" s="143"/>
      <c r="D66" s="144" t="s">
        <v>699</v>
      </c>
      <c r="E66" s="145"/>
      <c r="F66" s="145"/>
      <c r="G66" s="145"/>
      <c r="H66" s="145"/>
      <c r="I66" s="145"/>
      <c r="J66" s="146">
        <f>J110</f>
        <v>0</v>
      </c>
      <c r="K66" s="143"/>
      <c r="L66" s="147"/>
    </row>
    <row r="67" spans="2:12" s="9" customFormat="1" ht="24.95" customHeight="1">
      <c r="B67" s="142"/>
      <c r="C67" s="143"/>
      <c r="D67" s="144" t="s">
        <v>700</v>
      </c>
      <c r="E67" s="145"/>
      <c r="F67" s="145"/>
      <c r="G67" s="145"/>
      <c r="H67" s="145"/>
      <c r="I67" s="145"/>
      <c r="J67" s="146">
        <f>J113</f>
        <v>0</v>
      </c>
      <c r="K67" s="143"/>
      <c r="L67" s="147"/>
    </row>
    <row r="68" spans="1:31" s="2" customFormat="1" ht="21.75" customHeight="1">
      <c r="A68" s="36"/>
      <c r="B68" s="37"/>
      <c r="C68" s="38"/>
      <c r="D68" s="38"/>
      <c r="E68" s="38"/>
      <c r="F68" s="38"/>
      <c r="G68" s="38"/>
      <c r="H68" s="38"/>
      <c r="I68" s="38"/>
      <c r="J68" s="38"/>
      <c r="K68" s="38"/>
      <c r="L68" s="115"/>
      <c r="S68" s="36"/>
      <c r="T68" s="36"/>
      <c r="U68" s="36"/>
      <c r="V68" s="36"/>
      <c r="W68" s="36"/>
      <c r="X68" s="36"/>
      <c r="Y68" s="36"/>
      <c r="Z68" s="36"/>
      <c r="AA68" s="36"/>
      <c r="AB68" s="36"/>
      <c r="AC68" s="36"/>
      <c r="AD68" s="36"/>
      <c r="AE68" s="36"/>
    </row>
    <row r="69" spans="1:31" s="2" customFormat="1" ht="6.95" customHeight="1">
      <c r="A69" s="36"/>
      <c r="B69" s="49"/>
      <c r="C69" s="50"/>
      <c r="D69" s="50"/>
      <c r="E69" s="50"/>
      <c r="F69" s="50"/>
      <c r="G69" s="50"/>
      <c r="H69" s="50"/>
      <c r="I69" s="50"/>
      <c r="J69" s="50"/>
      <c r="K69" s="50"/>
      <c r="L69" s="115"/>
      <c r="S69" s="36"/>
      <c r="T69" s="36"/>
      <c r="U69" s="36"/>
      <c r="V69" s="36"/>
      <c r="W69" s="36"/>
      <c r="X69" s="36"/>
      <c r="Y69" s="36"/>
      <c r="Z69" s="36"/>
      <c r="AA69" s="36"/>
      <c r="AB69" s="36"/>
      <c r="AC69" s="36"/>
      <c r="AD69" s="36"/>
      <c r="AE69" s="36"/>
    </row>
    <row r="73" spans="1:31" s="2" customFormat="1" ht="6.95" customHeight="1">
      <c r="A73" s="36"/>
      <c r="B73" s="51"/>
      <c r="C73" s="52"/>
      <c r="D73" s="52"/>
      <c r="E73" s="52"/>
      <c r="F73" s="52"/>
      <c r="G73" s="52"/>
      <c r="H73" s="52"/>
      <c r="I73" s="52"/>
      <c r="J73" s="52"/>
      <c r="K73" s="52"/>
      <c r="L73" s="115"/>
      <c r="S73" s="36"/>
      <c r="T73" s="36"/>
      <c r="U73" s="36"/>
      <c r="V73" s="36"/>
      <c r="W73" s="36"/>
      <c r="X73" s="36"/>
      <c r="Y73" s="36"/>
      <c r="Z73" s="36"/>
      <c r="AA73" s="36"/>
      <c r="AB73" s="36"/>
      <c r="AC73" s="36"/>
      <c r="AD73" s="36"/>
      <c r="AE73" s="36"/>
    </row>
    <row r="74" spans="1:31" s="2" customFormat="1" ht="24.95" customHeight="1">
      <c r="A74" s="36"/>
      <c r="B74" s="37"/>
      <c r="C74" s="25" t="s">
        <v>138</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2" customHeight="1">
      <c r="A76" s="36"/>
      <c r="B76" s="37"/>
      <c r="C76" s="31" t="s">
        <v>16</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6.5" customHeight="1">
      <c r="A77" s="36"/>
      <c r="B77" s="37"/>
      <c r="C77" s="38"/>
      <c r="D77" s="38"/>
      <c r="E77" s="395" t="str">
        <f>E7</f>
        <v>Částečná rekonstrukce VZT koleje Blanice</v>
      </c>
      <c r="F77" s="396"/>
      <c r="G77" s="396"/>
      <c r="H77" s="396"/>
      <c r="I77" s="38"/>
      <c r="J77" s="38"/>
      <c r="K77" s="38"/>
      <c r="L77" s="115"/>
      <c r="S77" s="36"/>
      <c r="T77" s="36"/>
      <c r="U77" s="36"/>
      <c r="V77" s="36"/>
      <c r="W77" s="36"/>
      <c r="X77" s="36"/>
      <c r="Y77" s="36"/>
      <c r="Z77" s="36"/>
      <c r="AA77" s="36"/>
      <c r="AB77" s="36"/>
      <c r="AC77" s="36"/>
      <c r="AD77" s="36"/>
      <c r="AE77" s="36"/>
    </row>
    <row r="78" spans="2:12" s="1" customFormat="1" ht="12" customHeight="1">
      <c r="B78" s="23"/>
      <c r="C78" s="31" t="s">
        <v>115</v>
      </c>
      <c r="D78" s="24"/>
      <c r="E78" s="24"/>
      <c r="F78" s="24"/>
      <c r="G78" s="24"/>
      <c r="H78" s="24"/>
      <c r="I78" s="24"/>
      <c r="J78" s="24"/>
      <c r="K78" s="24"/>
      <c r="L78" s="22"/>
    </row>
    <row r="79" spans="1:31" s="2" customFormat="1" ht="16.5" customHeight="1">
      <c r="A79" s="36"/>
      <c r="B79" s="37"/>
      <c r="C79" s="38"/>
      <c r="D79" s="38"/>
      <c r="E79" s="395" t="s">
        <v>694</v>
      </c>
      <c r="F79" s="397"/>
      <c r="G79" s="397"/>
      <c r="H79" s="397"/>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695</v>
      </c>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6.5" customHeight="1">
      <c r="A81" s="36"/>
      <c r="B81" s="37"/>
      <c r="C81" s="38"/>
      <c r="D81" s="38"/>
      <c r="E81" s="349" t="str">
        <f>E11</f>
        <v>002 - Pokoje E - H</v>
      </c>
      <c r="F81" s="397"/>
      <c r="G81" s="397"/>
      <c r="H81" s="397"/>
      <c r="I81" s="38"/>
      <c r="J81" s="38"/>
      <c r="K81" s="38"/>
      <c r="L81" s="115"/>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12" customHeight="1">
      <c r="A83" s="36"/>
      <c r="B83" s="37"/>
      <c r="C83" s="31" t="s">
        <v>21</v>
      </c>
      <c r="D83" s="38"/>
      <c r="E83" s="38"/>
      <c r="F83" s="29" t="str">
        <f>F14</f>
        <v>Chemická 953, 148 00 Praha 4</v>
      </c>
      <c r="G83" s="38"/>
      <c r="H83" s="38"/>
      <c r="I83" s="31" t="s">
        <v>23</v>
      </c>
      <c r="J83" s="61" t="str">
        <f>IF(J14="","",J14)</f>
        <v>13. 12. 2023</v>
      </c>
      <c r="K83" s="38"/>
      <c r="L83" s="115"/>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25.7" customHeight="1">
      <c r="A85" s="36"/>
      <c r="B85" s="37"/>
      <c r="C85" s="31" t="s">
        <v>25</v>
      </c>
      <c r="D85" s="38"/>
      <c r="E85" s="38"/>
      <c r="F85" s="29" t="str">
        <f>E17</f>
        <v>Správa účelových zařízení VŠE v Praze</v>
      </c>
      <c r="G85" s="38"/>
      <c r="H85" s="38"/>
      <c r="I85" s="31" t="s">
        <v>31</v>
      </c>
      <c r="J85" s="34" t="str">
        <f>E23</f>
        <v>Drobný Architects, s.r.o.</v>
      </c>
      <c r="K85" s="38"/>
      <c r="L85" s="115"/>
      <c r="S85" s="36"/>
      <c r="T85" s="36"/>
      <c r="U85" s="36"/>
      <c r="V85" s="36"/>
      <c r="W85" s="36"/>
      <c r="X85" s="36"/>
      <c r="Y85" s="36"/>
      <c r="Z85" s="36"/>
      <c r="AA85" s="36"/>
      <c r="AB85" s="36"/>
      <c r="AC85" s="36"/>
      <c r="AD85" s="36"/>
      <c r="AE85" s="36"/>
    </row>
    <row r="86" spans="1:31" s="2" customFormat="1" ht="15.2" customHeight="1">
      <c r="A86" s="36"/>
      <c r="B86" s="37"/>
      <c r="C86" s="31" t="s">
        <v>29</v>
      </c>
      <c r="D86" s="38"/>
      <c r="E86" s="38"/>
      <c r="F86" s="29" t="str">
        <f>IF(E20="","",E20)</f>
        <v>Vyplň údaj</v>
      </c>
      <c r="G86" s="38"/>
      <c r="H86" s="38"/>
      <c r="I86" s="31" t="s">
        <v>36</v>
      </c>
      <c r="J86" s="34" t="str">
        <f>E26</f>
        <v>Ing. Jaroslav Stolička</v>
      </c>
      <c r="K86" s="38"/>
      <c r="L86" s="115"/>
      <c r="S86" s="36"/>
      <c r="T86" s="36"/>
      <c r="U86" s="36"/>
      <c r="V86" s="36"/>
      <c r="W86" s="36"/>
      <c r="X86" s="36"/>
      <c r="Y86" s="36"/>
      <c r="Z86" s="36"/>
      <c r="AA86" s="36"/>
      <c r="AB86" s="36"/>
      <c r="AC86" s="36"/>
      <c r="AD86" s="36"/>
      <c r="AE86" s="36"/>
    </row>
    <row r="87" spans="1:31" s="2" customFormat="1" ht="10.3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11" customFormat="1" ht="29.25" customHeight="1">
      <c r="A88" s="153"/>
      <c r="B88" s="154"/>
      <c r="C88" s="155" t="s">
        <v>139</v>
      </c>
      <c r="D88" s="156" t="s">
        <v>60</v>
      </c>
      <c r="E88" s="156" t="s">
        <v>56</v>
      </c>
      <c r="F88" s="156" t="s">
        <v>57</v>
      </c>
      <c r="G88" s="156" t="s">
        <v>140</v>
      </c>
      <c r="H88" s="156" t="s">
        <v>141</v>
      </c>
      <c r="I88" s="156" t="s">
        <v>142</v>
      </c>
      <c r="J88" s="156" t="s">
        <v>119</v>
      </c>
      <c r="K88" s="157" t="s">
        <v>143</v>
      </c>
      <c r="L88" s="158"/>
      <c r="M88" s="70" t="s">
        <v>19</v>
      </c>
      <c r="N88" s="71" t="s">
        <v>45</v>
      </c>
      <c r="O88" s="71" t="s">
        <v>144</v>
      </c>
      <c r="P88" s="71" t="s">
        <v>145</v>
      </c>
      <c r="Q88" s="71" t="s">
        <v>146</v>
      </c>
      <c r="R88" s="71" t="s">
        <v>147</v>
      </c>
      <c r="S88" s="71" t="s">
        <v>148</v>
      </c>
      <c r="T88" s="72" t="s">
        <v>149</v>
      </c>
      <c r="U88" s="153"/>
      <c r="V88" s="153"/>
      <c r="W88" s="153"/>
      <c r="X88" s="153"/>
      <c r="Y88" s="153"/>
      <c r="Z88" s="153"/>
      <c r="AA88" s="153"/>
      <c r="AB88" s="153"/>
      <c r="AC88" s="153"/>
      <c r="AD88" s="153"/>
      <c r="AE88" s="153"/>
    </row>
    <row r="89" spans="1:63" s="2" customFormat="1" ht="22.9" customHeight="1">
      <c r="A89" s="36"/>
      <c r="B89" s="37"/>
      <c r="C89" s="77" t="s">
        <v>150</v>
      </c>
      <c r="D89" s="38"/>
      <c r="E89" s="38"/>
      <c r="F89" s="38"/>
      <c r="G89" s="38"/>
      <c r="H89" s="38"/>
      <c r="I89" s="38"/>
      <c r="J89" s="159">
        <f>BK89</f>
        <v>0</v>
      </c>
      <c r="K89" s="38"/>
      <c r="L89" s="41"/>
      <c r="M89" s="73"/>
      <c r="N89" s="160"/>
      <c r="O89" s="74"/>
      <c r="P89" s="161">
        <f>P90+P97+P110+P113</f>
        <v>0</v>
      </c>
      <c r="Q89" s="74"/>
      <c r="R89" s="161">
        <f>R90+R97+R110+R113</f>
        <v>0.00384</v>
      </c>
      <c r="S89" s="74"/>
      <c r="T89" s="162">
        <f>T90+T97+T110+T113</f>
        <v>0</v>
      </c>
      <c r="U89" s="36"/>
      <c r="V89" s="36"/>
      <c r="W89" s="36"/>
      <c r="X89" s="36"/>
      <c r="Y89" s="36"/>
      <c r="Z89" s="36"/>
      <c r="AA89" s="36"/>
      <c r="AB89" s="36"/>
      <c r="AC89" s="36"/>
      <c r="AD89" s="36"/>
      <c r="AE89" s="36"/>
      <c r="AT89" s="19" t="s">
        <v>74</v>
      </c>
      <c r="AU89" s="19" t="s">
        <v>120</v>
      </c>
      <c r="BK89" s="163">
        <f>BK90+BK97+BK110+BK113</f>
        <v>0</v>
      </c>
    </row>
    <row r="90" spans="2:63" s="12" customFormat="1" ht="25.9" customHeight="1">
      <c r="B90" s="164"/>
      <c r="C90" s="165"/>
      <c r="D90" s="166" t="s">
        <v>74</v>
      </c>
      <c r="E90" s="167" t="s">
        <v>701</v>
      </c>
      <c r="F90" s="167" t="s">
        <v>702</v>
      </c>
      <c r="G90" s="165"/>
      <c r="H90" s="165"/>
      <c r="I90" s="168"/>
      <c r="J90" s="169">
        <f>BK90</f>
        <v>0</v>
      </c>
      <c r="K90" s="165"/>
      <c r="L90" s="170"/>
      <c r="M90" s="171"/>
      <c r="N90" s="172"/>
      <c r="O90" s="172"/>
      <c r="P90" s="173">
        <f>SUM(P91:P96)</f>
        <v>0</v>
      </c>
      <c r="Q90" s="172"/>
      <c r="R90" s="173">
        <f>SUM(R91:R96)</f>
        <v>0.0007000000000000001</v>
      </c>
      <c r="S90" s="172"/>
      <c r="T90" s="174">
        <f>SUM(T91:T96)</f>
        <v>0</v>
      </c>
      <c r="AR90" s="175" t="s">
        <v>83</v>
      </c>
      <c r="AT90" s="176" t="s">
        <v>74</v>
      </c>
      <c r="AU90" s="176" t="s">
        <v>75</v>
      </c>
      <c r="AY90" s="175" t="s">
        <v>153</v>
      </c>
      <c r="BK90" s="177">
        <f>SUM(BK91:BK96)</f>
        <v>0</v>
      </c>
    </row>
    <row r="91" spans="1:65" s="2" customFormat="1" ht="16.5" customHeight="1">
      <c r="A91" s="36"/>
      <c r="B91" s="37"/>
      <c r="C91" s="180" t="s">
        <v>83</v>
      </c>
      <c r="D91" s="180" t="s">
        <v>156</v>
      </c>
      <c r="E91" s="181" t="s">
        <v>703</v>
      </c>
      <c r="F91" s="182" t="s">
        <v>704</v>
      </c>
      <c r="G91" s="183" t="s">
        <v>212</v>
      </c>
      <c r="H91" s="184">
        <v>40</v>
      </c>
      <c r="I91" s="185"/>
      <c r="J91" s="186">
        <f>ROUND(I91*H91,2)</f>
        <v>0</v>
      </c>
      <c r="K91" s="182" t="s">
        <v>160</v>
      </c>
      <c r="L91" s="41"/>
      <c r="M91" s="187" t="s">
        <v>19</v>
      </c>
      <c r="N91" s="188" t="s">
        <v>46</v>
      </c>
      <c r="O91" s="66"/>
      <c r="P91" s="189">
        <f>O91*H91</f>
        <v>0</v>
      </c>
      <c r="Q91" s="189">
        <v>0</v>
      </c>
      <c r="R91" s="189">
        <f>Q91*H91</f>
        <v>0</v>
      </c>
      <c r="S91" s="189">
        <v>0</v>
      </c>
      <c r="T91" s="190">
        <f>S91*H91</f>
        <v>0</v>
      </c>
      <c r="U91" s="36"/>
      <c r="V91" s="36"/>
      <c r="W91" s="36"/>
      <c r="X91" s="36"/>
      <c r="Y91" s="36"/>
      <c r="Z91" s="36"/>
      <c r="AA91" s="36"/>
      <c r="AB91" s="36"/>
      <c r="AC91" s="36"/>
      <c r="AD91" s="36"/>
      <c r="AE91" s="36"/>
      <c r="AR91" s="191" t="s">
        <v>161</v>
      </c>
      <c r="AT91" s="191" t="s">
        <v>156</v>
      </c>
      <c r="AU91" s="191" t="s">
        <v>83</v>
      </c>
      <c r="AY91" s="19" t="s">
        <v>153</v>
      </c>
      <c r="BE91" s="192">
        <f>IF(N91="základní",J91,0)</f>
        <v>0</v>
      </c>
      <c r="BF91" s="192">
        <f>IF(N91="snížená",J91,0)</f>
        <v>0</v>
      </c>
      <c r="BG91" s="192">
        <f>IF(N91="zákl. přenesená",J91,0)</f>
        <v>0</v>
      </c>
      <c r="BH91" s="192">
        <f>IF(N91="sníž. přenesená",J91,0)</f>
        <v>0</v>
      </c>
      <c r="BI91" s="192">
        <f>IF(N91="nulová",J91,0)</f>
        <v>0</v>
      </c>
      <c r="BJ91" s="19" t="s">
        <v>83</v>
      </c>
      <c r="BK91" s="192">
        <f>ROUND(I91*H91,2)</f>
        <v>0</v>
      </c>
      <c r="BL91" s="19" t="s">
        <v>161</v>
      </c>
      <c r="BM91" s="191" t="s">
        <v>85</v>
      </c>
    </row>
    <row r="92" spans="1:47" s="2" customFormat="1" ht="11.25">
      <c r="A92" s="36"/>
      <c r="B92" s="37"/>
      <c r="C92" s="38"/>
      <c r="D92" s="193" t="s">
        <v>163</v>
      </c>
      <c r="E92" s="38"/>
      <c r="F92" s="194" t="s">
        <v>705</v>
      </c>
      <c r="G92" s="38"/>
      <c r="H92" s="38"/>
      <c r="I92" s="195"/>
      <c r="J92" s="38"/>
      <c r="K92" s="38"/>
      <c r="L92" s="41"/>
      <c r="M92" s="196"/>
      <c r="N92" s="197"/>
      <c r="O92" s="66"/>
      <c r="P92" s="66"/>
      <c r="Q92" s="66"/>
      <c r="R92" s="66"/>
      <c r="S92" s="66"/>
      <c r="T92" s="67"/>
      <c r="U92" s="36"/>
      <c r="V92" s="36"/>
      <c r="W92" s="36"/>
      <c r="X92" s="36"/>
      <c r="Y92" s="36"/>
      <c r="Z92" s="36"/>
      <c r="AA92" s="36"/>
      <c r="AB92" s="36"/>
      <c r="AC92" s="36"/>
      <c r="AD92" s="36"/>
      <c r="AE92" s="36"/>
      <c r="AT92" s="19" t="s">
        <v>163</v>
      </c>
      <c r="AU92" s="19" t="s">
        <v>83</v>
      </c>
    </row>
    <row r="93" spans="1:65" s="2" customFormat="1" ht="16.5" customHeight="1">
      <c r="A93" s="36"/>
      <c r="B93" s="37"/>
      <c r="C93" s="242" t="s">
        <v>85</v>
      </c>
      <c r="D93" s="242" t="s">
        <v>363</v>
      </c>
      <c r="E93" s="243" t="s">
        <v>706</v>
      </c>
      <c r="F93" s="244" t="s">
        <v>707</v>
      </c>
      <c r="G93" s="245" t="s">
        <v>212</v>
      </c>
      <c r="H93" s="246">
        <v>40</v>
      </c>
      <c r="I93" s="247"/>
      <c r="J93" s="248">
        <f>ROUND(I93*H93,2)</f>
        <v>0</v>
      </c>
      <c r="K93" s="244" t="s">
        <v>160</v>
      </c>
      <c r="L93" s="249"/>
      <c r="M93" s="250" t="s">
        <v>19</v>
      </c>
      <c r="N93" s="251" t="s">
        <v>46</v>
      </c>
      <c r="O93" s="66"/>
      <c r="P93" s="189">
        <f>O93*H93</f>
        <v>0</v>
      </c>
      <c r="Q93" s="189">
        <v>1E-05</v>
      </c>
      <c r="R93" s="189">
        <f>Q93*H93</f>
        <v>0.0004</v>
      </c>
      <c r="S93" s="189">
        <v>0</v>
      </c>
      <c r="T93" s="190">
        <f>S93*H93</f>
        <v>0</v>
      </c>
      <c r="U93" s="36"/>
      <c r="V93" s="36"/>
      <c r="W93" s="36"/>
      <c r="X93" s="36"/>
      <c r="Y93" s="36"/>
      <c r="Z93" s="36"/>
      <c r="AA93" s="36"/>
      <c r="AB93" s="36"/>
      <c r="AC93" s="36"/>
      <c r="AD93" s="36"/>
      <c r="AE93" s="36"/>
      <c r="AR93" s="191" t="s">
        <v>238</v>
      </c>
      <c r="AT93" s="191" t="s">
        <v>363</v>
      </c>
      <c r="AU93" s="191" t="s">
        <v>83</v>
      </c>
      <c r="AY93" s="19" t="s">
        <v>153</v>
      </c>
      <c r="BE93" s="192">
        <f>IF(N93="základní",J93,0)</f>
        <v>0</v>
      </c>
      <c r="BF93" s="192">
        <f>IF(N93="snížená",J93,0)</f>
        <v>0</v>
      </c>
      <c r="BG93" s="192">
        <f>IF(N93="zákl. přenesená",J93,0)</f>
        <v>0</v>
      </c>
      <c r="BH93" s="192">
        <f>IF(N93="sníž. přenesená",J93,0)</f>
        <v>0</v>
      </c>
      <c r="BI93" s="192">
        <f>IF(N93="nulová",J93,0)</f>
        <v>0</v>
      </c>
      <c r="BJ93" s="19" t="s">
        <v>83</v>
      </c>
      <c r="BK93" s="192">
        <f>ROUND(I93*H93,2)</f>
        <v>0</v>
      </c>
      <c r="BL93" s="19" t="s">
        <v>161</v>
      </c>
      <c r="BM93" s="191" t="s">
        <v>161</v>
      </c>
    </row>
    <row r="94" spans="1:65" s="2" customFormat="1" ht="16.5" customHeight="1">
      <c r="A94" s="36"/>
      <c r="B94" s="37"/>
      <c r="C94" s="180" t="s">
        <v>154</v>
      </c>
      <c r="D94" s="180" t="s">
        <v>156</v>
      </c>
      <c r="E94" s="181" t="s">
        <v>708</v>
      </c>
      <c r="F94" s="182" t="s">
        <v>709</v>
      </c>
      <c r="G94" s="183" t="s">
        <v>212</v>
      </c>
      <c r="H94" s="184">
        <v>30</v>
      </c>
      <c r="I94" s="185"/>
      <c r="J94" s="186">
        <f>ROUND(I94*H94,2)</f>
        <v>0</v>
      </c>
      <c r="K94" s="182" t="s">
        <v>160</v>
      </c>
      <c r="L94" s="41"/>
      <c r="M94" s="187" t="s">
        <v>19</v>
      </c>
      <c r="N94" s="188" t="s">
        <v>46</v>
      </c>
      <c r="O94" s="66"/>
      <c r="P94" s="189">
        <f>O94*H94</f>
        <v>0</v>
      </c>
      <c r="Q94" s="189">
        <v>0</v>
      </c>
      <c r="R94" s="189">
        <f>Q94*H94</f>
        <v>0</v>
      </c>
      <c r="S94" s="189">
        <v>0</v>
      </c>
      <c r="T94" s="190">
        <f>S94*H94</f>
        <v>0</v>
      </c>
      <c r="U94" s="36"/>
      <c r="V94" s="36"/>
      <c r="W94" s="36"/>
      <c r="X94" s="36"/>
      <c r="Y94" s="36"/>
      <c r="Z94" s="36"/>
      <c r="AA94" s="36"/>
      <c r="AB94" s="36"/>
      <c r="AC94" s="36"/>
      <c r="AD94" s="36"/>
      <c r="AE94" s="36"/>
      <c r="AR94" s="191" t="s">
        <v>161</v>
      </c>
      <c r="AT94" s="191" t="s">
        <v>156</v>
      </c>
      <c r="AU94" s="191" t="s">
        <v>83</v>
      </c>
      <c r="AY94" s="19" t="s">
        <v>153</v>
      </c>
      <c r="BE94" s="192">
        <f>IF(N94="základní",J94,0)</f>
        <v>0</v>
      </c>
      <c r="BF94" s="192">
        <f>IF(N94="snížená",J94,0)</f>
        <v>0</v>
      </c>
      <c r="BG94" s="192">
        <f>IF(N94="zákl. přenesená",J94,0)</f>
        <v>0</v>
      </c>
      <c r="BH94" s="192">
        <f>IF(N94="sníž. přenesená",J94,0)</f>
        <v>0</v>
      </c>
      <c r="BI94" s="192">
        <f>IF(N94="nulová",J94,0)</f>
        <v>0</v>
      </c>
      <c r="BJ94" s="19" t="s">
        <v>83</v>
      </c>
      <c r="BK94" s="192">
        <f>ROUND(I94*H94,2)</f>
        <v>0</v>
      </c>
      <c r="BL94" s="19" t="s">
        <v>161</v>
      </c>
      <c r="BM94" s="191" t="s">
        <v>222</v>
      </c>
    </row>
    <row r="95" spans="1:47" s="2" customFormat="1" ht="11.25">
      <c r="A95" s="36"/>
      <c r="B95" s="37"/>
      <c r="C95" s="38"/>
      <c r="D95" s="193" t="s">
        <v>163</v>
      </c>
      <c r="E95" s="38"/>
      <c r="F95" s="194" t="s">
        <v>710</v>
      </c>
      <c r="G95" s="38"/>
      <c r="H95" s="38"/>
      <c r="I95" s="195"/>
      <c r="J95" s="38"/>
      <c r="K95" s="38"/>
      <c r="L95" s="41"/>
      <c r="M95" s="196"/>
      <c r="N95" s="197"/>
      <c r="O95" s="66"/>
      <c r="P95" s="66"/>
      <c r="Q95" s="66"/>
      <c r="R95" s="66"/>
      <c r="S95" s="66"/>
      <c r="T95" s="67"/>
      <c r="U95" s="36"/>
      <c r="V95" s="36"/>
      <c r="W95" s="36"/>
      <c r="X95" s="36"/>
      <c r="Y95" s="36"/>
      <c r="Z95" s="36"/>
      <c r="AA95" s="36"/>
      <c r="AB95" s="36"/>
      <c r="AC95" s="36"/>
      <c r="AD95" s="36"/>
      <c r="AE95" s="36"/>
      <c r="AT95" s="19" t="s">
        <v>163</v>
      </c>
      <c r="AU95" s="19" t="s">
        <v>83</v>
      </c>
    </row>
    <row r="96" spans="1:65" s="2" customFormat="1" ht="16.5" customHeight="1">
      <c r="A96" s="36"/>
      <c r="B96" s="37"/>
      <c r="C96" s="242" t="s">
        <v>161</v>
      </c>
      <c r="D96" s="242" t="s">
        <v>363</v>
      </c>
      <c r="E96" s="243" t="s">
        <v>711</v>
      </c>
      <c r="F96" s="244" t="s">
        <v>712</v>
      </c>
      <c r="G96" s="245" t="s">
        <v>212</v>
      </c>
      <c r="H96" s="246">
        <v>30</v>
      </c>
      <c r="I96" s="247"/>
      <c r="J96" s="248">
        <f>ROUND(I96*H96,2)</f>
        <v>0</v>
      </c>
      <c r="K96" s="244" t="s">
        <v>160</v>
      </c>
      <c r="L96" s="249"/>
      <c r="M96" s="250" t="s">
        <v>19</v>
      </c>
      <c r="N96" s="251" t="s">
        <v>46</v>
      </c>
      <c r="O96" s="66"/>
      <c r="P96" s="189">
        <f>O96*H96</f>
        <v>0</v>
      </c>
      <c r="Q96" s="189">
        <v>1E-05</v>
      </c>
      <c r="R96" s="189">
        <f>Q96*H96</f>
        <v>0.00030000000000000003</v>
      </c>
      <c r="S96" s="189">
        <v>0</v>
      </c>
      <c r="T96" s="190">
        <f>S96*H96</f>
        <v>0</v>
      </c>
      <c r="U96" s="36"/>
      <c r="V96" s="36"/>
      <c r="W96" s="36"/>
      <c r="X96" s="36"/>
      <c r="Y96" s="36"/>
      <c r="Z96" s="36"/>
      <c r="AA96" s="36"/>
      <c r="AB96" s="36"/>
      <c r="AC96" s="36"/>
      <c r="AD96" s="36"/>
      <c r="AE96" s="36"/>
      <c r="AR96" s="191" t="s">
        <v>238</v>
      </c>
      <c r="AT96" s="191" t="s">
        <v>363</v>
      </c>
      <c r="AU96" s="191" t="s">
        <v>83</v>
      </c>
      <c r="AY96" s="19" t="s">
        <v>153</v>
      </c>
      <c r="BE96" s="192">
        <f>IF(N96="základní",J96,0)</f>
        <v>0</v>
      </c>
      <c r="BF96" s="192">
        <f>IF(N96="snížená",J96,0)</f>
        <v>0</v>
      </c>
      <c r="BG96" s="192">
        <f>IF(N96="zákl. přenesená",J96,0)</f>
        <v>0</v>
      </c>
      <c r="BH96" s="192">
        <f>IF(N96="sníž. přenesená",J96,0)</f>
        <v>0</v>
      </c>
      <c r="BI96" s="192">
        <f>IF(N96="nulová",J96,0)</f>
        <v>0</v>
      </c>
      <c r="BJ96" s="19" t="s">
        <v>83</v>
      </c>
      <c r="BK96" s="192">
        <f>ROUND(I96*H96,2)</f>
        <v>0</v>
      </c>
      <c r="BL96" s="19" t="s">
        <v>161</v>
      </c>
      <c r="BM96" s="191" t="s">
        <v>238</v>
      </c>
    </row>
    <row r="97" spans="2:63" s="12" customFormat="1" ht="25.9" customHeight="1">
      <c r="B97" s="164"/>
      <c r="C97" s="165"/>
      <c r="D97" s="166" t="s">
        <v>74</v>
      </c>
      <c r="E97" s="167" t="s">
        <v>713</v>
      </c>
      <c r="F97" s="167" t="s">
        <v>714</v>
      </c>
      <c r="G97" s="165"/>
      <c r="H97" s="165"/>
      <c r="I97" s="168"/>
      <c r="J97" s="169">
        <f>BK97</f>
        <v>0</v>
      </c>
      <c r="K97" s="165"/>
      <c r="L97" s="170"/>
      <c r="M97" s="171"/>
      <c r="N97" s="172"/>
      <c r="O97" s="172"/>
      <c r="P97" s="173">
        <f>SUM(P98:P109)</f>
        <v>0</v>
      </c>
      <c r="Q97" s="172"/>
      <c r="R97" s="173">
        <f>SUM(R98:R109)</f>
        <v>0.00314</v>
      </c>
      <c r="S97" s="172"/>
      <c r="T97" s="174">
        <f>SUM(T98:T109)</f>
        <v>0</v>
      </c>
      <c r="AR97" s="175" t="s">
        <v>83</v>
      </c>
      <c r="AT97" s="176" t="s">
        <v>74</v>
      </c>
      <c r="AU97" s="176" t="s">
        <v>75</v>
      </c>
      <c r="AY97" s="175" t="s">
        <v>153</v>
      </c>
      <c r="BK97" s="177">
        <f>SUM(BK98:BK109)</f>
        <v>0</v>
      </c>
    </row>
    <row r="98" spans="1:65" s="2" customFormat="1" ht="16.5" customHeight="1">
      <c r="A98" s="36"/>
      <c r="B98" s="37"/>
      <c r="C98" s="180" t="s">
        <v>209</v>
      </c>
      <c r="D98" s="180" t="s">
        <v>156</v>
      </c>
      <c r="E98" s="181" t="s">
        <v>720</v>
      </c>
      <c r="F98" s="182" t="s">
        <v>721</v>
      </c>
      <c r="G98" s="183" t="s">
        <v>278</v>
      </c>
      <c r="H98" s="184">
        <v>10</v>
      </c>
      <c r="I98" s="185"/>
      <c r="J98" s="186">
        <f>ROUND(I98*H98,2)</f>
        <v>0</v>
      </c>
      <c r="K98" s="182" t="s">
        <v>160</v>
      </c>
      <c r="L98" s="41"/>
      <c r="M98" s="187" t="s">
        <v>19</v>
      </c>
      <c r="N98" s="188" t="s">
        <v>46</v>
      </c>
      <c r="O98" s="66"/>
      <c r="P98" s="189">
        <f>O98*H98</f>
        <v>0</v>
      </c>
      <c r="Q98" s="189">
        <v>0</v>
      </c>
      <c r="R98" s="189">
        <f>Q98*H98</f>
        <v>0</v>
      </c>
      <c r="S98" s="189">
        <v>0</v>
      </c>
      <c r="T98" s="190">
        <f>S98*H98</f>
        <v>0</v>
      </c>
      <c r="U98" s="36"/>
      <c r="V98" s="36"/>
      <c r="W98" s="36"/>
      <c r="X98" s="36"/>
      <c r="Y98" s="36"/>
      <c r="Z98" s="36"/>
      <c r="AA98" s="36"/>
      <c r="AB98" s="36"/>
      <c r="AC98" s="36"/>
      <c r="AD98" s="36"/>
      <c r="AE98" s="36"/>
      <c r="AR98" s="191" t="s">
        <v>161</v>
      </c>
      <c r="AT98" s="191" t="s">
        <v>156</v>
      </c>
      <c r="AU98" s="191" t="s">
        <v>83</v>
      </c>
      <c r="AY98" s="19" t="s">
        <v>153</v>
      </c>
      <c r="BE98" s="192">
        <f>IF(N98="základní",J98,0)</f>
        <v>0</v>
      </c>
      <c r="BF98" s="192">
        <f>IF(N98="snížená",J98,0)</f>
        <v>0</v>
      </c>
      <c r="BG98" s="192">
        <f>IF(N98="zákl. přenesená",J98,0)</f>
        <v>0</v>
      </c>
      <c r="BH98" s="192">
        <f>IF(N98="sníž. přenesená",J98,0)</f>
        <v>0</v>
      </c>
      <c r="BI98" s="192">
        <f>IF(N98="nulová",J98,0)</f>
        <v>0</v>
      </c>
      <c r="BJ98" s="19" t="s">
        <v>83</v>
      </c>
      <c r="BK98" s="192">
        <f>ROUND(I98*H98,2)</f>
        <v>0</v>
      </c>
      <c r="BL98" s="19" t="s">
        <v>161</v>
      </c>
      <c r="BM98" s="191" t="s">
        <v>275</v>
      </c>
    </row>
    <row r="99" spans="1:47" s="2" customFormat="1" ht="11.25">
      <c r="A99" s="36"/>
      <c r="B99" s="37"/>
      <c r="C99" s="38"/>
      <c r="D99" s="193" t="s">
        <v>163</v>
      </c>
      <c r="E99" s="38"/>
      <c r="F99" s="194" t="s">
        <v>722</v>
      </c>
      <c r="G99" s="38"/>
      <c r="H99" s="38"/>
      <c r="I99" s="195"/>
      <c r="J99" s="38"/>
      <c r="K99" s="38"/>
      <c r="L99" s="41"/>
      <c r="M99" s="196"/>
      <c r="N99" s="197"/>
      <c r="O99" s="66"/>
      <c r="P99" s="66"/>
      <c r="Q99" s="66"/>
      <c r="R99" s="66"/>
      <c r="S99" s="66"/>
      <c r="T99" s="67"/>
      <c r="U99" s="36"/>
      <c r="V99" s="36"/>
      <c r="W99" s="36"/>
      <c r="X99" s="36"/>
      <c r="Y99" s="36"/>
      <c r="Z99" s="36"/>
      <c r="AA99" s="36"/>
      <c r="AB99" s="36"/>
      <c r="AC99" s="36"/>
      <c r="AD99" s="36"/>
      <c r="AE99" s="36"/>
      <c r="AT99" s="19" t="s">
        <v>163</v>
      </c>
      <c r="AU99" s="19" t="s">
        <v>83</v>
      </c>
    </row>
    <row r="100" spans="1:65" s="2" customFormat="1" ht="16.5" customHeight="1">
      <c r="A100" s="36"/>
      <c r="B100" s="37"/>
      <c r="C100" s="242" t="s">
        <v>222</v>
      </c>
      <c r="D100" s="242" t="s">
        <v>363</v>
      </c>
      <c r="E100" s="243" t="s">
        <v>723</v>
      </c>
      <c r="F100" s="244" t="s">
        <v>724</v>
      </c>
      <c r="G100" s="245" t="s">
        <v>278</v>
      </c>
      <c r="H100" s="246">
        <v>10</v>
      </c>
      <c r="I100" s="247"/>
      <c r="J100" s="248">
        <f>ROUND(I100*H100,2)</f>
        <v>0</v>
      </c>
      <c r="K100" s="244" t="s">
        <v>160</v>
      </c>
      <c r="L100" s="249"/>
      <c r="M100" s="250" t="s">
        <v>19</v>
      </c>
      <c r="N100" s="251" t="s">
        <v>46</v>
      </c>
      <c r="O100" s="66"/>
      <c r="P100" s="189">
        <f>O100*H100</f>
        <v>0</v>
      </c>
      <c r="Q100" s="189">
        <v>5E-05</v>
      </c>
      <c r="R100" s="189">
        <f>Q100*H100</f>
        <v>0.0005</v>
      </c>
      <c r="S100" s="189">
        <v>0</v>
      </c>
      <c r="T100" s="190">
        <f>S100*H100</f>
        <v>0</v>
      </c>
      <c r="U100" s="36"/>
      <c r="V100" s="36"/>
      <c r="W100" s="36"/>
      <c r="X100" s="36"/>
      <c r="Y100" s="36"/>
      <c r="Z100" s="36"/>
      <c r="AA100" s="36"/>
      <c r="AB100" s="36"/>
      <c r="AC100" s="36"/>
      <c r="AD100" s="36"/>
      <c r="AE100" s="36"/>
      <c r="AR100" s="191" t="s">
        <v>238</v>
      </c>
      <c r="AT100" s="191" t="s">
        <v>363</v>
      </c>
      <c r="AU100" s="191" t="s">
        <v>83</v>
      </c>
      <c r="AY100" s="19" t="s">
        <v>153</v>
      </c>
      <c r="BE100" s="192">
        <f>IF(N100="základní",J100,0)</f>
        <v>0</v>
      </c>
      <c r="BF100" s="192">
        <f>IF(N100="snížená",J100,0)</f>
        <v>0</v>
      </c>
      <c r="BG100" s="192">
        <f>IF(N100="zákl. přenesená",J100,0)</f>
        <v>0</v>
      </c>
      <c r="BH100" s="192">
        <f>IF(N100="sníž. přenesená",J100,0)</f>
        <v>0</v>
      </c>
      <c r="BI100" s="192">
        <f>IF(N100="nulová",J100,0)</f>
        <v>0</v>
      </c>
      <c r="BJ100" s="19" t="s">
        <v>83</v>
      </c>
      <c r="BK100" s="192">
        <f>ROUND(I100*H100,2)</f>
        <v>0</v>
      </c>
      <c r="BL100" s="19" t="s">
        <v>161</v>
      </c>
      <c r="BM100" s="191" t="s">
        <v>292</v>
      </c>
    </row>
    <row r="101" spans="1:65" s="2" customFormat="1" ht="16.5" customHeight="1">
      <c r="A101" s="36"/>
      <c r="B101" s="37"/>
      <c r="C101" s="180" t="s">
        <v>233</v>
      </c>
      <c r="D101" s="180" t="s">
        <v>156</v>
      </c>
      <c r="E101" s="181" t="s">
        <v>715</v>
      </c>
      <c r="F101" s="182" t="s">
        <v>716</v>
      </c>
      <c r="G101" s="183" t="s">
        <v>278</v>
      </c>
      <c r="H101" s="184">
        <v>4</v>
      </c>
      <c r="I101" s="185"/>
      <c r="J101" s="186">
        <f>ROUND(I101*H101,2)</f>
        <v>0</v>
      </c>
      <c r="K101" s="182" t="s">
        <v>160</v>
      </c>
      <c r="L101" s="41"/>
      <c r="M101" s="187" t="s">
        <v>19</v>
      </c>
      <c r="N101" s="188" t="s">
        <v>46</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161</v>
      </c>
      <c r="AT101" s="191" t="s">
        <v>156</v>
      </c>
      <c r="AU101" s="191" t="s">
        <v>83</v>
      </c>
      <c r="AY101" s="19" t="s">
        <v>153</v>
      </c>
      <c r="BE101" s="192">
        <f>IF(N101="základní",J101,0)</f>
        <v>0</v>
      </c>
      <c r="BF101" s="192">
        <f>IF(N101="snížená",J101,0)</f>
        <v>0</v>
      </c>
      <c r="BG101" s="192">
        <f>IF(N101="zákl. přenesená",J101,0)</f>
        <v>0</v>
      </c>
      <c r="BH101" s="192">
        <f>IF(N101="sníž. přenesená",J101,0)</f>
        <v>0</v>
      </c>
      <c r="BI101" s="192">
        <f>IF(N101="nulová",J101,0)</f>
        <v>0</v>
      </c>
      <c r="BJ101" s="19" t="s">
        <v>83</v>
      </c>
      <c r="BK101" s="192">
        <f>ROUND(I101*H101,2)</f>
        <v>0</v>
      </c>
      <c r="BL101" s="19" t="s">
        <v>161</v>
      </c>
      <c r="BM101" s="191" t="s">
        <v>285</v>
      </c>
    </row>
    <row r="102" spans="1:47" s="2" customFormat="1" ht="11.25">
      <c r="A102" s="36"/>
      <c r="B102" s="37"/>
      <c r="C102" s="38"/>
      <c r="D102" s="193" t="s">
        <v>163</v>
      </c>
      <c r="E102" s="38"/>
      <c r="F102" s="194" t="s">
        <v>717</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163</v>
      </c>
      <c r="AU102" s="19" t="s">
        <v>83</v>
      </c>
    </row>
    <row r="103" spans="1:65" s="2" customFormat="1" ht="16.5" customHeight="1">
      <c r="A103" s="36"/>
      <c r="B103" s="37"/>
      <c r="C103" s="242" t="s">
        <v>238</v>
      </c>
      <c r="D103" s="242" t="s">
        <v>363</v>
      </c>
      <c r="E103" s="243" t="s">
        <v>718</v>
      </c>
      <c r="F103" s="244" t="s">
        <v>719</v>
      </c>
      <c r="G103" s="245" t="s">
        <v>278</v>
      </c>
      <c r="H103" s="246">
        <v>4</v>
      </c>
      <c r="I103" s="247"/>
      <c r="J103" s="248">
        <f>ROUND(I103*H103,2)</f>
        <v>0</v>
      </c>
      <c r="K103" s="244" t="s">
        <v>19</v>
      </c>
      <c r="L103" s="249"/>
      <c r="M103" s="250" t="s">
        <v>19</v>
      </c>
      <c r="N103" s="251" t="s">
        <v>46</v>
      </c>
      <c r="O103" s="66"/>
      <c r="P103" s="189">
        <f>O103*H103</f>
        <v>0</v>
      </c>
      <c r="Q103" s="189">
        <v>0</v>
      </c>
      <c r="R103" s="189">
        <f>Q103*H103</f>
        <v>0</v>
      </c>
      <c r="S103" s="189">
        <v>0</v>
      </c>
      <c r="T103" s="190">
        <f>S103*H103</f>
        <v>0</v>
      </c>
      <c r="U103" s="36"/>
      <c r="V103" s="36"/>
      <c r="W103" s="36"/>
      <c r="X103" s="36"/>
      <c r="Y103" s="36"/>
      <c r="Z103" s="36"/>
      <c r="AA103" s="36"/>
      <c r="AB103" s="36"/>
      <c r="AC103" s="36"/>
      <c r="AD103" s="36"/>
      <c r="AE103" s="36"/>
      <c r="AR103" s="191" t="s">
        <v>238</v>
      </c>
      <c r="AT103" s="191" t="s">
        <v>363</v>
      </c>
      <c r="AU103" s="191" t="s">
        <v>83</v>
      </c>
      <c r="AY103" s="19" t="s">
        <v>153</v>
      </c>
      <c r="BE103" s="192">
        <f>IF(N103="základní",J103,0)</f>
        <v>0</v>
      </c>
      <c r="BF103" s="192">
        <f>IF(N103="snížená",J103,0)</f>
        <v>0</v>
      </c>
      <c r="BG103" s="192">
        <f>IF(N103="zákl. přenesená",J103,0)</f>
        <v>0</v>
      </c>
      <c r="BH103" s="192">
        <f>IF(N103="sníž. přenesená",J103,0)</f>
        <v>0</v>
      </c>
      <c r="BI103" s="192">
        <f>IF(N103="nulová",J103,0)</f>
        <v>0</v>
      </c>
      <c r="BJ103" s="19" t="s">
        <v>83</v>
      </c>
      <c r="BK103" s="192">
        <f>ROUND(I103*H103,2)</f>
        <v>0</v>
      </c>
      <c r="BL103" s="19" t="s">
        <v>161</v>
      </c>
      <c r="BM103" s="191" t="s">
        <v>312</v>
      </c>
    </row>
    <row r="104" spans="1:65" s="2" customFormat="1" ht="16.5" customHeight="1">
      <c r="A104" s="36"/>
      <c r="B104" s="37"/>
      <c r="C104" s="180" t="s">
        <v>249</v>
      </c>
      <c r="D104" s="180" t="s">
        <v>156</v>
      </c>
      <c r="E104" s="181" t="s">
        <v>725</v>
      </c>
      <c r="F104" s="182" t="s">
        <v>726</v>
      </c>
      <c r="G104" s="183" t="s">
        <v>278</v>
      </c>
      <c r="H104" s="184">
        <v>14</v>
      </c>
      <c r="I104" s="185"/>
      <c r="J104" s="186">
        <f>ROUND(I104*H104,2)</f>
        <v>0</v>
      </c>
      <c r="K104" s="182" t="s">
        <v>160</v>
      </c>
      <c r="L104" s="41"/>
      <c r="M104" s="187" t="s">
        <v>19</v>
      </c>
      <c r="N104" s="188" t="s">
        <v>46</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161</v>
      </c>
      <c r="AT104" s="191" t="s">
        <v>156</v>
      </c>
      <c r="AU104" s="191" t="s">
        <v>83</v>
      </c>
      <c r="AY104" s="19" t="s">
        <v>153</v>
      </c>
      <c r="BE104" s="192">
        <f>IF(N104="základní",J104,0)</f>
        <v>0</v>
      </c>
      <c r="BF104" s="192">
        <f>IF(N104="snížená",J104,0)</f>
        <v>0</v>
      </c>
      <c r="BG104" s="192">
        <f>IF(N104="zákl. přenesená",J104,0)</f>
        <v>0</v>
      </c>
      <c r="BH104" s="192">
        <f>IF(N104="sníž. přenesená",J104,0)</f>
        <v>0</v>
      </c>
      <c r="BI104" s="192">
        <f>IF(N104="nulová",J104,0)</f>
        <v>0</v>
      </c>
      <c r="BJ104" s="19" t="s">
        <v>83</v>
      </c>
      <c r="BK104" s="192">
        <f>ROUND(I104*H104,2)</f>
        <v>0</v>
      </c>
      <c r="BL104" s="19" t="s">
        <v>161</v>
      </c>
      <c r="BM104" s="191" t="s">
        <v>323</v>
      </c>
    </row>
    <row r="105" spans="1:47" s="2" customFormat="1" ht="11.25">
      <c r="A105" s="36"/>
      <c r="B105" s="37"/>
      <c r="C105" s="38"/>
      <c r="D105" s="193" t="s">
        <v>163</v>
      </c>
      <c r="E105" s="38"/>
      <c r="F105" s="194" t="s">
        <v>727</v>
      </c>
      <c r="G105" s="38"/>
      <c r="H105" s="38"/>
      <c r="I105" s="195"/>
      <c r="J105" s="38"/>
      <c r="K105" s="38"/>
      <c r="L105" s="41"/>
      <c r="M105" s="196"/>
      <c r="N105" s="197"/>
      <c r="O105" s="66"/>
      <c r="P105" s="66"/>
      <c r="Q105" s="66"/>
      <c r="R105" s="66"/>
      <c r="S105" s="66"/>
      <c r="T105" s="67"/>
      <c r="U105" s="36"/>
      <c r="V105" s="36"/>
      <c r="W105" s="36"/>
      <c r="X105" s="36"/>
      <c r="Y105" s="36"/>
      <c r="Z105" s="36"/>
      <c r="AA105" s="36"/>
      <c r="AB105" s="36"/>
      <c r="AC105" s="36"/>
      <c r="AD105" s="36"/>
      <c r="AE105" s="36"/>
      <c r="AT105" s="19" t="s">
        <v>163</v>
      </c>
      <c r="AU105" s="19" t="s">
        <v>83</v>
      </c>
    </row>
    <row r="106" spans="1:65" s="2" customFormat="1" ht="16.5" customHeight="1">
      <c r="A106" s="36"/>
      <c r="B106" s="37"/>
      <c r="C106" s="242" t="s">
        <v>255</v>
      </c>
      <c r="D106" s="242" t="s">
        <v>363</v>
      </c>
      <c r="E106" s="243" t="s">
        <v>728</v>
      </c>
      <c r="F106" s="244" t="s">
        <v>729</v>
      </c>
      <c r="G106" s="245" t="s">
        <v>278</v>
      </c>
      <c r="H106" s="246">
        <v>14</v>
      </c>
      <c r="I106" s="247"/>
      <c r="J106" s="248">
        <f>ROUND(I106*H106,2)</f>
        <v>0</v>
      </c>
      <c r="K106" s="244" t="s">
        <v>160</v>
      </c>
      <c r="L106" s="249"/>
      <c r="M106" s="250" t="s">
        <v>19</v>
      </c>
      <c r="N106" s="251" t="s">
        <v>46</v>
      </c>
      <c r="O106" s="66"/>
      <c r="P106" s="189">
        <f>O106*H106</f>
        <v>0</v>
      </c>
      <c r="Q106" s="189">
        <v>4E-05</v>
      </c>
      <c r="R106" s="189">
        <f>Q106*H106</f>
        <v>0.0005600000000000001</v>
      </c>
      <c r="S106" s="189">
        <v>0</v>
      </c>
      <c r="T106" s="190">
        <f>S106*H106</f>
        <v>0</v>
      </c>
      <c r="U106" s="36"/>
      <c r="V106" s="36"/>
      <c r="W106" s="36"/>
      <c r="X106" s="36"/>
      <c r="Y106" s="36"/>
      <c r="Z106" s="36"/>
      <c r="AA106" s="36"/>
      <c r="AB106" s="36"/>
      <c r="AC106" s="36"/>
      <c r="AD106" s="36"/>
      <c r="AE106" s="36"/>
      <c r="AR106" s="191" t="s">
        <v>238</v>
      </c>
      <c r="AT106" s="191" t="s">
        <v>363</v>
      </c>
      <c r="AU106" s="191" t="s">
        <v>83</v>
      </c>
      <c r="AY106" s="19" t="s">
        <v>153</v>
      </c>
      <c r="BE106" s="192">
        <f>IF(N106="základní",J106,0)</f>
        <v>0</v>
      </c>
      <c r="BF106" s="192">
        <f>IF(N106="snížená",J106,0)</f>
        <v>0</v>
      </c>
      <c r="BG106" s="192">
        <f>IF(N106="zákl. přenesená",J106,0)</f>
        <v>0</v>
      </c>
      <c r="BH106" s="192">
        <f>IF(N106="sníž. přenesená",J106,0)</f>
        <v>0</v>
      </c>
      <c r="BI106" s="192">
        <f>IF(N106="nulová",J106,0)</f>
        <v>0</v>
      </c>
      <c r="BJ106" s="19" t="s">
        <v>83</v>
      </c>
      <c r="BK106" s="192">
        <f>ROUND(I106*H106,2)</f>
        <v>0</v>
      </c>
      <c r="BL106" s="19" t="s">
        <v>161</v>
      </c>
      <c r="BM106" s="191" t="s">
        <v>338</v>
      </c>
    </row>
    <row r="107" spans="1:65" s="2" customFormat="1" ht="24.2" customHeight="1">
      <c r="A107" s="36"/>
      <c r="B107" s="37"/>
      <c r="C107" s="180" t="s">
        <v>267</v>
      </c>
      <c r="D107" s="180" t="s">
        <v>156</v>
      </c>
      <c r="E107" s="181" t="s">
        <v>730</v>
      </c>
      <c r="F107" s="182" t="s">
        <v>731</v>
      </c>
      <c r="G107" s="183" t="s">
        <v>212</v>
      </c>
      <c r="H107" s="184">
        <v>16</v>
      </c>
      <c r="I107" s="185"/>
      <c r="J107" s="186">
        <f>ROUND(I107*H107,2)</f>
        <v>0</v>
      </c>
      <c r="K107" s="182" t="s">
        <v>160</v>
      </c>
      <c r="L107" s="41"/>
      <c r="M107" s="187" t="s">
        <v>19</v>
      </c>
      <c r="N107" s="188" t="s">
        <v>46</v>
      </c>
      <c r="O107" s="66"/>
      <c r="P107" s="189">
        <f>O107*H107</f>
        <v>0</v>
      </c>
      <c r="Q107" s="189">
        <v>0</v>
      </c>
      <c r="R107" s="189">
        <f>Q107*H107</f>
        <v>0</v>
      </c>
      <c r="S107" s="189">
        <v>0</v>
      </c>
      <c r="T107" s="190">
        <f>S107*H107</f>
        <v>0</v>
      </c>
      <c r="U107" s="36"/>
      <c r="V107" s="36"/>
      <c r="W107" s="36"/>
      <c r="X107" s="36"/>
      <c r="Y107" s="36"/>
      <c r="Z107" s="36"/>
      <c r="AA107" s="36"/>
      <c r="AB107" s="36"/>
      <c r="AC107" s="36"/>
      <c r="AD107" s="36"/>
      <c r="AE107" s="36"/>
      <c r="AR107" s="191" t="s">
        <v>161</v>
      </c>
      <c r="AT107" s="191" t="s">
        <v>156</v>
      </c>
      <c r="AU107" s="191" t="s">
        <v>83</v>
      </c>
      <c r="AY107" s="19" t="s">
        <v>153</v>
      </c>
      <c r="BE107" s="192">
        <f>IF(N107="základní",J107,0)</f>
        <v>0</v>
      </c>
      <c r="BF107" s="192">
        <f>IF(N107="snížená",J107,0)</f>
        <v>0</v>
      </c>
      <c r="BG107" s="192">
        <f>IF(N107="zákl. přenesená",J107,0)</f>
        <v>0</v>
      </c>
      <c r="BH107" s="192">
        <f>IF(N107="sníž. přenesená",J107,0)</f>
        <v>0</v>
      </c>
      <c r="BI107" s="192">
        <f>IF(N107="nulová",J107,0)</f>
        <v>0</v>
      </c>
      <c r="BJ107" s="19" t="s">
        <v>83</v>
      </c>
      <c r="BK107" s="192">
        <f>ROUND(I107*H107,2)</f>
        <v>0</v>
      </c>
      <c r="BL107" s="19" t="s">
        <v>161</v>
      </c>
      <c r="BM107" s="191" t="s">
        <v>749</v>
      </c>
    </row>
    <row r="108" spans="1:47" s="2" customFormat="1" ht="11.25">
      <c r="A108" s="36"/>
      <c r="B108" s="37"/>
      <c r="C108" s="38"/>
      <c r="D108" s="193" t="s">
        <v>163</v>
      </c>
      <c r="E108" s="38"/>
      <c r="F108" s="194" t="s">
        <v>733</v>
      </c>
      <c r="G108" s="38"/>
      <c r="H108" s="38"/>
      <c r="I108" s="195"/>
      <c r="J108" s="38"/>
      <c r="K108" s="38"/>
      <c r="L108" s="41"/>
      <c r="M108" s="196"/>
      <c r="N108" s="197"/>
      <c r="O108" s="66"/>
      <c r="P108" s="66"/>
      <c r="Q108" s="66"/>
      <c r="R108" s="66"/>
      <c r="S108" s="66"/>
      <c r="T108" s="67"/>
      <c r="U108" s="36"/>
      <c r="V108" s="36"/>
      <c r="W108" s="36"/>
      <c r="X108" s="36"/>
      <c r="Y108" s="36"/>
      <c r="Z108" s="36"/>
      <c r="AA108" s="36"/>
      <c r="AB108" s="36"/>
      <c r="AC108" s="36"/>
      <c r="AD108" s="36"/>
      <c r="AE108" s="36"/>
      <c r="AT108" s="19" t="s">
        <v>163</v>
      </c>
      <c r="AU108" s="19" t="s">
        <v>83</v>
      </c>
    </row>
    <row r="109" spans="1:65" s="2" customFormat="1" ht="16.5" customHeight="1">
      <c r="A109" s="36"/>
      <c r="B109" s="37"/>
      <c r="C109" s="242" t="s">
        <v>275</v>
      </c>
      <c r="D109" s="242" t="s">
        <v>363</v>
      </c>
      <c r="E109" s="243" t="s">
        <v>734</v>
      </c>
      <c r="F109" s="244" t="s">
        <v>735</v>
      </c>
      <c r="G109" s="245" t="s">
        <v>212</v>
      </c>
      <c r="H109" s="246">
        <v>16</v>
      </c>
      <c r="I109" s="247"/>
      <c r="J109" s="248">
        <f>ROUND(I109*H109,2)</f>
        <v>0</v>
      </c>
      <c r="K109" s="244" t="s">
        <v>160</v>
      </c>
      <c r="L109" s="249"/>
      <c r="M109" s="250" t="s">
        <v>19</v>
      </c>
      <c r="N109" s="251" t="s">
        <v>46</v>
      </c>
      <c r="O109" s="66"/>
      <c r="P109" s="189">
        <f>O109*H109</f>
        <v>0</v>
      </c>
      <c r="Q109" s="189">
        <v>0.00013</v>
      </c>
      <c r="R109" s="189">
        <f>Q109*H109</f>
        <v>0.00208</v>
      </c>
      <c r="S109" s="189">
        <v>0</v>
      </c>
      <c r="T109" s="190">
        <f>S109*H109</f>
        <v>0</v>
      </c>
      <c r="U109" s="36"/>
      <c r="V109" s="36"/>
      <c r="W109" s="36"/>
      <c r="X109" s="36"/>
      <c r="Y109" s="36"/>
      <c r="Z109" s="36"/>
      <c r="AA109" s="36"/>
      <c r="AB109" s="36"/>
      <c r="AC109" s="36"/>
      <c r="AD109" s="36"/>
      <c r="AE109" s="36"/>
      <c r="AR109" s="191" t="s">
        <v>238</v>
      </c>
      <c r="AT109" s="191" t="s">
        <v>363</v>
      </c>
      <c r="AU109" s="191" t="s">
        <v>83</v>
      </c>
      <c r="AY109" s="19" t="s">
        <v>153</v>
      </c>
      <c r="BE109" s="192">
        <f>IF(N109="základní",J109,0)</f>
        <v>0</v>
      </c>
      <c r="BF109" s="192">
        <f>IF(N109="snížená",J109,0)</f>
        <v>0</v>
      </c>
      <c r="BG109" s="192">
        <f>IF(N109="zákl. přenesená",J109,0)</f>
        <v>0</v>
      </c>
      <c r="BH109" s="192">
        <f>IF(N109="sníž. přenesená",J109,0)</f>
        <v>0</v>
      </c>
      <c r="BI109" s="192">
        <f>IF(N109="nulová",J109,0)</f>
        <v>0</v>
      </c>
      <c r="BJ109" s="19" t="s">
        <v>83</v>
      </c>
      <c r="BK109" s="192">
        <f>ROUND(I109*H109,2)</f>
        <v>0</v>
      </c>
      <c r="BL109" s="19" t="s">
        <v>161</v>
      </c>
      <c r="BM109" s="191" t="s">
        <v>750</v>
      </c>
    </row>
    <row r="110" spans="2:63" s="12" customFormat="1" ht="25.9" customHeight="1">
      <c r="B110" s="164"/>
      <c r="C110" s="165"/>
      <c r="D110" s="166" t="s">
        <v>74</v>
      </c>
      <c r="E110" s="167" t="s">
        <v>737</v>
      </c>
      <c r="F110" s="167" t="s">
        <v>738</v>
      </c>
      <c r="G110" s="165"/>
      <c r="H110" s="165"/>
      <c r="I110" s="168"/>
      <c r="J110" s="169">
        <f>BK110</f>
        <v>0</v>
      </c>
      <c r="K110" s="165"/>
      <c r="L110" s="170"/>
      <c r="M110" s="171"/>
      <c r="N110" s="172"/>
      <c r="O110" s="172"/>
      <c r="P110" s="173">
        <f>SUM(P111:P112)</f>
        <v>0</v>
      </c>
      <c r="Q110" s="172"/>
      <c r="R110" s="173">
        <f>SUM(R111:R112)</f>
        <v>0</v>
      </c>
      <c r="S110" s="172"/>
      <c r="T110" s="174">
        <f>SUM(T111:T112)</f>
        <v>0</v>
      </c>
      <c r="AR110" s="175" t="s">
        <v>83</v>
      </c>
      <c r="AT110" s="176" t="s">
        <v>74</v>
      </c>
      <c r="AU110" s="176" t="s">
        <v>75</v>
      </c>
      <c r="AY110" s="175" t="s">
        <v>153</v>
      </c>
      <c r="BK110" s="177">
        <f>SUM(BK111:BK112)</f>
        <v>0</v>
      </c>
    </row>
    <row r="111" spans="1:65" s="2" customFormat="1" ht="16.5" customHeight="1">
      <c r="A111" s="36"/>
      <c r="B111" s="37"/>
      <c r="C111" s="180" t="s">
        <v>282</v>
      </c>
      <c r="D111" s="180" t="s">
        <v>156</v>
      </c>
      <c r="E111" s="181" t="s">
        <v>739</v>
      </c>
      <c r="F111" s="182" t="s">
        <v>740</v>
      </c>
      <c r="G111" s="183" t="s">
        <v>741</v>
      </c>
      <c r="H111" s="184">
        <v>16</v>
      </c>
      <c r="I111" s="185"/>
      <c r="J111" s="186">
        <f>ROUND(I111*H111,2)</f>
        <v>0</v>
      </c>
      <c r="K111" s="182" t="s">
        <v>160</v>
      </c>
      <c r="L111" s="41"/>
      <c r="M111" s="187" t="s">
        <v>19</v>
      </c>
      <c r="N111" s="188" t="s">
        <v>46</v>
      </c>
      <c r="O111" s="66"/>
      <c r="P111" s="189">
        <f>O111*H111</f>
        <v>0</v>
      </c>
      <c r="Q111" s="189">
        <v>0</v>
      </c>
      <c r="R111" s="189">
        <f>Q111*H111</f>
        <v>0</v>
      </c>
      <c r="S111" s="189">
        <v>0</v>
      </c>
      <c r="T111" s="190">
        <f>S111*H111</f>
        <v>0</v>
      </c>
      <c r="U111" s="36"/>
      <c r="V111" s="36"/>
      <c r="W111" s="36"/>
      <c r="X111" s="36"/>
      <c r="Y111" s="36"/>
      <c r="Z111" s="36"/>
      <c r="AA111" s="36"/>
      <c r="AB111" s="36"/>
      <c r="AC111" s="36"/>
      <c r="AD111" s="36"/>
      <c r="AE111" s="36"/>
      <c r="AR111" s="191" t="s">
        <v>161</v>
      </c>
      <c r="AT111" s="191" t="s">
        <v>156</v>
      </c>
      <c r="AU111" s="191" t="s">
        <v>83</v>
      </c>
      <c r="AY111" s="19" t="s">
        <v>153</v>
      </c>
      <c r="BE111" s="192">
        <f>IF(N111="základní",J111,0)</f>
        <v>0</v>
      </c>
      <c r="BF111" s="192">
        <f>IF(N111="snížená",J111,0)</f>
        <v>0</v>
      </c>
      <c r="BG111" s="192">
        <f>IF(N111="zákl. přenesená",J111,0)</f>
        <v>0</v>
      </c>
      <c r="BH111" s="192">
        <f>IF(N111="sníž. přenesená",J111,0)</f>
        <v>0</v>
      </c>
      <c r="BI111" s="192">
        <f>IF(N111="nulová",J111,0)</f>
        <v>0</v>
      </c>
      <c r="BJ111" s="19" t="s">
        <v>83</v>
      </c>
      <c r="BK111" s="192">
        <f>ROUND(I111*H111,2)</f>
        <v>0</v>
      </c>
      <c r="BL111" s="19" t="s">
        <v>161</v>
      </c>
      <c r="BM111" s="191" t="s">
        <v>351</v>
      </c>
    </row>
    <row r="112" spans="1:47" s="2" customFormat="1" ht="11.25">
      <c r="A112" s="36"/>
      <c r="B112" s="37"/>
      <c r="C112" s="38"/>
      <c r="D112" s="193" t="s">
        <v>163</v>
      </c>
      <c r="E112" s="38"/>
      <c r="F112" s="194" t="s">
        <v>742</v>
      </c>
      <c r="G112" s="38"/>
      <c r="H112" s="38"/>
      <c r="I112" s="195"/>
      <c r="J112" s="38"/>
      <c r="K112" s="38"/>
      <c r="L112" s="41"/>
      <c r="M112" s="196"/>
      <c r="N112" s="197"/>
      <c r="O112" s="66"/>
      <c r="P112" s="66"/>
      <c r="Q112" s="66"/>
      <c r="R112" s="66"/>
      <c r="S112" s="66"/>
      <c r="T112" s="67"/>
      <c r="U112" s="36"/>
      <c r="V112" s="36"/>
      <c r="W112" s="36"/>
      <c r="X112" s="36"/>
      <c r="Y112" s="36"/>
      <c r="Z112" s="36"/>
      <c r="AA112" s="36"/>
      <c r="AB112" s="36"/>
      <c r="AC112" s="36"/>
      <c r="AD112" s="36"/>
      <c r="AE112" s="36"/>
      <c r="AT112" s="19" t="s">
        <v>163</v>
      </c>
      <c r="AU112" s="19" t="s">
        <v>83</v>
      </c>
    </row>
    <row r="113" spans="2:63" s="12" customFormat="1" ht="25.9" customHeight="1">
      <c r="B113" s="164"/>
      <c r="C113" s="165"/>
      <c r="D113" s="166" t="s">
        <v>74</v>
      </c>
      <c r="E113" s="167" t="s">
        <v>743</v>
      </c>
      <c r="F113" s="167" t="s">
        <v>714</v>
      </c>
      <c r="G113" s="165"/>
      <c r="H113" s="165"/>
      <c r="I113" s="168"/>
      <c r="J113" s="169">
        <f>BK113</f>
        <v>0</v>
      </c>
      <c r="K113" s="165"/>
      <c r="L113" s="170"/>
      <c r="M113" s="171"/>
      <c r="N113" s="172"/>
      <c r="O113" s="172"/>
      <c r="P113" s="173">
        <f>SUM(P114:P115)</f>
        <v>0</v>
      </c>
      <c r="Q113" s="172"/>
      <c r="R113" s="173">
        <f>SUM(R114:R115)</f>
        <v>0</v>
      </c>
      <c r="S113" s="172"/>
      <c r="T113" s="174">
        <f>SUM(T114:T115)</f>
        <v>0</v>
      </c>
      <c r="AR113" s="175" t="s">
        <v>83</v>
      </c>
      <c r="AT113" s="176" t="s">
        <v>74</v>
      </c>
      <c r="AU113" s="176" t="s">
        <v>75</v>
      </c>
      <c r="AY113" s="175" t="s">
        <v>153</v>
      </c>
      <c r="BK113" s="177">
        <f>SUM(BK114:BK115)</f>
        <v>0</v>
      </c>
    </row>
    <row r="114" spans="1:65" s="2" customFormat="1" ht="16.5" customHeight="1">
      <c r="A114" s="36"/>
      <c r="B114" s="37"/>
      <c r="C114" s="180" t="s">
        <v>292</v>
      </c>
      <c r="D114" s="180" t="s">
        <v>156</v>
      </c>
      <c r="E114" s="181" t="s">
        <v>751</v>
      </c>
      <c r="F114" s="182" t="s">
        <v>745</v>
      </c>
      <c r="G114" s="183" t="s">
        <v>278</v>
      </c>
      <c r="H114" s="184">
        <v>4</v>
      </c>
      <c r="I114" s="185"/>
      <c r="J114" s="186">
        <f>ROUND(I114*H114,2)</f>
        <v>0</v>
      </c>
      <c r="K114" s="182" t="s">
        <v>19</v>
      </c>
      <c r="L114" s="41"/>
      <c r="M114" s="187" t="s">
        <v>19</v>
      </c>
      <c r="N114" s="188" t="s">
        <v>46</v>
      </c>
      <c r="O114" s="66"/>
      <c r="P114" s="189">
        <f>O114*H114</f>
        <v>0</v>
      </c>
      <c r="Q114" s="189">
        <v>0</v>
      </c>
      <c r="R114" s="189">
        <f>Q114*H114</f>
        <v>0</v>
      </c>
      <c r="S114" s="189">
        <v>0</v>
      </c>
      <c r="T114" s="190">
        <f>S114*H114</f>
        <v>0</v>
      </c>
      <c r="U114" s="36"/>
      <c r="V114" s="36"/>
      <c r="W114" s="36"/>
      <c r="X114" s="36"/>
      <c r="Y114" s="36"/>
      <c r="Z114" s="36"/>
      <c r="AA114" s="36"/>
      <c r="AB114" s="36"/>
      <c r="AC114" s="36"/>
      <c r="AD114" s="36"/>
      <c r="AE114" s="36"/>
      <c r="AR114" s="191" t="s">
        <v>161</v>
      </c>
      <c r="AT114" s="191" t="s">
        <v>156</v>
      </c>
      <c r="AU114" s="191" t="s">
        <v>83</v>
      </c>
      <c r="AY114" s="19" t="s">
        <v>153</v>
      </c>
      <c r="BE114" s="192">
        <f>IF(N114="základní",J114,0)</f>
        <v>0</v>
      </c>
      <c r="BF114" s="192">
        <f>IF(N114="snížená",J114,0)</f>
        <v>0</v>
      </c>
      <c r="BG114" s="192">
        <f>IF(N114="zákl. přenesená",J114,0)</f>
        <v>0</v>
      </c>
      <c r="BH114" s="192">
        <f>IF(N114="sníž. přenesená",J114,0)</f>
        <v>0</v>
      </c>
      <c r="BI114" s="192">
        <f>IF(N114="nulová",J114,0)</f>
        <v>0</v>
      </c>
      <c r="BJ114" s="19" t="s">
        <v>83</v>
      </c>
      <c r="BK114" s="192">
        <f>ROUND(I114*H114,2)</f>
        <v>0</v>
      </c>
      <c r="BL114" s="19" t="s">
        <v>161</v>
      </c>
      <c r="BM114" s="191" t="s">
        <v>370</v>
      </c>
    </row>
    <row r="115" spans="1:65" s="2" customFormat="1" ht="16.5" customHeight="1">
      <c r="A115" s="36"/>
      <c r="B115" s="37"/>
      <c r="C115" s="242" t="s">
        <v>8</v>
      </c>
      <c r="D115" s="242" t="s">
        <v>363</v>
      </c>
      <c r="E115" s="243" t="s">
        <v>746</v>
      </c>
      <c r="F115" s="244" t="s">
        <v>747</v>
      </c>
      <c r="G115" s="245" t="s">
        <v>278</v>
      </c>
      <c r="H115" s="246">
        <v>4</v>
      </c>
      <c r="I115" s="247"/>
      <c r="J115" s="248">
        <f>ROUND(I115*H115,2)</f>
        <v>0</v>
      </c>
      <c r="K115" s="244" t="s">
        <v>19</v>
      </c>
      <c r="L115" s="249"/>
      <c r="M115" s="261" t="s">
        <v>19</v>
      </c>
      <c r="N115" s="262" t="s">
        <v>46</v>
      </c>
      <c r="O115" s="258"/>
      <c r="P115" s="259">
        <f>O115*H115</f>
        <v>0</v>
      </c>
      <c r="Q115" s="259">
        <v>0</v>
      </c>
      <c r="R115" s="259">
        <f>Q115*H115</f>
        <v>0</v>
      </c>
      <c r="S115" s="259">
        <v>0</v>
      </c>
      <c r="T115" s="260">
        <f>S115*H115</f>
        <v>0</v>
      </c>
      <c r="U115" s="36"/>
      <c r="V115" s="36"/>
      <c r="W115" s="36"/>
      <c r="X115" s="36"/>
      <c r="Y115" s="36"/>
      <c r="Z115" s="36"/>
      <c r="AA115" s="36"/>
      <c r="AB115" s="36"/>
      <c r="AC115" s="36"/>
      <c r="AD115" s="36"/>
      <c r="AE115" s="36"/>
      <c r="AR115" s="191" t="s">
        <v>238</v>
      </c>
      <c r="AT115" s="191" t="s">
        <v>363</v>
      </c>
      <c r="AU115" s="191" t="s">
        <v>83</v>
      </c>
      <c r="AY115" s="19" t="s">
        <v>153</v>
      </c>
      <c r="BE115" s="192">
        <f>IF(N115="základní",J115,0)</f>
        <v>0</v>
      </c>
      <c r="BF115" s="192">
        <f>IF(N115="snížená",J115,0)</f>
        <v>0</v>
      </c>
      <c r="BG115" s="192">
        <f>IF(N115="zákl. přenesená",J115,0)</f>
        <v>0</v>
      </c>
      <c r="BH115" s="192">
        <f>IF(N115="sníž. přenesená",J115,0)</f>
        <v>0</v>
      </c>
      <c r="BI115" s="192">
        <f>IF(N115="nulová",J115,0)</f>
        <v>0</v>
      </c>
      <c r="BJ115" s="19" t="s">
        <v>83</v>
      </c>
      <c r="BK115" s="192">
        <f>ROUND(I115*H115,2)</f>
        <v>0</v>
      </c>
      <c r="BL115" s="19" t="s">
        <v>161</v>
      </c>
      <c r="BM115" s="191" t="s">
        <v>382</v>
      </c>
    </row>
    <row r="116" spans="1:31" s="2" customFormat="1" ht="6.95" customHeight="1">
      <c r="A116" s="36"/>
      <c r="B116" s="49"/>
      <c r="C116" s="50"/>
      <c r="D116" s="50"/>
      <c r="E116" s="50"/>
      <c r="F116" s="50"/>
      <c r="G116" s="50"/>
      <c r="H116" s="50"/>
      <c r="I116" s="50"/>
      <c r="J116" s="50"/>
      <c r="K116" s="50"/>
      <c r="L116" s="41"/>
      <c r="M116" s="36"/>
      <c r="O116" s="36"/>
      <c r="P116" s="36"/>
      <c r="Q116" s="36"/>
      <c r="R116" s="36"/>
      <c r="S116" s="36"/>
      <c r="T116" s="36"/>
      <c r="U116" s="36"/>
      <c r="V116" s="36"/>
      <c r="W116" s="36"/>
      <c r="X116" s="36"/>
      <c r="Y116" s="36"/>
      <c r="Z116" s="36"/>
      <c r="AA116" s="36"/>
      <c r="AB116" s="36"/>
      <c r="AC116" s="36"/>
      <c r="AD116" s="36"/>
      <c r="AE116" s="36"/>
    </row>
  </sheetData>
  <sheetProtection algorithmName="SHA-512" hashValue="bai8oF9U6WXHMypUXc5s1Ojy+6FUzd+GDRLChNF0Pd6o/bgLVl0cS8h3QsmL8ujmLtT/kaGmxCZN1Q/r4Ji+eg==" saltValue="J+ASXVQHWNJC+FctsbkryDCn/VAOCfU8rSIFRaUP6nrsXPMF4R9UifCPf4RBcTFCSNNfEb7OzAp6LsTezSX1EQ==" spinCount="100000" sheet="1" objects="1" scenarios="1" formatColumns="0" formatRows="0" autoFilter="0"/>
  <autoFilter ref="C88:K115"/>
  <mergeCells count="12">
    <mergeCell ref="E81:H81"/>
    <mergeCell ref="L2:V2"/>
    <mergeCell ref="E50:H50"/>
    <mergeCell ref="E52:H52"/>
    <mergeCell ref="E54:H54"/>
    <mergeCell ref="E77:H77"/>
    <mergeCell ref="E79:H79"/>
    <mergeCell ref="E7:H7"/>
    <mergeCell ref="E9:H9"/>
    <mergeCell ref="E11:H11"/>
    <mergeCell ref="E20:H20"/>
    <mergeCell ref="E29:H29"/>
  </mergeCells>
  <hyperlinks>
    <hyperlink ref="F92" r:id="rId1" display="https://podminky.urs.cz/item/CS_URS_2023_02/741122015"/>
    <hyperlink ref="F95" r:id="rId2" display="https://podminky.urs.cz/item/CS_URS_2023_02/741122016"/>
    <hyperlink ref="F99" r:id="rId3" display="https://podminky.urs.cz/item/CS_URS_2023_02/741330731"/>
    <hyperlink ref="F102" r:id="rId4" display="https://podminky.urs.cz/item/CS_URS_2023_02/741310112"/>
    <hyperlink ref="F105" r:id="rId5" display="https://podminky.urs.cz/item/CS_URS_2023_02/741112061"/>
    <hyperlink ref="F108" r:id="rId6" display="https://podminky.urs.cz/item/CS_URS_2023_02/741110501"/>
    <hyperlink ref="F112" r:id="rId7" display="https://podminky.urs.cz/item/CS_URS_2023_02/HZS223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1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1"/>
      <c r="M2" s="371"/>
      <c r="N2" s="371"/>
      <c r="O2" s="371"/>
      <c r="P2" s="371"/>
      <c r="Q2" s="371"/>
      <c r="R2" s="371"/>
      <c r="S2" s="371"/>
      <c r="T2" s="371"/>
      <c r="U2" s="371"/>
      <c r="V2" s="371"/>
      <c r="AT2" s="19" t="s">
        <v>101</v>
      </c>
    </row>
    <row r="3" spans="2:46" s="1" customFormat="1" ht="6.95" customHeight="1">
      <c r="B3" s="110"/>
      <c r="C3" s="111"/>
      <c r="D3" s="111"/>
      <c r="E3" s="111"/>
      <c r="F3" s="111"/>
      <c r="G3" s="111"/>
      <c r="H3" s="111"/>
      <c r="I3" s="111"/>
      <c r="J3" s="111"/>
      <c r="K3" s="111"/>
      <c r="L3" s="22"/>
      <c r="AT3" s="19" t="s">
        <v>85</v>
      </c>
    </row>
    <row r="4" spans="2:46" s="1" customFormat="1" ht="24.95" customHeight="1">
      <c r="B4" s="22"/>
      <c r="D4" s="112" t="s">
        <v>114</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8" t="str">
        <f>'Rekapitulace stavby'!K6</f>
        <v>Částečná rekonstrukce VZT koleje Blanice</v>
      </c>
      <c r="F7" s="389"/>
      <c r="G7" s="389"/>
      <c r="H7" s="389"/>
      <c r="L7" s="22"/>
    </row>
    <row r="8" spans="2:12" s="1" customFormat="1" ht="12" customHeight="1">
      <c r="B8" s="22"/>
      <c r="D8" s="114" t="s">
        <v>115</v>
      </c>
      <c r="L8" s="22"/>
    </row>
    <row r="9" spans="1:31" s="2" customFormat="1" ht="16.5" customHeight="1">
      <c r="A9" s="36"/>
      <c r="B9" s="41"/>
      <c r="C9" s="36"/>
      <c r="D9" s="36"/>
      <c r="E9" s="388" t="s">
        <v>694</v>
      </c>
      <c r="F9" s="391"/>
      <c r="G9" s="391"/>
      <c r="H9" s="391"/>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695</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90" t="s">
        <v>752</v>
      </c>
      <c r="F11" s="391"/>
      <c r="G11" s="391"/>
      <c r="H11" s="391"/>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13. 12. 2023</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2" t="str">
        <f>'Rekapitulace stavby'!E14</f>
        <v>Vyplň údaj</v>
      </c>
      <c r="F20" s="393"/>
      <c r="G20" s="393"/>
      <c r="H20" s="393"/>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32</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4" t="s">
        <v>28</v>
      </c>
      <c r="J23" s="105" t="s">
        <v>34</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36</v>
      </c>
      <c r="E25" s="36"/>
      <c r="F25" s="36"/>
      <c r="G25" s="36"/>
      <c r="H25" s="36"/>
      <c r="I25" s="114" t="s">
        <v>26</v>
      </c>
      <c r="J25" s="105" t="s">
        <v>37</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38</v>
      </c>
      <c r="F26" s="36"/>
      <c r="G26" s="36"/>
      <c r="H26" s="36"/>
      <c r="I26" s="114" t="s">
        <v>28</v>
      </c>
      <c r="J26" s="105" t="s">
        <v>19</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39</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394" t="s">
        <v>19</v>
      </c>
      <c r="F29" s="394"/>
      <c r="G29" s="394"/>
      <c r="H29" s="394"/>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41</v>
      </c>
      <c r="E32" s="36"/>
      <c r="F32" s="36"/>
      <c r="G32" s="36"/>
      <c r="H32" s="36"/>
      <c r="I32" s="36"/>
      <c r="J32" s="122">
        <f>ROUND(J89,2)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43</v>
      </c>
      <c r="G34" s="36"/>
      <c r="H34" s="36"/>
      <c r="I34" s="123" t="s">
        <v>42</v>
      </c>
      <c r="J34" s="123" t="s">
        <v>44</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45</v>
      </c>
      <c r="E35" s="114" t="s">
        <v>46</v>
      </c>
      <c r="F35" s="125">
        <f>ROUND((SUM(BE89:BE109)),2)</f>
        <v>0</v>
      </c>
      <c r="G35" s="36"/>
      <c r="H35" s="36"/>
      <c r="I35" s="126">
        <v>0.21</v>
      </c>
      <c r="J35" s="125">
        <f>ROUND(((SUM(BE89:BE109))*I35),2)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47</v>
      </c>
      <c r="F36" s="125">
        <f>ROUND((SUM(BF89:BF109)),2)</f>
        <v>0</v>
      </c>
      <c r="G36" s="36"/>
      <c r="H36" s="36"/>
      <c r="I36" s="126">
        <v>0.15</v>
      </c>
      <c r="J36" s="125">
        <f>ROUND(((SUM(BF89:BF109))*I36),2)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48</v>
      </c>
      <c r="F37" s="125">
        <f>ROUND((SUM(BG89:BG109)),2)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49</v>
      </c>
      <c r="F38" s="125">
        <f>ROUND((SUM(BH89:BH109)),2)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50</v>
      </c>
      <c r="F39" s="125">
        <f>ROUND((SUM(BI89:BI109)),2)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51</v>
      </c>
      <c r="E41" s="129"/>
      <c r="F41" s="129"/>
      <c r="G41" s="130" t="s">
        <v>52</v>
      </c>
      <c r="H41" s="131" t="s">
        <v>53</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117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95" t="str">
        <f>E7</f>
        <v>Částečná rekonstrukce VZT koleje Blanice</v>
      </c>
      <c r="F50" s="396"/>
      <c r="G50" s="396"/>
      <c r="H50" s="396"/>
      <c r="I50" s="38"/>
      <c r="J50" s="38"/>
      <c r="K50" s="38"/>
      <c r="L50" s="115"/>
      <c r="S50" s="36"/>
      <c r="T50" s="36"/>
      <c r="U50" s="36"/>
      <c r="V50" s="36"/>
      <c r="W50" s="36"/>
      <c r="X50" s="36"/>
      <c r="Y50" s="36"/>
      <c r="Z50" s="36"/>
      <c r="AA50" s="36"/>
      <c r="AB50" s="36"/>
      <c r="AC50" s="36"/>
      <c r="AD50" s="36"/>
      <c r="AE50" s="36"/>
    </row>
    <row r="51" spans="2:12" s="1" customFormat="1" ht="12" customHeight="1">
      <c r="B51" s="23"/>
      <c r="C51" s="31" t="s">
        <v>115</v>
      </c>
      <c r="D51" s="24"/>
      <c r="E51" s="24"/>
      <c r="F51" s="24"/>
      <c r="G51" s="24"/>
      <c r="H51" s="24"/>
      <c r="I51" s="24"/>
      <c r="J51" s="24"/>
      <c r="K51" s="24"/>
      <c r="L51" s="22"/>
    </row>
    <row r="52" spans="1:31" s="2" customFormat="1" ht="16.5" customHeight="1">
      <c r="A52" s="36"/>
      <c r="B52" s="37"/>
      <c r="C52" s="38"/>
      <c r="D52" s="38"/>
      <c r="E52" s="395" t="s">
        <v>694</v>
      </c>
      <c r="F52" s="397"/>
      <c r="G52" s="397"/>
      <c r="H52" s="397"/>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695</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49" t="str">
        <f>E11</f>
        <v>003 - Pokoje I - J</v>
      </c>
      <c r="F54" s="397"/>
      <c r="G54" s="397"/>
      <c r="H54" s="397"/>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Chemická 953, 148 00 Praha 4</v>
      </c>
      <c r="G56" s="38"/>
      <c r="H56" s="38"/>
      <c r="I56" s="31" t="s">
        <v>23</v>
      </c>
      <c r="J56" s="61" t="str">
        <f>IF(J14="","",J14)</f>
        <v>13. 12. 2023</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25.7" customHeight="1">
      <c r="A58" s="36"/>
      <c r="B58" s="37"/>
      <c r="C58" s="31" t="s">
        <v>25</v>
      </c>
      <c r="D58" s="38"/>
      <c r="E58" s="38"/>
      <c r="F58" s="29" t="str">
        <f>E17</f>
        <v>Správa účelových zařízení VŠE v Praze</v>
      </c>
      <c r="G58" s="38"/>
      <c r="H58" s="38"/>
      <c r="I58" s="31" t="s">
        <v>31</v>
      </c>
      <c r="J58" s="34" t="str">
        <f>E23</f>
        <v>Drobný Architects, s.r.o.</v>
      </c>
      <c r="K58" s="38"/>
      <c r="L58" s="115"/>
      <c r="S58" s="36"/>
      <c r="T58" s="36"/>
      <c r="U58" s="36"/>
      <c r="V58" s="36"/>
      <c r="W58" s="36"/>
      <c r="X58" s="36"/>
      <c r="Y58" s="36"/>
      <c r="Z58" s="36"/>
      <c r="AA58" s="36"/>
      <c r="AB58" s="36"/>
      <c r="AC58" s="36"/>
      <c r="AD58" s="36"/>
      <c r="AE58" s="36"/>
    </row>
    <row r="59" spans="1:31" s="2" customFormat="1" ht="15.2" customHeight="1">
      <c r="A59" s="36"/>
      <c r="B59" s="37"/>
      <c r="C59" s="31" t="s">
        <v>29</v>
      </c>
      <c r="D59" s="38"/>
      <c r="E59" s="38"/>
      <c r="F59" s="29" t="str">
        <f>IF(E20="","",E20)</f>
        <v>Vyplň údaj</v>
      </c>
      <c r="G59" s="38"/>
      <c r="H59" s="38"/>
      <c r="I59" s="31" t="s">
        <v>36</v>
      </c>
      <c r="J59" s="34" t="str">
        <f>E26</f>
        <v>Ing. Jaroslav Stolička</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118</v>
      </c>
      <c r="D61" s="139"/>
      <c r="E61" s="139"/>
      <c r="F61" s="139"/>
      <c r="G61" s="139"/>
      <c r="H61" s="139"/>
      <c r="I61" s="139"/>
      <c r="J61" s="140" t="s">
        <v>119</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73</v>
      </c>
      <c r="D63" s="38"/>
      <c r="E63" s="38"/>
      <c r="F63" s="38"/>
      <c r="G63" s="38"/>
      <c r="H63" s="38"/>
      <c r="I63" s="38"/>
      <c r="J63" s="79">
        <f>J89</f>
        <v>0</v>
      </c>
      <c r="K63" s="38"/>
      <c r="L63" s="115"/>
      <c r="S63" s="36"/>
      <c r="T63" s="36"/>
      <c r="U63" s="36"/>
      <c r="V63" s="36"/>
      <c r="W63" s="36"/>
      <c r="X63" s="36"/>
      <c r="Y63" s="36"/>
      <c r="Z63" s="36"/>
      <c r="AA63" s="36"/>
      <c r="AB63" s="36"/>
      <c r="AC63" s="36"/>
      <c r="AD63" s="36"/>
      <c r="AE63" s="36"/>
      <c r="AU63" s="19" t="s">
        <v>120</v>
      </c>
    </row>
    <row r="64" spans="2:12" s="9" customFormat="1" ht="24.95" customHeight="1">
      <c r="B64" s="142"/>
      <c r="C64" s="143"/>
      <c r="D64" s="144" t="s">
        <v>697</v>
      </c>
      <c r="E64" s="145"/>
      <c r="F64" s="145"/>
      <c r="G64" s="145"/>
      <c r="H64" s="145"/>
      <c r="I64" s="145"/>
      <c r="J64" s="146">
        <f>J90</f>
        <v>0</v>
      </c>
      <c r="K64" s="143"/>
      <c r="L64" s="147"/>
    </row>
    <row r="65" spans="2:12" s="9" customFormat="1" ht="24.95" customHeight="1">
      <c r="B65" s="142"/>
      <c r="C65" s="143"/>
      <c r="D65" s="144" t="s">
        <v>698</v>
      </c>
      <c r="E65" s="145"/>
      <c r="F65" s="145"/>
      <c r="G65" s="145"/>
      <c r="H65" s="145"/>
      <c r="I65" s="145"/>
      <c r="J65" s="146">
        <f>J94</f>
        <v>0</v>
      </c>
      <c r="K65" s="143"/>
      <c r="L65" s="147"/>
    </row>
    <row r="66" spans="2:12" s="9" customFormat="1" ht="24.95" customHeight="1">
      <c r="B66" s="142"/>
      <c r="C66" s="143"/>
      <c r="D66" s="144" t="s">
        <v>699</v>
      </c>
      <c r="E66" s="145"/>
      <c r="F66" s="145"/>
      <c r="G66" s="145"/>
      <c r="H66" s="145"/>
      <c r="I66" s="145"/>
      <c r="J66" s="146">
        <f>J104</f>
        <v>0</v>
      </c>
      <c r="K66" s="143"/>
      <c r="L66" s="147"/>
    </row>
    <row r="67" spans="2:12" s="9" customFormat="1" ht="24.95" customHeight="1">
      <c r="B67" s="142"/>
      <c r="C67" s="143"/>
      <c r="D67" s="144" t="s">
        <v>700</v>
      </c>
      <c r="E67" s="145"/>
      <c r="F67" s="145"/>
      <c r="G67" s="145"/>
      <c r="H67" s="145"/>
      <c r="I67" s="145"/>
      <c r="J67" s="146">
        <f>J107</f>
        <v>0</v>
      </c>
      <c r="K67" s="143"/>
      <c r="L67" s="147"/>
    </row>
    <row r="68" spans="1:31" s="2" customFormat="1" ht="21.75" customHeight="1">
      <c r="A68" s="36"/>
      <c r="B68" s="37"/>
      <c r="C68" s="38"/>
      <c r="D68" s="38"/>
      <c r="E68" s="38"/>
      <c r="F68" s="38"/>
      <c r="G68" s="38"/>
      <c r="H68" s="38"/>
      <c r="I68" s="38"/>
      <c r="J68" s="38"/>
      <c r="K68" s="38"/>
      <c r="L68" s="115"/>
      <c r="S68" s="36"/>
      <c r="T68" s="36"/>
      <c r="U68" s="36"/>
      <c r="V68" s="36"/>
      <c r="W68" s="36"/>
      <c r="X68" s="36"/>
      <c r="Y68" s="36"/>
      <c r="Z68" s="36"/>
      <c r="AA68" s="36"/>
      <c r="AB68" s="36"/>
      <c r="AC68" s="36"/>
      <c r="AD68" s="36"/>
      <c r="AE68" s="36"/>
    </row>
    <row r="69" spans="1:31" s="2" customFormat="1" ht="6.95" customHeight="1">
      <c r="A69" s="36"/>
      <c r="B69" s="49"/>
      <c r="C69" s="50"/>
      <c r="D69" s="50"/>
      <c r="E69" s="50"/>
      <c r="F69" s="50"/>
      <c r="G69" s="50"/>
      <c r="H69" s="50"/>
      <c r="I69" s="50"/>
      <c r="J69" s="50"/>
      <c r="K69" s="50"/>
      <c r="L69" s="115"/>
      <c r="S69" s="36"/>
      <c r="T69" s="36"/>
      <c r="U69" s="36"/>
      <c r="V69" s="36"/>
      <c r="W69" s="36"/>
      <c r="X69" s="36"/>
      <c r="Y69" s="36"/>
      <c r="Z69" s="36"/>
      <c r="AA69" s="36"/>
      <c r="AB69" s="36"/>
      <c r="AC69" s="36"/>
      <c r="AD69" s="36"/>
      <c r="AE69" s="36"/>
    </row>
    <row r="73" spans="1:31" s="2" customFormat="1" ht="6.95" customHeight="1">
      <c r="A73" s="36"/>
      <c r="B73" s="51"/>
      <c r="C73" s="52"/>
      <c r="D73" s="52"/>
      <c r="E73" s="52"/>
      <c r="F73" s="52"/>
      <c r="G73" s="52"/>
      <c r="H73" s="52"/>
      <c r="I73" s="52"/>
      <c r="J73" s="52"/>
      <c r="K73" s="52"/>
      <c r="L73" s="115"/>
      <c r="S73" s="36"/>
      <c r="T73" s="36"/>
      <c r="U73" s="36"/>
      <c r="V73" s="36"/>
      <c r="W73" s="36"/>
      <c r="X73" s="36"/>
      <c r="Y73" s="36"/>
      <c r="Z73" s="36"/>
      <c r="AA73" s="36"/>
      <c r="AB73" s="36"/>
      <c r="AC73" s="36"/>
      <c r="AD73" s="36"/>
      <c r="AE73" s="36"/>
    </row>
    <row r="74" spans="1:31" s="2" customFormat="1" ht="24.95" customHeight="1">
      <c r="A74" s="36"/>
      <c r="B74" s="37"/>
      <c r="C74" s="25" t="s">
        <v>138</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2" customHeight="1">
      <c r="A76" s="36"/>
      <c r="B76" s="37"/>
      <c r="C76" s="31" t="s">
        <v>16</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6.5" customHeight="1">
      <c r="A77" s="36"/>
      <c r="B77" s="37"/>
      <c r="C77" s="38"/>
      <c r="D77" s="38"/>
      <c r="E77" s="395" t="str">
        <f>E7</f>
        <v>Částečná rekonstrukce VZT koleje Blanice</v>
      </c>
      <c r="F77" s="396"/>
      <c r="G77" s="396"/>
      <c r="H77" s="396"/>
      <c r="I77" s="38"/>
      <c r="J77" s="38"/>
      <c r="K77" s="38"/>
      <c r="L77" s="115"/>
      <c r="S77" s="36"/>
      <c r="T77" s="36"/>
      <c r="U77" s="36"/>
      <c r="V77" s="36"/>
      <c r="W77" s="36"/>
      <c r="X77" s="36"/>
      <c r="Y77" s="36"/>
      <c r="Z77" s="36"/>
      <c r="AA77" s="36"/>
      <c r="AB77" s="36"/>
      <c r="AC77" s="36"/>
      <c r="AD77" s="36"/>
      <c r="AE77" s="36"/>
    </row>
    <row r="78" spans="2:12" s="1" customFormat="1" ht="12" customHeight="1">
      <c r="B78" s="23"/>
      <c r="C78" s="31" t="s">
        <v>115</v>
      </c>
      <c r="D78" s="24"/>
      <c r="E78" s="24"/>
      <c r="F78" s="24"/>
      <c r="G78" s="24"/>
      <c r="H78" s="24"/>
      <c r="I78" s="24"/>
      <c r="J78" s="24"/>
      <c r="K78" s="24"/>
      <c r="L78" s="22"/>
    </row>
    <row r="79" spans="1:31" s="2" customFormat="1" ht="16.5" customHeight="1">
      <c r="A79" s="36"/>
      <c r="B79" s="37"/>
      <c r="C79" s="38"/>
      <c r="D79" s="38"/>
      <c r="E79" s="395" t="s">
        <v>694</v>
      </c>
      <c r="F79" s="397"/>
      <c r="G79" s="397"/>
      <c r="H79" s="397"/>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695</v>
      </c>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6.5" customHeight="1">
      <c r="A81" s="36"/>
      <c r="B81" s="37"/>
      <c r="C81" s="38"/>
      <c r="D81" s="38"/>
      <c r="E81" s="349" t="str">
        <f>E11</f>
        <v>003 - Pokoje I - J</v>
      </c>
      <c r="F81" s="397"/>
      <c r="G81" s="397"/>
      <c r="H81" s="397"/>
      <c r="I81" s="38"/>
      <c r="J81" s="38"/>
      <c r="K81" s="38"/>
      <c r="L81" s="115"/>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12" customHeight="1">
      <c r="A83" s="36"/>
      <c r="B83" s="37"/>
      <c r="C83" s="31" t="s">
        <v>21</v>
      </c>
      <c r="D83" s="38"/>
      <c r="E83" s="38"/>
      <c r="F83" s="29" t="str">
        <f>F14</f>
        <v>Chemická 953, 148 00 Praha 4</v>
      </c>
      <c r="G83" s="38"/>
      <c r="H83" s="38"/>
      <c r="I83" s="31" t="s">
        <v>23</v>
      </c>
      <c r="J83" s="61" t="str">
        <f>IF(J14="","",J14)</f>
        <v>13. 12. 2023</v>
      </c>
      <c r="K83" s="38"/>
      <c r="L83" s="115"/>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25.7" customHeight="1">
      <c r="A85" s="36"/>
      <c r="B85" s="37"/>
      <c r="C85" s="31" t="s">
        <v>25</v>
      </c>
      <c r="D85" s="38"/>
      <c r="E85" s="38"/>
      <c r="F85" s="29" t="str">
        <f>E17</f>
        <v>Správa účelových zařízení VŠE v Praze</v>
      </c>
      <c r="G85" s="38"/>
      <c r="H85" s="38"/>
      <c r="I85" s="31" t="s">
        <v>31</v>
      </c>
      <c r="J85" s="34" t="str">
        <f>E23</f>
        <v>Drobný Architects, s.r.o.</v>
      </c>
      <c r="K85" s="38"/>
      <c r="L85" s="115"/>
      <c r="S85" s="36"/>
      <c r="T85" s="36"/>
      <c r="U85" s="36"/>
      <c r="V85" s="36"/>
      <c r="W85" s="36"/>
      <c r="X85" s="36"/>
      <c r="Y85" s="36"/>
      <c r="Z85" s="36"/>
      <c r="AA85" s="36"/>
      <c r="AB85" s="36"/>
      <c r="AC85" s="36"/>
      <c r="AD85" s="36"/>
      <c r="AE85" s="36"/>
    </row>
    <row r="86" spans="1:31" s="2" customFormat="1" ht="15.2" customHeight="1">
      <c r="A86" s="36"/>
      <c r="B86" s="37"/>
      <c r="C86" s="31" t="s">
        <v>29</v>
      </c>
      <c r="D86" s="38"/>
      <c r="E86" s="38"/>
      <c r="F86" s="29" t="str">
        <f>IF(E20="","",E20)</f>
        <v>Vyplň údaj</v>
      </c>
      <c r="G86" s="38"/>
      <c r="H86" s="38"/>
      <c r="I86" s="31" t="s">
        <v>36</v>
      </c>
      <c r="J86" s="34" t="str">
        <f>E26</f>
        <v>Ing. Jaroslav Stolička</v>
      </c>
      <c r="K86" s="38"/>
      <c r="L86" s="115"/>
      <c r="S86" s="36"/>
      <c r="T86" s="36"/>
      <c r="U86" s="36"/>
      <c r="V86" s="36"/>
      <c r="W86" s="36"/>
      <c r="X86" s="36"/>
      <c r="Y86" s="36"/>
      <c r="Z86" s="36"/>
      <c r="AA86" s="36"/>
      <c r="AB86" s="36"/>
      <c r="AC86" s="36"/>
      <c r="AD86" s="36"/>
      <c r="AE86" s="36"/>
    </row>
    <row r="87" spans="1:31" s="2" customFormat="1" ht="10.3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11" customFormat="1" ht="29.25" customHeight="1">
      <c r="A88" s="153"/>
      <c r="B88" s="154"/>
      <c r="C88" s="155" t="s">
        <v>139</v>
      </c>
      <c r="D88" s="156" t="s">
        <v>60</v>
      </c>
      <c r="E88" s="156" t="s">
        <v>56</v>
      </c>
      <c r="F88" s="156" t="s">
        <v>57</v>
      </c>
      <c r="G88" s="156" t="s">
        <v>140</v>
      </c>
      <c r="H88" s="156" t="s">
        <v>141</v>
      </c>
      <c r="I88" s="156" t="s">
        <v>142</v>
      </c>
      <c r="J88" s="156" t="s">
        <v>119</v>
      </c>
      <c r="K88" s="157" t="s">
        <v>143</v>
      </c>
      <c r="L88" s="158"/>
      <c r="M88" s="70" t="s">
        <v>19</v>
      </c>
      <c r="N88" s="71" t="s">
        <v>45</v>
      </c>
      <c r="O88" s="71" t="s">
        <v>144</v>
      </c>
      <c r="P88" s="71" t="s">
        <v>145</v>
      </c>
      <c r="Q88" s="71" t="s">
        <v>146</v>
      </c>
      <c r="R88" s="71" t="s">
        <v>147</v>
      </c>
      <c r="S88" s="71" t="s">
        <v>148</v>
      </c>
      <c r="T88" s="72" t="s">
        <v>149</v>
      </c>
      <c r="U88" s="153"/>
      <c r="V88" s="153"/>
      <c r="W88" s="153"/>
      <c r="X88" s="153"/>
      <c r="Y88" s="153"/>
      <c r="Z88" s="153"/>
      <c r="AA88" s="153"/>
      <c r="AB88" s="153"/>
      <c r="AC88" s="153"/>
      <c r="AD88" s="153"/>
      <c r="AE88" s="153"/>
    </row>
    <row r="89" spans="1:63" s="2" customFormat="1" ht="22.9" customHeight="1">
      <c r="A89" s="36"/>
      <c r="B89" s="37"/>
      <c r="C89" s="77" t="s">
        <v>150</v>
      </c>
      <c r="D89" s="38"/>
      <c r="E89" s="38"/>
      <c r="F89" s="38"/>
      <c r="G89" s="38"/>
      <c r="H89" s="38"/>
      <c r="I89" s="38"/>
      <c r="J89" s="159">
        <f>BK89</f>
        <v>0</v>
      </c>
      <c r="K89" s="38"/>
      <c r="L89" s="41"/>
      <c r="M89" s="73"/>
      <c r="N89" s="160"/>
      <c r="O89" s="74"/>
      <c r="P89" s="161">
        <f>P90+P94+P104+P107</f>
        <v>0</v>
      </c>
      <c r="Q89" s="74"/>
      <c r="R89" s="161">
        <f>R90+R94+R104+R107</f>
        <v>0.00067</v>
      </c>
      <c r="S89" s="74"/>
      <c r="T89" s="162">
        <f>T90+T94+T104+T107</f>
        <v>0</v>
      </c>
      <c r="U89" s="36"/>
      <c r="V89" s="36"/>
      <c r="W89" s="36"/>
      <c r="X89" s="36"/>
      <c r="Y89" s="36"/>
      <c r="Z89" s="36"/>
      <c r="AA89" s="36"/>
      <c r="AB89" s="36"/>
      <c r="AC89" s="36"/>
      <c r="AD89" s="36"/>
      <c r="AE89" s="36"/>
      <c r="AT89" s="19" t="s">
        <v>74</v>
      </c>
      <c r="AU89" s="19" t="s">
        <v>120</v>
      </c>
      <c r="BK89" s="163">
        <f>BK90+BK94+BK104+BK107</f>
        <v>0</v>
      </c>
    </row>
    <row r="90" spans="2:63" s="12" customFormat="1" ht="25.9" customHeight="1">
      <c r="B90" s="164"/>
      <c r="C90" s="165"/>
      <c r="D90" s="166" t="s">
        <v>74</v>
      </c>
      <c r="E90" s="167" t="s">
        <v>701</v>
      </c>
      <c r="F90" s="167" t="s">
        <v>702</v>
      </c>
      <c r="G90" s="165"/>
      <c r="H90" s="165"/>
      <c r="I90" s="168"/>
      <c r="J90" s="169">
        <f>BK90</f>
        <v>0</v>
      </c>
      <c r="K90" s="165"/>
      <c r="L90" s="170"/>
      <c r="M90" s="171"/>
      <c r="N90" s="172"/>
      <c r="O90" s="172"/>
      <c r="P90" s="173">
        <f>SUM(P91:P93)</f>
        <v>0</v>
      </c>
      <c r="Q90" s="172"/>
      <c r="R90" s="173">
        <f>SUM(R91:R93)</f>
        <v>0.0001</v>
      </c>
      <c r="S90" s="172"/>
      <c r="T90" s="174">
        <f>SUM(T91:T93)</f>
        <v>0</v>
      </c>
      <c r="AR90" s="175" t="s">
        <v>83</v>
      </c>
      <c r="AT90" s="176" t="s">
        <v>74</v>
      </c>
      <c r="AU90" s="176" t="s">
        <v>75</v>
      </c>
      <c r="AY90" s="175" t="s">
        <v>153</v>
      </c>
      <c r="BK90" s="177">
        <f>SUM(BK91:BK93)</f>
        <v>0</v>
      </c>
    </row>
    <row r="91" spans="1:65" s="2" customFormat="1" ht="16.5" customHeight="1">
      <c r="A91" s="36"/>
      <c r="B91" s="37"/>
      <c r="C91" s="180" t="s">
        <v>83</v>
      </c>
      <c r="D91" s="180" t="s">
        <v>156</v>
      </c>
      <c r="E91" s="181" t="s">
        <v>703</v>
      </c>
      <c r="F91" s="182" t="s">
        <v>704</v>
      </c>
      <c r="G91" s="183" t="s">
        <v>212</v>
      </c>
      <c r="H91" s="184">
        <v>10</v>
      </c>
      <c r="I91" s="185"/>
      <c r="J91" s="186">
        <f>ROUND(I91*H91,2)</f>
        <v>0</v>
      </c>
      <c r="K91" s="182" t="s">
        <v>160</v>
      </c>
      <c r="L91" s="41"/>
      <c r="M91" s="187" t="s">
        <v>19</v>
      </c>
      <c r="N91" s="188" t="s">
        <v>46</v>
      </c>
      <c r="O91" s="66"/>
      <c r="P91" s="189">
        <f>O91*H91</f>
        <v>0</v>
      </c>
      <c r="Q91" s="189">
        <v>0</v>
      </c>
      <c r="R91" s="189">
        <f>Q91*H91</f>
        <v>0</v>
      </c>
      <c r="S91" s="189">
        <v>0</v>
      </c>
      <c r="T91" s="190">
        <f>S91*H91</f>
        <v>0</v>
      </c>
      <c r="U91" s="36"/>
      <c r="V91" s="36"/>
      <c r="W91" s="36"/>
      <c r="X91" s="36"/>
      <c r="Y91" s="36"/>
      <c r="Z91" s="36"/>
      <c r="AA91" s="36"/>
      <c r="AB91" s="36"/>
      <c r="AC91" s="36"/>
      <c r="AD91" s="36"/>
      <c r="AE91" s="36"/>
      <c r="AR91" s="191" t="s">
        <v>161</v>
      </c>
      <c r="AT91" s="191" t="s">
        <v>156</v>
      </c>
      <c r="AU91" s="191" t="s">
        <v>83</v>
      </c>
      <c r="AY91" s="19" t="s">
        <v>153</v>
      </c>
      <c r="BE91" s="192">
        <f>IF(N91="základní",J91,0)</f>
        <v>0</v>
      </c>
      <c r="BF91" s="192">
        <f>IF(N91="snížená",J91,0)</f>
        <v>0</v>
      </c>
      <c r="BG91" s="192">
        <f>IF(N91="zákl. přenesená",J91,0)</f>
        <v>0</v>
      </c>
      <c r="BH91" s="192">
        <f>IF(N91="sníž. přenesená",J91,0)</f>
        <v>0</v>
      </c>
      <c r="BI91" s="192">
        <f>IF(N91="nulová",J91,0)</f>
        <v>0</v>
      </c>
      <c r="BJ91" s="19" t="s">
        <v>83</v>
      </c>
      <c r="BK91" s="192">
        <f>ROUND(I91*H91,2)</f>
        <v>0</v>
      </c>
      <c r="BL91" s="19" t="s">
        <v>161</v>
      </c>
      <c r="BM91" s="191" t="s">
        <v>85</v>
      </c>
    </row>
    <row r="92" spans="1:47" s="2" customFormat="1" ht="11.25">
      <c r="A92" s="36"/>
      <c r="B92" s="37"/>
      <c r="C92" s="38"/>
      <c r="D92" s="193" t="s">
        <v>163</v>
      </c>
      <c r="E92" s="38"/>
      <c r="F92" s="194" t="s">
        <v>705</v>
      </c>
      <c r="G92" s="38"/>
      <c r="H92" s="38"/>
      <c r="I92" s="195"/>
      <c r="J92" s="38"/>
      <c r="K92" s="38"/>
      <c r="L92" s="41"/>
      <c r="M92" s="196"/>
      <c r="N92" s="197"/>
      <c r="O92" s="66"/>
      <c r="P92" s="66"/>
      <c r="Q92" s="66"/>
      <c r="R92" s="66"/>
      <c r="S92" s="66"/>
      <c r="T92" s="67"/>
      <c r="U92" s="36"/>
      <c r="V92" s="36"/>
      <c r="W92" s="36"/>
      <c r="X92" s="36"/>
      <c r="Y92" s="36"/>
      <c r="Z92" s="36"/>
      <c r="AA92" s="36"/>
      <c r="AB92" s="36"/>
      <c r="AC92" s="36"/>
      <c r="AD92" s="36"/>
      <c r="AE92" s="36"/>
      <c r="AT92" s="19" t="s">
        <v>163</v>
      </c>
      <c r="AU92" s="19" t="s">
        <v>83</v>
      </c>
    </row>
    <row r="93" spans="1:65" s="2" customFormat="1" ht="16.5" customHeight="1">
      <c r="A93" s="36"/>
      <c r="B93" s="37"/>
      <c r="C93" s="242" t="s">
        <v>85</v>
      </c>
      <c r="D93" s="242" t="s">
        <v>363</v>
      </c>
      <c r="E93" s="243" t="s">
        <v>706</v>
      </c>
      <c r="F93" s="244" t="s">
        <v>707</v>
      </c>
      <c r="G93" s="245" t="s">
        <v>212</v>
      </c>
      <c r="H93" s="246">
        <v>10</v>
      </c>
      <c r="I93" s="247"/>
      <c r="J93" s="248">
        <f>ROUND(I93*H93,2)</f>
        <v>0</v>
      </c>
      <c r="K93" s="244" t="s">
        <v>160</v>
      </c>
      <c r="L93" s="249"/>
      <c r="M93" s="250" t="s">
        <v>19</v>
      </c>
      <c r="N93" s="251" t="s">
        <v>46</v>
      </c>
      <c r="O93" s="66"/>
      <c r="P93" s="189">
        <f>O93*H93</f>
        <v>0</v>
      </c>
      <c r="Q93" s="189">
        <v>1E-05</v>
      </c>
      <c r="R93" s="189">
        <f>Q93*H93</f>
        <v>0.0001</v>
      </c>
      <c r="S93" s="189">
        <v>0</v>
      </c>
      <c r="T93" s="190">
        <f>S93*H93</f>
        <v>0</v>
      </c>
      <c r="U93" s="36"/>
      <c r="V93" s="36"/>
      <c r="W93" s="36"/>
      <c r="X93" s="36"/>
      <c r="Y93" s="36"/>
      <c r="Z93" s="36"/>
      <c r="AA93" s="36"/>
      <c r="AB93" s="36"/>
      <c r="AC93" s="36"/>
      <c r="AD93" s="36"/>
      <c r="AE93" s="36"/>
      <c r="AR93" s="191" t="s">
        <v>238</v>
      </c>
      <c r="AT93" s="191" t="s">
        <v>363</v>
      </c>
      <c r="AU93" s="191" t="s">
        <v>83</v>
      </c>
      <c r="AY93" s="19" t="s">
        <v>153</v>
      </c>
      <c r="BE93" s="192">
        <f>IF(N93="základní",J93,0)</f>
        <v>0</v>
      </c>
      <c r="BF93" s="192">
        <f>IF(N93="snížená",J93,0)</f>
        <v>0</v>
      </c>
      <c r="BG93" s="192">
        <f>IF(N93="zákl. přenesená",J93,0)</f>
        <v>0</v>
      </c>
      <c r="BH93" s="192">
        <f>IF(N93="sníž. přenesená",J93,0)</f>
        <v>0</v>
      </c>
      <c r="BI93" s="192">
        <f>IF(N93="nulová",J93,0)</f>
        <v>0</v>
      </c>
      <c r="BJ93" s="19" t="s">
        <v>83</v>
      </c>
      <c r="BK93" s="192">
        <f>ROUND(I93*H93,2)</f>
        <v>0</v>
      </c>
      <c r="BL93" s="19" t="s">
        <v>161</v>
      </c>
      <c r="BM93" s="191" t="s">
        <v>161</v>
      </c>
    </row>
    <row r="94" spans="2:63" s="12" customFormat="1" ht="25.9" customHeight="1">
      <c r="B94" s="164"/>
      <c r="C94" s="165"/>
      <c r="D94" s="166" t="s">
        <v>74</v>
      </c>
      <c r="E94" s="167" t="s">
        <v>713</v>
      </c>
      <c r="F94" s="167" t="s">
        <v>714</v>
      </c>
      <c r="G94" s="165"/>
      <c r="H94" s="165"/>
      <c r="I94" s="168"/>
      <c r="J94" s="169">
        <f>BK94</f>
        <v>0</v>
      </c>
      <c r="K94" s="165"/>
      <c r="L94" s="170"/>
      <c r="M94" s="171"/>
      <c r="N94" s="172"/>
      <c r="O94" s="172"/>
      <c r="P94" s="173">
        <f>SUM(P95:P103)</f>
        <v>0</v>
      </c>
      <c r="Q94" s="172"/>
      <c r="R94" s="173">
        <f>SUM(R95:R103)</f>
        <v>0.00057</v>
      </c>
      <c r="S94" s="172"/>
      <c r="T94" s="174">
        <f>SUM(T95:T103)</f>
        <v>0</v>
      </c>
      <c r="AR94" s="175" t="s">
        <v>83</v>
      </c>
      <c r="AT94" s="176" t="s">
        <v>74</v>
      </c>
      <c r="AU94" s="176" t="s">
        <v>75</v>
      </c>
      <c r="AY94" s="175" t="s">
        <v>153</v>
      </c>
      <c r="BK94" s="177">
        <f>SUM(BK95:BK103)</f>
        <v>0</v>
      </c>
    </row>
    <row r="95" spans="1:65" s="2" customFormat="1" ht="16.5" customHeight="1">
      <c r="A95" s="36"/>
      <c r="B95" s="37"/>
      <c r="C95" s="180" t="s">
        <v>154</v>
      </c>
      <c r="D95" s="180" t="s">
        <v>156</v>
      </c>
      <c r="E95" s="181" t="s">
        <v>720</v>
      </c>
      <c r="F95" s="182" t="s">
        <v>721</v>
      </c>
      <c r="G95" s="183" t="s">
        <v>278</v>
      </c>
      <c r="H95" s="184">
        <v>2</v>
      </c>
      <c r="I95" s="185"/>
      <c r="J95" s="186">
        <f>ROUND(I95*H95,2)</f>
        <v>0</v>
      </c>
      <c r="K95" s="182" t="s">
        <v>160</v>
      </c>
      <c r="L95" s="41"/>
      <c r="M95" s="187" t="s">
        <v>19</v>
      </c>
      <c r="N95" s="188" t="s">
        <v>46</v>
      </c>
      <c r="O95" s="66"/>
      <c r="P95" s="189">
        <f>O95*H95</f>
        <v>0</v>
      </c>
      <c r="Q95" s="189">
        <v>0</v>
      </c>
      <c r="R95" s="189">
        <f>Q95*H95</f>
        <v>0</v>
      </c>
      <c r="S95" s="189">
        <v>0</v>
      </c>
      <c r="T95" s="190">
        <f>S95*H95</f>
        <v>0</v>
      </c>
      <c r="U95" s="36"/>
      <c r="V95" s="36"/>
      <c r="W95" s="36"/>
      <c r="X95" s="36"/>
      <c r="Y95" s="36"/>
      <c r="Z95" s="36"/>
      <c r="AA95" s="36"/>
      <c r="AB95" s="36"/>
      <c r="AC95" s="36"/>
      <c r="AD95" s="36"/>
      <c r="AE95" s="36"/>
      <c r="AR95" s="191" t="s">
        <v>161</v>
      </c>
      <c r="AT95" s="191" t="s">
        <v>156</v>
      </c>
      <c r="AU95" s="191" t="s">
        <v>83</v>
      </c>
      <c r="AY95" s="19" t="s">
        <v>153</v>
      </c>
      <c r="BE95" s="192">
        <f>IF(N95="základní",J95,0)</f>
        <v>0</v>
      </c>
      <c r="BF95" s="192">
        <f>IF(N95="snížená",J95,0)</f>
        <v>0</v>
      </c>
      <c r="BG95" s="192">
        <f>IF(N95="zákl. přenesená",J95,0)</f>
        <v>0</v>
      </c>
      <c r="BH95" s="192">
        <f>IF(N95="sníž. přenesená",J95,0)</f>
        <v>0</v>
      </c>
      <c r="BI95" s="192">
        <f>IF(N95="nulová",J95,0)</f>
        <v>0</v>
      </c>
      <c r="BJ95" s="19" t="s">
        <v>83</v>
      </c>
      <c r="BK95" s="192">
        <f>ROUND(I95*H95,2)</f>
        <v>0</v>
      </c>
      <c r="BL95" s="19" t="s">
        <v>161</v>
      </c>
      <c r="BM95" s="191" t="s">
        <v>238</v>
      </c>
    </row>
    <row r="96" spans="1:47" s="2" customFormat="1" ht="11.25">
      <c r="A96" s="36"/>
      <c r="B96" s="37"/>
      <c r="C96" s="38"/>
      <c r="D96" s="193" t="s">
        <v>163</v>
      </c>
      <c r="E96" s="38"/>
      <c r="F96" s="194" t="s">
        <v>722</v>
      </c>
      <c r="G96" s="38"/>
      <c r="H96" s="38"/>
      <c r="I96" s="195"/>
      <c r="J96" s="38"/>
      <c r="K96" s="38"/>
      <c r="L96" s="41"/>
      <c r="M96" s="196"/>
      <c r="N96" s="197"/>
      <c r="O96" s="66"/>
      <c r="P96" s="66"/>
      <c r="Q96" s="66"/>
      <c r="R96" s="66"/>
      <c r="S96" s="66"/>
      <c r="T96" s="67"/>
      <c r="U96" s="36"/>
      <c r="V96" s="36"/>
      <c r="W96" s="36"/>
      <c r="X96" s="36"/>
      <c r="Y96" s="36"/>
      <c r="Z96" s="36"/>
      <c r="AA96" s="36"/>
      <c r="AB96" s="36"/>
      <c r="AC96" s="36"/>
      <c r="AD96" s="36"/>
      <c r="AE96" s="36"/>
      <c r="AT96" s="19" t="s">
        <v>163</v>
      </c>
      <c r="AU96" s="19" t="s">
        <v>83</v>
      </c>
    </row>
    <row r="97" spans="1:65" s="2" customFormat="1" ht="16.5" customHeight="1">
      <c r="A97" s="36"/>
      <c r="B97" s="37"/>
      <c r="C97" s="242" t="s">
        <v>161</v>
      </c>
      <c r="D97" s="242" t="s">
        <v>363</v>
      </c>
      <c r="E97" s="243" t="s">
        <v>723</v>
      </c>
      <c r="F97" s="244" t="s">
        <v>724</v>
      </c>
      <c r="G97" s="245" t="s">
        <v>278</v>
      </c>
      <c r="H97" s="246">
        <v>2</v>
      </c>
      <c r="I97" s="247"/>
      <c r="J97" s="248">
        <f>ROUND(I97*H97,2)</f>
        <v>0</v>
      </c>
      <c r="K97" s="244" t="s">
        <v>160</v>
      </c>
      <c r="L97" s="249"/>
      <c r="M97" s="250" t="s">
        <v>19</v>
      </c>
      <c r="N97" s="251" t="s">
        <v>46</v>
      </c>
      <c r="O97" s="66"/>
      <c r="P97" s="189">
        <f>O97*H97</f>
        <v>0</v>
      </c>
      <c r="Q97" s="189">
        <v>5E-05</v>
      </c>
      <c r="R97" s="189">
        <f>Q97*H97</f>
        <v>0.0001</v>
      </c>
      <c r="S97" s="189">
        <v>0</v>
      </c>
      <c r="T97" s="190">
        <f>S97*H97</f>
        <v>0</v>
      </c>
      <c r="U97" s="36"/>
      <c r="V97" s="36"/>
      <c r="W97" s="36"/>
      <c r="X97" s="36"/>
      <c r="Y97" s="36"/>
      <c r="Z97" s="36"/>
      <c r="AA97" s="36"/>
      <c r="AB97" s="36"/>
      <c r="AC97" s="36"/>
      <c r="AD97" s="36"/>
      <c r="AE97" s="36"/>
      <c r="AR97" s="191" t="s">
        <v>238</v>
      </c>
      <c r="AT97" s="191" t="s">
        <v>363</v>
      </c>
      <c r="AU97" s="191" t="s">
        <v>83</v>
      </c>
      <c r="AY97" s="19" t="s">
        <v>153</v>
      </c>
      <c r="BE97" s="192">
        <f>IF(N97="základní",J97,0)</f>
        <v>0</v>
      </c>
      <c r="BF97" s="192">
        <f>IF(N97="snížená",J97,0)</f>
        <v>0</v>
      </c>
      <c r="BG97" s="192">
        <f>IF(N97="zákl. přenesená",J97,0)</f>
        <v>0</v>
      </c>
      <c r="BH97" s="192">
        <f>IF(N97="sníž. přenesená",J97,0)</f>
        <v>0</v>
      </c>
      <c r="BI97" s="192">
        <f>IF(N97="nulová",J97,0)</f>
        <v>0</v>
      </c>
      <c r="BJ97" s="19" t="s">
        <v>83</v>
      </c>
      <c r="BK97" s="192">
        <f>ROUND(I97*H97,2)</f>
        <v>0</v>
      </c>
      <c r="BL97" s="19" t="s">
        <v>161</v>
      </c>
      <c r="BM97" s="191" t="s">
        <v>255</v>
      </c>
    </row>
    <row r="98" spans="1:65" s="2" customFormat="1" ht="16.5" customHeight="1">
      <c r="A98" s="36"/>
      <c r="B98" s="37"/>
      <c r="C98" s="180" t="s">
        <v>209</v>
      </c>
      <c r="D98" s="180" t="s">
        <v>156</v>
      </c>
      <c r="E98" s="181" t="s">
        <v>725</v>
      </c>
      <c r="F98" s="182" t="s">
        <v>726</v>
      </c>
      <c r="G98" s="183" t="s">
        <v>278</v>
      </c>
      <c r="H98" s="184">
        <v>2</v>
      </c>
      <c r="I98" s="185"/>
      <c r="J98" s="186">
        <f>ROUND(I98*H98,2)</f>
        <v>0</v>
      </c>
      <c r="K98" s="182" t="s">
        <v>160</v>
      </c>
      <c r="L98" s="41"/>
      <c r="M98" s="187" t="s">
        <v>19</v>
      </c>
      <c r="N98" s="188" t="s">
        <v>46</v>
      </c>
      <c r="O98" s="66"/>
      <c r="P98" s="189">
        <f>O98*H98</f>
        <v>0</v>
      </c>
      <c r="Q98" s="189">
        <v>0</v>
      </c>
      <c r="R98" s="189">
        <f>Q98*H98</f>
        <v>0</v>
      </c>
      <c r="S98" s="189">
        <v>0</v>
      </c>
      <c r="T98" s="190">
        <f>S98*H98</f>
        <v>0</v>
      </c>
      <c r="U98" s="36"/>
      <c r="V98" s="36"/>
      <c r="W98" s="36"/>
      <c r="X98" s="36"/>
      <c r="Y98" s="36"/>
      <c r="Z98" s="36"/>
      <c r="AA98" s="36"/>
      <c r="AB98" s="36"/>
      <c r="AC98" s="36"/>
      <c r="AD98" s="36"/>
      <c r="AE98" s="36"/>
      <c r="AR98" s="191" t="s">
        <v>161</v>
      </c>
      <c r="AT98" s="191" t="s">
        <v>156</v>
      </c>
      <c r="AU98" s="191" t="s">
        <v>83</v>
      </c>
      <c r="AY98" s="19" t="s">
        <v>153</v>
      </c>
      <c r="BE98" s="192">
        <f>IF(N98="základní",J98,0)</f>
        <v>0</v>
      </c>
      <c r="BF98" s="192">
        <f>IF(N98="snížená",J98,0)</f>
        <v>0</v>
      </c>
      <c r="BG98" s="192">
        <f>IF(N98="zákl. přenesená",J98,0)</f>
        <v>0</v>
      </c>
      <c r="BH98" s="192">
        <f>IF(N98="sníž. přenesená",J98,0)</f>
        <v>0</v>
      </c>
      <c r="BI98" s="192">
        <f>IF(N98="nulová",J98,0)</f>
        <v>0</v>
      </c>
      <c r="BJ98" s="19" t="s">
        <v>83</v>
      </c>
      <c r="BK98" s="192">
        <f>ROUND(I98*H98,2)</f>
        <v>0</v>
      </c>
      <c r="BL98" s="19" t="s">
        <v>161</v>
      </c>
      <c r="BM98" s="191" t="s">
        <v>275</v>
      </c>
    </row>
    <row r="99" spans="1:47" s="2" customFormat="1" ht="11.25">
      <c r="A99" s="36"/>
      <c r="B99" s="37"/>
      <c r="C99" s="38"/>
      <c r="D99" s="193" t="s">
        <v>163</v>
      </c>
      <c r="E99" s="38"/>
      <c r="F99" s="194" t="s">
        <v>727</v>
      </c>
      <c r="G99" s="38"/>
      <c r="H99" s="38"/>
      <c r="I99" s="195"/>
      <c r="J99" s="38"/>
      <c r="K99" s="38"/>
      <c r="L99" s="41"/>
      <c r="M99" s="196"/>
      <c r="N99" s="197"/>
      <c r="O99" s="66"/>
      <c r="P99" s="66"/>
      <c r="Q99" s="66"/>
      <c r="R99" s="66"/>
      <c r="S99" s="66"/>
      <c r="T99" s="67"/>
      <c r="U99" s="36"/>
      <c r="V99" s="36"/>
      <c r="W99" s="36"/>
      <c r="X99" s="36"/>
      <c r="Y99" s="36"/>
      <c r="Z99" s="36"/>
      <c r="AA99" s="36"/>
      <c r="AB99" s="36"/>
      <c r="AC99" s="36"/>
      <c r="AD99" s="36"/>
      <c r="AE99" s="36"/>
      <c r="AT99" s="19" t="s">
        <v>163</v>
      </c>
      <c r="AU99" s="19" t="s">
        <v>83</v>
      </c>
    </row>
    <row r="100" spans="1:65" s="2" customFormat="1" ht="16.5" customHeight="1">
      <c r="A100" s="36"/>
      <c r="B100" s="37"/>
      <c r="C100" s="242" t="s">
        <v>222</v>
      </c>
      <c r="D100" s="242" t="s">
        <v>363</v>
      </c>
      <c r="E100" s="243" t="s">
        <v>728</v>
      </c>
      <c r="F100" s="244" t="s">
        <v>753</v>
      </c>
      <c r="G100" s="245" t="s">
        <v>278</v>
      </c>
      <c r="H100" s="246">
        <v>2</v>
      </c>
      <c r="I100" s="247"/>
      <c r="J100" s="248">
        <f>ROUND(I100*H100,2)</f>
        <v>0</v>
      </c>
      <c r="K100" s="244" t="s">
        <v>160</v>
      </c>
      <c r="L100" s="249"/>
      <c r="M100" s="250" t="s">
        <v>19</v>
      </c>
      <c r="N100" s="251" t="s">
        <v>46</v>
      </c>
      <c r="O100" s="66"/>
      <c r="P100" s="189">
        <f>O100*H100</f>
        <v>0</v>
      </c>
      <c r="Q100" s="189">
        <v>4E-05</v>
      </c>
      <c r="R100" s="189">
        <f>Q100*H100</f>
        <v>8E-05</v>
      </c>
      <c r="S100" s="189">
        <v>0</v>
      </c>
      <c r="T100" s="190">
        <f>S100*H100</f>
        <v>0</v>
      </c>
      <c r="U100" s="36"/>
      <c r="V100" s="36"/>
      <c r="W100" s="36"/>
      <c r="X100" s="36"/>
      <c r="Y100" s="36"/>
      <c r="Z100" s="36"/>
      <c r="AA100" s="36"/>
      <c r="AB100" s="36"/>
      <c r="AC100" s="36"/>
      <c r="AD100" s="36"/>
      <c r="AE100" s="36"/>
      <c r="AR100" s="191" t="s">
        <v>238</v>
      </c>
      <c r="AT100" s="191" t="s">
        <v>363</v>
      </c>
      <c r="AU100" s="191" t="s">
        <v>83</v>
      </c>
      <c r="AY100" s="19" t="s">
        <v>153</v>
      </c>
      <c r="BE100" s="192">
        <f>IF(N100="základní",J100,0)</f>
        <v>0</v>
      </c>
      <c r="BF100" s="192">
        <f>IF(N100="snížená",J100,0)</f>
        <v>0</v>
      </c>
      <c r="BG100" s="192">
        <f>IF(N100="zákl. přenesená",J100,0)</f>
        <v>0</v>
      </c>
      <c r="BH100" s="192">
        <f>IF(N100="sníž. přenesená",J100,0)</f>
        <v>0</v>
      </c>
      <c r="BI100" s="192">
        <f>IF(N100="nulová",J100,0)</f>
        <v>0</v>
      </c>
      <c r="BJ100" s="19" t="s">
        <v>83</v>
      </c>
      <c r="BK100" s="192">
        <f>ROUND(I100*H100,2)</f>
        <v>0</v>
      </c>
      <c r="BL100" s="19" t="s">
        <v>161</v>
      </c>
      <c r="BM100" s="191" t="s">
        <v>292</v>
      </c>
    </row>
    <row r="101" spans="1:65" s="2" customFormat="1" ht="24.2" customHeight="1">
      <c r="A101" s="36"/>
      <c r="B101" s="37"/>
      <c r="C101" s="180" t="s">
        <v>233</v>
      </c>
      <c r="D101" s="180" t="s">
        <v>156</v>
      </c>
      <c r="E101" s="181" t="s">
        <v>730</v>
      </c>
      <c r="F101" s="182" t="s">
        <v>731</v>
      </c>
      <c r="G101" s="183" t="s">
        <v>212</v>
      </c>
      <c r="H101" s="184">
        <v>3</v>
      </c>
      <c r="I101" s="185"/>
      <c r="J101" s="186">
        <f>ROUND(I101*H101,2)</f>
        <v>0</v>
      </c>
      <c r="K101" s="182" t="s">
        <v>160</v>
      </c>
      <c r="L101" s="41"/>
      <c r="M101" s="187" t="s">
        <v>19</v>
      </c>
      <c r="N101" s="188" t="s">
        <v>46</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161</v>
      </c>
      <c r="AT101" s="191" t="s">
        <v>156</v>
      </c>
      <c r="AU101" s="191" t="s">
        <v>83</v>
      </c>
      <c r="AY101" s="19" t="s">
        <v>153</v>
      </c>
      <c r="BE101" s="192">
        <f>IF(N101="základní",J101,0)</f>
        <v>0</v>
      </c>
      <c r="BF101" s="192">
        <f>IF(N101="snížená",J101,0)</f>
        <v>0</v>
      </c>
      <c r="BG101" s="192">
        <f>IF(N101="zákl. přenesená",J101,0)</f>
        <v>0</v>
      </c>
      <c r="BH101" s="192">
        <f>IF(N101="sníž. přenesená",J101,0)</f>
        <v>0</v>
      </c>
      <c r="BI101" s="192">
        <f>IF(N101="nulová",J101,0)</f>
        <v>0</v>
      </c>
      <c r="BJ101" s="19" t="s">
        <v>83</v>
      </c>
      <c r="BK101" s="192">
        <f>ROUND(I101*H101,2)</f>
        <v>0</v>
      </c>
      <c r="BL101" s="19" t="s">
        <v>161</v>
      </c>
      <c r="BM101" s="191" t="s">
        <v>754</v>
      </c>
    </row>
    <row r="102" spans="1:47" s="2" customFormat="1" ht="11.25">
      <c r="A102" s="36"/>
      <c r="B102" s="37"/>
      <c r="C102" s="38"/>
      <c r="D102" s="193" t="s">
        <v>163</v>
      </c>
      <c r="E102" s="38"/>
      <c r="F102" s="194" t="s">
        <v>733</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163</v>
      </c>
      <c r="AU102" s="19" t="s">
        <v>83</v>
      </c>
    </row>
    <row r="103" spans="1:65" s="2" customFormat="1" ht="16.5" customHeight="1">
      <c r="A103" s="36"/>
      <c r="B103" s="37"/>
      <c r="C103" s="242" t="s">
        <v>238</v>
      </c>
      <c r="D103" s="242" t="s">
        <v>363</v>
      </c>
      <c r="E103" s="243" t="s">
        <v>734</v>
      </c>
      <c r="F103" s="244" t="s">
        <v>735</v>
      </c>
      <c r="G103" s="245" t="s">
        <v>212</v>
      </c>
      <c r="H103" s="246">
        <v>3</v>
      </c>
      <c r="I103" s="247"/>
      <c r="J103" s="248">
        <f>ROUND(I103*H103,2)</f>
        <v>0</v>
      </c>
      <c r="K103" s="244" t="s">
        <v>160</v>
      </c>
      <c r="L103" s="249"/>
      <c r="M103" s="250" t="s">
        <v>19</v>
      </c>
      <c r="N103" s="251" t="s">
        <v>46</v>
      </c>
      <c r="O103" s="66"/>
      <c r="P103" s="189">
        <f>O103*H103</f>
        <v>0</v>
      </c>
      <c r="Q103" s="189">
        <v>0.00013</v>
      </c>
      <c r="R103" s="189">
        <f>Q103*H103</f>
        <v>0.00038999999999999994</v>
      </c>
      <c r="S103" s="189">
        <v>0</v>
      </c>
      <c r="T103" s="190">
        <f>S103*H103</f>
        <v>0</v>
      </c>
      <c r="U103" s="36"/>
      <c r="V103" s="36"/>
      <c r="W103" s="36"/>
      <c r="X103" s="36"/>
      <c r="Y103" s="36"/>
      <c r="Z103" s="36"/>
      <c r="AA103" s="36"/>
      <c r="AB103" s="36"/>
      <c r="AC103" s="36"/>
      <c r="AD103" s="36"/>
      <c r="AE103" s="36"/>
      <c r="AR103" s="191" t="s">
        <v>238</v>
      </c>
      <c r="AT103" s="191" t="s">
        <v>363</v>
      </c>
      <c r="AU103" s="191" t="s">
        <v>83</v>
      </c>
      <c r="AY103" s="19" t="s">
        <v>153</v>
      </c>
      <c r="BE103" s="192">
        <f>IF(N103="základní",J103,0)</f>
        <v>0</v>
      </c>
      <c r="BF103" s="192">
        <f>IF(N103="snížená",J103,0)</f>
        <v>0</v>
      </c>
      <c r="BG103" s="192">
        <f>IF(N103="zákl. přenesená",J103,0)</f>
        <v>0</v>
      </c>
      <c r="BH103" s="192">
        <f>IF(N103="sníž. přenesená",J103,0)</f>
        <v>0</v>
      </c>
      <c r="BI103" s="192">
        <f>IF(N103="nulová",J103,0)</f>
        <v>0</v>
      </c>
      <c r="BJ103" s="19" t="s">
        <v>83</v>
      </c>
      <c r="BK103" s="192">
        <f>ROUND(I103*H103,2)</f>
        <v>0</v>
      </c>
      <c r="BL103" s="19" t="s">
        <v>161</v>
      </c>
      <c r="BM103" s="191" t="s">
        <v>755</v>
      </c>
    </row>
    <row r="104" spans="2:63" s="12" customFormat="1" ht="25.9" customHeight="1">
      <c r="B104" s="164"/>
      <c r="C104" s="165"/>
      <c r="D104" s="166" t="s">
        <v>74</v>
      </c>
      <c r="E104" s="167" t="s">
        <v>737</v>
      </c>
      <c r="F104" s="167" t="s">
        <v>738</v>
      </c>
      <c r="G104" s="165"/>
      <c r="H104" s="165"/>
      <c r="I104" s="168"/>
      <c r="J104" s="169">
        <f>BK104</f>
        <v>0</v>
      </c>
      <c r="K104" s="165"/>
      <c r="L104" s="170"/>
      <c r="M104" s="171"/>
      <c r="N104" s="172"/>
      <c r="O104" s="172"/>
      <c r="P104" s="173">
        <f>SUM(P105:P106)</f>
        <v>0</v>
      </c>
      <c r="Q104" s="172"/>
      <c r="R104" s="173">
        <f>SUM(R105:R106)</f>
        <v>0</v>
      </c>
      <c r="S104" s="172"/>
      <c r="T104" s="174">
        <f>SUM(T105:T106)</f>
        <v>0</v>
      </c>
      <c r="AR104" s="175" t="s">
        <v>83</v>
      </c>
      <c r="AT104" s="176" t="s">
        <v>74</v>
      </c>
      <c r="AU104" s="176" t="s">
        <v>75</v>
      </c>
      <c r="AY104" s="175" t="s">
        <v>153</v>
      </c>
      <c r="BK104" s="177">
        <f>SUM(BK105:BK106)</f>
        <v>0</v>
      </c>
    </row>
    <row r="105" spans="1:65" s="2" customFormat="1" ht="16.5" customHeight="1">
      <c r="A105" s="36"/>
      <c r="B105" s="37"/>
      <c r="C105" s="180" t="s">
        <v>249</v>
      </c>
      <c r="D105" s="180" t="s">
        <v>156</v>
      </c>
      <c r="E105" s="181" t="s">
        <v>739</v>
      </c>
      <c r="F105" s="182" t="s">
        <v>740</v>
      </c>
      <c r="G105" s="183" t="s">
        <v>741</v>
      </c>
      <c r="H105" s="184">
        <v>8</v>
      </c>
      <c r="I105" s="185"/>
      <c r="J105" s="186">
        <f>ROUND(I105*H105,2)</f>
        <v>0</v>
      </c>
      <c r="K105" s="182" t="s">
        <v>160</v>
      </c>
      <c r="L105" s="41"/>
      <c r="M105" s="187" t="s">
        <v>19</v>
      </c>
      <c r="N105" s="188" t="s">
        <v>46</v>
      </c>
      <c r="O105" s="66"/>
      <c r="P105" s="189">
        <f>O105*H105</f>
        <v>0</v>
      </c>
      <c r="Q105" s="189">
        <v>0</v>
      </c>
      <c r="R105" s="189">
        <f>Q105*H105</f>
        <v>0</v>
      </c>
      <c r="S105" s="189">
        <v>0</v>
      </c>
      <c r="T105" s="190">
        <f>S105*H105</f>
        <v>0</v>
      </c>
      <c r="U105" s="36"/>
      <c r="V105" s="36"/>
      <c r="W105" s="36"/>
      <c r="X105" s="36"/>
      <c r="Y105" s="36"/>
      <c r="Z105" s="36"/>
      <c r="AA105" s="36"/>
      <c r="AB105" s="36"/>
      <c r="AC105" s="36"/>
      <c r="AD105" s="36"/>
      <c r="AE105" s="36"/>
      <c r="AR105" s="191" t="s">
        <v>161</v>
      </c>
      <c r="AT105" s="191" t="s">
        <v>156</v>
      </c>
      <c r="AU105" s="191" t="s">
        <v>83</v>
      </c>
      <c r="AY105" s="19" t="s">
        <v>153</v>
      </c>
      <c r="BE105" s="192">
        <f>IF(N105="základní",J105,0)</f>
        <v>0</v>
      </c>
      <c r="BF105" s="192">
        <f>IF(N105="snížená",J105,0)</f>
        <v>0</v>
      </c>
      <c r="BG105" s="192">
        <f>IF(N105="zákl. přenesená",J105,0)</f>
        <v>0</v>
      </c>
      <c r="BH105" s="192">
        <f>IF(N105="sníž. přenesená",J105,0)</f>
        <v>0</v>
      </c>
      <c r="BI105" s="192">
        <f>IF(N105="nulová",J105,0)</f>
        <v>0</v>
      </c>
      <c r="BJ105" s="19" t="s">
        <v>83</v>
      </c>
      <c r="BK105" s="192">
        <f>ROUND(I105*H105,2)</f>
        <v>0</v>
      </c>
      <c r="BL105" s="19" t="s">
        <v>161</v>
      </c>
      <c r="BM105" s="191" t="s">
        <v>285</v>
      </c>
    </row>
    <row r="106" spans="1:47" s="2" customFormat="1" ht="11.25">
      <c r="A106" s="36"/>
      <c r="B106" s="37"/>
      <c r="C106" s="38"/>
      <c r="D106" s="193" t="s">
        <v>163</v>
      </c>
      <c r="E106" s="38"/>
      <c r="F106" s="194" t="s">
        <v>742</v>
      </c>
      <c r="G106" s="38"/>
      <c r="H106" s="38"/>
      <c r="I106" s="195"/>
      <c r="J106" s="38"/>
      <c r="K106" s="38"/>
      <c r="L106" s="41"/>
      <c r="M106" s="196"/>
      <c r="N106" s="197"/>
      <c r="O106" s="66"/>
      <c r="P106" s="66"/>
      <c r="Q106" s="66"/>
      <c r="R106" s="66"/>
      <c r="S106" s="66"/>
      <c r="T106" s="67"/>
      <c r="U106" s="36"/>
      <c r="V106" s="36"/>
      <c r="W106" s="36"/>
      <c r="X106" s="36"/>
      <c r="Y106" s="36"/>
      <c r="Z106" s="36"/>
      <c r="AA106" s="36"/>
      <c r="AB106" s="36"/>
      <c r="AC106" s="36"/>
      <c r="AD106" s="36"/>
      <c r="AE106" s="36"/>
      <c r="AT106" s="19" t="s">
        <v>163</v>
      </c>
      <c r="AU106" s="19" t="s">
        <v>83</v>
      </c>
    </row>
    <row r="107" spans="2:63" s="12" customFormat="1" ht="25.9" customHeight="1">
      <c r="B107" s="164"/>
      <c r="C107" s="165"/>
      <c r="D107" s="166" t="s">
        <v>74</v>
      </c>
      <c r="E107" s="167" t="s">
        <v>743</v>
      </c>
      <c r="F107" s="167" t="s">
        <v>714</v>
      </c>
      <c r="G107" s="165"/>
      <c r="H107" s="165"/>
      <c r="I107" s="168"/>
      <c r="J107" s="169">
        <f>BK107</f>
        <v>0</v>
      </c>
      <c r="K107" s="165"/>
      <c r="L107" s="170"/>
      <c r="M107" s="171"/>
      <c r="N107" s="172"/>
      <c r="O107" s="172"/>
      <c r="P107" s="173">
        <f>SUM(P108:P109)</f>
        <v>0</v>
      </c>
      <c r="Q107" s="172"/>
      <c r="R107" s="173">
        <f>SUM(R108:R109)</f>
        <v>0</v>
      </c>
      <c r="S107" s="172"/>
      <c r="T107" s="174">
        <f>SUM(T108:T109)</f>
        <v>0</v>
      </c>
      <c r="AR107" s="175" t="s">
        <v>83</v>
      </c>
      <c r="AT107" s="176" t="s">
        <v>74</v>
      </c>
      <c r="AU107" s="176" t="s">
        <v>75</v>
      </c>
      <c r="AY107" s="175" t="s">
        <v>153</v>
      </c>
      <c r="BK107" s="177">
        <f>SUM(BK108:BK109)</f>
        <v>0</v>
      </c>
    </row>
    <row r="108" spans="1:65" s="2" customFormat="1" ht="16.5" customHeight="1">
      <c r="A108" s="36"/>
      <c r="B108" s="37"/>
      <c r="C108" s="180" t="s">
        <v>255</v>
      </c>
      <c r="D108" s="180" t="s">
        <v>156</v>
      </c>
      <c r="E108" s="181" t="s">
        <v>744</v>
      </c>
      <c r="F108" s="182" t="s">
        <v>745</v>
      </c>
      <c r="G108" s="183" t="s">
        <v>278</v>
      </c>
      <c r="H108" s="184">
        <v>2</v>
      </c>
      <c r="I108" s="185"/>
      <c r="J108" s="186">
        <f>ROUND(I108*H108,2)</f>
        <v>0</v>
      </c>
      <c r="K108" s="182" t="s">
        <v>19</v>
      </c>
      <c r="L108" s="41"/>
      <c r="M108" s="187" t="s">
        <v>19</v>
      </c>
      <c r="N108" s="188" t="s">
        <v>46</v>
      </c>
      <c r="O108" s="66"/>
      <c r="P108" s="189">
        <f>O108*H108</f>
        <v>0</v>
      </c>
      <c r="Q108" s="189">
        <v>0</v>
      </c>
      <c r="R108" s="189">
        <f>Q108*H108</f>
        <v>0</v>
      </c>
      <c r="S108" s="189">
        <v>0</v>
      </c>
      <c r="T108" s="190">
        <f>S108*H108</f>
        <v>0</v>
      </c>
      <c r="U108" s="36"/>
      <c r="V108" s="36"/>
      <c r="W108" s="36"/>
      <c r="X108" s="36"/>
      <c r="Y108" s="36"/>
      <c r="Z108" s="36"/>
      <c r="AA108" s="36"/>
      <c r="AB108" s="36"/>
      <c r="AC108" s="36"/>
      <c r="AD108" s="36"/>
      <c r="AE108" s="36"/>
      <c r="AR108" s="191" t="s">
        <v>161</v>
      </c>
      <c r="AT108" s="191" t="s">
        <v>156</v>
      </c>
      <c r="AU108" s="191" t="s">
        <v>83</v>
      </c>
      <c r="AY108" s="19" t="s">
        <v>153</v>
      </c>
      <c r="BE108" s="192">
        <f>IF(N108="základní",J108,0)</f>
        <v>0</v>
      </c>
      <c r="BF108" s="192">
        <f>IF(N108="snížená",J108,0)</f>
        <v>0</v>
      </c>
      <c r="BG108" s="192">
        <f>IF(N108="zákl. přenesená",J108,0)</f>
        <v>0</v>
      </c>
      <c r="BH108" s="192">
        <f>IF(N108="sníž. přenesená",J108,0)</f>
        <v>0</v>
      </c>
      <c r="BI108" s="192">
        <f>IF(N108="nulová",J108,0)</f>
        <v>0</v>
      </c>
      <c r="BJ108" s="19" t="s">
        <v>83</v>
      </c>
      <c r="BK108" s="192">
        <f>ROUND(I108*H108,2)</f>
        <v>0</v>
      </c>
      <c r="BL108" s="19" t="s">
        <v>161</v>
      </c>
      <c r="BM108" s="191" t="s">
        <v>312</v>
      </c>
    </row>
    <row r="109" spans="1:65" s="2" customFormat="1" ht="16.5" customHeight="1">
      <c r="A109" s="36"/>
      <c r="B109" s="37"/>
      <c r="C109" s="242" t="s">
        <v>267</v>
      </c>
      <c r="D109" s="242" t="s">
        <v>363</v>
      </c>
      <c r="E109" s="243" t="s">
        <v>746</v>
      </c>
      <c r="F109" s="244" t="s">
        <v>747</v>
      </c>
      <c r="G109" s="245" t="s">
        <v>278</v>
      </c>
      <c r="H109" s="246">
        <v>2</v>
      </c>
      <c r="I109" s="247"/>
      <c r="J109" s="248">
        <f>ROUND(I109*H109,2)</f>
        <v>0</v>
      </c>
      <c r="K109" s="244" t="s">
        <v>19</v>
      </c>
      <c r="L109" s="249"/>
      <c r="M109" s="261" t="s">
        <v>19</v>
      </c>
      <c r="N109" s="262" t="s">
        <v>46</v>
      </c>
      <c r="O109" s="258"/>
      <c r="P109" s="259">
        <f>O109*H109</f>
        <v>0</v>
      </c>
      <c r="Q109" s="259">
        <v>0</v>
      </c>
      <c r="R109" s="259">
        <f>Q109*H109</f>
        <v>0</v>
      </c>
      <c r="S109" s="259">
        <v>0</v>
      </c>
      <c r="T109" s="260">
        <f>S109*H109</f>
        <v>0</v>
      </c>
      <c r="U109" s="36"/>
      <c r="V109" s="36"/>
      <c r="W109" s="36"/>
      <c r="X109" s="36"/>
      <c r="Y109" s="36"/>
      <c r="Z109" s="36"/>
      <c r="AA109" s="36"/>
      <c r="AB109" s="36"/>
      <c r="AC109" s="36"/>
      <c r="AD109" s="36"/>
      <c r="AE109" s="36"/>
      <c r="AR109" s="191" t="s">
        <v>238</v>
      </c>
      <c r="AT109" s="191" t="s">
        <v>363</v>
      </c>
      <c r="AU109" s="191" t="s">
        <v>83</v>
      </c>
      <c r="AY109" s="19" t="s">
        <v>153</v>
      </c>
      <c r="BE109" s="192">
        <f>IF(N109="základní",J109,0)</f>
        <v>0</v>
      </c>
      <c r="BF109" s="192">
        <f>IF(N109="snížená",J109,0)</f>
        <v>0</v>
      </c>
      <c r="BG109" s="192">
        <f>IF(N109="zákl. přenesená",J109,0)</f>
        <v>0</v>
      </c>
      <c r="BH109" s="192">
        <f>IF(N109="sníž. přenesená",J109,0)</f>
        <v>0</v>
      </c>
      <c r="BI109" s="192">
        <f>IF(N109="nulová",J109,0)</f>
        <v>0</v>
      </c>
      <c r="BJ109" s="19" t="s">
        <v>83</v>
      </c>
      <c r="BK109" s="192">
        <f>ROUND(I109*H109,2)</f>
        <v>0</v>
      </c>
      <c r="BL109" s="19" t="s">
        <v>161</v>
      </c>
      <c r="BM109" s="191" t="s">
        <v>323</v>
      </c>
    </row>
    <row r="110" spans="1:31" s="2" customFormat="1" ht="6.95" customHeight="1">
      <c r="A110" s="36"/>
      <c r="B110" s="49"/>
      <c r="C110" s="50"/>
      <c r="D110" s="50"/>
      <c r="E110" s="50"/>
      <c r="F110" s="50"/>
      <c r="G110" s="50"/>
      <c r="H110" s="50"/>
      <c r="I110" s="50"/>
      <c r="J110" s="50"/>
      <c r="K110" s="50"/>
      <c r="L110" s="41"/>
      <c r="M110" s="36"/>
      <c r="O110" s="36"/>
      <c r="P110" s="36"/>
      <c r="Q110" s="36"/>
      <c r="R110" s="36"/>
      <c r="S110" s="36"/>
      <c r="T110" s="36"/>
      <c r="U110" s="36"/>
      <c r="V110" s="36"/>
      <c r="W110" s="36"/>
      <c r="X110" s="36"/>
      <c r="Y110" s="36"/>
      <c r="Z110" s="36"/>
      <c r="AA110" s="36"/>
      <c r="AB110" s="36"/>
      <c r="AC110" s="36"/>
      <c r="AD110" s="36"/>
      <c r="AE110" s="36"/>
    </row>
  </sheetData>
  <sheetProtection algorithmName="SHA-512" hashValue="B5BN80HVsBJ1XkcihZkv5G2XkGS9dptuQCKGJ4LKOLT6FXO+RP+8/6jjadolsVDa405LRjqgD2OI7BvgSovXrA==" saltValue="2KfOGeI0Q7fmk1ekFnFQgoZMDCMYtIyegGWDp4A7Oktia/nbvWlyEl0HqbrCK+W4kcQ/TjX53jRDYHy+ihKSXA==" spinCount="100000" sheet="1" objects="1" scenarios="1" formatColumns="0" formatRows="0" autoFilter="0"/>
  <autoFilter ref="C88:K109"/>
  <mergeCells count="12">
    <mergeCell ref="E81:H81"/>
    <mergeCell ref="L2:V2"/>
    <mergeCell ref="E50:H50"/>
    <mergeCell ref="E52:H52"/>
    <mergeCell ref="E54:H54"/>
    <mergeCell ref="E77:H77"/>
    <mergeCell ref="E79:H79"/>
    <mergeCell ref="E7:H7"/>
    <mergeCell ref="E9:H9"/>
    <mergeCell ref="E11:H11"/>
    <mergeCell ref="E20:H20"/>
    <mergeCell ref="E29:H29"/>
  </mergeCells>
  <hyperlinks>
    <hyperlink ref="F92" r:id="rId1" display="https://podminky.urs.cz/item/CS_URS_2023_02/741122015"/>
    <hyperlink ref="F96" r:id="rId2" display="https://podminky.urs.cz/item/CS_URS_2023_02/741330731"/>
    <hyperlink ref="F99" r:id="rId3" display="https://podminky.urs.cz/item/CS_URS_2023_02/741112061"/>
    <hyperlink ref="F102" r:id="rId4" display="https://podminky.urs.cz/item/CS_URS_2023_02/741110501"/>
    <hyperlink ref="F106" r:id="rId5" display="https://podminky.urs.cz/item/CS_URS_2023_02/HZS223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1"/>
      <c r="M2" s="371"/>
      <c r="N2" s="371"/>
      <c r="O2" s="371"/>
      <c r="P2" s="371"/>
      <c r="Q2" s="371"/>
      <c r="R2" s="371"/>
      <c r="S2" s="371"/>
      <c r="T2" s="371"/>
      <c r="U2" s="371"/>
      <c r="V2" s="371"/>
      <c r="AT2" s="19" t="s">
        <v>104</v>
      </c>
    </row>
    <row r="3" spans="2:46" s="1" customFormat="1" ht="6.95" customHeight="1">
      <c r="B3" s="110"/>
      <c r="C3" s="111"/>
      <c r="D3" s="111"/>
      <c r="E3" s="111"/>
      <c r="F3" s="111"/>
      <c r="G3" s="111"/>
      <c r="H3" s="111"/>
      <c r="I3" s="111"/>
      <c r="J3" s="111"/>
      <c r="K3" s="111"/>
      <c r="L3" s="22"/>
      <c r="AT3" s="19" t="s">
        <v>85</v>
      </c>
    </row>
    <row r="4" spans="2:46" s="1" customFormat="1" ht="24.95" customHeight="1">
      <c r="B4" s="22"/>
      <c r="D4" s="112" t="s">
        <v>114</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8" t="str">
        <f>'Rekapitulace stavby'!K6</f>
        <v>Částečná rekonstrukce VZT koleje Blanice</v>
      </c>
      <c r="F7" s="389"/>
      <c r="G7" s="389"/>
      <c r="H7" s="389"/>
      <c r="L7" s="22"/>
    </row>
    <row r="8" spans="2:12" s="1" customFormat="1" ht="12" customHeight="1">
      <c r="B8" s="22"/>
      <c r="D8" s="114" t="s">
        <v>115</v>
      </c>
      <c r="L8" s="22"/>
    </row>
    <row r="9" spans="1:31" s="2" customFormat="1" ht="16.5" customHeight="1">
      <c r="A9" s="36"/>
      <c r="B9" s="41"/>
      <c r="C9" s="36"/>
      <c r="D9" s="36"/>
      <c r="E9" s="388" t="s">
        <v>694</v>
      </c>
      <c r="F9" s="391"/>
      <c r="G9" s="391"/>
      <c r="H9" s="391"/>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695</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90" t="s">
        <v>756</v>
      </c>
      <c r="F11" s="391"/>
      <c r="G11" s="391"/>
      <c r="H11" s="391"/>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13. 12. 2023</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2" t="str">
        <f>'Rekapitulace stavby'!E14</f>
        <v>Vyplň údaj</v>
      </c>
      <c r="F20" s="393"/>
      <c r="G20" s="393"/>
      <c r="H20" s="393"/>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32</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4" t="s">
        <v>28</v>
      </c>
      <c r="J23" s="105" t="s">
        <v>34</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36</v>
      </c>
      <c r="E25" s="36"/>
      <c r="F25" s="36"/>
      <c r="G25" s="36"/>
      <c r="H25" s="36"/>
      <c r="I25" s="114" t="s">
        <v>26</v>
      </c>
      <c r="J25" s="105" t="s">
        <v>37</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38</v>
      </c>
      <c r="F26" s="36"/>
      <c r="G26" s="36"/>
      <c r="H26" s="36"/>
      <c r="I26" s="114" t="s">
        <v>28</v>
      </c>
      <c r="J26" s="105" t="s">
        <v>19</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39</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394" t="s">
        <v>19</v>
      </c>
      <c r="F29" s="394"/>
      <c r="G29" s="394"/>
      <c r="H29" s="394"/>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41</v>
      </c>
      <c r="E32" s="36"/>
      <c r="F32" s="36"/>
      <c r="G32" s="36"/>
      <c r="H32" s="36"/>
      <c r="I32" s="36"/>
      <c r="J32" s="122">
        <f>ROUND(J89,2)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43</v>
      </c>
      <c r="G34" s="36"/>
      <c r="H34" s="36"/>
      <c r="I34" s="123" t="s">
        <v>42</v>
      </c>
      <c r="J34" s="123" t="s">
        <v>44</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45</v>
      </c>
      <c r="E35" s="114" t="s">
        <v>46</v>
      </c>
      <c r="F35" s="125">
        <f>ROUND((SUM(BE89:BE115)),2)</f>
        <v>0</v>
      </c>
      <c r="G35" s="36"/>
      <c r="H35" s="36"/>
      <c r="I35" s="126">
        <v>0.21</v>
      </c>
      <c r="J35" s="125">
        <f>ROUND(((SUM(BE89:BE115))*I35),2)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47</v>
      </c>
      <c r="F36" s="125">
        <f>ROUND((SUM(BF89:BF115)),2)</f>
        <v>0</v>
      </c>
      <c r="G36" s="36"/>
      <c r="H36" s="36"/>
      <c r="I36" s="126">
        <v>0.15</v>
      </c>
      <c r="J36" s="125">
        <f>ROUND(((SUM(BF89:BF115))*I36),2)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48</v>
      </c>
      <c r="F37" s="125">
        <f>ROUND((SUM(BG89:BG115)),2)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49</v>
      </c>
      <c r="F38" s="125">
        <f>ROUND((SUM(BH89:BH115)),2)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50</v>
      </c>
      <c r="F39" s="125">
        <f>ROUND((SUM(BI89:BI115)),2)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51</v>
      </c>
      <c r="E41" s="129"/>
      <c r="F41" s="129"/>
      <c r="G41" s="130" t="s">
        <v>52</v>
      </c>
      <c r="H41" s="131" t="s">
        <v>53</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117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95" t="str">
        <f>E7</f>
        <v>Částečná rekonstrukce VZT koleje Blanice</v>
      </c>
      <c r="F50" s="396"/>
      <c r="G50" s="396"/>
      <c r="H50" s="396"/>
      <c r="I50" s="38"/>
      <c r="J50" s="38"/>
      <c r="K50" s="38"/>
      <c r="L50" s="115"/>
      <c r="S50" s="36"/>
      <c r="T50" s="36"/>
      <c r="U50" s="36"/>
      <c r="V50" s="36"/>
      <c r="W50" s="36"/>
      <c r="X50" s="36"/>
      <c r="Y50" s="36"/>
      <c r="Z50" s="36"/>
      <c r="AA50" s="36"/>
      <c r="AB50" s="36"/>
      <c r="AC50" s="36"/>
      <c r="AD50" s="36"/>
      <c r="AE50" s="36"/>
    </row>
    <row r="51" spans="2:12" s="1" customFormat="1" ht="12" customHeight="1">
      <c r="B51" s="23"/>
      <c r="C51" s="31" t="s">
        <v>115</v>
      </c>
      <c r="D51" s="24"/>
      <c r="E51" s="24"/>
      <c r="F51" s="24"/>
      <c r="G51" s="24"/>
      <c r="H51" s="24"/>
      <c r="I51" s="24"/>
      <c r="J51" s="24"/>
      <c r="K51" s="24"/>
      <c r="L51" s="22"/>
    </row>
    <row r="52" spans="1:31" s="2" customFormat="1" ht="16.5" customHeight="1">
      <c r="A52" s="36"/>
      <c r="B52" s="37"/>
      <c r="C52" s="38"/>
      <c r="D52" s="38"/>
      <c r="E52" s="395" t="s">
        <v>694</v>
      </c>
      <c r="F52" s="397"/>
      <c r="G52" s="397"/>
      <c r="H52" s="397"/>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695</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49" t="str">
        <f>E11</f>
        <v>004 - Pokoj K</v>
      </c>
      <c r="F54" s="397"/>
      <c r="G54" s="397"/>
      <c r="H54" s="397"/>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Chemická 953, 148 00 Praha 4</v>
      </c>
      <c r="G56" s="38"/>
      <c r="H56" s="38"/>
      <c r="I56" s="31" t="s">
        <v>23</v>
      </c>
      <c r="J56" s="61" t="str">
        <f>IF(J14="","",J14)</f>
        <v>13. 12. 2023</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25.7" customHeight="1">
      <c r="A58" s="36"/>
      <c r="B58" s="37"/>
      <c r="C58" s="31" t="s">
        <v>25</v>
      </c>
      <c r="D58" s="38"/>
      <c r="E58" s="38"/>
      <c r="F58" s="29" t="str">
        <f>E17</f>
        <v>Správa účelových zařízení VŠE v Praze</v>
      </c>
      <c r="G58" s="38"/>
      <c r="H58" s="38"/>
      <c r="I58" s="31" t="s">
        <v>31</v>
      </c>
      <c r="J58" s="34" t="str">
        <f>E23</f>
        <v>Drobný Architects, s.r.o.</v>
      </c>
      <c r="K58" s="38"/>
      <c r="L58" s="115"/>
      <c r="S58" s="36"/>
      <c r="T58" s="36"/>
      <c r="U58" s="36"/>
      <c r="V58" s="36"/>
      <c r="W58" s="36"/>
      <c r="X58" s="36"/>
      <c r="Y58" s="36"/>
      <c r="Z58" s="36"/>
      <c r="AA58" s="36"/>
      <c r="AB58" s="36"/>
      <c r="AC58" s="36"/>
      <c r="AD58" s="36"/>
      <c r="AE58" s="36"/>
    </row>
    <row r="59" spans="1:31" s="2" customFormat="1" ht="15.2" customHeight="1">
      <c r="A59" s="36"/>
      <c r="B59" s="37"/>
      <c r="C59" s="31" t="s">
        <v>29</v>
      </c>
      <c r="D59" s="38"/>
      <c r="E59" s="38"/>
      <c r="F59" s="29" t="str">
        <f>IF(E20="","",E20)</f>
        <v>Vyplň údaj</v>
      </c>
      <c r="G59" s="38"/>
      <c r="H59" s="38"/>
      <c r="I59" s="31" t="s">
        <v>36</v>
      </c>
      <c r="J59" s="34" t="str">
        <f>E26</f>
        <v>Ing. Jaroslav Stolička</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118</v>
      </c>
      <c r="D61" s="139"/>
      <c r="E61" s="139"/>
      <c r="F61" s="139"/>
      <c r="G61" s="139"/>
      <c r="H61" s="139"/>
      <c r="I61" s="139"/>
      <c r="J61" s="140" t="s">
        <v>119</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73</v>
      </c>
      <c r="D63" s="38"/>
      <c r="E63" s="38"/>
      <c r="F63" s="38"/>
      <c r="G63" s="38"/>
      <c r="H63" s="38"/>
      <c r="I63" s="38"/>
      <c r="J63" s="79">
        <f>J89</f>
        <v>0</v>
      </c>
      <c r="K63" s="38"/>
      <c r="L63" s="115"/>
      <c r="S63" s="36"/>
      <c r="T63" s="36"/>
      <c r="U63" s="36"/>
      <c r="V63" s="36"/>
      <c r="W63" s="36"/>
      <c r="X63" s="36"/>
      <c r="Y63" s="36"/>
      <c r="Z63" s="36"/>
      <c r="AA63" s="36"/>
      <c r="AB63" s="36"/>
      <c r="AC63" s="36"/>
      <c r="AD63" s="36"/>
      <c r="AE63" s="36"/>
      <c r="AU63" s="19" t="s">
        <v>120</v>
      </c>
    </row>
    <row r="64" spans="2:12" s="9" customFormat="1" ht="24.95" customHeight="1">
      <c r="B64" s="142"/>
      <c r="C64" s="143"/>
      <c r="D64" s="144" t="s">
        <v>697</v>
      </c>
      <c r="E64" s="145"/>
      <c r="F64" s="145"/>
      <c r="G64" s="145"/>
      <c r="H64" s="145"/>
      <c r="I64" s="145"/>
      <c r="J64" s="146">
        <f>J90</f>
        <v>0</v>
      </c>
      <c r="K64" s="143"/>
      <c r="L64" s="147"/>
    </row>
    <row r="65" spans="2:12" s="9" customFormat="1" ht="24.95" customHeight="1">
      <c r="B65" s="142"/>
      <c r="C65" s="143"/>
      <c r="D65" s="144" t="s">
        <v>698</v>
      </c>
      <c r="E65" s="145"/>
      <c r="F65" s="145"/>
      <c r="G65" s="145"/>
      <c r="H65" s="145"/>
      <c r="I65" s="145"/>
      <c r="J65" s="146">
        <f>J97</f>
        <v>0</v>
      </c>
      <c r="K65" s="143"/>
      <c r="L65" s="147"/>
    </row>
    <row r="66" spans="2:12" s="9" customFormat="1" ht="24.95" customHeight="1">
      <c r="B66" s="142"/>
      <c r="C66" s="143"/>
      <c r="D66" s="144" t="s">
        <v>699</v>
      </c>
      <c r="E66" s="145"/>
      <c r="F66" s="145"/>
      <c r="G66" s="145"/>
      <c r="H66" s="145"/>
      <c r="I66" s="145"/>
      <c r="J66" s="146">
        <f>J110</f>
        <v>0</v>
      </c>
      <c r="K66" s="143"/>
      <c r="L66" s="147"/>
    </row>
    <row r="67" spans="2:12" s="9" customFormat="1" ht="24.95" customHeight="1">
      <c r="B67" s="142"/>
      <c r="C67" s="143"/>
      <c r="D67" s="144" t="s">
        <v>700</v>
      </c>
      <c r="E67" s="145"/>
      <c r="F67" s="145"/>
      <c r="G67" s="145"/>
      <c r="H67" s="145"/>
      <c r="I67" s="145"/>
      <c r="J67" s="146">
        <f>J113</f>
        <v>0</v>
      </c>
      <c r="K67" s="143"/>
      <c r="L67" s="147"/>
    </row>
    <row r="68" spans="1:31" s="2" customFormat="1" ht="21.75" customHeight="1">
      <c r="A68" s="36"/>
      <c r="B68" s="37"/>
      <c r="C68" s="38"/>
      <c r="D68" s="38"/>
      <c r="E68" s="38"/>
      <c r="F68" s="38"/>
      <c r="G68" s="38"/>
      <c r="H68" s="38"/>
      <c r="I68" s="38"/>
      <c r="J68" s="38"/>
      <c r="K68" s="38"/>
      <c r="L68" s="115"/>
      <c r="S68" s="36"/>
      <c r="T68" s="36"/>
      <c r="U68" s="36"/>
      <c r="V68" s="36"/>
      <c r="W68" s="36"/>
      <c r="X68" s="36"/>
      <c r="Y68" s="36"/>
      <c r="Z68" s="36"/>
      <c r="AA68" s="36"/>
      <c r="AB68" s="36"/>
      <c r="AC68" s="36"/>
      <c r="AD68" s="36"/>
      <c r="AE68" s="36"/>
    </row>
    <row r="69" spans="1:31" s="2" customFormat="1" ht="6.95" customHeight="1">
      <c r="A69" s="36"/>
      <c r="B69" s="49"/>
      <c r="C69" s="50"/>
      <c r="D69" s="50"/>
      <c r="E69" s="50"/>
      <c r="F69" s="50"/>
      <c r="G69" s="50"/>
      <c r="H69" s="50"/>
      <c r="I69" s="50"/>
      <c r="J69" s="50"/>
      <c r="K69" s="50"/>
      <c r="L69" s="115"/>
      <c r="S69" s="36"/>
      <c r="T69" s="36"/>
      <c r="U69" s="36"/>
      <c r="V69" s="36"/>
      <c r="W69" s="36"/>
      <c r="X69" s="36"/>
      <c r="Y69" s="36"/>
      <c r="Z69" s="36"/>
      <c r="AA69" s="36"/>
      <c r="AB69" s="36"/>
      <c r="AC69" s="36"/>
      <c r="AD69" s="36"/>
      <c r="AE69" s="36"/>
    </row>
    <row r="73" spans="1:31" s="2" customFormat="1" ht="6.95" customHeight="1">
      <c r="A73" s="36"/>
      <c r="B73" s="51"/>
      <c r="C73" s="52"/>
      <c r="D73" s="52"/>
      <c r="E73" s="52"/>
      <c r="F73" s="52"/>
      <c r="G73" s="52"/>
      <c r="H73" s="52"/>
      <c r="I73" s="52"/>
      <c r="J73" s="52"/>
      <c r="K73" s="52"/>
      <c r="L73" s="115"/>
      <c r="S73" s="36"/>
      <c r="T73" s="36"/>
      <c r="U73" s="36"/>
      <c r="V73" s="36"/>
      <c r="W73" s="36"/>
      <c r="X73" s="36"/>
      <c r="Y73" s="36"/>
      <c r="Z73" s="36"/>
      <c r="AA73" s="36"/>
      <c r="AB73" s="36"/>
      <c r="AC73" s="36"/>
      <c r="AD73" s="36"/>
      <c r="AE73" s="36"/>
    </row>
    <row r="74" spans="1:31" s="2" customFormat="1" ht="24.95" customHeight="1">
      <c r="A74" s="36"/>
      <c r="B74" s="37"/>
      <c r="C74" s="25" t="s">
        <v>138</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2" customHeight="1">
      <c r="A76" s="36"/>
      <c r="B76" s="37"/>
      <c r="C76" s="31" t="s">
        <v>16</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6.5" customHeight="1">
      <c r="A77" s="36"/>
      <c r="B77" s="37"/>
      <c r="C77" s="38"/>
      <c r="D77" s="38"/>
      <c r="E77" s="395" t="str">
        <f>E7</f>
        <v>Částečná rekonstrukce VZT koleje Blanice</v>
      </c>
      <c r="F77" s="396"/>
      <c r="G77" s="396"/>
      <c r="H77" s="396"/>
      <c r="I77" s="38"/>
      <c r="J77" s="38"/>
      <c r="K77" s="38"/>
      <c r="L77" s="115"/>
      <c r="S77" s="36"/>
      <c r="T77" s="36"/>
      <c r="U77" s="36"/>
      <c r="V77" s="36"/>
      <c r="W77" s="36"/>
      <c r="X77" s="36"/>
      <c r="Y77" s="36"/>
      <c r="Z77" s="36"/>
      <c r="AA77" s="36"/>
      <c r="AB77" s="36"/>
      <c r="AC77" s="36"/>
      <c r="AD77" s="36"/>
      <c r="AE77" s="36"/>
    </row>
    <row r="78" spans="2:12" s="1" customFormat="1" ht="12" customHeight="1">
      <c r="B78" s="23"/>
      <c r="C78" s="31" t="s">
        <v>115</v>
      </c>
      <c r="D78" s="24"/>
      <c r="E78" s="24"/>
      <c r="F78" s="24"/>
      <c r="G78" s="24"/>
      <c r="H78" s="24"/>
      <c r="I78" s="24"/>
      <c r="J78" s="24"/>
      <c r="K78" s="24"/>
      <c r="L78" s="22"/>
    </row>
    <row r="79" spans="1:31" s="2" customFormat="1" ht="16.5" customHeight="1">
      <c r="A79" s="36"/>
      <c r="B79" s="37"/>
      <c r="C79" s="38"/>
      <c r="D79" s="38"/>
      <c r="E79" s="395" t="s">
        <v>694</v>
      </c>
      <c r="F79" s="397"/>
      <c r="G79" s="397"/>
      <c r="H79" s="397"/>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695</v>
      </c>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6.5" customHeight="1">
      <c r="A81" s="36"/>
      <c r="B81" s="37"/>
      <c r="C81" s="38"/>
      <c r="D81" s="38"/>
      <c r="E81" s="349" t="str">
        <f>E11</f>
        <v>004 - Pokoj K</v>
      </c>
      <c r="F81" s="397"/>
      <c r="G81" s="397"/>
      <c r="H81" s="397"/>
      <c r="I81" s="38"/>
      <c r="J81" s="38"/>
      <c r="K81" s="38"/>
      <c r="L81" s="115"/>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12" customHeight="1">
      <c r="A83" s="36"/>
      <c r="B83" s="37"/>
      <c r="C83" s="31" t="s">
        <v>21</v>
      </c>
      <c r="D83" s="38"/>
      <c r="E83" s="38"/>
      <c r="F83" s="29" t="str">
        <f>F14</f>
        <v>Chemická 953, 148 00 Praha 4</v>
      </c>
      <c r="G83" s="38"/>
      <c r="H83" s="38"/>
      <c r="I83" s="31" t="s">
        <v>23</v>
      </c>
      <c r="J83" s="61" t="str">
        <f>IF(J14="","",J14)</f>
        <v>13. 12. 2023</v>
      </c>
      <c r="K83" s="38"/>
      <c r="L83" s="115"/>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25.7" customHeight="1">
      <c r="A85" s="36"/>
      <c r="B85" s="37"/>
      <c r="C85" s="31" t="s">
        <v>25</v>
      </c>
      <c r="D85" s="38"/>
      <c r="E85" s="38"/>
      <c r="F85" s="29" t="str">
        <f>E17</f>
        <v>Správa účelových zařízení VŠE v Praze</v>
      </c>
      <c r="G85" s="38"/>
      <c r="H85" s="38"/>
      <c r="I85" s="31" t="s">
        <v>31</v>
      </c>
      <c r="J85" s="34" t="str">
        <f>E23</f>
        <v>Drobný Architects, s.r.o.</v>
      </c>
      <c r="K85" s="38"/>
      <c r="L85" s="115"/>
      <c r="S85" s="36"/>
      <c r="T85" s="36"/>
      <c r="U85" s="36"/>
      <c r="V85" s="36"/>
      <c r="W85" s="36"/>
      <c r="X85" s="36"/>
      <c r="Y85" s="36"/>
      <c r="Z85" s="36"/>
      <c r="AA85" s="36"/>
      <c r="AB85" s="36"/>
      <c r="AC85" s="36"/>
      <c r="AD85" s="36"/>
      <c r="AE85" s="36"/>
    </row>
    <row r="86" spans="1:31" s="2" customFormat="1" ht="15.2" customHeight="1">
      <c r="A86" s="36"/>
      <c r="B86" s="37"/>
      <c r="C86" s="31" t="s">
        <v>29</v>
      </c>
      <c r="D86" s="38"/>
      <c r="E86" s="38"/>
      <c r="F86" s="29" t="str">
        <f>IF(E20="","",E20)</f>
        <v>Vyplň údaj</v>
      </c>
      <c r="G86" s="38"/>
      <c r="H86" s="38"/>
      <c r="I86" s="31" t="s">
        <v>36</v>
      </c>
      <c r="J86" s="34" t="str">
        <f>E26</f>
        <v>Ing. Jaroslav Stolička</v>
      </c>
      <c r="K86" s="38"/>
      <c r="L86" s="115"/>
      <c r="S86" s="36"/>
      <c r="T86" s="36"/>
      <c r="U86" s="36"/>
      <c r="V86" s="36"/>
      <c r="W86" s="36"/>
      <c r="X86" s="36"/>
      <c r="Y86" s="36"/>
      <c r="Z86" s="36"/>
      <c r="AA86" s="36"/>
      <c r="AB86" s="36"/>
      <c r="AC86" s="36"/>
      <c r="AD86" s="36"/>
      <c r="AE86" s="36"/>
    </row>
    <row r="87" spans="1:31" s="2" customFormat="1" ht="10.3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11" customFormat="1" ht="29.25" customHeight="1">
      <c r="A88" s="153"/>
      <c r="B88" s="154"/>
      <c r="C88" s="155" t="s">
        <v>139</v>
      </c>
      <c r="D88" s="156" t="s">
        <v>60</v>
      </c>
      <c r="E88" s="156" t="s">
        <v>56</v>
      </c>
      <c r="F88" s="156" t="s">
        <v>57</v>
      </c>
      <c r="G88" s="156" t="s">
        <v>140</v>
      </c>
      <c r="H88" s="156" t="s">
        <v>141</v>
      </c>
      <c r="I88" s="156" t="s">
        <v>142</v>
      </c>
      <c r="J88" s="156" t="s">
        <v>119</v>
      </c>
      <c r="K88" s="157" t="s">
        <v>143</v>
      </c>
      <c r="L88" s="158"/>
      <c r="M88" s="70" t="s">
        <v>19</v>
      </c>
      <c r="N88" s="71" t="s">
        <v>45</v>
      </c>
      <c r="O88" s="71" t="s">
        <v>144</v>
      </c>
      <c r="P88" s="71" t="s">
        <v>145</v>
      </c>
      <c r="Q88" s="71" t="s">
        <v>146</v>
      </c>
      <c r="R88" s="71" t="s">
        <v>147</v>
      </c>
      <c r="S88" s="71" t="s">
        <v>148</v>
      </c>
      <c r="T88" s="72" t="s">
        <v>149</v>
      </c>
      <c r="U88" s="153"/>
      <c r="V88" s="153"/>
      <c r="W88" s="153"/>
      <c r="X88" s="153"/>
      <c r="Y88" s="153"/>
      <c r="Z88" s="153"/>
      <c r="AA88" s="153"/>
      <c r="AB88" s="153"/>
      <c r="AC88" s="153"/>
      <c r="AD88" s="153"/>
      <c r="AE88" s="153"/>
    </row>
    <row r="89" spans="1:63" s="2" customFormat="1" ht="22.9" customHeight="1">
      <c r="A89" s="36"/>
      <c r="B89" s="37"/>
      <c r="C89" s="77" t="s">
        <v>150</v>
      </c>
      <c r="D89" s="38"/>
      <c r="E89" s="38"/>
      <c r="F89" s="38"/>
      <c r="G89" s="38"/>
      <c r="H89" s="38"/>
      <c r="I89" s="38"/>
      <c r="J89" s="159">
        <f>BK89</f>
        <v>0</v>
      </c>
      <c r="K89" s="38"/>
      <c r="L89" s="41"/>
      <c r="M89" s="73"/>
      <c r="N89" s="160"/>
      <c r="O89" s="74"/>
      <c r="P89" s="161">
        <f>P90+P97+P110+P113</f>
        <v>0</v>
      </c>
      <c r="Q89" s="74"/>
      <c r="R89" s="161">
        <f>R90+R97+R110+R113</f>
        <v>0.00296</v>
      </c>
      <c r="S89" s="74"/>
      <c r="T89" s="162">
        <f>T90+T97+T110+T113</f>
        <v>0</v>
      </c>
      <c r="U89" s="36"/>
      <c r="V89" s="36"/>
      <c r="W89" s="36"/>
      <c r="X89" s="36"/>
      <c r="Y89" s="36"/>
      <c r="Z89" s="36"/>
      <c r="AA89" s="36"/>
      <c r="AB89" s="36"/>
      <c r="AC89" s="36"/>
      <c r="AD89" s="36"/>
      <c r="AE89" s="36"/>
      <c r="AT89" s="19" t="s">
        <v>74</v>
      </c>
      <c r="AU89" s="19" t="s">
        <v>120</v>
      </c>
      <c r="BK89" s="163">
        <f>BK90+BK97+BK110+BK113</f>
        <v>0</v>
      </c>
    </row>
    <row r="90" spans="2:63" s="12" customFormat="1" ht="25.9" customHeight="1">
      <c r="B90" s="164"/>
      <c r="C90" s="165"/>
      <c r="D90" s="166" t="s">
        <v>74</v>
      </c>
      <c r="E90" s="167" t="s">
        <v>701</v>
      </c>
      <c r="F90" s="167" t="s">
        <v>702</v>
      </c>
      <c r="G90" s="165"/>
      <c r="H90" s="165"/>
      <c r="I90" s="168"/>
      <c r="J90" s="169">
        <f>BK90</f>
        <v>0</v>
      </c>
      <c r="K90" s="165"/>
      <c r="L90" s="170"/>
      <c r="M90" s="171"/>
      <c r="N90" s="172"/>
      <c r="O90" s="172"/>
      <c r="P90" s="173">
        <f>SUM(P91:P96)</f>
        <v>0</v>
      </c>
      <c r="Q90" s="172"/>
      <c r="R90" s="173">
        <f>SUM(R91:R96)</f>
        <v>0.00014000000000000001</v>
      </c>
      <c r="S90" s="172"/>
      <c r="T90" s="174">
        <f>SUM(T91:T96)</f>
        <v>0</v>
      </c>
      <c r="AR90" s="175" t="s">
        <v>83</v>
      </c>
      <c r="AT90" s="176" t="s">
        <v>74</v>
      </c>
      <c r="AU90" s="176" t="s">
        <v>75</v>
      </c>
      <c r="AY90" s="175" t="s">
        <v>153</v>
      </c>
      <c r="BK90" s="177">
        <f>SUM(BK91:BK96)</f>
        <v>0</v>
      </c>
    </row>
    <row r="91" spans="1:65" s="2" customFormat="1" ht="16.5" customHeight="1">
      <c r="A91" s="36"/>
      <c r="B91" s="37"/>
      <c r="C91" s="180" t="s">
        <v>83</v>
      </c>
      <c r="D91" s="180" t="s">
        <v>156</v>
      </c>
      <c r="E91" s="181" t="s">
        <v>703</v>
      </c>
      <c r="F91" s="182" t="s">
        <v>704</v>
      </c>
      <c r="G91" s="183" t="s">
        <v>212</v>
      </c>
      <c r="H91" s="184">
        <v>7</v>
      </c>
      <c r="I91" s="185"/>
      <c r="J91" s="186">
        <f>ROUND(I91*H91,2)</f>
        <v>0</v>
      </c>
      <c r="K91" s="182" t="s">
        <v>160</v>
      </c>
      <c r="L91" s="41"/>
      <c r="M91" s="187" t="s">
        <v>19</v>
      </c>
      <c r="N91" s="188" t="s">
        <v>46</v>
      </c>
      <c r="O91" s="66"/>
      <c r="P91" s="189">
        <f>O91*H91</f>
        <v>0</v>
      </c>
      <c r="Q91" s="189">
        <v>0</v>
      </c>
      <c r="R91" s="189">
        <f>Q91*H91</f>
        <v>0</v>
      </c>
      <c r="S91" s="189">
        <v>0</v>
      </c>
      <c r="T91" s="190">
        <f>S91*H91</f>
        <v>0</v>
      </c>
      <c r="U91" s="36"/>
      <c r="V91" s="36"/>
      <c r="W91" s="36"/>
      <c r="X91" s="36"/>
      <c r="Y91" s="36"/>
      <c r="Z91" s="36"/>
      <c r="AA91" s="36"/>
      <c r="AB91" s="36"/>
      <c r="AC91" s="36"/>
      <c r="AD91" s="36"/>
      <c r="AE91" s="36"/>
      <c r="AR91" s="191" t="s">
        <v>161</v>
      </c>
      <c r="AT91" s="191" t="s">
        <v>156</v>
      </c>
      <c r="AU91" s="191" t="s">
        <v>83</v>
      </c>
      <c r="AY91" s="19" t="s">
        <v>153</v>
      </c>
      <c r="BE91" s="192">
        <f>IF(N91="základní",J91,0)</f>
        <v>0</v>
      </c>
      <c r="BF91" s="192">
        <f>IF(N91="snížená",J91,0)</f>
        <v>0</v>
      </c>
      <c r="BG91" s="192">
        <f>IF(N91="zákl. přenesená",J91,0)</f>
        <v>0</v>
      </c>
      <c r="BH91" s="192">
        <f>IF(N91="sníž. přenesená",J91,0)</f>
        <v>0</v>
      </c>
      <c r="BI91" s="192">
        <f>IF(N91="nulová",J91,0)</f>
        <v>0</v>
      </c>
      <c r="BJ91" s="19" t="s">
        <v>83</v>
      </c>
      <c r="BK91" s="192">
        <f>ROUND(I91*H91,2)</f>
        <v>0</v>
      </c>
      <c r="BL91" s="19" t="s">
        <v>161</v>
      </c>
      <c r="BM91" s="191" t="s">
        <v>85</v>
      </c>
    </row>
    <row r="92" spans="1:47" s="2" customFormat="1" ht="11.25">
      <c r="A92" s="36"/>
      <c r="B92" s="37"/>
      <c r="C92" s="38"/>
      <c r="D92" s="193" t="s">
        <v>163</v>
      </c>
      <c r="E92" s="38"/>
      <c r="F92" s="194" t="s">
        <v>705</v>
      </c>
      <c r="G92" s="38"/>
      <c r="H92" s="38"/>
      <c r="I92" s="195"/>
      <c r="J92" s="38"/>
      <c r="K92" s="38"/>
      <c r="L92" s="41"/>
      <c r="M92" s="196"/>
      <c r="N92" s="197"/>
      <c r="O92" s="66"/>
      <c r="P92" s="66"/>
      <c r="Q92" s="66"/>
      <c r="R92" s="66"/>
      <c r="S92" s="66"/>
      <c r="T92" s="67"/>
      <c r="U92" s="36"/>
      <c r="V92" s="36"/>
      <c r="W92" s="36"/>
      <c r="X92" s="36"/>
      <c r="Y92" s="36"/>
      <c r="Z92" s="36"/>
      <c r="AA92" s="36"/>
      <c r="AB92" s="36"/>
      <c r="AC92" s="36"/>
      <c r="AD92" s="36"/>
      <c r="AE92" s="36"/>
      <c r="AT92" s="19" t="s">
        <v>163</v>
      </c>
      <c r="AU92" s="19" t="s">
        <v>83</v>
      </c>
    </row>
    <row r="93" spans="1:65" s="2" customFormat="1" ht="16.5" customHeight="1">
      <c r="A93" s="36"/>
      <c r="B93" s="37"/>
      <c r="C93" s="242" t="s">
        <v>85</v>
      </c>
      <c r="D93" s="242" t="s">
        <v>363</v>
      </c>
      <c r="E93" s="243" t="s">
        <v>706</v>
      </c>
      <c r="F93" s="244" t="s">
        <v>707</v>
      </c>
      <c r="G93" s="245" t="s">
        <v>212</v>
      </c>
      <c r="H93" s="246">
        <v>7</v>
      </c>
      <c r="I93" s="247"/>
      <c r="J93" s="248">
        <f>ROUND(I93*H93,2)</f>
        <v>0</v>
      </c>
      <c r="K93" s="244" t="s">
        <v>160</v>
      </c>
      <c r="L93" s="249"/>
      <c r="M93" s="250" t="s">
        <v>19</v>
      </c>
      <c r="N93" s="251" t="s">
        <v>46</v>
      </c>
      <c r="O93" s="66"/>
      <c r="P93" s="189">
        <f>O93*H93</f>
        <v>0</v>
      </c>
      <c r="Q93" s="189">
        <v>1E-05</v>
      </c>
      <c r="R93" s="189">
        <f>Q93*H93</f>
        <v>7.000000000000001E-05</v>
      </c>
      <c r="S93" s="189">
        <v>0</v>
      </c>
      <c r="T93" s="190">
        <f>S93*H93</f>
        <v>0</v>
      </c>
      <c r="U93" s="36"/>
      <c r="V93" s="36"/>
      <c r="W93" s="36"/>
      <c r="X93" s="36"/>
      <c r="Y93" s="36"/>
      <c r="Z93" s="36"/>
      <c r="AA93" s="36"/>
      <c r="AB93" s="36"/>
      <c r="AC93" s="36"/>
      <c r="AD93" s="36"/>
      <c r="AE93" s="36"/>
      <c r="AR93" s="191" t="s">
        <v>238</v>
      </c>
      <c r="AT93" s="191" t="s">
        <v>363</v>
      </c>
      <c r="AU93" s="191" t="s">
        <v>83</v>
      </c>
      <c r="AY93" s="19" t="s">
        <v>153</v>
      </c>
      <c r="BE93" s="192">
        <f>IF(N93="základní",J93,0)</f>
        <v>0</v>
      </c>
      <c r="BF93" s="192">
        <f>IF(N93="snížená",J93,0)</f>
        <v>0</v>
      </c>
      <c r="BG93" s="192">
        <f>IF(N93="zákl. přenesená",J93,0)</f>
        <v>0</v>
      </c>
      <c r="BH93" s="192">
        <f>IF(N93="sníž. přenesená",J93,0)</f>
        <v>0</v>
      </c>
      <c r="BI93" s="192">
        <f>IF(N93="nulová",J93,0)</f>
        <v>0</v>
      </c>
      <c r="BJ93" s="19" t="s">
        <v>83</v>
      </c>
      <c r="BK93" s="192">
        <f>ROUND(I93*H93,2)</f>
        <v>0</v>
      </c>
      <c r="BL93" s="19" t="s">
        <v>161</v>
      </c>
      <c r="BM93" s="191" t="s">
        <v>161</v>
      </c>
    </row>
    <row r="94" spans="1:65" s="2" customFormat="1" ht="16.5" customHeight="1">
      <c r="A94" s="36"/>
      <c r="B94" s="37"/>
      <c r="C94" s="180" t="s">
        <v>154</v>
      </c>
      <c r="D94" s="180" t="s">
        <v>156</v>
      </c>
      <c r="E94" s="181" t="s">
        <v>708</v>
      </c>
      <c r="F94" s="182" t="s">
        <v>709</v>
      </c>
      <c r="G94" s="183" t="s">
        <v>212</v>
      </c>
      <c r="H94" s="184">
        <v>7</v>
      </c>
      <c r="I94" s="185"/>
      <c r="J94" s="186">
        <f>ROUND(I94*H94,2)</f>
        <v>0</v>
      </c>
      <c r="K94" s="182" t="s">
        <v>160</v>
      </c>
      <c r="L94" s="41"/>
      <c r="M94" s="187" t="s">
        <v>19</v>
      </c>
      <c r="N94" s="188" t="s">
        <v>46</v>
      </c>
      <c r="O94" s="66"/>
      <c r="P94" s="189">
        <f>O94*H94</f>
        <v>0</v>
      </c>
      <c r="Q94" s="189">
        <v>0</v>
      </c>
      <c r="R94" s="189">
        <f>Q94*H94</f>
        <v>0</v>
      </c>
      <c r="S94" s="189">
        <v>0</v>
      </c>
      <c r="T94" s="190">
        <f>S94*H94</f>
        <v>0</v>
      </c>
      <c r="U94" s="36"/>
      <c r="V94" s="36"/>
      <c r="W94" s="36"/>
      <c r="X94" s="36"/>
      <c r="Y94" s="36"/>
      <c r="Z94" s="36"/>
      <c r="AA94" s="36"/>
      <c r="AB94" s="36"/>
      <c r="AC94" s="36"/>
      <c r="AD94" s="36"/>
      <c r="AE94" s="36"/>
      <c r="AR94" s="191" t="s">
        <v>161</v>
      </c>
      <c r="AT94" s="191" t="s">
        <v>156</v>
      </c>
      <c r="AU94" s="191" t="s">
        <v>83</v>
      </c>
      <c r="AY94" s="19" t="s">
        <v>153</v>
      </c>
      <c r="BE94" s="192">
        <f>IF(N94="základní",J94,0)</f>
        <v>0</v>
      </c>
      <c r="BF94" s="192">
        <f>IF(N94="snížená",J94,0)</f>
        <v>0</v>
      </c>
      <c r="BG94" s="192">
        <f>IF(N94="zákl. přenesená",J94,0)</f>
        <v>0</v>
      </c>
      <c r="BH94" s="192">
        <f>IF(N94="sníž. přenesená",J94,0)</f>
        <v>0</v>
      </c>
      <c r="BI94" s="192">
        <f>IF(N94="nulová",J94,0)</f>
        <v>0</v>
      </c>
      <c r="BJ94" s="19" t="s">
        <v>83</v>
      </c>
      <c r="BK94" s="192">
        <f>ROUND(I94*H94,2)</f>
        <v>0</v>
      </c>
      <c r="BL94" s="19" t="s">
        <v>161</v>
      </c>
      <c r="BM94" s="191" t="s">
        <v>222</v>
      </c>
    </row>
    <row r="95" spans="1:47" s="2" customFormat="1" ht="11.25">
      <c r="A95" s="36"/>
      <c r="B95" s="37"/>
      <c r="C95" s="38"/>
      <c r="D95" s="193" t="s">
        <v>163</v>
      </c>
      <c r="E95" s="38"/>
      <c r="F95" s="194" t="s">
        <v>710</v>
      </c>
      <c r="G95" s="38"/>
      <c r="H95" s="38"/>
      <c r="I95" s="195"/>
      <c r="J95" s="38"/>
      <c r="K95" s="38"/>
      <c r="L95" s="41"/>
      <c r="M95" s="196"/>
      <c r="N95" s="197"/>
      <c r="O95" s="66"/>
      <c r="P95" s="66"/>
      <c r="Q95" s="66"/>
      <c r="R95" s="66"/>
      <c r="S95" s="66"/>
      <c r="T95" s="67"/>
      <c r="U95" s="36"/>
      <c r="V95" s="36"/>
      <c r="W95" s="36"/>
      <c r="X95" s="36"/>
      <c r="Y95" s="36"/>
      <c r="Z95" s="36"/>
      <c r="AA95" s="36"/>
      <c r="AB95" s="36"/>
      <c r="AC95" s="36"/>
      <c r="AD95" s="36"/>
      <c r="AE95" s="36"/>
      <c r="AT95" s="19" t="s">
        <v>163</v>
      </c>
      <c r="AU95" s="19" t="s">
        <v>83</v>
      </c>
    </row>
    <row r="96" spans="1:65" s="2" customFormat="1" ht="16.5" customHeight="1">
      <c r="A96" s="36"/>
      <c r="B96" s="37"/>
      <c r="C96" s="242" t="s">
        <v>161</v>
      </c>
      <c r="D96" s="242" t="s">
        <v>363</v>
      </c>
      <c r="E96" s="243" t="s">
        <v>711</v>
      </c>
      <c r="F96" s="244" t="s">
        <v>757</v>
      </c>
      <c r="G96" s="245" t="s">
        <v>212</v>
      </c>
      <c r="H96" s="246">
        <v>7</v>
      </c>
      <c r="I96" s="247"/>
      <c r="J96" s="248">
        <f>ROUND(I96*H96,2)</f>
        <v>0</v>
      </c>
      <c r="K96" s="244" t="s">
        <v>160</v>
      </c>
      <c r="L96" s="249"/>
      <c r="M96" s="250" t="s">
        <v>19</v>
      </c>
      <c r="N96" s="251" t="s">
        <v>46</v>
      </c>
      <c r="O96" s="66"/>
      <c r="P96" s="189">
        <f>O96*H96</f>
        <v>0</v>
      </c>
      <c r="Q96" s="189">
        <v>1E-05</v>
      </c>
      <c r="R96" s="189">
        <f>Q96*H96</f>
        <v>7.000000000000001E-05</v>
      </c>
      <c r="S96" s="189">
        <v>0</v>
      </c>
      <c r="T96" s="190">
        <f>S96*H96</f>
        <v>0</v>
      </c>
      <c r="U96" s="36"/>
      <c r="V96" s="36"/>
      <c r="W96" s="36"/>
      <c r="X96" s="36"/>
      <c r="Y96" s="36"/>
      <c r="Z96" s="36"/>
      <c r="AA96" s="36"/>
      <c r="AB96" s="36"/>
      <c r="AC96" s="36"/>
      <c r="AD96" s="36"/>
      <c r="AE96" s="36"/>
      <c r="AR96" s="191" t="s">
        <v>238</v>
      </c>
      <c r="AT96" s="191" t="s">
        <v>363</v>
      </c>
      <c r="AU96" s="191" t="s">
        <v>83</v>
      </c>
      <c r="AY96" s="19" t="s">
        <v>153</v>
      </c>
      <c r="BE96" s="192">
        <f>IF(N96="základní",J96,0)</f>
        <v>0</v>
      </c>
      <c r="BF96" s="192">
        <f>IF(N96="snížená",J96,0)</f>
        <v>0</v>
      </c>
      <c r="BG96" s="192">
        <f>IF(N96="zákl. přenesená",J96,0)</f>
        <v>0</v>
      </c>
      <c r="BH96" s="192">
        <f>IF(N96="sníž. přenesená",J96,0)</f>
        <v>0</v>
      </c>
      <c r="BI96" s="192">
        <f>IF(N96="nulová",J96,0)</f>
        <v>0</v>
      </c>
      <c r="BJ96" s="19" t="s">
        <v>83</v>
      </c>
      <c r="BK96" s="192">
        <f>ROUND(I96*H96,2)</f>
        <v>0</v>
      </c>
      <c r="BL96" s="19" t="s">
        <v>161</v>
      </c>
      <c r="BM96" s="191" t="s">
        <v>238</v>
      </c>
    </row>
    <row r="97" spans="2:63" s="12" customFormat="1" ht="25.9" customHeight="1">
      <c r="B97" s="164"/>
      <c r="C97" s="165"/>
      <c r="D97" s="166" t="s">
        <v>74</v>
      </c>
      <c r="E97" s="167" t="s">
        <v>713</v>
      </c>
      <c r="F97" s="167" t="s">
        <v>714</v>
      </c>
      <c r="G97" s="165"/>
      <c r="H97" s="165"/>
      <c r="I97" s="168"/>
      <c r="J97" s="169">
        <f>BK97</f>
        <v>0</v>
      </c>
      <c r="K97" s="165"/>
      <c r="L97" s="170"/>
      <c r="M97" s="171"/>
      <c r="N97" s="172"/>
      <c r="O97" s="172"/>
      <c r="P97" s="173">
        <f>SUM(P98:P109)</f>
        <v>0</v>
      </c>
      <c r="Q97" s="172"/>
      <c r="R97" s="173">
        <f>SUM(R98:R109)</f>
        <v>0.00282</v>
      </c>
      <c r="S97" s="172"/>
      <c r="T97" s="174">
        <f>SUM(T98:T109)</f>
        <v>0</v>
      </c>
      <c r="AR97" s="175" t="s">
        <v>83</v>
      </c>
      <c r="AT97" s="176" t="s">
        <v>74</v>
      </c>
      <c r="AU97" s="176" t="s">
        <v>75</v>
      </c>
      <c r="AY97" s="175" t="s">
        <v>153</v>
      </c>
      <c r="BK97" s="177">
        <f>SUM(BK98:BK109)</f>
        <v>0</v>
      </c>
    </row>
    <row r="98" spans="1:65" s="2" customFormat="1" ht="16.5" customHeight="1">
      <c r="A98" s="36"/>
      <c r="B98" s="37"/>
      <c r="C98" s="180" t="s">
        <v>209</v>
      </c>
      <c r="D98" s="180" t="s">
        <v>156</v>
      </c>
      <c r="E98" s="181" t="s">
        <v>715</v>
      </c>
      <c r="F98" s="182" t="s">
        <v>716</v>
      </c>
      <c r="G98" s="183" t="s">
        <v>278</v>
      </c>
      <c r="H98" s="184">
        <v>1</v>
      </c>
      <c r="I98" s="185"/>
      <c r="J98" s="186">
        <f>ROUND(I98*H98,2)</f>
        <v>0</v>
      </c>
      <c r="K98" s="182" t="s">
        <v>160</v>
      </c>
      <c r="L98" s="41"/>
      <c r="M98" s="187" t="s">
        <v>19</v>
      </c>
      <c r="N98" s="188" t="s">
        <v>46</v>
      </c>
      <c r="O98" s="66"/>
      <c r="P98" s="189">
        <f>O98*H98</f>
        <v>0</v>
      </c>
      <c r="Q98" s="189">
        <v>0</v>
      </c>
      <c r="R98" s="189">
        <f>Q98*H98</f>
        <v>0</v>
      </c>
      <c r="S98" s="189">
        <v>0</v>
      </c>
      <c r="T98" s="190">
        <f>S98*H98</f>
        <v>0</v>
      </c>
      <c r="U98" s="36"/>
      <c r="V98" s="36"/>
      <c r="W98" s="36"/>
      <c r="X98" s="36"/>
      <c r="Y98" s="36"/>
      <c r="Z98" s="36"/>
      <c r="AA98" s="36"/>
      <c r="AB98" s="36"/>
      <c r="AC98" s="36"/>
      <c r="AD98" s="36"/>
      <c r="AE98" s="36"/>
      <c r="AR98" s="191" t="s">
        <v>161</v>
      </c>
      <c r="AT98" s="191" t="s">
        <v>156</v>
      </c>
      <c r="AU98" s="191" t="s">
        <v>83</v>
      </c>
      <c r="AY98" s="19" t="s">
        <v>153</v>
      </c>
      <c r="BE98" s="192">
        <f>IF(N98="základní",J98,0)</f>
        <v>0</v>
      </c>
      <c r="BF98" s="192">
        <f>IF(N98="snížená",J98,0)</f>
        <v>0</v>
      </c>
      <c r="BG98" s="192">
        <f>IF(N98="zákl. přenesená",J98,0)</f>
        <v>0</v>
      </c>
      <c r="BH98" s="192">
        <f>IF(N98="sníž. přenesená",J98,0)</f>
        <v>0</v>
      </c>
      <c r="BI98" s="192">
        <f>IF(N98="nulová",J98,0)</f>
        <v>0</v>
      </c>
      <c r="BJ98" s="19" t="s">
        <v>83</v>
      </c>
      <c r="BK98" s="192">
        <f>ROUND(I98*H98,2)</f>
        <v>0</v>
      </c>
      <c r="BL98" s="19" t="s">
        <v>161</v>
      </c>
      <c r="BM98" s="191" t="s">
        <v>275</v>
      </c>
    </row>
    <row r="99" spans="1:47" s="2" customFormat="1" ht="11.25">
      <c r="A99" s="36"/>
      <c r="B99" s="37"/>
      <c r="C99" s="38"/>
      <c r="D99" s="193" t="s">
        <v>163</v>
      </c>
      <c r="E99" s="38"/>
      <c r="F99" s="194" t="s">
        <v>717</v>
      </c>
      <c r="G99" s="38"/>
      <c r="H99" s="38"/>
      <c r="I99" s="195"/>
      <c r="J99" s="38"/>
      <c r="K99" s="38"/>
      <c r="L99" s="41"/>
      <c r="M99" s="196"/>
      <c r="N99" s="197"/>
      <c r="O99" s="66"/>
      <c r="P99" s="66"/>
      <c r="Q99" s="66"/>
      <c r="R99" s="66"/>
      <c r="S99" s="66"/>
      <c r="T99" s="67"/>
      <c r="U99" s="36"/>
      <c r="V99" s="36"/>
      <c r="W99" s="36"/>
      <c r="X99" s="36"/>
      <c r="Y99" s="36"/>
      <c r="Z99" s="36"/>
      <c r="AA99" s="36"/>
      <c r="AB99" s="36"/>
      <c r="AC99" s="36"/>
      <c r="AD99" s="36"/>
      <c r="AE99" s="36"/>
      <c r="AT99" s="19" t="s">
        <v>163</v>
      </c>
      <c r="AU99" s="19" t="s">
        <v>83</v>
      </c>
    </row>
    <row r="100" spans="1:65" s="2" customFormat="1" ht="16.5" customHeight="1">
      <c r="A100" s="36"/>
      <c r="B100" s="37"/>
      <c r="C100" s="242" t="s">
        <v>222</v>
      </c>
      <c r="D100" s="242" t="s">
        <v>363</v>
      </c>
      <c r="E100" s="243" t="s">
        <v>718</v>
      </c>
      <c r="F100" s="244" t="s">
        <v>719</v>
      </c>
      <c r="G100" s="245" t="s">
        <v>278</v>
      </c>
      <c r="H100" s="246">
        <v>1</v>
      </c>
      <c r="I100" s="247"/>
      <c r="J100" s="248">
        <f>ROUND(I100*H100,2)</f>
        <v>0</v>
      </c>
      <c r="K100" s="244" t="s">
        <v>19</v>
      </c>
      <c r="L100" s="249"/>
      <c r="M100" s="250" t="s">
        <v>19</v>
      </c>
      <c r="N100" s="251" t="s">
        <v>46</v>
      </c>
      <c r="O100" s="66"/>
      <c r="P100" s="189">
        <f>O100*H100</f>
        <v>0</v>
      </c>
      <c r="Q100" s="189">
        <v>0</v>
      </c>
      <c r="R100" s="189">
        <f>Q100*H100</f>
        <v>0</v>
      </c>
      <c r="S100" s="189">
        <v>0</v>
      </c>
      <c r="T100" s="190">
        <f>S100*H100</f>
        <v>0</v>
      </c>
      <c r="U100" s="36"/>
      <c r="V100" s="36"/>
      <c r="W100" s="36"/>
      <c r="X100" s="36"/>
      <c r="Y100" s="36"/>
      <c r="Z100" s="36"/>
      <c r="AA100" s="36"/>
      <c r="AB100" s="36"/>
      <c r="AC100" s="36"/>
      <c r="AD100" s="36"/>
      <c r="AE100" s="36"/>
      <c r="AR100" s="191" t="s">
        <v>238</v>
      </c>
      <c r="AT100" s="191" t="s">
        <v>363</v>
      </c>
      <c r="AU100" s="191" t="s">
        <v>83</v>
      </c>
      <c r="AY100" s="19" t="s">
        <v>153</v>
      </c>
      <c r="BE100" s="192">
        <f>IF(N100="základní",J100,0)</f>
        <v>0</v>
      </c>
      <c r="BF100" s="192">
        <f>IF(N100="snížená",J100,0)</f>
        <v>0</v>
      </c>
      <c r="BG100" s="192">
        <f>IF(N100="zákl. přenesená",J100,0)</f>
        <v>0</v>
      </c>
      <c r="BH100" s="192">
        <f>IF(N100="sníž. přenesená",J100,0)</f>
        <v>0</v>
      </c>
      <c r="BI100" s="192">
        <f>IF(N100="nulová",J100,0)</f>
        <v>0</v>
      </c>
      <c r="BJ100" s="19" t="s">
        <v>83</v>
      </c>
      <c r="BK100" s="192">
        <f>ROUND(I100*H100,2)</f>
        <v>0</v>
      </c>
      <c r="BL100" s="19" t="s">
        <v>161</v>
      </c>
      <c r="BM100" s="191" t="s">
        <v>292</v>
      </c>
    </row>
    <row r="101" spans="1:65" s="2" customFormat="1" ht="16.5" customHeight="1">
      <c r="A101" s="36"/>
      <c r="B101" s="37"/>
      <c r="C101" s="180" t="s">
        <v>233</v>
      </c>
      <c r="D101" s="180" t="s">
        <v>156</v>
      </c>
      <c r="E101" s="181" t="s">
        <v>720</v>
      </c>
      <c r="F101" s="182" t="s">
        <v>721</v>
      </c>
      <c r="G101" s="183" t="s">
        <v>278</v>
      </c>
      <c r="H101" s="184">
        <v>2</v>
      </c>
      <c r="I101" s="185"/>
      <c r="J101" s="186">
        <f>ROUND(I101*H101,2)</f>
        <v>0</v>
      </c>
      <c r="K101" s="182" t="s">
        <v>160</v>
      </c>
      <c r="L101" s="41"/>
      <c r="M101" s="187" t="s">
        <v>19</v>
      </c>
      <c r="N101" s="188" t="s">
        <v>46</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161</v>
      </c>
      <c r="AT101" s="191" t="s">
        <v>156</v>
      </c>
      <c r="AU101" s="191" t="s">
        <v>83</v>
      </c>
      <c r="AY101" s="19" t="s">
        <v>153</v>
      </c>
      <c r="BE101" s="192">
        <f>IF(N101="základní",J101,0)</f>
        <v>0</v>
      </c>
      <c r="BF101" s="192">
        <f>IF(N101="snížená",J101,0)</f>
        <v>0</v>
      </c>
      <c r="BG101" s="192">
        <f>IF(N101="zákl. přenesená",J101,0)</f>
        <v>0</v>
      </c>
      <c r="BH101" s="192">
        <f>IF(N101="sníž. přenesená",J101,0)</f>
        <v>0</v>
      </c>
      <c r="BI101" s="192">
        <f>IF(N101="nulová",J101,0)</f>
        <v>0</v>
      </c>
      <c r="BJ101" s="19" t="s">
        <v>83</v>
      </c>
      <c r="BK101" s="192">
        <f>ROUND(I101*H101,2)</f>
        <v>0</v>
      </c>
      <c r="BL101" s="19" t="s">
        <v>161</v>
      </c>
      <c r="BM101" s="191" t="s">
        <v>285</v>
      </c>
    </row>
    <row r="102" spans="1:47" s="2" customFormat="1" ht="11.25">
      <c r="A102" s="36"/>
      <c r="B102" s="37"/>
      <c r="C102" s="38"/>
      <c r="D102" s="193" t="s">
        <v>163</v>
      </c>
      <c r="E102" s="38"/>
      <c r="F102" s="194" t="s">
        <v>722</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163</v>
      </c>
      <c r="AU102" s="19" t="s">
        <v>83</v>
      </c>
    </row>
    <row r="103" spans="1:65" s="2" customFormat="1" ht="16.5" customHeight="1">
      <c r="A103" s="36"/>
      <c r="B103" s="37"/>
      <c r="C103" s="242" t="s">
        <v>238</v>
      </c>
      <c r="D103" s="242" t="s">
        <v>363</v>
      </c>
      <c r="E103" s="243" t="s">
        <v>723</v>
      </c>
      <c r="F103" s="244" t="s">
        <v>724</v>
      </c>
      <c r="G103" s="245" t="s">
        <v>278</v>
      </c>
      <c r="H103" s="246">
        <v>2</v>
      </c>
      <c r="I103" s="247"/>
      <c r="J103" s="248">
        <f>ROUND(I103*H103,2)</f>
        <v>0</v>
      </c>
      <c r="K103" s="244" t="s">
        <v>160</v>
      </c>
      <c r="L103" s="249"/>
      <c r="M103" s="250" t="s">
        <v>19</v>
      </c>
      <c r="N103" s="251" t="s">
        <v>46</v>
      </c>
      <c r="O103" s="66"/>
      <c r="P103" s="189">
        <f>O103*H103</f>
        <v>0</v>
      </c>
      <c r="Q103" s="189">
        <v>5E-05</v>
      </c>
      <c r="R103" s="189">
        <f>Q103*H103</f>
        <v>0.0001</v>
      </c>
      <c r="S103" s="189">
        <v>0</v>
      </c>
      <c r="T103" s="190">
        <f>S103*H103</f>
        <v>0</v>
      </c>
      <c r="U103" s="36"/>
      <c r="V103" s="36"/>
      <c r="W103" s="36"/>
      <c r="X103" s="36"/>
      <c r="Y103" s="36"/>
      <c r="Z103" s="36"/>
      <c r="AA103" s="36"/>
      <c r="AB103" s="36"/>
      <c r="AC103" s="36"/>
      <c r="AD103" s="36"/>
      <c r="AE103" s="36"/>
      <c r="AR103" s="191" t="s">
        <v>238</v>
      </c>
      <c r="AT103" s="191" t="s">
        <v>363</v>
      </c>
      <c r="AU103" s="191" t="s">
        <v>83</v>
      </c>
      <c r="AY103" s="19" t="s">
        <v>153</v>
      </c>
      <c r="BE103" s="192">
        <f>IF(N103="základní",J103,0)</f>
        <v>0</v>
      </c>
      <c r="BF103" s="192">
        <f>IF(N103="snížená",J103,0)</f>
        <v>0</v>
      </c>
      <c r="BG103" s="192">
        <f>IF(N103="zákl. přenesená",J103,0)</f>
        <v>0</v>
      </c>
      <c r="BH103" s="192">
        <f>IF(N103="sníž. přenesená",J103,0)</f>
        <v>0</v>
      </c>
      <c r="BI103" s="192">
        <f>IF(N103="nulová",J103,0)</f>
        <v>0</v>
      </c>
      <c r="BJ103" s="19" t="s">
        <v>83</v>
      </c>
      <c r="BK103" s="192">
        <f>ROUND(I103*H103,2)</f>
        <v>0</v>
      </c>
      <c r="BL103" s="19" t="s">
        <v>161</v>
      </c>
      <c r="BM103" s="191" t="s">
        <v>312</v>
      </c>
    </row>
    <row r="104" spans="1:65" s="2" customFormat="1" ht="16.5" customHeight="1">
      <c r="A104" s="36"/>
      <c r="B104" s="37"/>
      <c r="C104" s="180" t="s">
        <v>249</v>
      </c>
      <c r="D104" s="180" t="s">
        <v>156</v>
      </c>
      <c r="E104" s="181" t="s">
        <v>725</v>
      </c>
      <c r="F104" s="182" t="s">
        <v>726</v>
      </c>
      <c r="G104" s="183" t="s">
        <v>278</v>
      </c>
      <c r="H104" s="184">
        <v>3</v>
      </c>
      <c r="I104" s="185"/>
      <c r="J104" s="186">
        <f>ROUND(I104*H104,2)</f>
        <v>0</v>
      </c>
      <c r="K104" s="182" t="s">
        <v>160</v>
      </c>
      <c r="L104" s="41"/>
      <c r="M104" s="187" t="s">
        <v>19</v>
      </c>
      <c r="N104" s="188" t="s">
        <v>46</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161</v>
      </c>
      <c r="AT104" s="191" t="s">
        <v>156</v>
      </c>
      <c r="AU104" s="191" t="s">
        <v>83</v>
      </c>
      <c r="AY104" s="19" t="s">
        <v>153</v>
      </c>
      <c r="BE104" s="192">
        <f>IF(N104="základní",J104,0)</f>
        <v>0</v>
      </c>
      <c r="BF104" s="192">
        <f>IF(N104="snížená",J104,0)</f>
        <v>0</v>
      </c>
      <c r="BG104" s="192">
        <f>IF(N104="zákl. přenesená",J104,0)</f>
        <v>0</v>
      </c>
      <c r="BH104" s="192">
        <f>IF(N104="sníž. přenesená",J104,0)</f>
        <v>0</v>
      </c>
      <c r="BI104" s="192">
        <f>IF(N104="nulová",J104,0)</f>
        <v>0</v>
      </c>
      <c r="BJ104" s="19" t="s">
        <v>83</v>
      </c>
      <c r="BK104" s="192">
        <f>ROUND(I104*H104,2)</f>
        <v>0</v>
      </c>
      <c r="BL104" s="19" t="s">
        <v>161</v>
      </c>
      <c r="BM104" s="191" t="s">
        <v>323</v>
      </c>
    </row>
    <row r="105" spans="1:47" s="2" customFormat="1" ht="11.25">
      <c r="A105" s="36"/>
      <c r="B105" s="37"/>
      <c r="C105" s="38"/>
      <c r="D105" s="193" t="s">
        <v>163</v>
      </c>
      <c r="E105" s="38"/>
      <c r="F105" s="194" t="s">
        <v>727</v>
      </c>
      <c r="G105" s="38"/>
      <c r="H105" s="38"/>
      <c r="I105" s="195"/>
      <c r="J105" s="38"/>
      <c r="K105" s="38"/>
      <c r="L105" s="41"/>
      <c r="M105" s="196"/>
      <c r="N105" s="197"/>
      <c r="O105" s="66"/>
      <c r="P105" s="66"/>
      <c r="Q105" s="66"/>
      <c r="R105" s="66"/>
      <c r="S105" s="66"/>
      <c r="T105" s="67"/>
      <c r="U105" s="36"/>
      <c r="V105" s="36"/>
      <c r="W105" s="36"/>
      <c r="X105" s="36"/>
      <c r="Y105" s="36"/>
      <c r="Z105" s="36"/>
      <c r="AA105" s="36"/>
      <c r="AB105" s="36"/>
      <c r="AC105" s="36"/>
      <c r="AD105" s="36"/>
      <c r="AE105" s="36"/>
      <c r="AT105" s="19" t="s">
        <v>163</v>
      </c>
      <c r="AU105" s="19" t="s">
        <v>83</v>
      </c>
    </row>
    <row r="106" spans="1:65" s="2" customFormat="1" ht="16.5" customHeight="1">
      <c r="A106" s="36"/>
      <c r="B106" s="37"/>
      <c r="C106" s="242" t="s">
        <v>255</v>
      </c>
      <c r="D106" s="242" t="s">
        <v>363</v>
      </c>
      <c r="E106" s="243" t="s">
        <v>728</v>
      </c>
      <c r="F106" s="244" t="s">
        <v>753</v>
      </c>
      <c r="G106" s="245" t="s">
        <v>278</v>
      </c>
      <c r="H106" s="246">
        <v>3</v>
      </c>
      <c r="I106" s="247"/>
      <c r="J106" s="248">
        <f>ROUND(I106*H106,2)</f>
        <v>0</v>
      </c>
      <c r="K106" s="244" t="s">
        <v>160</v>
      </c>
      <c r="L106" s="249"/>
      <c r="M106" s="250" t="s">
        <v>19</v>
      </c>
      <c r="N106" s="251" t="s">
        <v>46</v>
      </c>
      <c r="O106" s="66"/>
      <c r="P106" s="189">
        <f>O106*H106</f>
        <v>0</v>
      </c>
      <c r="Q106" s="189">
        <v>4E-05</v>
      </c>
      <c r="R106" s="189">
        <f>Q106*H106</f>
        <v>0.00012000000000000002</v>
      </c>
      <c r="S106" s="189">
        <v>0</v>
      </c>
      <c r="T106" s="190">
        <f>S106*H106</f>
        <v>0</v>
      </c>
      <c r="U106" s="36"/>
      <c r="V106" s="36"/>
      <c r="W106" s="36"/>
      <c r="X106" s="36"/>
      <c r="Y106" s="36"/>
      <c r="Z106" s="36"/>
      <c r="AA106" s="36"/>
      <c r="AB106" s="36"/>
      <c r="AC106" s="36"/>
      <c r="AD106" s="36"/>
      <c r="AE106" s="36"/>
      <c r="AR106" s="191" t="s">
        <v>238</v>
      </c>
      <c r="AT106" s="191" t="s">
        <v>363</v>
      </c>
      <c r="AU106" s="191" t="s">
        <v>83</v>
      </c>
      <c r="AY106" s="19" t="s">
        <v>153</v>
      </c>
      <c r="BE106" s="192">
        <f>IF(N106="základní",J106,0)</f>
        <v>0</v>
      </c>
      <c r="BF106" s="192">
        <f>IF(N106="snížená",J106,0)</f>
        <v>0</v>
      </c>
      <c r="BG106" s="192">
        <f>IF(N106="zákl. přenesená",J106,0)</f>
        <v>0</v>
      </c>
      <c r="BH106" s="192">
        <f>IF(N106="sníž. přenesená",J106,0)</f>
        <v>0</v>
      </c>
      <c r="BI106" s="192">
        <f>IF(N106="nulová",J106,0)</f>
        <v>0</v>
      </c>
      <c r="BJ106" s="19" t="s">
        <v>83</v>
      </c>
      <c r="BK106" s="192">
        <f>ROUND(I106*H106,2)</f>
        <v>0</v>
      </c>
      <c r="BL106" s="19" t="s">
        <v>161</v>
      </c>
      <c r="BM106" s="191" t="s">
        <v>338</v>
      </c>
    </row>
    <row r="107" spans="1:65" s="2" customFormat="1" ht="24.2" customHeight="1">
      <c r="A107" s="36"/>
      <c r="B107" s="37"/>
      <c r="C107" s="180" t="s">
        <v>267</v>
      </c>
      <c r="D107" s="180" t="s">
        <v>156</v>
      </c>
      <c r="E107" s="181" t="s">
        <v>730</v>
      </c>
      <c r="F107" s="182" t="s">
        <v>731</v>
      </c>
      <c r="G107" s="183" t="s">
        <v>212</v>
      </c>
      <c r="H107" s="184">
        <v>20</v>
      </c>
      <c r="I107" s="185"/>
      <c r="J107" s="186">
        <f>ROUND(I107*H107,2)</f>
        <v>0</v>
      </c>
      <c r="K107" s="182" t="s">
        <v>160</v>
      </c>
      <c r="L107" s="41"/>
      <c r="M107" s="187" t="s">
        <v>19</v>
      </c>
      <c r="N107" s="188" t="s">
        <v>46</v>
      </c>
      <c r="O107" s="66"/>
      <c r="P107" s="189">
        <f>O107*H107</f>
        <v>0</v>
      </c>
      <c r="Q107" s="189">
        <v>0</v>
      </c>
      <c r="R107" s="189">
        <f>Q107*H107</f>
        <v>0</v>
      </c>
      <c r="S107" s="189">
        <v>0</v>
      </c>
      <c r="T107" s="190">
        <f>S107*H107</f>
        <v>0</v>
      </c>
      <c r="U107" s="36"/>
      <c r="V107" s="36"/>
      <c r="W107" s="36"/>
      <c r="X107" s="36"/>
      <c r="Y107" s="36"/>
      <c r="Z107" s="36"/>
      <c r="AA107" s="36"/>
      <c r="AB107" s="36"/>
      <c r="AC107" s="36"/>
      <c r="AD107" s="36"/>
      <c r="AE107" s="36"/>
      <c r="AR107" s="191" t="s">
        <v>161</v>
      </c>
      <c r="AT107" s="191" t="s">
        <v>156</v>
      </c>
      <c r="AU107" s="191" t="s">
        <v>83</v>
      </c>
      <c r="AY107" s="19" t="s">
        <v>153</v>
      </c>
      <c r="BE107" s="192">
        <f>IF(N107="základní",J107,0)</f>
        <v>0</v>
      </c>
      <c r="BF107" s="192">
        <f>IF(N107="snížená",J107,0)</f>
        <v>0</v>
      </c>
      <c r="BG107" s="192">
        <f>IF(N107="zákl. přenesená",J107,0)</f>
        <v>0</v>
      </c>
      <c r="BH107" s="192">
        <f>IF(N107="sníž. přenesená",J107,0)</f>
        <v>0</v>
      </c>
      <c r="BI107" s="192">
        <f>IF(N107="nulová",J107,0)</f>
        <v>0</v>
      </c>
      <c r="BJ107" s="19" t="s">
        <v>83</v>
      </c>
      <c r="BK107" s="192">
        <f>ROUND(I107*H107,2)</f>
        <v>0</v>
      </c>
      <c r="BL107" s="19" t="s">
        <v>161</v>
      </c>
      <c r="BM107" s="191" t="s">
        <v>758</v>
      </c>
    </row>
    <row r="108" spans="1:47" s="2" customFormat="1" ht="11.25">
      <c r="A108" s="36"/>
      <c r="B108" s="37"/>
      <c r="C108" s="38"/>
      <c r="D108" s="193" t="s">
        <v>163</v>
      </c>
      <c r="E108" s="38"/>
      <c r="F108" s="194" t="s">
        <v>733</v>
      </c>
      <c r="G108" s="38"/>
      <c r="H108" s="38"/>
      <c r="I108" s="195"/>
      <c r="J108" s="38"/>
      <c r="K108" s="38"/>
      <c r="L108" s="41"/>
      <c r="M108" s="196"/>
      <c r="N108" s="197"/>
      <c r="O108" s="66"/>
      <c r="P108" s="66"/>
      <c r="Q108" s="66"/>
      <c r="R108" s="66"/>
      <c r="S108" s="66"/>
      <c r="T108" s="67"/>
      <c r="U108" s="36"/>
      <c r="V108" s="36"/>
      <c r="W108" s="36"/>
      <c r="X108" s="36"/>
      <c r="Y108" s="36"/>
      <c r="Z108" s="36"/>
      <c r="AA108" s="36"/>
      <c r="AB108" s="36"/>
      <c r="AC108" s="36"/>
      <c r="AD108" s="36"/>
      <c r="AE108" s="36"/>
      <c r="AT108" s="19" t="s">
        <v>163</v>
      </c>
      <c r="AU108" s="19" t="s">
        <v>83</v>
      </c>
    </row>
    <row r="109" spans="1:65" s="2" customFormat="1" ht="16.5" customHeight="1">
      <c r="A109" s="36"/>
      <c r="B109" s="37"/>
      <c r="C109" s="242" t="s">
        <v>275</v>
      </c>
      <c r="D109" s="242" t="s">
        <v>363</v>
      </c>
      <c r="E109" s="243" t="s">
        <v>734</v>
      </c>
      <c r="F109" s="244" t="s">
        <v>735</v>
      </c>
      <c r="G109" s="245" t="s">
        <v>212</v>
      </c>
      <c r="H109" s="246">
        <v>20</v>
      </c>
      <c r="I109" s="247"/>
      <c r="J109" s="248">
        <f>ROUND(I109*H109,2)</f>
        <v>0</v>
      </c>
      <c r="K109" s="244" t="s">
        <v>160</v>
      </c>
      <c r="L109" s="249"/>
      <c r="M109" s="250" t="s">
        <v>19</v>
      </c>
      <c r="N109" s="251" t="s">
        <v>46</v>
      </c>
      <c r="O109" s="66"/>
      <c r="P109" s="189">
        <f>O109*H109</f>
        <v>0</v>
      </c>
      <c r="Q109" s="189">
        <v>0.00013</v>
      </c>
      <c r="R109" s="189">
        <f>Q109*H109</f>
        <v>0.0026</v>
      </c>
      <c r="S109" s="189">
        <v>0</v>
      </c>
      <c r="T109" s="190">
        <f>S109*H109</f>
        <v>0</v>
      </c>
      <c r="U109" s="36"/>
      <c r="V109" s="36"/>
      <c r="W109" s="36"/>
      <c r="X109" s="36"/>
      <c r="Y109" s="36"/>
      <c r="Z109" s="36"/>
      <c r="AA109" s="36"/>
      <c r="AB109" s="36"/>
      <c r="AC109" s="36"/>
      <c r="AD109" s="36"/>
      <c r="AE109" s="36"/>
      <c r="AR109" s="191" t="s">
        <v>238</v>
      </c>
      <c r="AT109" s="191" t="s">
        <v>363</v>
      </c>
      <c r="AU109" s="191" t="s">
        <v>83</v>
      </c>
      <c r="AY109" s="19" t="s">
        <v>153</v>
      </c>
      <c r="BE109" s="192">
        <f>IF(N109="základní",J109,0)</f>
        <v>0</v>
      </c>
      <c r="BF109" s="192">
        <f>IF(N109="snížená",J109,0)</f>
        <v>0</v>
      </c>
      <c r="BG109" s="192">
        <f>IF(N109="zákl. přenesená",J109,0)</f>
        <v>0</v>
      </c>
      <c r="BH109" s="192">
        <f>IF(N109="sníž. přenesená",J109,0)</f>
        <v>0</v>
      </c>
      <c r="BI109" s="192">
        <f>IF(N109="nulová",J109,0)</f>
        <v>0</v>
      </c>
      <c r="BJ109" s="19" t="s">
        <v>83</v>
      </c>
      <c r="BK109" s="192">
        <f>ROUND(I109*H109,2)</f>
        <v>0</v>
      </c>
      <c r="BL109" s="19" t="s">
        <v>161</v>
      </c>
      <c r="BM109" s="191" t="s">
        <v>759</v>
      </c>
    </row>
    <row r="110" spans="2:63" s="12" customFormat="1" ht="25.9" customHeight="1">
      <c r="B110" s="164"/>
      <c r="C110" s="165"/>
      <c r="D110" s="166" t="s">
        <v>74</v>
      </c>
      <c r="E110" s="167" t="s">
        <v>737</v>
      </c>
      <c r="F110" s="167" t="s">
        <v>738</v>
      </c>
      <c r="G110" s="165"/>
      <c r="H110" s="165"/>
      <c r="I110" s="168"/>
      <c r="J110" s="169">
        <f>BK110</f>
        <v>0</v>
      </c>
      <c r="K110" s="165"/>
      <c r="L110" s="170"/>
      <c r="M110" s="171"/>
      <c r="N110" s="172"/>
      <c r="O110" s="172"/>
      <c r="P110" s="173">
        <f>SUM(P111:P112)</f>
        <v>0</v>
      </c>
      <c r="Q110" s="172"/>
      <c r="R110" s="173">
        <f>SUM(R111:R112)</f>
        <v>0</v>
      </c>
      <c r="S110" s="172"/>
      <c r="T110" s="174">
        <f>SUM(T111:T112)</f>
        <v>0</v>
      </c>
      <c r="AR110" s="175" t="s">
        <v>83</v>
      </c>
      <c r="AT110" s="176" t="s">
        <v>74</v>
      </c>
      <c r="AU110" s="176" t="s">
        <v>75</v>
      </c>
      <c r="AY110" s="175" t="s">
        <v>153</v>
      </c>
      <c r="BK110" s="177">
        <f>SUM(BK111:BK112)</f>
        <v>0</v>
      </c>
    </row>
    <row r="111" spans="1:65" s="2" customFormat="1" ht="16.5" customHeight="1">
      <c r="A111" s="36"/>
      <c r="B111" s="37"/>
      <c r="C111" s="180" t="s">
        <v>282</v>
      </c>
      <c r="D111" s="180" t="s">
        <v>156</v>
      </c>
      <c r="E111" s="181" t="s">
        <v>739</v>
      </c>
      <c r="F111" s="182" t="s">
        <v>740</v>
      </c>
      <c r="G111" s="183" t="s">
        <v>741</v>
      </c>
      <c r="H111" s="184">
        <v>4</v>
      </c>
      <c r="I111" s="185"/>
      <c r="J111" s="186">
        <f>ROUND(I111*H111,2)</f>
        <v>0</v>
      </c>
      <c r="K111" s="182" t="s">
        <v>160</v>
      </c>
      <c r="L111" s="41"/>
      <c r="M111" s="187" t="s">
        <v>19</v>
      </c>
      <c r="N111" s="188" t="s">
        <v>46</v>
      </c>
      <c r="O111" s="66"/>
      <c r="P111" s="189">
        <f>O111*H111</f>
        <v>0</v>
      </c>
      <c r="Q111" s="189">
        <v>0</v>
      </c>
      <c r="R111" s="189">
        <f>Q111*H111</f>
        <v>0</v>
      </c>
      <c r="S111" s="189">
        <v>0</v>
      </c>
      <c r="T111" s="190">
        <f>S111*H111</f>
        <v>0</v>
      </c>
      <c r="U111" s="36"/>
      <c r="V111" s="36"/>
      <c r="W111" s="36"/>
      <c r="X111" s="36"/>
      <c r="Y111" s="36"/>
      <c r="Z111" s="36"/>
      <c r="AA111" s="36"/>
      <c r="AB111" s="36"/>
      <c r="AC111" s="36"/>
      <c r="AD111" s="36"/>
      <c r="AE111" s="36"/>
      <c r="AR111" s="191" t="s">
        <v>161</v>
      </c>
      <c r="AT111" s="191" t="s">
        <v>156</v>
      </c>
      <c r="AU111" s="191" t="s">
        <v>83</v>
      </c>
      <c r="AY111" s="19" t="s">
        <v>153</v>
      </c>
      <c r="BE111" s="192">
        <f>IF(N111="základní",J111,0)</f>
        <v>0</v>
      </c>
      <c r="BF111" s="192">
        <f>IF(N111="snížená",J111,0)</f>
        <v>0</v>
      </c>
      <c r="BG111" s="192">
        <f>IF(N111="zákl. přenesená",J111,0)</f>
        <v>0</v>
      </c>
      <c r="BH111" s="192">
        <f>IF(N111="sníž. přenesená",J111,0)</f>
        <v>0</v>
      </c>
      <c r="BI111" s="192">
        <f>IF(N111="nulová",J111,0)</f>
        <v>0</v>
      </c>
      <c r="BJ111" s="19" t="s">
        <v>83</v>
      </c>
      <c r="BK111" s="192">
        <f>ROUND(I111*H111,2)</f>
        <v>0</v>
      </c>
      <c r="BL111" s="19" t="s">
        <v>161</v>
      </c>
      <c r="BM111" s="191" t="s">
        <v>351</v>
      </c>
    </row>
    <row r="112" spans="1:47" s="2" customFormat="1" ht="11.25">
      <c r="A112" s="36"/>
      <c r="B112" s="37"/>
      <c r="C112" s="38"/>
      <c r="D112" s="193" t="s">
        <v>163</v>
      </c>
      <c r="E112" s="38"/>
      <c r="F112" s="194" t="s">
        <v>742</v>
      </c>
      <c r="G112" s="38"/>
      <c r="H112" s="38"/>
      <c r="I112" s="195"/>
      <c r="J112" s="38"/>
      <c r="K112" s="38"/>
      <c r="L112" s="41"/>
      <c r="M112" s="196"/>
      <c r="N112" s="197"/>
      <c r="O112" s="66"/>
      <c r="P112" s="66"/>
      <c r="Q112" s="66"/>
      <c r="R112" s="66"/>
      <c r="S112" s="66"/>
      <c r="T112" s="67"/>
      <c r="U112" s="36"/>
      <c r="V112" s="36"/>
      <c r="W112" s="36"/>
      <c r="X112" s="36"/>
      <c r="Y112" s="36"/>
      <c r="Z112" s="36"/>
      <c r="AA112" s="36"/>
      <c r="AB112" s="36"/>
      <c r="AC112" s="36"/>
      <c r="AD112" s="36"/>
      <c r="AE112" s="36"/>
      <c r="AT112" s="19" t="s">
        <v>163</v>
      </c>
      <c r="AU112" s="19" t="s">
        <v>83</v>
      </c>
    </row>
    <row r="113" spans="2:63" s="12" customFormat="1" ht="25.9" customHeight="1">
      <c r="B113" s="164"/>
      <c r="C113" s="165"/>
      <c r="D113" s="166" t="s">
        <v>74</v>
      </c>
      <c r="E113" s="167" t="s">
        <v>743</v>
      </c>
      <c r="F113" s="167" t="s">
        <v>714</v>
      </c>
      <c r="G113" s="165"/>
      <c r="H113" s="165"/>
      <c r="I113" s="168"/>
      <c r="J113" s="169">
        <f>BK113</f>
        <v>0</v>
      </c>
      <c r="K113" s="165"/>
      <c r="L113" s="170"/>
      <c r="M113" s="171"/>
      <c r="N113" s="172"/>
      <c r="O113" s="172"/>
      <c r="P113" s="173">
        <f>SUM(P114:P115)</f>
        <v>0</v>
      </c>
      <c r="Q113" s="172"/>
      <c r="R113" s="173">
        <f>SUM(R114:R115)</f>
        <v>0</v>
      </c>
      <c r="S113" s="172"/>
      <c r="T113" s="174">
        <f>SUM(T114:T115)</f>
        <v>0</v>
      </c>
      <c r="AR113" s="175" t="s">
        <v>83</v>
      </c>
      <c r="AT113" s="176" t="s">
        <v>74</v>
      </c>
      <c r="AU113" s="176" t="s">
        <v>75</v>
      </c>
      <c r="AY113" s="175" t="s">
        <v>153</v>
      </c>
      <c r="BK113" s="177">
        <f>SUM(BK114:BK115)</f>
        <v>0</v>
      </c>
    </row>
    <row r="114" spans="1:65" s="2" customFormat="1" ht="16.5" customHeight="1">
      <c r="A114" s="36"/>
      <c r="B114" s="37"/>
      <c r="C114" s="180" t="s">
        <v>292</v>
      </c>
      <c r="D114" s="180" t="s">
        <v>156</v>
      </c>
      <c r="E114" s="181" t="s">
        <v>744</v>
      </c>
      <c r="F114" s="182" t="s">
        <v>745</v>
      </c>
      <c r="G114" s="183" t="s">
        <v>278</v>
      </c>
      <c r="H114" s="184">
        <v>1</v>
      </c>
      <c r="I114" s="185"/>
      <c r="J114" s="186">
        <f>ROUND(I114*H114,2)</f>
        <v>0</v>
      </c>
      <c r="K114" s="182" t="s">
        <v>19</v>
      </c>
      <c r="L114" s="41"/>
      <c r="M114" s="187" t="s">
        <v>19</v>
      </c>
      <c r="N114" s="188" t="s">
        <v>46</v>
      </c>
      <c r="O114" s="66"/>
      <c r="P114" s="189">
        <f>O114*H114</f>
        <v>0</v>
      </c>
      <c r="Q114" s="189">
        <v>0</v>
      </c>
      <c r="R114" s="189">
        <f>Q114*H114</f>
        <v>0</v>
      </c>
      <c r="S114" s="189">
        <v>0</v>
      </c>
      <c r="T114" s="190">
        <f>S114*H114</f>
        <v>0</v>
      </c>
      <c r="U114" s="36"/>
      <c r="V114" s="36"/>
      <c r="W114" s="36"/>
      <c r="X114" s="36"/>
      <c r="Y114" s="36"/>
      <c r="Z114" s="36"/>
      <c r="AA114" s="36"/>
      <c r="AB114" s="36"/>
      <c r="AC114" s="36"/>
      <c r="AD114" s="36"/>
      <c r="AE114" s="36"/>
      <c r="AR114" s="191" t="s">
        <v>161</v>
      </c>
      <c r="AT114" s="191" t="s">
        <v>156</v>
      </c>
      <c r="AU114" s="191" t="s">
        <v>83</v>
      </c>
      <c r="AY114" s="19" t="s">
        <v>153</v>
      </c>
      <c r="BE114" s="192">
        <f>IF(N114="základní",J114,0)</f>
        <v>0</v>
      </c>
      <c r="BF114" s="192">
        <f>IF(N114="snížená",J114,0)</f>
        <v>0</v>
      </c>
      <c r="BG114" s="192">
        <f>IF(N114="zákl. přenesená",J114,0)</f>
        <v>0</v>
      </c>
      <c r="BH114" s="192">
        <f>IF(N114="sníž. přenesená",J114,0)</f>
        <v>0</v>
      </c>
      <c r="BI114" s="192">
        <f>IF(N114="nulová",J114,0)</f>
        <v>0</v>
      </c>
      <c r="BJ114" s="19" t="s">
        <v>83</v>
      </c>
      <c r="BK114" s="192">
        <f>ROUND(I114*H114,2)</f>
        <v>0</v>
      </c>
      <c r="BL114" s="19" t="s">
        <v>161</v>
      </c>
      <c r="BM114" s="191" t="s">
        <v>370</v>
      </c>
    </row>
    <row r="115" spans="1:65" s="2" customFormat="1" ht="16.5" customHeight="1">
      <c r="A115" s="36"/>
      <c r="B115" s="37"/>
      <c r="C115" s="242" t="s">
        <v>8</v>
      </c>
      <c r="D115" s="242" t="s">
        <v>363</v>
      </c>
      <c r="E115" s="243" t="s">
        <v>746</v>
      </c>
      <c r="F115" s="244" t="s">
        <v>747</v>
      </c>
      <c r="G115" s="245" t="s">
        <v>278</v>
      </c>
      <c r="H115" s="246">
        <v>1</v>
      </c>
      <c r="I115" s="247"/>
      <c r="J115" s="248">
        <f>ROUND(I115*H115,2)</f>
        <v>0</v>
      </c>
      <c r="K115" s="244" t="s">
        <v>19</v>
      </c>
      <c r="L115" s="249"/>
      <c r="M115" s="261" t="s">
        <v>19</v>
      </c>
      <c r="N115" s="262" t="s">
        <v>46</v>
      </c>
      <c r="O115" s="258"/>
      <c r="P115" s="259">
        <f>O115*H115</f>
        <v>0</v>
      </c>
      <c r="Q115" s="259">
        <v>0</v>
      </c>
      <c r="R115" s="259">
        <f>Q115*H115</f>
        <v>0</v>
      </c>
      <c r="S115" s="259">
        <v>0</v>
      </c>
      <c r="T115" s="260">
        <f>S115*H115</f>
        <v>0</v>
      </c>
      <c r="U115" s="36"/>
      <c r="V115" s="36"/>
      <c r="W115" s="36"/>
      <c r="X115" s="36"/>
      <c r="Y115" s="36"/>
      <c r="Z115" s="36"/>
      <c r="AA115" s="36"/>
      <c r="AB115" s="36"/>
      <c r="AC115" s="36"/>
      <c r="AD115" s="36"/>
      <c r="AE115" s="36"/>
      <c r="AR115" s="191" t="s">
        <v>238</v>
      </c>
      <c r="AT115" s="191" t="s">
        <v>363</v>
      </c>
      <c r="AU115" s="191" t="s">
        <v>83</v>
      </c>
      <c r="AY115" s="19" t="s">
        <v>153</v>
      </c>
      <c r="BE115" s="192">
        <f>IF(N115="základní",J115,0)</f>
        <v>0</v>
      </c>
      <c r="BF115" s="192">
        <f>IF(N115="snížená",J115,0)</f>
        <v>0</v>
      </c>
      <c r="BG115" s="192">
        <f>IF(N115="zákl. přenesená",J115,0)</f>
        <v>0</v>
      </c>
      <c r="BH115" s="192">
        <f>IF(N115="sníž. přenesená",J115,0)</f>
        <v>0</v>
      </c>
      <c r="BI115" s="192">
        <f>IF(N115="nulová",J115,0)</f>
        <v>0</v>
      </c>
      <c r="BJ115" s="19" t="s">
        <v>83</v>
      </c>
      <c r="BK115" s="192">
        <f>ROUND(I115*H115,2)</f>
        <v>0</v>
      </c>
      <c r="BL115" s="19" t="s">
        <v>161</v>
      </c>
      <c r="BM115" s="191" t="s">
        <v>382</v>
      </c>
    </row>
    <row r="116" spans="1:31" s="2" customFormat="1" ht="6.95" customHeight="1">
      <c r="A116" s="36"/>
      <c r="B116" s="49"/>
      <c r="C116" s="50"/>
      <c r="D116" s="50"/>
      <c r="E116" s="50"/>
      <c r="F116" s="50"/>
      <c r="G116" s="50"/>
      <c r="H116" s="50"/>
      <c r="I116" s="50"/>
      <c r="J116" s="50"/>
      <c r="K116" s="50"/>
      <c r="L116" s="41"/>
      <c r="M116" s="36"/>
      <c r="O116" s="36"/>
      <c r="P116" s="36"/>
      <c r="Q116" s="36"/>
      <c r="R116" s="36"/>
      <c r="S116" s="36"/>
      <c r="T116" s="36"/>
      <c r="U116" s="36"/>
      <c r="V116" s="36"/>
      <c r="W116" s="36"/>
      <c r="X116" s="36"/>
      <c r="Y116" s="36"/>
      <c r="Z116" s="36"/>
      <c r="AA116" s="36"/>
      <c r="AB116" s="36"/>
      <c r="AC116" s="36"/>
      <c r="AD116" s="36"/>
      <c r="AE116" s="36"/>
    </row>
  </sheetData>
  <sheetProtection algorithmName="SHA-512" hashValue="sal25SBax8wkCSuVs8WxOvtZqJWmnFSfb+84UJFLXR58Z2pl8wiVJNMZbiD4An09XsQJmHhEROJ92rgYhsc3+A==" saltValue="kDkkLBBMpFWLKVCR/gbRwTsvpwl3FzT1SGeohOPdwt98zhoVjE7gllrnw3bdA4f3h0Vx8k4Nung2SzPmqTB7kQ==" spinCount="100000" sheet="1" objects="1" scenarios="1" formatColumns="0" formatRows="0" autoFilter="0"/>
  <autoFilter ref="C88:K115"/>
  <mergeCells count="12">
    <mergeCell ref="E81:H81"/>
    <mergeCell ref="L2:V2"/>
    <mergeCell ref="E50:H50"/>
    <mergeCell ref="E52:H52"/>
    <mergeCell ref="E54:H54"/>
    <mergeCell ref="E77:H77"/>
    <mergeCell ref="E79:H79"/>
    <mergeCell ref="E7:H7"/>
    <mergeCell ref="E9:H9"/>
    <mergeCell ref="E11:H11"/>
    <mergeCell ref="E20:H20"/>
    <mergeCell ref="E29:H29"/>
  </mergeCells>
  <hyperlinks>
    <hyperlink ref="F92" r:id="rId1" display="https://podminky.urs.cz/item/CS_URS_2023_02/741122015"/>
    <hyperlink ref="F95" r:id="rId2" display="https://podminky.urs.cz/item/CS_URS_2023_02/741122016"/>
    <hyperlink ref="F99" r:id="rId3" display="https://podminky.urs.cz/item/CS_URS_2023_02/741310112"/>
    <hyperlink ref="F102" r:id="rId4" display="https://podminky.urs.cz/item/CS_URS_2023_02/741330731"/>
    <hyperlink ref="F105" r:id="rId5" display="https://podminky.urs.cz/item/CS_URS_2023_02/741112061"/>
    <hyperlink ref="F108" r:id="rId6" display="https://podminky.urs.cz/item/CS_URS_2023_02/741110501"/>
    <hyperlink ref="F112" r:id="rId7" display="https://podminky.urs.cz/item/CS_URS_2023_02/HZS223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1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1"/>
      <c r="M2" s="371"/>
      <c r="N2" s="371"/>
      <c r="O2" s="371"/>
      <c r="P2" s="371"/>
      <c r="Q2" s="371"/>
      <c r="R2" s="371"/>
      <c r="S2" s="371"/>
      <c r="T2" s="371"/>
      <c r="U2" s="371"/>
      <c r="V2" s="371"/>
      <c r="AT2" s="19" t="s">
        <v>107</v>
      </c>
    </row>
    <row r="3" spans="2:46" s="1" customFormat="1" ht="6.95" customHeight="1">
      <c r="B3" s="110"/>
      <c r="C3" s="111"/>
      <c r="D3" s="111"/>
      <c r="E3" s="111"/>
      <c r="F3" s="111"/>
      <c r="G3" s="111"/>
      <c r="H3" s="111"/>
      <c r="I3" s="111"/>
      <c r="J3" s="111"/>
      <c r="K3" s="111"/>
      <c r="L3" s="22"/>
      <c r="AT3" s="19" t="s">
        <v>85</v>
      </c>
    </row>
    <row r="4" spans="2:46" s="1" customFormat="1" ht="24.95" customHeight="1">
      <c r="B4" s="22"/>
      <c r="D4" s="112" t="s">
        <v>114</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8" t="str">
        <f>'Rekapitulace stavby'!K6</f>
        <v>Částečná rekonstrukce VZT koleje Blanice</v>
      </c>
      <c r="F7" s="389"/>
      <c r="G7" s="389"/>
      <c r="H7" s="389"/>
      <c r="L7" s="22"/>
    </row>
    <row r="8" spans="2:12" s="1" customFormat="1" ht="12" customHeight="1">
      <c r="B8" s="22"/>
      <c r="D8" s="114" t="s">
        <v>115</v>
      </c>
      <c r="L8" s="22"/>
    </row>
    <row r="9" spans="1:31" s="2" customFormat="1" ht="16.5" customHeight="1">
      <c r="A9" s="36"/>
      <c r="B9" s="41"/>
      <c r="C9" s="36"/>
      <c r="D9" s="36"/>
      <c r="E9" s="388" t="s">
        <v>694</v>
      </c>
      <c r="F9" s="391"/>
      <c r="G9" s="391"/>
      <c r="H9" s="391"/>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695</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90" t="s">
        <v>760</v>
      </c>
      <c r="F11" s="391"/>
      <c r="G11" s="391"/>
      <c r="H11" s="391"/>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13. 12. 2023</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2" t="str">
        <f>'Rekapitulace stavby'!E14</f>
        <v>Vyplň údaj</v>
      </c>
      <c r="F20" s="393"/>
      <c r="G20" s="393"/>
      <c r="H20" s="393"/>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32</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4" t="s">
        <v>28</v>
      </c>
      <c r="J23" s="105" t="s">
        <v>34</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36</v>
      </c>
      <c r="E25" s="36"/>
      <c r="F25" s="36"/>
      <c r="G25" s="36"/>
      <c r="H25" s="36"/>
      <c r="I25" s="114" t="s">
        <v>26</v>
      </c>
      <c r="J25" s="105" t="s">
        <v>37</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38</v>
      </c>
      <c r="F26" s="36"/>
      <c r="G26" s="36"/>
      <c r="H26" s="36"/>
      <c r="I26" s="114" t="s">
        <v>28</v>
      </c>
      <c r="J26" s="105" t="s">
        <v>19</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39</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394" t="s">
        <v>19</v>
      </c>
      <c r="F29" s="394"/>
      <c r="G29" s="394"/>
      <c r="H29" s="394"/>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41</v>
      </c>
      <c r="E32" s="36"/>
      <c r="F32" s="36"/>
      <c r="G32" s="36"/>
      <c r="H32" s="36"/>
      <c r="I32" s="36"/>
      <c r="J32" s="122">
        <f>ROUND(J89,2)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43</v>
      </c>
      <c r="G34" s="36"/>
      <c r="H34" s="36"/>
      <c r="I34" s="123" t="s">
        <v>42</v>
      </c>
      <c r="J34" s="123" t="s">
        <v>44</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45</v>
      </c>
      <c r="E35" s="114" t="s">
        <v>46</v>
      </c>
      <c r="F35" s="125">
        <f>ROUND((SUM(BE89:BE115)),2)</f>
        <v>0</v>
      </c>
      <c r="G35" s="36"/>
      <c r="H35" s="36"/>
      <c r="I35" s="126">
        <v>0.21</v>
      </c>
      <c r="J35" s="125">
        <f>ROUND(((SUM(BE89:BE115))*I35),2)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47</v>
      </c>
      <c r="F36" s="125">
        <f>ROUND((SUM(BF89:BF115)),2)</f>
        <v>0</v>
      </c>
      <c r="G36" s="36"/>
      <c r="H36" s="36"/>
      <c r="I36" s="126">
        <v>0.15</v>
      </c>
      <c r="J36" s="125">
        <f>ROUND(((SUM(BF89:BF115))*I36),2)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48</v>
      </c>
      <c r="F37" s="125">
        <f>ROUND((SUM(BG89:BG115)),2)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49</v>
      </c>
      <c r="F38" s="125">
        <f>ROUND((SUM(BH89:BH115)),2)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50</v>
      </c>
      <c r="F39" s="125">
        <f>ROUND((SUM(BI89:BI115)),2)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51</v>
      </c>
      <c r="E41" s="129"/>
      <c r="F41" s="129"/>
      <c r="G41" s="130" t="s">
        <v>52</v>
      </c>
      <c r="H41" s="131" t="s">
        <v>53</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117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95" t="str">
        <f>E7</f>
        <v>Částečná rekonstrukce VZT koleje Blanice</v>
      </c>
      <c r="F50" s="396"/>
      <c r="G50" s="396"/>
      <c r="H50" s="396"/>
      <c r="I50" s="38"/>
      <c r="J50" s="38"/>
      <c r="K50" s="38"/>
      <c r="L50" s="115"/>
      <c r="S50" s="36"/>
      <c r="T50" s="36"/>
      <c r="U50" s="36"/>
      <c r="V50" s="36"/>
      <c r="W50" s="36"/>
      <c r="X50" s="36"/>
      <c r="Y50" s="36"/>
      <c r="Z50" s="36"/>
      <c r="AA50" s="36"/>
      <c r="AB50" s="36"/>
      <c r="AC50" s="36"/>
      <c r="AD50" s="36"/>
      <c r="AE50" s="36"/>
    </row>
    <row r="51" spans="2:12" s="1" customFormat="1" ht="12" customHeight="1">
      <c r="B51" s="23"/>
      <c r="C51" s="31" t="s">
        <v>115</v>
      </c>
      <c r="D51" s="24"/>
      <c r="E51" s="24"/>
      <c r="F51" s="24"/>
      <c r="G51" s="24"/>
      <c r="H51" s="24"/>
      <c r="I51" s="24"/>
      <c r="J51" s="24"/>
      <c r="K51" s="24"/>
      <c r="L51" s="22"/>
    </row>
    <row r="52" spans="1:31" s="2" customFormat="1" ht="16.5" customHeight="1">
      <c r="A52" s="36"/>
      <c r="B52" s="37"/>
      <c r="C52" s="38"/>
      <c r="D52" s="38"/>
      <c r="E52" s="395" t="s">
        <v>694</v>
      </c>
      <c r="F52" s="397"/>
      <c r="G52" s="397"/>
      <c r="H52" s="397"/>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695</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49" t="str">
        <f>E11</f>
        <v>005 - Pokoje L - M</v>
      </c>
      <c r="F54" s="397"/>
      <c r="G54" s="397"/>
      <c r="H54" s="397"/>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Chemická 953, 148 00 Praha 4</v>
      </c>
      <c r="G56" s="38"/>
      <c r="H56" s="38"/>
      <c r="I56" s="31" t="s">
        <v>23</v>
      </c>
      <c r="J56" s="61" t="str">
        <f>IF(J14="","",J14)</f>
        <v>13. 12. 2023</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25.7" customHeight="1">
      <c r="A58" s="36"/>
      <c r="B58" s="37"/>
      <c r="C58" s="31" t="s">
        <v>25</v>
      </c>
      <c r="D58" s="38"/>
      <c r="E58" s="38"/>
      <c r="F58" s="29" t="str">
        <f>E17</f>
        <v>Správa účelových zařízení VŠE v Praze</v>
      </c>
      <c r="G58" s="38"/>
      <c r="H58" s="38"/>
      <c r="I58" s="31" t="s">
        <v>31</v>
      </c>
      <c r="J58" s="34" t="str">
        <f>E23</f>
        <v>Drobný Architects, s.r.o.</v>
      </c>
      <c r="K58" s="38"/>
      <c r="L58" s="115"/>
      <c r="S58" s="36"/>
      <c r="T58" s="36"/>
      <c r="U58" s="36"/>
      <c r="V58" s="36"/>
      <c r="W58" s="36"/>
      <c r="X58" s="36"/>
      <c r="Y58" s="36"/>
      <c r="Z58" s="36"/>
      <c r="AA58" s="36"/>
      <c r="AB58" s="36"/>
      <c r="AC58" s="36"/>
      <c r="AD58" s="36"/>
      <c r="AE58" s="36"/>
    </row>
    <row r="59" spans="1:31" s="2" customFormat="1" ht="15.2" customHeight="1">
      <c r="A59" s="36"/>
      <c r="B59" s="37"/>
      <c r="C59" s="31" t="s">
        <v>29</v>
      </c>
      <c r="D59" s="38"/>
      <c r="E59" s="38"/>
      <c r="F59" s="29" t="str">
        <f>IF(E20="","",E20)</f>
        <v>Vyplň údaj</v>
      </c>
      <c r="G59" s="38"/>
      <c r="H59" s="38"/>
      <c r="I59" s="31" t="s">
        <v>36</v>
      </c>
      <c r="J59" s="34" t="str">
        <f>E26</f>
        <v>Ing. Jaroslav Stolička</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118</v>
      </c>
      <c r="D61" s="139"/>
      <c r="E61" s="139"/>
      <c r="F61" s="139"/>
      <c r="G61" s="139"/>
      <c r="H61" s="139"/>
      <c r="I61" s="139"/>
      <c r="J61" s="140" t="s">
        <v>119</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73</v>
      </c>
      <c r="D63" s="38"/>
      <c r="E63" s="38"/>
      <c r="F63" s="38"/>
      <c r="G63" s="38"/>
      <c r="H63" s="38"/>
      <c r="I63" s="38"/>
      <c r="J63" s="79">
        <f>J89</f>
        <v>0</v>
      </c>
      <c r="K63" s="38"/>
      <c r="L63" s="115"/>
      <c r="S63" s="36"/>
      <c r="T63" s="36"/>
      <c r="U63" s="36"/>
      <c r="V63" s="36"/>
      <c r="W63" s="36"/>
      <c r="X63" s="36"/>
      <c r="Y63" s="36"/>
      <c r="Z63" s="36"/>
      <c r="AA63" s="36"/>
      <c r="AB63" s="36"/>
      <c r="AC63" s="36"/>
      <c r="AD63" s="36"/>
      <c r="AE63" s="36"/>
      <c r="AU63" s="19" t="s">
        <v>120</v>
      </c>
    </row>
    <row r="64" spans="2:12" s="9" customFormat="1" ht="24.95" customHeight="1">
      <c r="B64" s="142"/>
      <c r="C64" s="143"/>
      <c r="D64" s="144" t="s">
        <v>697</v>
      </c>
      <c r="E64" s="145"/>
      <c r="F64" s="145"/>
      <c r="G64" s="145"/>
      <c r="H64" s="145"/>
      <c r="I64" s="145"/>
      <c r="J64" s="146">
        <f>J90</f>
        <v>0</v>
      </c>
      <c r="K64" s="143"/>
      <c r="L64" s="147"/>
    </row>
    <row r="65" spans="2:12" s="9" customFormat="1" ht="24.95" customHeight="1">
      <c r="B65" s="142"/>
      <c r="C65" s="143"/>
      <c r="D65" s="144" t="s">
        <v>698</v>
      </c>
      <c r="E65" s="145"/>
      <c r="F65" s="145"/>
      <c r="G65" s="145"/>
      <c r="H65" s="145"/>
      <c r="I65" s="145"/>
      <c r="J65" s="146">
        <f>J97</f>
        <v>0</v>
      </c>
      <c r="K65" s="143"/>
      <c r="L65" s="147"/>
    </row>
    <row r="66" spans="2:12" s="9" customFormat="1" ht="24.95" customHeight="1">
      <c r="B66" s="142"/>
      <c r="C66" s="143"/>
      <c r="D66" s="144" t="s">
        <v>699</v>
      </c>
      <c r="E66" s="145"/>
      <c r="F66" s="145"/>
      <c r="G66" s="145"/>
      <c r="H66" s="145"/>
      <c r="I66" s="145"/>
      <c r="J66" s="146">
        <f>J110</f>
        <v>0</v>
      </c>
      <c r="K66" s="143"/>
      <c r="L66" s="147"/>
    </row>
    <row r="67" spans="2:12" s="9" customFormat="1" ht="24.95" customHeight="1">
      <c r="B67" s="142"/>
      <c r="C67" s="143"/>
      <c r="D67" s="144" t="s">
        <v>700</v>
      </c>
      <c r="E67" s="145"/>
      <c r="F67" s="145"/>
      <c r="G67" s="145"/>
      <c r="H67" s="145"/>
      <c r="I67" s="145"/>
      <c r="J67" s="146">
        <f>J113</f>
        <v>0</v>
      </c>
      <c r="K67" s="143"/>
      <c r="L67" s="147"/>
    </row>
    <row r="68" spans="1:31" s="2" customFormat="1" ht="21.75" customHeight="1">
      <c r="A68" s="36"/>
      <c r="B68" s="37"/>
      <c r="C68" s="38"/>
      <c r="D68" s="38"/>
      <c r="E68" s="38"/>
      <c r="F68" s="38"/>
      <c r="G68" s="38"/>
      <c r="H68" s="38"/>
      <c r="I68" s="38"/>
      <c r="J68" s="38"/>
      <c r="K68" s="38"/>
      <c r="L68" s="115"/>
      <c r="S68" s="36"/>
      <c r="T68" s="36"/>
      <c r="U68" s="36"/>
      <c r="V68" s="36"/>
      <c r="W68" s="36"/>
      <c r="X68" s="36"/>
      <c r="Y68" s="36"/>
      <c r="Z68" s="36"/>
      <c r="AA68" s="36"/>
      <c r="AB68" s="36"/>
      <c r="AC68" s="36"/>
      <c r="AD68" s="36"/>
      <c r="AE68" s="36"/>
    </row>
    <row r="69" spans="1:31" s="2" customFormat="1" ht="6.95" customHeight="1">
      <c r="A69" s="36"/>
      <c r="B69" s="49"/>
      <c r="C69" s="50"/>
      <c r="D69" s="50"/>
      <c r="E69" s="50"/>
      <c r="F69" s="50"/>
      <c r="G69" s="50"/>
      <c r="H69" s="50"/>
      <c r="I69" s="50"/>
      <c r="J69" s="50"/>
      <c r="K69" s="50"/>
      <c r="L69" s="115"/>
      <c r="S69" s="36"/>
      <c r="T69" s="36"/>
      <c r="U69" s="36"/>
      <c r="V69" s="36"/>
      <c r="W69" s="36"/>
      <c r="X69" s="36"/>
      <c r="Y69" s="36"/>
      <c r="Z69" s="36"/>
      <c r="AA69" s="36"/>
      <c r="AB69" s="36"/>
      <c r="AC69" s="36"/>
      <c r="AD69" s="36"/>
      <c r="AE69" s="36"/>
    </row>
    <row r="73" spans="1:31" s="2" customFormat="1" ht="6.95" customHeight="1">
      <c r="A73" s="36"/>
      <c r="B73" s="51"/>
      <c r="C73" s="52"/>
      <c r="D73" s="52"/>
      <c r="E73" s="52"/>
      <c r="F73" s="52"/>
      <c r="G73" s="52"/>
      <c r="H73" s="52"/>
      <c r="I73" s="52"/>
      <c r="J73" s="52"/>
      <c r="K73" s="52"/>
      <c r="L73" s="115"/>
      <c r="S73" s="36"/>
      <c r="T73" s="36"/>
      <c r="U73" s="36"/>
      <c r="V73" s="36"/>
      <c r="W73" s="36"/>
      <c r="X73" s="36"/>
      <c r="Y73" s="36"/>
      <c r="Z73" s="36"/>
      <c r="AA73" s="36"/>
      <c r="AB73" s="36"/>
      <c r="AC73" s="36"/>
      <c r="AD73" s="36"/>
      <c r="AE73" s="36"/>
    </row>
    <row r="74" spans="1:31" s="2" customFormat="1" ht="24.95" customHeight="1">
      <c r="A74" s="36"/>
      <c r="B74" s="37"/>
      <c r="C74" s="25" t="s">
        <v>138</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2" customHeight="1">
      <c r="A76" s="36"/>
      <c r="B76" s="37"/>
      <c r="C76" s="31" t="s">
        <v>16</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6.5" customHeight="1">
      <c r="A77" s="36"/>
      <c r="B77" s="37"/>
      <c r="C77" s="38"/>
      <c r="D77" s="38"/>
      <c r="E77" s="395" t="str">
        <f>E7</f>
        <v>Částečná rekonstrukce VZT koleje Blanice</v>
      </c>
      <c r="F77" s="396"/>
      <c r="G77" s="396"/>
      <c r="H77" s="396"/>
      <c r="I77" s="38"/>
      <c r="J77" s="38"/>
      <c r="K77" s="38"/>
      <c r="L77" s="115"/>
      <c r="S77" s="36"/>
      <c r="T77" s="36"/>
      <c r="U77" s="36"/>
      <c r="V77" s="36"/>
      <c r="W77" s="36"/>
      <c r="X77" s="36"/>
      <c r="Y77" s="36"/>
      <c r="Z77" s="36"/>
      <c r="AA77" s="36"/>
      <c r="AB77" s="36"/>
      <c r="AC77" s="36"/>
      <c r="AD77" s="36"/>
      <c r="AE77" s="36"/>
    </row>
    <row r="78" spans="2:12" s="1" customFormat="1" ht="12" customHeight="1">
      <c r="B78" s="23"/>
      <c r="C78" s="31" t="s">
        <v>115</v>
      </c>
      <c r="D78" s="24"/>
      <c r="E78" s="24"/>
      <c r="F78" s="24"/>
      <c r="G78" s="24"/>
      <c r="H78" s="24"/>
      <c r="I78" s="24"/>
      <c r="J78" s="24"/>
      <c r="K78" s="24"/>
      <c r="L78" s="22"/>
    </row>
    <row r="79" spans="1:31" s="2" customFormat="1" ht="16.5" customHeight="1">
      <c r="A79" s="36"/>
      <c r="B79" s="37"/>
      <c r="C79" s="38"/>
      <c r="D79" s="38"/>
      <c r="E79" s="395" t="s">
        <v>694</v>
      </c>
      <c r="F79" s="397"/>
      <c r="G79" s="397"/>
      <c r="H79" s="397"/>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695</v>
      </c>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6.5" customHeight="1">
      <c r="A81" s="36"/>
      <c r="B81" s="37"/>
      <c r="C81" s="38"/>
      <c r="D81" s="38"/>
      <c r="E81" s="349" t="str">
        <f>E11</f>
        <v>005 - Pokoje L - M</v>
      </c>
      <c r="F81" s="397"/>
      <c r="G81" s="397"/>
      <c r="H81" s="397"/>
      <c r="I81" s="38"/>
      <c r="J81" s="38"/>
      <c r="K81" s="38"/>
      <c r="L81" s="115"/>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12" customHeight="1">
      <c r="A83" s="36"/>
      <c r="B83" s="37"/>
      <c r="C83" s="31" t="s">
        <v>21</v>
      </c>
      <c r="D83" s="38"/>
      <c r="E83" s="38"/>
      <c r="F83" s="29" t="str">
        <f>F14</f>
        <v>Chemická 953, 148 00 Praha 4</v>
      </c>
      <c r="G83" s="38"/>
      <c r="H83" s="38"/>
      <c r="I83" s="31" t="s">
        <v>23</v>
      </c>
      <c r="J83" s="61" t="str">
        <f>IF(J14="","",J14)</f>
        <v>13. 12. 2023</v>
      </c>
      <c r="K83" s="38"/>
      <c r="L83" s="115"/>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25.7" customHeight="1">
      <c r="A85" s="36"/>
      <c r="B85" s="37"/>
      <c r="C85" s="31" t="s">
        <v>25</v>
      </c>
      <c r="D85" s="38"/>
      <c r="E85" s="38"/>
      <c r="F85" s="29" t="str">
        <f>E17</f>
        <v>Správa účelových zařízení VŠE v Praze</v>
      </c>
      <c r="G85" s="38"/>
      <c r="H85" s="38"/>
      <c r="I85" s="31" t="s">
        <v>31</v>
      </c>
      <c r="J85" s="34" t="str">
        <f>E23</f>
        <v>Drobný Architects, s.r.o.</v>
      </c>
      <c r="K85" s="38"/>
      <c r="L85" s="115"/>
      <c r="S85" s="36"/>
      <c r="T85" s="36"/>
      <c r="U85" s="36"/>
      <c r="V85" s="36"/>
      <c r="W85" s="36"/>
      <c r="X85" s="36"/>
      <c r="Y85" s="36"/>
      <c r="Z85" s="36"/>
      <c r="AA85" s="36"/>
      <c r="AB85" s="36"/>
      <c r="AC85" s="36"/>
      <c r="AD85" s="36"/>
      <c r="AE85" s="36"/>
    </row>
    <row r="86" spans="1:31" s="2" customFormat="1" ht="15.2" customHeight="1">
      <c r="A86" s="36"/>
      <c r="B86" s="37"/>
      <c r="C86" s="31" t="s">
        <v>29</v>
      </c>
      <c r="D86" s="38"/>
      <c r="E86" s="38"/>
      <c r="F86" s="29" t="str">
        <f>IF(E20="","",E20)</f>
        <v>Vyplň údaj</v>
      </c>
      <c r="G86" s="38"/>
      <c r="H86" s="38"/>
      <c r="I86" s="31" t="s">
        <v>36</v>
      </c>
      <c r="J86" s="34" t="str">
        <f>E26</f>
        <v>Ing. Jaroslav Stolička</v>
      </c>
      <c r="K86" s="38"/>
      <c r="L86" s="115"/>
      <c r="S86" s="36"/>
      <c r="T86" s="36"/>
      <c r="U86" s="36"/>
      <c r="V86" s="36"/>
      <c r="W86" s="36"/>
      <c r="X86" s="36"/>
      <c r="Y86" s="36"/>
      <c r="Z86" s="36"/>
      <c r="AA86" s="36"/>
      <c r="AB86" s="36"/>
      <c r="AC86" s="36"/>
      <c r="AD86" s="36"/>
      <c r="AE86" s="36"/>
    </row>
    <row r="87" spans="1:31" s="2" customFormat="1" ht="10.3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11" customFormat="1" ht="29.25" customHeight="1">
      <c r="A88" s="153"/>
      <c r="B88" s="154"/>
      <c r="C88" s="155" t="s">
        <v>139</v>
      </c>
      <c r="D88" s="156" t="s">
        <v>60</v>
      </c>
      <c r="E88" s="156" t="s">
        <v>56</v>
      </c>
      <c r="F88" s="156" t="s">
        <v>57</v>
      </c>
      <c r="G88" s="156" t="s">
        <v>140</v>
      </c>
      <c r="H88" s="156" t="s">
        <v>141</v>
      </c>
      <c r="I88" s="156" t="s">
        <v>142</v>
      </c>
      <c r="J88" s="156" t="s">
        <v>119</v>
      </c>
      <c r="K88" s="157" t="s">
        <v>143</v>
      </c>
      <c r="L88" s="158"/>
      <c r="M88" s="70" t="s">
        <v>19</v>
      </c>
      <c r="N88" s="71" t="s">
        <v>45</v>
      </c>
      <c r="O88" s="71" t="s">
        <v>144</v>
      </c>
      <c r="P88" s="71" t="s">
        <v>145</v>
      </c>
      <c r="Q88" s="71" t="s">
        <v>146</v>
      </c>
      <c r="R88" s="71" t="s">
        <v>147</v>
      </c>
      <c r="S88" s="71" t="s">
        <v>148</v>
      </c>
      <c r="T88" s="72" t="s">
        <v>149</v>
      </c>
      <c r="U88" s="153"/>
      <c r="V88" s="153"/>
      <c r="W88" s="153"/>
      <c r="X88" s="153"/>
      <c r="Y88" s="153"/>
      <c r="Z88" s="153"/>
      <c r="AA88" s="153"/>
      <c r="AB88" s="153"/>
      <c r="AC88" s="153"/>
      <c r="AD88" s="153"/>
      <c r="AE88" s="153"/>
    </row>
    <row r="89" spans="1:63" s="2" customFormat="1" ht="22.9" customHeight="1">
      <c r="A89" s="36"/>
      <c r="B89" s="37"/>
      <c r="C89" s="77" t="s">
        <v>150</v>
      </c>
      <c r="D89" s="38"/>
      <c r="E89" s="38"/>
      <c r="F89" s="38"/>
      <c r="G89" s="38"/>
      <c r="H89" s="38"/>
      <c r="I89" s="38"/>
      <c r="J89" s="159">
        <f>BK89</f>
        <v>0</v>
      </c>
      <c r="K89" s="38"/>
      <c r="L89" s="41"/>
      <c r="M89" s="73"/>
      <c r="N89" s="160"/>
      <c r="O89" s="74"/>
      <c r="P89" s="161">
        <f>P90+P97+P110+P113</f>
        <v>0</v>
      </c>
      <c r="Q89" s="74"/>
      <c r="R89" s="161">
        <f>R90+R97+R110+R113</f>
        <v>0.0026899999999999997</v>
      </c>
      <c r="S89" s="74"/>
      <c r="T89" s="162">
        <f>T90+T97+T110+T113</f>
        <v>0</v>
      </c>
      <c r="U89" s="36"/>
      <c r="V89" s="36"/>
      <c r="W89" s="36"/>
      <c r="X89" s="36"/>
      <c r="Y89" s="36"/>
      <c r="Z89" s="36"/>
      <c r="AA89" s="36"/>
      <c r="AB89" s="36"/>
      <c r="AC89" s="36"/>
      <c r="AD89" s="36"/>
      <c r="AE89" s="36"/>
      <c r="AT89" s="19" t="s">
        <v>74</v>
      </c>
      <c r="AU89" s="19" t="s">
        <v>120</v>
      </c>
      <c r="BK89" s="163">
        <f>BK90+BK97+BK110+BK113</f>
        <v>0</v>
      </c>
    </row>
    <row r="90" spans="2:63" s="12" customFormat="1" ht="25.9" customHeight="1">
      <c r="B90" s="164"/>
      <c r="C90" s="165"/>
      <c r="D90" s="166" t="s">
        <v>74</v>
      </c>
      <c r="E90" s="167" t="s">
        <v>701</v>
      </c>
      <c r="F90" s="167" t="s">
        <v>702</v>
      </c>
      <c r="G90" s="165"/>
      <c r="H90" s="165"/>
      <c r="I90" s="168"/>
      <c r="J90" s="169">
        <f>BK90</f>
        <v>0</v>
      </c>
      <c r="K90" s="165"/>
      <c r="L90" s="170"/>
      <c r="M90" s="171"/>
      <c r="N90" s="172"/>
      <c r="O90" s="172"/>
      <c r="P90" s="173">
        <f>SUM(P91:P96)</f>
        <v>0</v>
      </c>
      <c r="Q90" s="172"/>
      <c r="R90" s="173">
        <f>SUM(R91:R96)</f>
        <v>0.00030000000000000003</v>
      </c>
      <c r="S90" s="172"/>
      <c r="T90" s="174">
        <f>SUM(T91:T96)</f>
        <v>0</v>
      </c>
      <c r="AR90" s="175" t="s">
        <v>83</v>
      </c>
      <c r="AT90" s="176" t="s">
        <v>74</v>
      </c>
      <c r="AU90" s="176" t="s">
        <v>75</v>
      </c>
      <c r="AY90" s="175" t="s">
        <v>153</v>
      </c>
      <c r="BK90" s="177">
        <f>SUM(BK91:BK96)</f>
        <v>0</v>
      </c>
    </row>
    <row r="91" spans="1:65" s="2" customFormat="1" ht="16.5" customHeight="1">
      <c r="A91" s="36"/>
      <c r="B91" s="37"/>
      <c r="C91" s="180" t="s">
        <v>83</v>
      </c>
      <c r="D91" s="180" t="s">
        <v>156</v>
      </c>
      <c r="E91" s="181" t="s">
        <v>703</v>
      </c>
      <c r="F91" s="182" t="s">
        <v>704</v>
      </c>
      <c r="G91" s="183" t="s">
        <v>212</v>
      </c>
      <c r="H91" s="184">
        <v>10</v>
      </c>
      <c r="I91" s="185"/>
      <c r="J91" s="186">
        <f>ROUND(I91*H91,2)</f>
        <v>0</v>
      </c>
      <c r="K91" s="182" t="s">
        <v>160</v>
      </c>
      <c r="L91" s="41"/>
      <c r="M91" s="187" t="s">
        <v>19</v>
      </c>
      <c r="N91" s="188" t="s">
        <v>46</v>
      </c>
      <c r="O91" s="66"/>
      <c r="P91" s="189">
        <f>O91*H91</f>
        <v>0</v>
      </c>
      <c r="Q91" s="189">
        <v>0</v>
      </c>
      <c r="R91" s="189">
        <f>Q91*H91</f>
        <v>0</v>
      </c>
      <c r="S91" s="189">
        <v>0</v>
      </c>
      <c r="T91" s="190">
        <f>S91*H91</f>
        <v>0</v>
      </c>
      <c r="U91" s="36"/>
      <c r="V91" s="36"/>
      <c r="W91" s="36"/>
      <c r="X91" s="36"/>
      <c r="Y91" s="36"/>
      <c r="Z91" s="36"/>
      <c r="AA91" s="36"/>
      <c r="AB91" s="36"/>
      <c r="AC91" s="36"/>
      <c r="AD91" s="36"/>
      <c r="AE91" s="36"/>
      <c r="AR91" s="191" t="s">
        <v>161</v>
      </c>
      <c r="AT91" s="191" t="s">
        <v>156</v>
      </c>
      <c r="AU91" s="191" t="s">
        <v>83</v>
      </c>
      <c r="AY91" s="19" t="s">
        <v>153</v>
      </c>
      <c r="BE91" s="192">
        <f>IF(N91="základní",J91,0)</f>
        <v>0</v>
      </c>
      <c r="BF91" s="192">
        <f>IF(N91="snížená",J91,0)</f>
        <v>0</v>
      </c>
      <c r="BG91" s="192">
        <f>IF(N91="zákl. přenesená",J91,0)</f>
        <v>0</v>
      </c>
      <c r="BH91" s="192">
        <f>IF(N91="sníž. přenesená",J91,0)</f>
        <v>0</v>
      </c>
      <c r="BI91" s="192">
        <f>IF(N91="nulová",J91,0)</f>
        <v>0</v>
      </c>
      <c r="BJ91" s="19" t="s">
        <v>83</v>
      </c>
      <c r="BK91" s="192">
        <f>ROUND(I91*H91,2)</f>
        <v>0</v>
      </c>
      <c r="BL91" s="19" t="s">
        <v>161</v>
      </c>
      <c r="BM91" s="191" t="s">
        <v>85</v>
      </c>
    </row>
    <row r="92" spans="1:47" s="2" customFormat="1" ht="11.25">
      <c r="A92" s="36"/>
      <c r="B92" s="37"/>
      <c r="C92" s="38"/>
      <c r="D92" s="193" t="s">
        <v>163</v>
      </c>
      <c r="E92" s="38"/>
      <c r="F92" s="194" t="s">
        <v>705</v>
      </c>
      <c r="G92" s="38"/>
      <c r="H92" s="38"/>
      <c r="I92" s="195"/>
      <c r="J92" s="38"/>
      <c r="K92" s="38"/>
      <c r="L92" s="41"/>
      <c r="M92" s="196"/>
      <c r="N92" s="197"/>
      <c r="O92" s="66"/>
      <c r="P92" s="66"/>
      <c r="Q92" s="66"/>
      <c r="R92" s="66"/>
      <c r="S92" s="66"/>
      <c r="T92" s="67"/>
      <c r="U92" s="36"/>
      <c r="V92" s="36"/>
      <c r="W92" s="36"/>
      <c r="X92" s="36"/>
      <c r="Y92" s="36"/>
      <c r="Z92" s="36"/>
      <c r="AA92" s="36"/>
      <c r="AB92" s="36"/>
      <c r="AC92" s="36"/>
      <c r="AD92" s="36"/>
      <c r="AE92" s="36"/>
      <c r="AT92" s="19" t="s">
        <v>163</v>
      </c>
      <c r="AU92" s="19" t="s">
        <v>83</v>
      </c>
    </row>
    <row r="93" spans="1:65" s="2" customFormat="1" ht="16.5" customHeight="1">
      <c r="A93" s="36"/>
      <c r="B93" s="37"/>
      <c r="C93" s="242" t="s">
        <v>85</v>
      </c>
      <c r="D93" s="242" t="s">
        <v>363</v>
      </c>
      <c r="E93" s="243" t="s">
        <v>706</v>
      </c>
      <c r="F93" s="244" t="s">
        <v>707</v>
      </c>
      <c r="G93" s="245" t="s">
        <v>212</v>
      </c>
      <c r="H93" s="246">
        <v>10</v>
      </c>
      <c r="I93" s="247"/>
      <c r="J93" s="248">
        <f>ROUND(I93*H93,2)</f>
        <v>0</v>
      </c>
      <c r="K93" s="244" t="s">
        <v>160</v>
      </c>
      <c r="L93" s="249"/>
      <c r="M93" s="250" t="s">
        <v>19</v>
      </c>
      <c r="N93" s="251" t="s">
        <v>46</v>
      </c>
      <c r="O93" s="66"/>
      <c r="P93" s="189">
        <f>O93*H93</f>
        <v>0</v>
      </c>
      <c r="Q93" s="189">
        <v>1E-05</v>
      </c>
      <c r="R93" s="189">
        <f>Q93*H93</f>
        <v>0.0001</v>
      </c>
      <c r="S93" s="189">
        <v>0</v>
      </c>
      <c r="T93" s="190">
        <f>S93*H93</f>
        <v>0</v>
      </c>
      <c r="U93" s="36"/>
      <c r="V93" s="36"/>
      <c r="W93" s="36"/>
      <c r="X93" s="36"/>
      <c r="Y93" s="36"/>
      <c r="Z93" s="36"/>
      <c r="AA93" s="36"/>
      <c r="AB93" s="36"/>
      <c r="AC93" s="36"/>
      <c r="AD93" s="36"/>
      <c r="AE93" s="36"/>
      <c r="AR93" s="191" t="s">
        <v>238</v>
      </c>
      <c r="AT93" s="191" t="s">
        <v>363</v>
      </c>
      <c r="AU93" s="191" t="s">
        <v>83</v>
      </c>
      <c r="AY93" s="19" t="s">
        <v>153</v>
      </c>
      <c r="BE93" s="192">
        <f>IF(N93="základní",J93,0)</f>
        <v>0</v>
      </c>
      <c r="BF93" s="192">
        <f>IF(N93="snížená",J93,0)</f>
        <v>0</v>
      </c>
      <c r="BG93" s="192">
        <f>IF(N93="zákl. přenesená",J93,0)</f>
        <v>0</v>
      </c>
      <c r="BH93" s="192">
        <f>IF(N93="sníž. přenesená",J93,0)</f>
        <v>0</v>
      </c>
      <c r="BI93" s="192">
        <f>IF(N93="nulová",J93,0)</f>
        <v>0</v>
      </c>
      <c r="BJ93" s="19" t="s">
        <v>83</v>
      </c>
      <c r="BK93" s="192">
        <f>ROUND(I93*H93,2)</f>
        <v>0</v>
      </c>
      <c r="BL93" s="19" t="s">
        <v>161</v>
      </c>
      <c r="BM93" s="191" t="s">
        <v>161</v>
      </c>
    </row>
    <row r="94" spans="1:65" s="2" customFormat="1" ht="16.5" customHeight="1">
      <c r="A94" s="36"/>
      <c r="B94" s="37"/>
      <c r="C94" s="180" t="s">
        <v>154</v>
      </c>
      <c r="D94" s="180" t="s">
        <v>156</v>
      </c>
      <c r="E94" s="181" t="s">
        <v>708</v>
      </c>
      <c r="F94" s="182" t="s">
        <v>709</v>
      </c>
      <c r="G94" s="183" t="s">
        <v>212</v>
      </c>
      <c r="H94" s="184">
        <v>20</v>
      </c>
      <c r="I94" s="185"/>
      <c r="J94" s="186">
        <f>ROUND(I94*H94,2)</f>
        <v>0</v>
      </c>
      <c r="K94" s="182" t="s">
        <v>160</v>
      </c>
      <c r="L94" s="41"/>
      <c r="M94" s="187" t="s">
        <v>19</v>
      </c>
      <c r="N94" s="188" t="s">
        <v>46</v>
      </c>
      <c r="O94" s="66"/>
      <c r="P94" s="189">
        <f>O94*H94</f>
        <v>0</v>
      </c>
      <c r="Q94" s="189">
        <v>0</v>
      </c>
      <c r="R94" s="189">
        <f>Q94*H94</f>
        <v>0</v>
      </c>
      <c r="S94" s="189">
        <v>0</v>
      </c>
      <c r="T94" s="190">
        <f>S94*H94</f>
        <v>0</v>
      </c>
      <c r="U94" s="36"/>
      <c r="V94" s="36"/>
      <c r="W94" s="36"/>
      <c r="X94" s="36"/>
      <c r="Y94" s="36"/>
      <c r="Z94" s="36"/>
      <c r="AA94" s="36"/>
      <c r="AB94" s="36"/>
      <c r="AC94" s="36"/>
      <c r="AD94" s="36"/>
      <c r="AE94" s="36"/>
      <c r="AR94" s="191" t="s">
        <v>161</v>
      </c>
      <c r="AT94" s="191" t="s">
        <v>156</v>
      </c>
      <c r="AU94" s="191" t="s">
        <v>83</v>
      </c>
      <c r="AY94" s="19" t="s">
        <v>153</v>
      </c>
      <c r="BE94" s="192">
        <f>IF(N94="základní",J94,0)</f>
        <v>0</v>
      </c>
      <c r="BF94" s="192">
        <f>IF(N94="snížená",J94,0)</f>
        <v>0</v>
      </c>
      <c r="BG94" s="192">
        <f>IF(N94="zákl. přenesená",J94,0)</f>
        <v>0</v>
      </c>
      <c r="BH94" s="192">
        <f>IF(N94="sníž. přenesená",J94,0)</f>
        <v>0</v>
      </c>
      <c r="BI94" s="192">
        <f>IF(N94="nulová",J94,0)</f>
        <v>0</v>
      </c>
      <c r="BJ94" s="19" t="s">
        <v>83</v>
      </c>
      <c r="BK94" s="192">
        <f>ROUND(I94*H94,2)</f>
        <v>0</v>
      </c>
      <c r="BL94" s="19" t="s">
        <v>161</v>
      </c>
      <c r="BM94" s="191" t="s">
        <v>222</v>
      </c>
    </row>
    <row r="95" spans="1:47" s="2" customFormat="1" ht="11.25">
      <c r="A95" s="36"/>
      <c r="B95" s="37"/>
      <c r="C95" s="38"/>
      <c r="D95" s="193" t="s">
        <v>163</v>
      </c>
      <c r="E95" s="38"/>
      <c r="F95" s="194" t="s">
        <v>710</v>
      </c>
      <c r="G95" s="38"/>
      <c r="H95" s="38"/>
      <c r="I95" s="195"/>
      <c r="J95" s="38"/>
      <c r="K95" s="38"/>
      <c r="L95" s="41"/>
      <c r="M95" s="196"/>
      <c r="N95" s="197"/>
      <c r="O95" s="66"/>
      <c r="P95" s="66"/>
      <c r="Q95" s="66"/>
      <c r="R95" s="66"/>
      <c r="S95" s="66"/>
      <c r="T95" s="67"/>
      <c r="U95" s="36"/>
      <c r="V95" s="36"/>
      <c r="W95" s="36"/>
      <c r="X95" s="36"/>
      <c r="Y95" s="36"/>
      <c r="Z95" s="36"/>
      <c r="AA95" s="36"/>
      <c r="AB95" s="36"/>
      <c r="AC95" s="36"/>
      <c r="AD95" s="36"/>
      <c r="AE95" s="36"/>
      <c r="AT95" s="19" t="s">
        <v>163</v>
      </c>
      <c r="AU95" s="19" t="s">
        <v>83</v>
      </c>
    </row>
    <row r="96" spans="1:65" s="2" customFormat="1" ht="16.5" customHeight="1">
      <c r="A96" s="36"/>
      <c r="B96" s="37"/>
      <c r="C96" s="242" t="s">
        <v>161</v>
      </c>
      <c r="D96" s="242" t="s">
        <v>363</v>
      </c>
      <c r="E96" s="243" t="s">
        <v>711</v>
      </c>
      <c r="F96" s="244" t="s">
        <v>757</v>
      </c>
      <c r="G96" s="245" t="s">
        <v>212</v>
      </c>
      <c r="H96" s="246">
        <v>20</v>
      </c>
      <c r="I96" s="247"/>
      <c r="J96" s="248">
        <f>ROUND(I96*H96,2)</f>
        <v>0</v>
      </c>
      <c r="K96" s="244" t="s">
        <v>160</v>
      </c>
      <c r="L96" s="249"/>
      <c r="M96" s="250" t="s">
        <v>19</v>
      </c>
      <c r="N96" s="251" t="s">
        <v>46</v>
      </c>
      <c r="O96" s="66"/>
      <c r="P96" s="189">
        <f>O96*H96</f>
        <v>0</v>
      </c>
      <c r="Q96" s="189">
        <v>1E-05</v>
      </c>
      <c r="R96" s="189">
        <f>Q96*H96</f>
        <v>0.0002</v>
      </c>
      <c r="S96" s="189">
        <v>0</v>
      </c>
      <c r="T96" s="190">
        <f>S96*H96</f>
        <v>0</v>
      </c>
      <c r="U96" s="36"/>
      <c r="V96" s="36"/>
      <c r="W96" s="36"/>
      <c r="X96" s="36"/>
      <c r="Y96" s="36"/>
      <c r="Z96" s="36"/>
      <c r="AA96" s="36"/>
      <c r="AB96" s="36"/>
      <c r="AC96" s="36"/>
      <c r="AD96" s="36"/>
      <c r="AE96" s="36"/>
      <c r="AR96" s="191" t="s">
        <v>238</v>
      </c>
      <c r="AT96" s="191" t="s">
        <v>363</v>
      </c>
      <c r="AU96" s="191" t="s">
        <v>83</v>
      </c>
      <c r="AY96" s="19" t="s">
        <v>153</v>
      </c>
      <c r="BE96" s="192">
        <f>IF(N96="základní",J96,0)</f>
        <v>0</v>
      </c>
      <c r="BF96" s="192">
        <f>IF(N96="snížená",J96,0)</f>
        <v>0</v>
      </c>
      <c r="BG96" s="192">
        <f>IF(N96="zákl. přenesená",J96,0)</f>
        <v>0</v>
      </c>
      <c r="BH96" s="192">
        <f>IF(N96="sníž. přenesená",J96,0)</f>
        <v>0</v>
      </c>
      <c r="BI96" s="192">
        <f>IF(N96="nulová",J96,0)</f>
        <v>0</v>
      </c>
      <c r="BJ96" s="19" t="s">
        <v>83</v>
      </c>
      <c r="BK96" s="192">
        <f>ROUND(I96*H96,2)</f>
        <v>0</v>
      </c>
      <c r="BL96" s="19" t="s">
        <v>161</v>
      </c>
      <c r="BM96" s="191" t="s">
        <v>238</v>
      </c>
    </row>
    <row r="97" spans="2:63" s="12" customFormat="1" ht="25.9" customHeight="1">
      <c r="B97" s="164"/>
      <c r="C97" s="165"/>
      <c r="D97" s="166" t="s">
        <v>74</v>
      </c>
      <c r="E97" s="167" t="s">
        <v>713</v>
      </c>
      <c r="F97" s="167" t="s">
        <v>714</v>
      </c>
      <c r="G97" s="165"/>
      <c r="H97" s="165"/>
      <c r="I97" s="168"/>
      <c r="J97" s="169">
        <f>BK97</f>
        <v>0</v>
      </c>
      <c r="K97" s="165"/>
      <c r="L97" s="170"/>
      <c r="M97" s="171"/>
      <c r="N97" s="172"/>
      <c r="O97" s="172"/>
      <c r="P97" s="173">
        <f>SUM(P98:P109)</f>
        <v>0</v>
      </c>
      <c r="Q97" s="172"/>
      <c r="R97" s="173">
        <f>SUM(R98:R109)</f>
        <v>0.0023899999999999998</v>
      </c>
      <c r="S97" s="172"/>
      <c r="T97" s="174">
        <f>SUM(T98:T109)</f>
        <v>0</v>
      </c>
      <c r="AR97" s="175" t="s">
        <v>83</v>
      </c>
      <c r="AT97" s="176" t="s">
        <v>74</v>
      </c>
      <c r="AU97" s="176" t="s">
        <v>75</v>
      </c>
      <c r="AY97" s="175" t="s">
        <v>153</v>
      </c>
      <c r="BK97" s="177">
        <f>SUM(BK98:BK109)</f>
        <v>0</v>
      </c>
    </row>
    <row r="98" spans="1:65" s="2" customFormat="1" ht="16.5" customHeight="1">
      <c r="A98" s="36"/>
      <c r="B98" s="37"/>
      <c r="C98" s="180" t="s">
        <v>209</v>
      </c>
      <c r="D98" s="180" t="s">
        <v>156</v>
      </c>
      <c r="E98" s="181" t="s">
        <v>720</v>
      </c>
      <c r="F98" s="182" t="s">
        <v>721</v>
      </c>
      <c r="G98" s="183" t="s">
        <v>278</v>
      </c>
      <c r="H98" s="184">
        <v>4</v>
      </c>
      <c r="I98" s="185"/>
      <c r="J98" s="186">
        <f>ROUND(I98*H98,2)</f>
        <v>0</v>
      </c>
      <c r="K98" s="182" t="s">
        <v>160</v>
      </c>
      <c r="L98" s="41"/>
      <c r="M98" s="187" t="s">
        <v>19</v>
      </c>
      <c r="N98" s="188" t="s">
        <v>46</v>
      </c>
      <c r="O98" s="66"/>
      <c r="P98" s="189">
        <f>O98*H98</f>
        <v>0</v>
      </c>
      <c r="Q98" s="189">
        <v>0</v>
      </c>
      <c r="R98" s="189">
        <f>Q98*H98</f>
        <v>0</v>
      </c>
      <c r="S98" s="189">
        <v>0</v>
      </c>
      <c r="T98" s="190">
        <f>S98*H98</f>
        <v>0</v>
      </c>
      <c r="U98" s="36"/>
      <c r="V98" s="36"/>
      <c r="W98" s="36"/>
      <c r="X98" s="36"/>
      <c r="Y98" s="36"/>
      <c r="Z98" s="36"/>
      <c r="AA98" s="36"/>
      <c r="AB98" s="36"/>
      <c r="AC98" s="36"/>
      <c r="AD98" s="36"/>
      <c r="AE98" s="36"/>
      <c r="AR98" s="191" t="s">
        <v>161</v>
      </c>
      <c r="AT98" s="191" t="s">
        <v>156</v>
      </c>
      <c r="AU98" s="191" t="s">
        <v>83</v>
      </c>
      <c r="AY98" s="19" t="s">
        <v>153</v>
      </c>
      <c r="BE98" s="192">
        <f>IF(N98="základní",J98,0)</f>
        <v>0</v>
      </c>
      <c r="BF98" s="192">
        <f>IF(N98="snížená",J98,0)</f>
        <v>0</v>
      </c>
      <c r="BG98" s="192">
        <f>IF(N98="zákl. přenesená",J98,0)</f>
        <v>0</v>
      </c>
      <c r="BH98" s="192">
        <f>IF(N98="sníž. přenesená",J98,0)</f>
        <v>0</v>
      </c>
      <c r="BI98" s="192">
        <f>IF(N98="nulová",J98,0)</f>
        <v>0</v>
      </c>
      <c r="BJ98" s="19" t="s">
        <v>83</v>
      </c>
      <c r="BK98" s="192">
        <f>ROUND(I98*H98,2)</f>
        <v>0</v>
      </c>
      <c r="BL98" s="19" t="s">
        <v>161</v>
      </c>
      <c r="BM98" s="191" t="s">
        <v>275</v>
      </c>
    </row>
    <row r="99" spans="1:47" s="2" customFormat="1" ht="11.25">
      <c r="A99" s="36"/>
      <c r="B99" s="37"/>
      <c r="C99" s="38"/>
      <c r="D99" s="193" t="s">
        <v>163</v>
      </c>
      <c r="E99" s="38"/>
      <c r="F99" s="194" t="s">
        <v>722</v>
      </c>
      <c r="G99" s="38"/>
      <c r="H99" s="38"/>
      <c r="I99" s="195"/>
      <c r="J99" s="38"/>
      <c r="K99" s="38"/>
      <c r="L99" s="41"/>
      <c r="M99" s="196"/>
      <c r="N99" s="197"/>
      <c r="O99" s="66"/>
      <c r="P99" s="66"/>
      <c r="Q99" s="66"/>
      <c r="R99" s="66"/>
      <c r="S99" s="66"/>
      <c r="T99" s="67"/>
      <c r="U99" s="36"/>
      <c r="V99" s="36"/>
      <c r="W99" s="36"/>
      <c r="X99" s="36"/>
      <c r="Y99" s="36"/>
      <c r="Z99" s="36"/>
      <c r="AA99" s="36"/>
      <c r="AB99" s="36"/>
      <c r="AC99" s="36"/>
      <c r="AD99" s="36"/>
      <c r="AE99" s="36"/>
      <c r="AT99" s="19" t="s">
        <v>163</v>
      </c>
      <c r="AU99" s="19" t="s">
        <v>83</v>
      </c>
    </row>
    <row r="100" spans="1:65" s="2" customFormat="1" ht="16.5" customHeight="1">
      <c r="A100" s="36"/>
      <c r="B100" s="37"/>
      <c r="C100" s="242" t="s">
        <v>222</v>
      </c>
      <c r="D100" s="242" t="s">
        <v>363</v>
      </c>
      <c r="E100" s="243" t="s">
        <v>723</v>
      </c>
      <c r="F100" s="244" t="s">
        <v>724</v>
      </c>
      <c r="G100" s="245" t="s">
        <v>278</v>
      </c>
      <c r="H100" s="246">
        <v>4</v>
      </c>
      <c r="I100" s="247"/>
      <c r="J100" s="248">
        <f>ROUND(I100*H100,2)</f>
        <v>0</v>
      </c>
      <c r="K100" s="244" t="s">
        <v>160</v>
      </c>
      <c r="L100" s="249"/>
      <c r="M100" s="250" t="s">
        <v>19</v>
      </c>
      <c r="N100" s="251" t="s">
        <v>46</v>
      </c>
      <c r="O100" s="66"/>
      <c r="P100" s="189">
        <f>O100*H100</f>
        <v>0</v>
      </c>
      <c r="Q100" s="189">
        <v>5E-05</v>
      </c>
      <c r="R100" s="189">
        <f>Q100*H100</f>
        <v>0.0002</v>
      </c>
      <c r="S100" s="189">
        <v>0</v>
      </c>
      <c r="T100" s="190">
        <f>S100*H100</f>
        <v>0</v>
      </c>
      <c r="U100" s="36"/>
      <c r="V100" s="36"/>
      <c r="W100" s="36"/>
      <c r="X100" s="36"/>
      <c r="Y100" s="36"/>
      <c r="Z100" s="36"/>
      <c r="AA100" s="36"/>
      <c r="AB100" s="36"/>
      <c r="AC100" s="36"/>
      <c r="AD100" s="36"/>
      <c r="AE100" s="36"/>
      <c r="AR100" s="191" t="s">
        <v>238</v>
      </c>
      <c r="AT100" s="191" t="s">
        <v>363</v>
      </c>
      <c r="AU100" s="191" t="s">
        <v>83</v>
      </c>
      <c r="AY100" s="19" t="s">
        <v>153</v>
      </c>
      <c r="BE100" s="192">
        <f>IF(N100="základní",J100,0)</f>
        <v>0</v>
      </c>
      <c r="BF100" s="192">
        <f>IF(N100="snížená",J100,0)</f>
        <v>0</v>
      </c>
      <c r="BG100" s="192">
        <f>IF(N100="zákl. přenesená",J100,0)</f>
        <v>0</v>
      </c>
      <c r="BH100" s="192">
        <f>IF(N100="sníž. přenesená",J100,0)</f>
        <v>0</v>
      </c>
      <c r="BI100" s="192">
        <f>IF(N100="nulová",J100,0)</f>
        <v>0</v>
      </c>
      <c r="BJ100" s="19" t="s">
        <v>83</v>
      </c>
      <c r="BK100" s="192">
        <f>ROUND(I100*H100,2)</f>
        <v>0</v>
      </c>
      <c r="BL100" s="19" t="s">
        <v>161</v>
      </c>
      <c r="BM100" s="191" t="s">
        <v>292</v>
      </c>
    </row>
    <row r="101" spans="1:65" s="2" customFormat="1" ht="16.5" customHeight="1">
      <c r="A101" s="36"/>
      <c r="B101" s="37"/>
      <c r="C101" s="180" t="s">
        <v>233</v>
      </c>
      <c r="D101" s="180" t="s">
        <v>156</v>
      </c>
      <c r="E101" s="181" t="s">
        <v>715</v>
      </c>
      <c r="F101" s="182" t="s">
        <v>716</v>
      </c>
      <c r="G101" s="183" t="s">
        <v>278</v>
      </c>
      <c r="H101" s="184">
        <v>2</v>
      </c>
      <c r="I101" s="185"/>
      <c r="J101" s="186">
        <f>ROUND(I101*H101,2)</f>
        <v>0</v>
      </c>
      <c r="K101" s="182" t="s">
        <v>160</v>
      </c>
      <c r="L101" s="41"/>
      <c r="M101" s="187" t="s">
        <v>19</v>
      </c>
      <c r="N101" s="188" t="s">
        <v>46</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161</v>
      </c>
      <c r="AT101" s="191" t="s">
        <v>156</v>
      </c>
      <c r="AU101" s="191" t="s">
        <v>83</v>
      </c>
      <c r="AY101" s="19" t="s">
        <v>153</v>
      </c>
      <c r="BE101" s="192">
        <f>IF(N101="základní",J101,0)</f>
        <v>0</v>
      </c>
      <c r="BF101" s="192">
        <f>IF(N101="snížená",J101,0)</f>
        <v>0</v>
      </c>
      <c r="BG101" s="192">
        <f>IF(N101="zákl. přenesená",J101,0)</f>
        <v>0</v>
      </c>
      <c r="BH101" s="192">
        <f>IF(N101="sníž. přenesená",J101,0)</f>
        <v>0</v>
      </c>
      <c r="BI101" s="192">
        <f>IF(N101="nulová",J101,0)</f>
        <v>0</v>
      </c>
      <c r="BJ101" s="19" t="s">
        <v>83</v>
      </c>
      <c r="BK101" s="192">
        <f>ROUND(I101*H101,2)</f>
        <v>0</v>
      </c>
      <c r="BL101" s="19" t="s">
        <v>161</v>
      </c>
      <c r="BM101" s="191" t="s">
        <v>285</v>
      </c>
    </row>
    <row r="102" spans="1:47" s="2" customFormat="1" ht="11.25">
      <c r="A102" s="36"/>
      <c r="B102" s="37"/>
      <c r="C102" s="38"/>
      <c r="D102" s="193" t="s">
        <v>163</v>
      </c>
      <c r="E102" s="38"/>
      <c r="F102" s="194" t="s">
        <v>717</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163</v>
      </c>
      <c r="AU102" s="19" t="s">
        <v>83</v>
      </c>
    </row>
    <row r="103" spans="1:65" s="2" customFormat="1" ht="16.5" customHeight="1">
      <c r="A103" s="36"/>
      <c r="B103" s="37"/>
      <c r="C103" s="242" t="s">
        <v>238</v>
      </c>
      <c r="D103" s="242" t="s">
        <v>363</v>
      </c>
      <c r="E103" s="243" t="s">
        <v>718</v>
      </c>
      <c r="F103" s="244" t="s">
        <v>719</v>
      </c>
      <c r="G103" s="245" t="s">
        <v>278</v>
      </c>
      <c r="H103" s="246">
        <v>2</v>
      </c>
      <c r="I103" s="247"/>
      <c r="J103" s="248">
        <f>ROUND(I103*H103,2)</f>
        <v>0</v>
      </c>
      <c r="K103" s="244" t="s">
        <v>19</v>
      </c>
      <c r="L103" s="249"/>
      <c r="M103" s="250" t="s">
        <v>19</v>
      </c>
      <c r="N103" s="251" t="s">
        <v>46</v>
      </c>
      <c r="O103" s="66"/>
      <c r="P103" s="189">
        <f>O103*H103</f>
        <v>0</v>
      </c>
      <c r="Q103" s="189">
        <v>0</v>
      </c>
      <c r="R103" s="189">
        <f>Q103*H103</f>
        <v>0</v>
      </c>
      <c r="S103" s="189">
        <v>0</v>
      </c>
      <c r="T103" s="190">
        <f>S103*H103</f>
        <v>0</v>
      </c>
      <c r="U103" s="36"/>
      <c r="V103" s="36"/>
      <c r="W103" s="36"/>
      <c r="X103" s="36"/>
      <c r="Y103" s="36"/>
      <c r="Z103" s="36"/>
      <c r="AA103" s="36"/>
      <c r="AB103" s="36"/>
      <c r="AC103" s="36"/>
      <c r="AD103" s="36"/>
      <c r="AE103" s="36"/>
      <c r="AR103" s="191" t="s">
        <v>238</v>
      </c>
      <c r="AT103" s="191" t="s">
        <v>363</v>
      </c>
      <c r="AU103" s="191" t="s">
        <v>83</v>
      </c>
      <c r="AY103" s="19" t="s">
        <v>153</v>
      </c>
      <c r="BE103" s="192">
        <f>IF(N103="základní",J103,0)</f>
        <v>0</v>
      </c>
      <c r="BF103" s="192">
        <f>IF(N103="snížená",J103,0)</f>
        <v>0</v>
      </c>
      <c r="BG103" s="192">
        <f>IF(N103="zákl. přenesená",J103,0)</f>
        <v>0</v>
      </c>
      <c r="BH103" s="192">
        <f>IF(N103="sníž. přenesená",J103,0)</f>
        <v>0</v>
      </c>
      <c r="BI103" s="192">
        <f>IF(N103="nulová",J103,0)</f>
        <v>0</v>
      </c>
      <c r="BJ103" s="19" t="s">
        <v>83</v>
      </c>
      <c r="BK103" s="192">
        <f>ROUND(I103*H103,2)</f>
        <v>0</v>
      </c>
      <c r="BL103" s="19" t="s">
        <v>161</v>
      </c>
      <c r="BM103" s="191" t="s">
        <v>312</v>
      </c>
    </row>
    <row r="104" spans="1:65" s="2" customFormat="1" ht="16.5" customHeight="1">
      <c r="A104" s="36"/>
      <c r="B104" s="37"/>
      <c r="C104" s="180" t="s">
        <v>249</v>
      </c>
      <c r="D104" s="180" t="s">
        <v>156</v>
      </c>
      <c r="E104" s="181" t="s">
        <v>725</v>
      </c>
      <c r="F104" s="182" t="s">
        <v>726</v>
      </c>
      <c r="G104" s="183" t="s">
        <v>278</v>
      </c>
      <c r="H104" s="184">
        <v>6</v>
      </c>
      <c r="I104" s="185"/>
      <c r="J104" s="186">
        <f>ROUND(I104*H104,2)</f>
        <v>0</v>
      </c>
      <c r="K104" s="182" t="s">
        <v>160</v>
      </c>
      <c r="L104" s="41"/>
      <c r="M104" s="187" t="s">
        <v>19</v>
      </c>
      <c r="N104" s="188" t="s">
        <v>46</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161</v>
      </c>
      <c r="AT104" s="191" t="s">
        <v>156</v>
      </c>
      <c r="AU104" s="191" t="s">
        <v>83</v>
      </c>
      <c r="AY104" s="19" t="s">
        <v>153</v>
      </c>
      <c r="BE104" s="192">
        <f>IF(N104="základní",J104,0)</f>
        <v>0</v>
      </c>
      <c r="BF104" s="192">
        <f>IF(N104="snížená",J104,0)</f>
        <v>0</v>
      </c>
      <c r="BG104" s="192">
        <f>IF(N104="zákl. přenesená",J104,0)</f>
        <v>0</v>
      </c>
      <c r="BH104" s="192">
        <f>IF(N104="sníž. přenesená",J104,0)</f>
        <v>0</v>
      </c>
      <c r="BI104" s="192">
        <f>IF(N104="nulová",J104,0)</f>
        <v>0</v>
      </c>
      <c r="BJ104" s="19" t="s">
        <v>83</v>
      </c>
      <c r="BK104" s="192">
        <f>ROUND(I104*H104,2)</f>
        <v>0</v>
      </c>
      <c r="BL104" s="19" t="s">
        <v>161</v>
      </c>
      <c r="BM104" s="191" t="s">
        <v>323</v>
      </c>
    </row>
    <row r="105" spans="1:47" s="2" customFormat="1" ht="11.25">
      <c r="A105" s="36"/>
      <c r="B105" s="37"/>
      <c r="C105" s="38"/>
      <c r="D105" s="193" t="s">
        <v>163</v>
      </c>
      <c r="E105" s="38"/>
      <c r="F105" s="194" t="s">
        <v>727</v>
      </c>
      <c r="G105" s="38"/>
      <c r="H105" s="38"/>
      <c r="I105" s="195"/>
      <c r="J105" s="38"/>
      <c r="K105" s="38"/>
      <c r="L105" s="41"/>
      <c r="M105" s="196"/>
      <c r="N105" s="197"/>
      <c r="O105" s="66"/>
      <c r="P105" s="66"/>
      <c r="Q105" s="66"/>
      <c r="R105" s="66"/>
      <c r="S105" s="66"/>
      <c r="T105" s="67"/>
      <c r="U105" s="36"/>
      <c r="V105" s="36"/>
      <c r="W105" s="36"/>
      <c r="X105" s="36"/>
      <c r="Y105" s="36"/>
      <c r="Z105" s="36"/>
      <c r="AA105" s="36"/>
      <c r="AB105" s="36"/>
      <c r="AC105" s="36"/>
      <c r="AD105" s="36"/>
      <c r="AE105" s="36"/>
      <c r="AT105" s="19" t="s">
        <v>163</v>
      </c>
      <c r="AU105" s="19" t="s">
        <v>83</v>
      </c>
    </row>
    <row r="106" spans="1:65" s="2" customFormat="1" ht="16.5" customHeight="1">
      <c r="A106" s="36"/>
      <c r="B106" s="37"/>
      <c r="C106" s="242" t="s">
        <v>255</v>
      </c>
      <c r="D106" s="242" t="s">
        <v>363</v>
      </c>
      <c r="E106" s="243" t="s">
        <v>728</v>
      </c>
      <c r="F106" s="244" t="s">
        <v>753</v>
      </c>
      <c r="G106" s="245" t="s">
        <v>278</v>
      </c>
      <c r="H106" s="246">
        <v>6</v>
      </c>
      <c r="I106" s="247"/>
      <c r="J106" s="248">
        <f>ROUND(I106*H106,2)</f>
        <v>0</v>
      </c>
      <c r="K106" s="244" t="s">
        <v>160</v>
      </c>
      <c r="L106" s="249"/>
      <c r="M106" s="250" t="s">
        <v>19</v>
      </c>
      <c r="N106" s="251" t="s">
        <v>46</v>
      </c>
      <c r="O106" s="66"/>
      <c r="P106" s="189">
        <f>O106*H106</f>
        <v>0</v>
      </c>
      <c r="Q106" s="189">
        <v>4E-05</v>
      </c>
      <c r="R106" s="189">
        <f>Q106*H106</f>
        <v>0.00024000000000000003</v>
      </c>
      <c r="S106" s="189">
        <v>0</v>
      </c>
      <c r="T106" s="190">
        <f>S106*H106</f>
        <v>0</v>
      </c>
      <c r="U106" s="36"/>
      <c r="V106" s="36"/>
      <c r="W106" s="36"/>
      <c r="X106" s="36"/>
      <c r="Y106" s="36"/>
      <c r="Z106" s="36"/>
      <c r="AA106" s="36"/>
      <c r="AB106" s="36"/>
      <c r="AC106" s="36"/>
      <c r="AD106" s="36"/>
      <c r="AE106" s="36"/>
      <c r="AR106" s="191" t="s">
        <v>238</v>
      </c>
      <c r="AT106" s="191" t="s">
        <v>363</v>
      </c>
      <c r="AU106" s="191" t="s">
        <v>83</v>
      </c>
      <c r="AY106" s="19" t="s">
        <v>153</v>
      </c>
      <c r="BE106" s="192">
        <f>IF(N106="základní",J106,0)</f>
        <v>0</v>
      </c>
      <c r="BF106" s="192">
        <f>IF(N106="snížená",J106,0)</f>
        <v>0</v>
      </c>
      <c r="BG106" s="192">
        <f>IF(N106="zákl. přenesená",J106,0)</f>
        <v>0</v>
      </c>
      <c r="BH106" s="192">
        <f>IF(N106="sníž. přenesená",J106,0)</f>
        <v>0</v>
      </c>
      <c r="BI106" s="192">
        <f>IF(N106="nulová",J106,0)</f>
        <v>0</v>
      </c>
      <c r="BJ106" s="19" t="s">
        <v>83</v>
      </c>
      <c r="BK106" s="192">
        <f>ROUND(I106*H106,2)</f>
        <v>0</v>
      </c>
      <c r="BL106" s="19" t="s">
        <v>161</v>
      </c>
      <c r="BM106" s="191" t="s">
        <v>338</v>
      </c>
    </row>
    <row r="107" spans="1:65" s="2" customFormat="1" ht="24.2" customHeight="1">
      <c r="A107" s="36"/>
      <c r="B107" s="37"/>
      <c r="C107" s="180" t="s">
        <v>267</v>
      </c>
      <c r="D107" s="180" t="s">
        <v>156</v>
      </c>
      <c r="E107" s="181" t="s">
        <v>730</v>
      </c>
      <c r="F107" s="182" t="s">
        <v>731</v>
      </c>
      <c r="G107" s="183" t="s">
        <v>212</v>
      </c>
      <c r="H107" s="184">
        <v>15</v>
      </c>
      <c r="I107" s="185"/>
      <c r="J107" s="186">
        <f>ROUND(I107*H107,2)</f>
        <v>0</v>
      </c>
      <c r="K107" s="182" t="s">
        <v>160</v>
      </c>
      <c r="L107" s="41"/>
      <c r="M107" s="187" t="s">
        <v>19</v>
      </c>
      <c r="N107" s="188" t="s">
        <v>46</v>
      </c>
      <c r="O107" s="66"/>
      <c r="P107" s="189">
        <f>O107*H107</f>
        <v>0</v>
      </c>
      <c r="Q107" s="189">
        <v>0</v>
      </c>
      <c r="R107" s="189">
        <f>Q107*H107</f>
        <v>0</v>
      </c>
      <c r="S107" s="189">
        <v>0</v>
      </c>
      <c r="T107" s="190">
        <f>S107*H107</f>
        <v>0</v>
      </c>
      <c r="U107" s="36"/>
      <c r="V107" s="36"/>
      <c r="W107" s="36"/>
      <c r="X107" s="36"/>
      <c r="Y107" s="36"/>
      <c r="Z107" s="36"/>
      <c r="AA107" s="36"/>
      <c r="AB107" s="36"/>
      <c r="AC107" s="36"/>
      <c r="AD107" s="36"/>
      <c r="AE107" s="36"/>
      <c r="AR107" s="191" t="s">
        <v>161</v>
      </c>
      <c r="AT107" s="191" t="s">
        <v>156</v>
      </c>
      <c r="AU107" s="191" t="s">
        <v>83</v>
      </c>
      <c r="AY107" s="19" t="s">
        <v>153</v>
      </c>
      <c r="BE107" s="192">
        <f>IF(N107="základní",J107,0)</f>
        <v>0</v>
      </c>
      <c r="BF107" s="192">
        <f>IF(N107="snížená",J107,0)</f>
        <v>0</v>
      </c>
      <c r="BG107" s="192">
        <f>IF(N107="zákl. přenesená",J107,0)</f>
        <v>0</v>
      </c>
      <c r="BH107" s="192">
        <f>IF(N107="sníž. přenesená",J107,0)</f>
        <v>0</v>
      </c>
      <c r="BI107" s="192">
        <f>IF(N107="nulová",J107,0)</f>
        <v>0</v>
      </c>
      <c r="BJ107" s="19" t="s">
        <v>83</v>
      </c>
      <c r="BK107" s="192">
        <f>ROUND(I107*H107,2)</f>
        <v>0</v>
      </c>
      <c r="BL107" s="19" t="s">
        <v>161</v>
      </c>
      <c r="BM107" s="191" t="s">
        <v>761</v>
      </c>
    </row>
    <row r="108" spans="1:47" s="2" customFormat="1" ht="11.25">
      <c r="A108" s="36"/>
      <c r="B108" s="37"/>
      <c r="C108" s="38"/>
      <c r="D108" s="193" t="s">
        <v>163</v>
      </c>
      <c r="E108" s="38"/>
      <c r="F108" s="194" t="s">
        <v>733</v>
      </c>
      <c r="G108" s="38"/>
      <c r="H108" s="38"/>
      <c r="I108" s="195"/>
      <c r="J108" s="38"/>
      <c r="K108" s="38"/>
      <c r="L108" s="41"/>
      <c r="M108" s="196"/>
      <c r="N108" s="197"/>
      <c r="O108" s="66"/>
      <c r="P108" s="66"/>
      <c r="Q108" s="66"/>
      <c r="R108" s="66"/>
      <c r="S108" s="66"/>
      <c r="T108" s="67"/>
      <c r="U108" s="36"/>
      <c r="V108" s="36"/>
      <c r="W108" s="36"/>
      <c r="X108" s="36"/>
      <c r="Y108" s="36"/>
      <c r="Z108" s="36"/>
      <c r="AA108" s="36"/>
      <c r="AB108" s="36"/>
      <c r="AC108" s="36"/>
      <c r="AD108" s="36"/>
      <c r="AE108" s="36"/>
      <c r="AT108" s="19" t="s">
        <v>163</v>
      </c>
      <c r="AU108" s="19" t="s">
        <v>83</v>
      </c>
    </row>
    <row r="109" spans="1:65" s="2" customFormat="1" ht="16.5" customHeight="1">
      <c r="A109" s="36"/>
      <c r="B109" s="37"/>
      <c r="C109" s="242" t="s">
        <v>275</v>
      </c>
      <c r="D109" s="242" t="s">
        <v>363</v>
      </c>
      <c r="E109" s="243" t="s">
        <v>734</v>
      </c>
      <c r="F109" s="244" t="s">
        <v>735</v>
      </c>
      <c r="G109" s="245" t="s">
        <v>212</v>
      </c>
      <c r="H109" s="246">
        <v>15</v>
      </c>
      <c r="I109" s="247"/>
      <c r="J109" s="248">
        <f>ROUND(I109*H109,2)</f>
        <v>0</v>
      </c>
      <c r="K109" s="244" t="s">
        <v>160</v>
      </c>
      <c r="L109" s="249"/>
      <c r="M109" s="250" t="s">
        <v>19</v>
      </c>
      <c r="N109" s="251" t="s">
        <v>46</v>
      </c>
      <c r="O109" s="66"/>
      <c r="P109" s="189">
        <f>O109*H109</f>
        <v>0</v>
      </c>
      <c r="Q109" s="189">
        <v>0.00013</v>
      </c>
      <c r="R109" s="189">
        <f>Q109*H109</f>
        <v>0.00195</v>
      </c>
      <c r="S109" s="189">
        <v>0</v>
      </c>
      <c r="T109" s="190">
        <f>S109*H109</f>
        <v>0</v>
      </c>
      <c r="U109" s="36"/>
      <c r="V109" s="36"/>
      <c r="W109" s="36"/>
      <c r="X109" s="36"/>
      <c r="Y109" s="36"/>
      <c r="Z109" s="36"/>
      <c r="AA109" s="36"/>
      <c r="AB109" s="36"/>
      <c r="AC109" s="36"/>
      <c r="AD109" s="36"/>
      <c r="AE109" s="36"/>
      <c r="AR109" s="191" t="s">
        <v>238</v>
      </c>
      <c r="AT109" s="191" t="s">
        <v>363</v>
      </c>
      <c r="AU109" s="191" t="s">
        <v>83</v>
      </c>
      <c r="AY109" s="19" t="s">
        <v>153</v>
      </c>
      <c r="BE109" s="192">
        <f>IF(N109="základní",J109,0)</f>
        <v>0</v>
      </c>
      <c r="BF109" s="192">
        <f>IF(N109="snížená",J109,0)</f>
        <v>0</v>
      </c>
      <c r="BG109" s="192">
        <f>IF(N109="zákl. přenesená",J109,0)</f>
        <v>0</v>
      </c>
      <c r="BH109" s="192">
        <f>IF(N109="sníž. přenesená",J109,0)</f>
        <v>0</v>
      </c>
      <c r="BI109" s="192">
        <f>IF(N109="nulová",J109,0)</f>
        <v>0</v>
      </c>
      <c r="BJ109" s="19" t="s">
        <v>83</v>
      </c>
      <c r="BK109" s="192">
        <f>ROUND(I109*H109,2)</f>
        <v>0</v>
      </c>
      <c r="BL109" s="19" t="s">
        <v>161</v>
      </c>
      <c r="BM109" s="191" t="s">
        <v>762</v>
      </c>
    </row>
    <row r="110" spans="2:63" s="12" customFormat="1" ht="25.9" customHeight="1">
      <c r="B110" s="164"/>
      <c r="C110" s="165"/>
      <c r="D110" s="166" t="s">
        <v>74</v>
      </c>
      <c r="E110" s="167" t="s">
        <v>737</v>
      </c>
      <c r="F110" s="167" t="s">
        <v>738</v>
      </c>
      <c r="G110" s="165"/>
      <c r="H110" s="165"/>
      <c r="I110" s="168"/>
      <c r="J110" s="169">
        <f>BK110</f>
        <v>0</v>
      </c>
      <c r="K110" s="165"/>
      <c r="L110" s="170"/>
      <c r="M110" s="171"/>
      <c r="N110" s="172"/>
      <c r="O110" s="172"/>
      <c r="P110" s="173">
        <f>SUM(P111:P112)</f>
        <v>0</v>
      </c>
      <c r="Q110" s="172"/>
      <c r="R110" s="173">
        <f>SUM(R111:R112)</f>
        <v>0</v>
      </c>
      <c r="S110" s="172"/>
      <c r="T110" s="174">
        <f>SUM(T111:T112)</f>
        <v>0</v>
      </c>
      <c r="AR110" s="175" t="s">
        <v>83</v>
      </c>
      <c r="AT110" s="176" t="s">
        <v>74</v>
      </c>
      <c r="AU110" s="176" t="s">
        <v>75</v>
      </c>
      <c r="AY110" s="175" t="s">
        <v>153</v>
      </c>
      <c r="BK110" s="177">
        <f>SUM(BK111:BK112)</f>
        <v>0</v>
      </c>
    </row>
    <row r="111" spans="1:65" s="2" customFormat="1" ht="16.5" customHeight="1">
      <c r="A111" s="36"/>
      <c r="B111" s="37"/>
      <c r="C111" s="180" t="s">
        <v>282</v>
      </c>
      <c r="D111" s="180" t="s">
        <v>156</v>
      </c>
      <c r="E111" s="181" t="s">
        <v>739</v>
      </c>
      <c r="F111" s="182" t="s">
        <v>740</v>
      </c>
      <c r="G111" s="183" t="s">
        <v>741</v>
      </c>
      <c r="H111" s="184">
        <v>8</v>
      </c>
      <c r="I111" s="185"/>
      <c r="J111" s="186">
        <f>ROUND(I111*H111,2)</f>
        <v>0</v>
      </c>
      <c r="K111" s="182" t="s">
        <v>160</v>
      </c>
      <c r="L111" s="41"/>
      <c r="M111" s="187" t="s">
        <v>19</v>
      </c>
      <c r="N111" s="188" t="s">
        <v>46</v>
      </c>
      <c r="O111" s="66"/>
      <c r="P111" s="189">
        <f>O111*H111</f>
        <v>0</v>
      </c>
      <c r="Q111" s="189">
        <v>0</v>
      </c>
      <c r="R111" s="189">
        <f>Q111*H111</f>
        <v>0</v>
      </c>
      <c r="S111" s="189">
        <v>0</v>
      </c>
      <c r="T111" s="190">
        <f>S111*H111</f>
        <v>0</v>
      </c>
      <c r="U111" s="36"/>
      <c r="V111" s="36"/>
      <c r="W111" s="36"/>
      <c r="X111" s="36"/>
      <c r="Y111" s="36"/>
      <c r="Z111" s="36"/>
      <c r="AA111" s="36"/>
      <c r="AB111" s="36"/>
      <c r="AC111" s="36"/>
      <c r="AD111" s="36"/>
      <c r="AE111" s="36"/>
      <c r="AR111" s="191" t="s">
        <v>161</v>
      </c>
      <c r="AT111" s="191" t="s">
        <v>156</v>
      </c>
      <c r="AU111" s="191" t="s">
        <v>83</v>
      </c>
      <c r="AY111" s="19" t="s">
        <v>153</v>
      </c>
      <c r="BE111" s="192">
        <f>IF(N111="základní",J111,0)</f>
        <v>0</v>
      </c>
      <c r="BF111" s="192">
        <f>IF(N111="snížená",J111,0)</f>
        <v>0</v>
      </c>
      <c r="BG111" s="192">
        <f>IF(N111="zákl. přenesená",J111,0)</f>
        <v>0</v>
      </c>
      <c r="BH111" s="192">
        <f>IF(N111="sníž. přenesená",J111,0)</f>
        <v>0</v>
      </c>
      <c r="BI111" s="192">
        <f>IF(N111="nulová",J111,0)</f>
        <v>0</v>
      </c>
      <c r="BJ111" s="19" t="s">
        <v>83</v>
      </c>
      <c r="BK111" s="192">
        <f>ROUND(I111*H111,2)</f>
        <v>0</v>
      </c>
      <c r="BL111" s="19" t="s">
        <v>161</v>
      </c>
      <c r="BM111" s="191" t="s">
        <v>351</v>
      </c>
    </row>
    <row r="112" spans="1:47" s="2" customFormat="1" ht="11.25">
      <c r="A112" s="36"/>
      <c r="B112" s="37"/>
      <c r="C112" s="38"/>
      <c r="D112" s="193" t="s">
        <v>163</v>
      </c>
      <c r="E112" s="38"/>
      <c r="F112" s="194" t="s">
        <v>742</v>
      </c>
      <c r="G112" s="38"/>
      <c r="H112" s="38"/>
      <c r="I112" s="195"/>
      <c r="J112" s="38"/>
      <c r="K112" s="38"/>
      <c r="L112" s="41"/>
      <c r="M112" s="196"/>
      <c r="N112" s="197"/>
      <c r="O112" s="66"/>
      <c r="P112" s="66"/>
      <c r="Q112" s="66"/>
      <c r="R112" s="66"/>
      <c r="S112" s="66"/>
      <c r="T112" s="67"/>
      <c r="U112" s="36"/>
      <c r="V112" s="36"/>
      <c r="W112" s="36"/>
      <c r="X112" s="36"/>
      <c r="Y112" s="36"/>
      <c r="Z112" s="36"/>
      <c r="AA112" s="36"/>
      <c r="AB112" s="36"/>
      <c r="AC112" s="36"/>
      <c r="AD112" s="36"/>
      <c r="AE112" s="36"/>
      <c r="AT112" s="19" t="s">
        <v>163</v>
      </c>
      <c r="AU112" s="19" t="s">
        <v>83</v>
      </c>
    </row>
    <row r="113" spans="2:63" s="12" customFormat="1" ht="25.9" customHeight="1">
      <c r="B113" s="164"/>
      <c r="C113" s="165"/>
      <c r="D113" s="166" t="s">
        <v>74</v>
      </c>
      <c r="E113" s="167" t="s">
        <v>743</v>
      </c>
      <c r="F113" s="167" t="s">
        <v>714</v>
      </c>
      <c r="G113" s="165"/>
      <c r="H113" s="165"/>
      <c r="I113" s="168"/>
      <c r="J113" s="169">
        <f>BK113</f>
        <v>0</v>
      </c>
      <c r="K113" s="165"/>
      <c r="L113" s="170"/>
      <c r="M113" s="171"/>
      <c r="N113" s="172"/>
      <c r="O113" s="172"/>
      <c r="P113" s="173">
        <f>SUM(P114:P115)</f>
        <v>0</v>
      </c>
      <c r="Q113" s="172"/>
      <c r="R113" s="173">
        <f>SUM(R114:R115)</f>
        <v>0</v>
      </c>
      <c r="S113" s="172"/>
      <c r="T113" s="174">
        <f>SUM(T114:T115)</f>
        <v>0</v>
      </c>
      <c r="AR113" s="175" t="s">
        <v>83</v>
      </c>
      <c r="AT113" s="176" t="s">
        <v>74</v>
      </c>
      <c r="AU113" s="176" t="s">
        <v>75</v>
      </c>
      <c r="AY113" s="175" t="s">
        <v>153</v>
      </c>
      <c r="BK113" s="177">
        <f>SUM(BK114:BK115)</f>
        <v>0</v>
      </c>
    </row>
    <row r="114" spans="1:65" s="2" customFormat="1" ht="16.5" customHeight="1">
      <c r="A114" s="36"/>
      <c r="B114" s="37"/>
      <c r="C114" s="180" t="s">
        <v>292</v>
      </c>
      <c r="D114" s="180" t="s">
        <v>156</v>
      </c>
      <c r="E114" s="181" t="s">
        <v>744</v>
      </c>
      <c r="F114" s="182" t="s">
        <v>745</v>
      </c>
      <c r="G114" s="183" t="s">
        <v>278</v>
      </c>
      <c r="H114" s="184">
        <v>2</v>
      </c>
      <c r="I114" s="185"/>
      <c r="J114" s="186">
        <f>ROUND(I114*H114,2)</f>
        <v>0</v>
      </c>
      <c r="K114" s="182" t="s">
        <v>19</v>
      </c>
      <c r="L114" s="41"/>
      <c r="M114" s="187" t="s">
        <v>19</v>
      </c>
      <c r="N114" s="188" t="s">
        <v>46</v>
      </c>
      <c r="O114" s="66"/>
      <c r="P114" s="189">
        <f>O114*H114</f>
        <v>0</v>
      </c>
      <c r="Q114" s="189">
        <v>0</v>
      </c>
      <c r="R114" s="189">
        <f>Q114*H114</f>
        <v>0</v>
      </c>
      <c r="S114" s="189">
        <v>0</v>
      </c>
      <c r="T114" s="190">
        <f>S114*H114</f>
        <v>0</v>
      </c>
      <c r="U114" s="36"/>
      <c r="V114" s="36"/>
      <c r="W114" s="36"/>
      <c r="X114" s="36"/>
      <c r="Y114" s="36"/>
      <c r="Z114" s="36"/>
      <c r="AA114" s="36"/>
      <c r="AB114" s="36"/>
      <c r="AC114" s="36"/>
      <c r="AD114" s="36"/>
      <c r="AE114" s="36"/>
      <c r="AR114" s="191" t="s">
        <v>161</v>
      </c>
      <c r="AT114" s="191" t="s">
        <v>156</v>
      </c>
      <c r="AU114" s="191" t="s">
        <v>83</v>
      </c>
      <c r="AY114" s="19" t="s">
        <v>153</v>
      </c>
      <c r="BE114" s="192">
        <f>IF(N114="základní",J114,0)</f>
        <v>0</v>
      </c>
      <c r="BF114" s="192">
        <f>IF(N114="snížená",J114,0)</f>
        <v>0</v>
      </c>
      <c r="BG114" s="192">
        <f>IF(N114="zákl. přenesená",J114,0)</f>
        <v>0</v>
      </c>
      <c r="BH114" s="192">
        <f>IF(N114="sníž. přenesená",J114,0)</f>
        <v>0</v>
      </c>
      <c r="BI114" s="192">
        <f>IF(N114="nulová",J114,0)</f>
        <v>0</v>
      </c>
      <c r="BJ114" s="19" t="s">
        <v>83</v>
      </c>
      <c r="BK114" s="192">
        <f>ROUND(I114*H114,2)</f>
        <v>0</v>
      </c>
      <c r="BL114" s="19" t="s">
        <v>161</v>
      </c>
      <c r="BM114" s="191" t="s">
        <v>370</v>
      </c>
    </row>
    <row r="115" spans="1:65" s="2" customFormat="1" ht="16.5" customHeight="1">
      <c r="A115" s="36"/>
      <c r="B115" s="37"/>
      <c r="C115" s="242" t="s">
        <v>8</v>
      </c>
      <c r="D115" s="242" t="s">
        <v>363</v>
      </c>
      <c r="E115" s="243" t="s">
        <v>746</v>
      </c>
      <c r="F115" s="244" t="s">
        <v>747</v>
      </c>
      <c r="G115" s="245" t="s">
        <v>278</v>
      </c>
      <c r="H115" s="246">
        <v>2</v>
      </c>
      <c r="I115" s="247"/>
      <c r="J115" s="248">
        <f>ROUND(I115*H115,2)</f>
        <v>0</v>
      </c>
      <c r="K115" s="244" t="s">
        <v>19</v>
      </c>
      <c r="L115" s="249"/>
      <c r="M115" s="261" t="s">
        <v>19</v>
      </c>
      <c r="N115" s="262" t="s">
        <v>46</v>
      </c>
      <c r="O115" s="258"/>
      <c r="P115" s="259">
        <f>O115*H115</f>
        <v>0</v>
      </c>
      <c r="Q115" s="259">
        <v>0</v>
      </c>
      <c r="R115" s="259">
        <f>Q115*H115</f>
        <v>0</v>
      </c>
      <c r="S115" s="259">
        <v>0</v>
      </c>
      <c r="T115" s="260">
        <f>S115*H115</f>
        <v>0</v>
      </c>
      <c r="U115" s="36"/>
      <c r="V115" s="36"/>
      <c r="W115" s="36"/>
      <c r="X115" s="36"/>
      <c r="Y115" s="36"/>
      <c r="Z115" s="36"/>
      <c r="AA115" s="36"/>
      <c r="AB115" s="36"/>
      <c r="AC115" s="36"/>
      <c r="AD115" s="36"/>
      <c r="AE115" s="36"/>
      <c r="AR115" s="191" t="s">
        <v>238</v>
      </c>
      <c r="AT115" s="191" t="s">
        <v>363</v>
      </c>
      <c r="AU115" s="191" t="s">
        <v>83</v>
      </c>
      <c r="AY115" s="19" t="s">
        <v>153</v>
      </c>
      <c r="BE115" s="192">
        <f>IF(N115="základní",J115,0)</f>
        <v>0</v>
      </c>
      <c r="BF115" s="192">
        <f>IF(N115="snížená",J115,0)</f>
        <v>0</v>
      </c>
      <c r="BG115" s="192">
        <f>IF(N115="zákl. přenesená",J115,0)</f>
        <v>0</v>
      </c>
      <c r="BH115" s="192">
        <f>IF(N115="sníž. přenesená",J115,0)</f>
        <v>0</v>
      </c>
      <c r="BI115" s="192">
        <f>IF(N115="nulová",J115,0)</f>
        <v>0</v>
      </c>
      <c r="BJ115" s="19" t="s">
        <v>83</v>
      </c>
      <c r="BK115" s="192">
        <f>ROUND(I115*H115,2)</f>
        <v>0</v>
      </c>
      <c r="BL115" s="19" t="s">
        <v>161</v>
      </c>
      <c r="BM115" s="191" t="s">
        <v>382</v>
      </c>
    </row>
    <row r="116" spans="1:31" s="2" customFormat="1" ht="6.95" customHeight="1">
      <c r="A116" s="36"/>
      <c r="B116" s="49"/>
      <c r="C116" s="50"/>
      <c r="D116" s="50"/>
      <c r="E116" s="50"/>
      <c r="F116" s="50"/>
      <c r="G116" s="50"/>
      <c r="H116" s="50"/>
      <c r="I116" s="50"/>
      <c r="J116" s="50"/>
      <c r="K116" s="50"/>
      <c r="L116" s="41"/>
      <c r="M116" s="36"/>
      <c r="O116" s="36"/>
      <c r="P116" s="36"/>
      <c r="Q116" s="36"/>
      <c r="R116" s="36"/>
      <c r="S116" s="36"/>
      <c r="T116" s="36"/>
      <c r="U116" s="36"/>
      <c r="V116" s="36"/>
      <c r="W116" s="36"/>
      <c r="X116" s="36"/>
      <c r="Y116" s="36"/>
      <c r="Z116" s="36"/>
      <c r="AA116" s="36"/>
      <c r="AB116" s="36"/>
      <c r="AC116" s="36"/>
      <c r="AD116" s="36"/>
      <c r="AE116" s="36"/>
    </row>
  </sheetData>
  <sheetProtection algorithmName="SHA-512" hashValue="j5wGr8X5wHpZDzEDxOYMjyTDPR63ntllSXhuJHRDpTnJ2hYSpV5c/6SIcPzQzhZtFny0LX2Ap3OGOtYtkD7xgA==" saltValue="VNk5JqfwJne4OAZziwEnh2f/Pq9eUieI0uCHde++Z3eCGOQMmeFIXFJZipMFf29o8hSBtDQ3v8fTTATlmz0KsQ==" spinCount="100000" sheet="1" objects="1" scenarios="1" formatColumns="0" formatRows="0" autoFilter="0"/>
  <autoFilter ref="C88:K115"/>
  <mergeCells count="12">
    <mergeCell ref="E81:H81"/>
    <mergeCell ref="L2:V2"/>
    <mergeCell ref="E50:H50"/>
    <mergeCell ref="E52:H52"/>
    <mergeCell ref="E54:H54"/>
    <mergeCell ref="E77:H77"/>
    <mergeCell ref="E79:H79"/>
    <mergeCell ref="E7:H7"/>
    <mergeCell ref="E9:H9"/>
    <mergeCell ref="E11:H11"/>
    <mergeCell ref="E20:H20"/>
    <mergeCell ref="E29:H29"/>
  </mergeCells>
  <hyperlinks>
    <hyperlink ref="F92" r:id="rId1" display="https://podminky.urs.cz/item/CS_URS_2023_02/741122015"/>
    <hyperlink ref="F95" r:id="rId2" display="https://podminky.urs.cz/item/CS_URS_2023_02/741122016"/>
    <hyperlink ref="F99" r:id="rId3" display="https://podminky.urs.cz/item/CS_URS_2023_02/741330731"/>
    <hyperlink ref="F102" r:id="rId4" display="https://podminky.urs.cz/item/CS_URS_2023_02/741310112"/>
    <hyperlink ref="F105" r:id="rId5" display="https://podminky.urs.cz/item/CS_URS_2023_02/741112061"/>
    <hyperlink ref="F108" r:id="rId6" display="https://podminky.urs.cz/item/CS_URS_2023_02/741110501"/>
    <hyperlink ref="F112" r:id="rId7" display="https://podminky.urs.cz/item/CS_URS_2023_02/HZS223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1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1"/>
      <c r="M2" s="371"/>
      <c r="N2" s="371"/>
      <c r="O2" s="371"/>
      <c r="P2" s="371"/>
      <c r="Q2" s="371"/>
      <c r="R2" s="371"/>
      <c r="S2" s="371"/>
      <c r="T2" s="371"/>
      <c r="U2" s="371"/>
      <c r="V2" s="371"/>
      <c r="AT2" s="19" t="s">
        <v>110</v>
      </c>
    </row>
    <row r="3" spans="2:46" s="1" customFormat="1" ht="6.95" customHeight="1">
      <c r="B3" s="110"/>
      <c r="C3" s="111"/>
      <c r="D3" s="111"/>
      <c r="E3" s="111"/>
      <c r="F3" s="111"/>
      <c r="G3" s="111"/>
      <c r="H3" s="111"/>
      <c r="I3" s="111"/>
      <c r="J3" s="111"/>
      <c r="K3" s="111"/>
      <c r="L3" s="22"/>
      <c r="AT3" s="19" t="s">
        <v>85</v>
      </c>
    </row>
    <row r="4" spans="2:46" s="1" customFormat="1" ht="24.95" customHeight="1">
      <c r="B4" s="22"/>
      <c r="D4" s="112" t="s">
        <v>114</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8" t="str">
        <f>'Rekapitulace stavby'!K6</f>
        <v>Částečná rekonstrukce VZT koleje Blanice</v>
      </c>
      <c r="F7" s="389"/>
      <c r="G7" s="389"/>
      <c r="H7" s="389"/>
      <c r="L7" s="22"/>
    </row>
    <row r="8" spans="2:12" s="1" customFormat="1" ht="12" customHeight="1">
      <c r="B8" s="22"/>
      <c r="D8" s="114" t="s">
        <v>115</v>
      </c>
      <c r="L8" s="22"/>
    </row>
    <row r="9" spans="1:31" s="2" customFormat="1" ht="16.5" customHeight="1">
      <c r="A9" s="36"/>
      <c r="B9" s="41"/>
      <c r="C9" s="36"/>
      <c r="D9" s="36"/>
      <c r="E9" s="388" t="s">
        <v>694</v>
      </c>
      <c r="F9" s="391"/>
      <c r="G9" s="391"/>
      <c r="H9" s="391"/>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695</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90" t="s">
        <v>763</v>
      </c>
      <c r="F11" s="391"/>
      <c r="G11" s="391"/>
      <c r="H11" s="391"/>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13. 12. 2023</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2" t="str">
        <f>'Rekapitulace stavby'!E14</f>
        <v>Vyplň údaj</v>
      </c>
      <c r="F20" s="393"/>
      <c r="G20" s="393"/>
      <c r="H20" s="393"/>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32</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4" t="s">
        <v>28</v>
      </c>
      <c r="J23" s="105" t="s">
        <v>34</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36</v>
      </c>
      <c r="E25" s="36"/>
      <c r="F25" s="36"/>
      <c r="G25" s="36"/>
      <c r="H25" s="36"/>
      <c r="I25" s="114" t="s">
        <v>26</v>
      </c>
      <c r="J25" s="105" t="s">
        <v>37</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38</v>
      </c>
      <c r="F26" s="36"/>
      <c r="G26" s="36"/>
      <c r="H26" s="36"/>
      <c r="I26" s="114" t="s">
        <v>28</v>
      </c>
      <c r="J26" s="105" t="s">
        <v>19</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39</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394" t="s">
        <v>19</v>
      </c>
      <c r="F29" s="394"/>
      <c r="G29" s="394"/>
      <c r="H29" s="394"/>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41</v>
      </c>
      <c r="E32" s="36"/>
      <c r="F32" s="36"/>
      <c r="G32" s="36"/>
      <c r="H32" s="36"/>
      <c r="I32" s="36"/>
      <c r="J32" s="122">
        <f>ROUND(J90,2)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43</v>
      </c>
      <c r="G34" s="36"/>
      <c r="H34" s="36"/>
      <c r="I34" s="123" t="s">
        <v>42</v>
      </c>
      <c r="J34" s="123" t="s">
        <v>44</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45</v>
      </c>
      <c r="E35" s="114" t="s">
        <v>46</v>
      </c>
      <c r="F35" s="125">
        <f>ROUND((SUM(BE90:BE129)),2)</f>
        <v>0</v>
      </c>
      <c r="G35" s="36"/>
      <c r="H35" s="36"/>
      <c r="I35" s="126">
        <v>0.21</v>
      </c>
      <c r="J35" s="125">
        <f>ROUND(((SUM(BE90:BE129))*I35),2)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47</v>
      </c>
      <c r="F36" s="125">
        <f>ROUND((SUM(BF90:BF129)),2)</f>
        <v>0</v>
      </c>
      <c r="G36" s="36"/>
      <c r="H36" s="36"/>
      <c r="I36" s="126">
        <v>0.15</v>
      </c>
      <c r="J36" s="125">
        <f>ROUND(((SUM(BF90:BF129))*I36),2)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48</v>
      </c>
      <c r="F37" s="125">
        <f>ROUND((SUM(BG90:BG129)),2)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49</v>
      </c>
      <c r="F38" s="125">
        <f>ROUND((SUM(BH90:BH129)),2)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50</v>
      </c>
      <c r="F39" s="125">
        <f>ROUND((SUM(BI90:BI129)),2)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51</v>
      </c>
      <c r="E41" s="129"/>
      <c r="F41" s="129"/>
      <c r="G41" s="130" t="s">
        <v>52</v>
      </c>
      <c r="H41" s="131" t="s">
        <v>53</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117</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95" t="str">
        <f>E7</f>
        <v>Částečná rekonstrukce VZT koleje Blanice</v>
      </c>
      <c r="F50" s="396"/>
      <c r="G50" s="396"/>
      <c r="H50" s="396"/>
      <c r="I50" s="38"/>
      <c r="J50" s="38"/>
      <c r="K50" s="38"/>
      <c r="L50" s="115"/>
      <c r="S50" s="36"/>
      <c r="T50" s="36"/>
      <c r="U50" s="36"/>
      <c r="V50" s="36"/>
      <c r="W50" s="36"/>
      <c r="X50" s="36"/>
      <c r="Y50" s="36"/>
      <c r="Z50" s="36"/>
      <c r="AA50" s="36"/>
      <c r="AB50" s="36"/>
      <c r="AC50" s="36"/>
      <c r="AD50" s="36"/>
      <c r="AE50" s="36"/>
    </row>
    <row r="51" spans="2:12" s="1" customFormat="1" ht="12" customHeight="1">
      <c r="B51" s="23"/>
      <c r="C51" s="31" t="s">
        <v>115</v>
      </c>
      <c r="D51" s="24"/>
      <c r="E51" s="24"/>
      <c r="F51" s="24"/>
      <c r="G51" s="24"/>
      <c r="H51" s="24"/>
      <c r="I51" s="24"/>
      <c r="J51" s="24"/>
      <c r="K51" s="24"/>
      <c r="L51" s="22"/>
    </row>
    <row r="52" spans="1:31" s="2" customFormat="1" ht="16.5" customHeight="1">
      <c r="A52" s="36"/>
      <c r="B52" s="37"/>
      <c r="C52" s="38"/>
      <c r="D52" s="38"/>
      <c r="E52" s="395" t="s">
        <v>694</v>
      </c>
      <c r="F52" s="397"/>
      <c r="G52" s="397"/>
      <c r="H52" s="397"/>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695</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49" t="str">
        <f>E11</f>
        <v>006 - Střecha</v>
      </c>
      <c r="F54" s="397"/>
      <c r="G54" s="397"/>
      <c r="H54" s="397"/>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Chemická 953, 148 00 Praha 4</v>
      </c>
      <c r="G56" s="38"/>
      <c r="H56" s="38"/>
      <c r="I56" s="31" t="s">
        <v>23</v>
      </c>
      <c r="J56" s="61" t="str">
        <f>IF(J14="","",J14)</f>
        <v>13. 12. 2023</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25.7" customHeight="1">
      <c r="A58" s="36"/>
      <c r="B58" s="37"/>
      <c r="C58" s="31" t="s">
        <v>25</v>
      </c>
      <c r="D58" s="38"/>
      <c r="E58" s="38"/>
      <c r="F58" s="29" t="str">
        <f>E17</f>
        <v>Správa účelových zařízení VŠE v Praze</v>
      </c>
      <c r="G58" s="38"/>
      <c r="H58" s="38"/>
      <c r="I58" s="31" t="s">
        <v>31</v>
      </c>
      <c r="J58" s="34" t="str">
        <f>E23</f>
        <v>Drobný Architects, s.r.o.</v>
      </c>
      <c r="K58" s="38"/>
      <c r="L58" s="115"/>
      <c r="S58" s="36"/>
      <c r="T58" s="36"/>
      <c r="U58" s="36"/>
      <c r="V58" s="36"/>
      <c r="W58" s="36"/>
      <c r="X58" s="36"/>
      <c r="Y58" s="36"/>
      <c r="Z58" s="36"/>
      <c r="AA58" s="36"/>
      <c r="AB58" s="36"/>
      <c r="AC58" s="36"/>
      <c r="AD58" s="36"/>
      <c r="AE58" s="36"/>
    </row>
    <row r="59" spans="1:31" s="2" customFormat="1" ht="15.2" customHeight="1">
      <c r="A59" s="36"/>
      <c r="B59" s="37"/>
      <c r="C59" s="31" t="s">
        <v>29</v>
      </c>
      <c r="D59" s="38"/>
      <c r="E59" s="38"/>
      <c r="F59" s="29" t="str">
        <f>IF(E20="","",E20)</f>
        <v>Vyplň údaj</v>
      </c>
      <c r="G59" s="38"/>
      <c r="H59" s="38"/>
      <c r="I59" s="31" t="s">
        <v>36</v>
      </c>
      <c r="J59" s="34" t="str">
        <f>E26</f>
        <v>Ing. Jaroslav Stolička</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118</v>
      </c>
      <c r="D61" s="139"/>
      <c r="E61" s="139"/>
      <c r="F61" s="139"/>
      <c r="G61" s="139"/>
      <c r="H61" s="139"/>
      <c r="I61" s="139"/>
      <c r="J61" s="140" t="s">
        <v>119</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73</v>
      </c>
      <c r="D63" s="38"/>
      <c r="E63" s="38"/>
      <c r="F63" s="38"/>
      <c r="G63" s="38"/>
      <c r="H63" s="38"/>
      <c r="I63" s="38"/>
      <c r="J63" s="79">
        <f>J90</f>
        <v>0</v>
      </c>
      <c r="K63" s="38"/>
      <c r="L63" s="115"/>
      <c r="S63" s="36"/>
      <c r="T63" s="36"/>
      <c r="U63" s="36"/>
      <c r="V63" s="36"/>
      <c r="W63" s="36"/>
      <c r="X63" s="36"/>
      <c r="Y63" s="36"/>
      <c r="Z63" s="36"/>
      <c r="AA63" s="36"/>
      <c r="AB63" s="36"/>
      <c r="AC63" s="36"/>
      <c r="AD63" s="36"/>
      <c r="AE63" s="36"/>
      <c r="AU63" s="19" t="s">
        <v>120</v>
      </c>
    </row>
    <row r="64" spans="2:12" s="9" customFormat="1" ht="24.95" customHeight="1">
      <c r="B64" s="142"/>
      <c r="C64" s="143"/>
      <c r="D64" s="144" t="s">
        <v>697</v>
      </c>
      <c r="E64" s="145"/>
      <c r="F64" s="145"/>
      <c r="G64" s="145"/>
      <c r="H64" s="145"/>
      <c r="I64" s="145"/>
      <c r="J64" s="146">
        <f>J91</f>
        <v>0</v>
      </c>
      <c r="K64" s="143"/>
      <c r="L64" s="147"/>
    </row>
    <row r="65" spans="2:12" s="9" customFormat="1" ht="24.95" customHeight="1">
      <c r="B65" s="142"/>
      <c r="C65" s="143"/>
      <c r="D65" s="144" t="s">
        <v>699</v>
      </c>
      <c r="E65" s="145"/>
      <c r="F65" s="145"/>
      <c r="G65" s="145"/>
      <c r="H65" s="145"/>
      <c r="I65" s="145"/>
      <c r="J65" s="146">
        <f>J109</f>
        <v>0</v>
      </c>
      <c r="K65" s="143"/>
      <c r="L65" s="147"/>
    </row>
    <row r="66" spans="2:12" s="9" customFormat="1" ht="24.95" customHeight="1">
      <c r="B66" s="142"/>
      <c r="C66" s="143"/>
      <c r="D66" s="144" t="s">
        <v>764</v>
      </c>
      <c r="E66" s="145"/>
      <c r="F66" s="145"/>
      <c r="G66" s="145"/>
      <c r="H66" s="145"/>
      <c r="I66" s="145"/>
      <c r="J66" s="146">
        <f>J114</f>
        <v>0</v>
      </c>
      <c r="K66" s="143"/>
      <c r="L66" s="147"/>
    </row>
    <row r="67" spans="2:12" s="9" customFormat="1" ht="24.95" customHeight="1">
      <c r="B67" s="142"/>
      <c r="C67" s="143"/>
      <c r="D67" s="144" t="s">
        <v>700</v>
      </c>
      <c r="E67" s="145"/>
      <c r="F67" s="145"/>
      <c r="G67" s="145"/>
      <c r="H67" s="145"/>
      <c r="I67" s="145"/>
      <c r="J67" s="146">
        <f>J118</f>
        <v>0</v>
      </c>
      <c r="K67" s="143"/>
      <c r="L67" s="147"/>
    </row>
    <row r="68" spans="2:12" s="9" customFormat="1" ht="24.95" customHeight="1">
      <c r="B68" s="142"/>
      <c r="C68" s="143"/>
      <c r="D68" s="144" t="s">
        <v>700</v>
      </c>
      <c r="E68" s="145"/>
      <c r="F68" s="145"/>
      <c r="G68" s="145"/>
      <c r="H68" s="145"/>
      <c r="I68" s="145"/>
      <c r="J68" s="146">
        <f>J124</f>
        <v>0</v>
      </c>
      <c r="K68" s="143"/>
      <c r="L68" s="147"/>
    </row>
    <row r="69" spans="1:31" s="2" customFormat="1" ht="21.75" customHeight="1">
      <c r="A69" s="36"/>
      <c r="B69" s="37"/>
      <c r="C69" s="38"/>
      <c r="D69" s="38"/>
      <c r="E69" s="38"/>
      <c r="F69" s="38"/>
      <c r="G69" s="38"/>
      <c r="H69" s="38"/>
      <c r="I69" s="38"/>
      <c r="J69" s="38"/>
      <c r="K69" s="38"/>
      <c r="L69" s="115"/>
      <c r="S69" s="36"/>
      <c r="T69" s="36"/>
      <c r="U69" s="36"/>
      <c r="V69" s="36"/>
      <c r="W69" s="36"/>
      <c r="X69" s="36"/>
      <c r="Y69" s="36"/>
      <c r="Z69" s="36"/>
      <c r="AA69" s="36"/>
      <c r="AB69" s="36"/>
      <c r="AC69" s="36"/>
      <c r="AD69" s="36"/>
      <c r="AE69" s="36"/>
    </row>
    <row r="70" spans="1:31" s="2" customFormat="1" ht="6.95" customHeight="1">
      <c r="A70" s="36"/>
      <c r="B70" s="49"/>
      <c r="C70" s="50"/>
      <c r="D70" s="50"/>
      <c r="E70" s="50"/>
      <c r="F70" s="50"/>
      <c r="G70" s="50"/>
      <c r="H70" s="50"/>
      <c r="I70" s="50"/>
      <c r="J70" s="50"/>
      <c r="K70" s="50"/>
      <c r="L70" s="115"/>
      <c r="S70" s="36"/>
      <c r="T70" s="36"/>
      <c r="U70" s="36"/>
      <c r="V70" s="36"/>
      <c r="W70" s="36"/>
      <c r="X70" s="36"/>
      <c r="Y70" s="36"/>
      <c r="Z70" s="36"/>
      <c r="AA70" s="36"/>
      <c r="AB70" s="36"/>
      <c r="AC70" s="36"/>
      <c r="AD70" s="36"/>
      <c r="AE70" s="36"/>
    </row>
    <row r="74" spans="1:31" s="2" customFormat="1" ht="6.95" customHeight="1">
      <c r="A74" s="36"/>
      <c r="B74" s="51"/>
      <c r="C74" s="52"/>
      <c r="D74" s="52"/>
      <c r="E74" s="52"/>
      <c r="F74" s="52"/>
      <c r="G74" s="52"/>
      <c r="H74" s="52"/>
      <c r="I74" s="52"/>
      <c r="J74" s="52"/>
      <c r="K74" s="52"/>
      <c r="L74" s="115"/>
      <c r="S74" s="36"/>
      <c r="T74" s="36"/>
      <c r="U74" s="36"/>
      <c r="V74" s="36"/>
      <c r="W74" s="36"/>
      <c r="X74" s="36"/>
      <c r="Y74" s="36"/>
      <c r="Z74" s="36"/>
      <c r="AA74" s="36"/>
      <c r="AB74" s="36"/>
      <c r="AC74" s="36"/>
      <c r="AD74" s="36"/>
      <c r="AE74" s="36"/>
    </row>
    <row r="75" spans="1:31" s="2" customFormat="1" ht="24.95" customHeight="1">
      <c r="A75" s="36"/>
      <c r="B75" s="37"/>
      <c r="C75" s="25" t="s">
        <v>138</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16</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6.5" customHeight="1">
      <c r="A78" s="36"/>
      <c r="B78" s="37"/>
      <c r="C78" s="38"/>
      <c r="D78" s="38"/>
      <c r="E78" s="395" t="str">
        <f>E7</f>
        <v>Částečná rekonstrukce VZT koleje Blanice</v>
      </c>
      <c r="F78" s="396"/>
      <c r="G78" s="396"/>
      <c r="H78" s="396"/>
      <c r="I78" s="38"/>
      <c r="J78" s="38"/>
      <c r="K78" s="38"/>
      <c r="L78" s="115"/>
      <c r="S78" s="36"/>
      <c r="T78" s="36"/>
      <c r="U78" s="36"/>
      <c r="V78" s="36"/>
      <c r="W78" s="36"/>
      <c r="X78" s="36"/>
      <c r="Y78" s="36"/>
      <c r="Z78" s="36"/>
      <c r="AA78" s="36"/>
      <c r="AB78" s="36"/>
      <c r="AC78" s="36"/>
      <c r="AD78" s="36"/>
      <c r="AE78" s="36"/>
    </row>
    <row r="79" spans="2:12" s="1" customFormat="1" ht="12" customHeight="1">
      <c r="B79" s="23"/>
      <c r="C79" s="31" t="s">
        <v>115</v>
      </c>
      <c r="D79" s="24"/>
      <c r="E79" s="24"/>
      <c r="F79" s="24"/>
      <c r="G79" s="24"/>
      <c r="H79" s="24"/>
      <c r="I79" s="24"/>
      <c r="J79" s="24"/>
      <c r="K79" s="24"/>
      <c r="L79" s="22"/>
    </row>
    <row r="80" spans="1:31" s="2" customFormat="1" ht="16.5" customHeight="1">
      <c r="A80" s="36"/>
      <c r="B80" s="37"/>
      <c r="C80" s="38"/>
      <c r="D80" s="38"/>
      <c r="E80" s="395" t="s">
        <v>694</v>
      </c>
      <c r="F80" s="397"/>
      <c r="G80" s="397"/>
      <c r="H80" s="397"/>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695</v>
      </c>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16.5" customHeight="1">
      <c r="A82" s="36"/>
      <c r="B82" s="37"/>
      <c r="C82" s="38"/>
      <c r="D82" s="38"/>
      <c r="E82" s="349" t="str">
        <f>E11</f>
        <v>006 - Střecha</v>
      </c>
      <c r="F82" s="397"/>
      <c r="G82" s="397"/>
      <c r="H82" s="397"/>
      <c r="I82" s="38"/>
      <c r="J82" s="38"/>
      <c r="K82" s="38"/>
      <c r="L82" s="115"/>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12" customHeight="1">
      <c r="A84" s="36"/>
      <c r="B84" s="37"/>
      <c r="C84" s="31" t="s">
        <v>21</v>
      </c>
      <c r="D84" s="38"/>
      <c r="E84" s="38"/>
      <c r="F84" s="29" t="str">
        <f>F14</f>
        <v>Chemická 953, 148 00 Praha 4</v>
      </c>
      <c r="G84" s="38"/>
      <c r="H84" s="38"/>
      <c r="I84" s="31" t="s">
        <v>23</v>
      </c>
      <c r="J84" s="61" t="str">
        <f>IF(J14="","",J14)</f>
        <v>13. 12. 2023</v>
      </c>
      <c r="K84" s="38"/>
      <c r="L84" s="115"/>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25.7" customHeight="1">
      <c r="A86" s="36"/>
      <c r="B86" s="37"/>
      <c r="C86" s="31" t="s">
        <v>25</v>
      </c>
      <c r="D86" s="38"/>
      <c r="E86" s="38"/>
      <c r="F86" s="29" t="str">
        <f>E17</f>
        <v>Správa účelových zařízení VŠE v Praze</v>
      </c>
      <c r="G86" s="38"/>
      <c r="H86" s="38"/>
      <c r="I86" s="31" t="s">
        <v>31</v>
      </c>
      <c r="J86" s="34" t="str">
        <f>E23</f>
        <v>Drobný Architects, s.r.o.</v>
      </c>
      <c r="K86" s="38"/>
      <c r="L86" s="115"/>
      <c r="S86" s="36"/>
      <c r="T86" s="36"/>
      <c r="U86" s="36"/>
      <c r="V86" s="36"/>
      <c r="W86" s="36"/>
      <c r="X86" s="36"/>
      <c r="Y86" s="36"/>
      <c r="Z86" s="36"/>
      <c r="AA86" s="36"/>
      <c r="AB86" s="36"/>
      <c r="AC86" s="36"/>
      <c r="AD86" s="36"/>
      <c r="AE86" s="36"/>
    </row>
    <row r="87" spans="1:31" s="2" customFormat="1" ht="15.2" customHeight="1">
      <c r="A87" s="36"/>
      <c r="B87" s="37"/>
      <c r="C87" s="31" t="s">
        <v>29</v>
      </c>
      <c r="D87" s="38"/>
      <c r="E87" s="38"/>
      <c r="F87" s="29" t="str">
        <f>IF(E20="","",E20)</f>
        <v>Vyplň údaj</v>
      </c>
      <c r="G87" s="38"/>
      <c r="H87" s="38"/>
      <c r="I87" s="31" t="s">
        <v>36</v>
      </c>
      <c r="J87" s="34" t="str">
        <f>E26</f>
        <v>Ing. Jaroslav Stolička</v>
      </c>
      <c r="K87" s="38"/>
      <c r="L87" s="115"/>
      <c r="S87" s="36"/>
      <c r="T87" s="36"/>
      <c r="U87" s="36"/>
      <c r="V87" s="36"/>
      <c r="W87" s="36"/>
      <c r="X87" s="36"/>
      <c r="Y87" s="36"/>
      <c r="Z87" s="36"/>
      <c r="AA87" s="36"/>
      <c r="AB87" s="36"/>
      <c r="AC87" s="36"/>
      <c r="AD87" s="36"/>
      <c r="AE87" s="36"/>
    </row>
    <row r="88" spans="1:31" s="2" customFormat="1" ht="10.35" customHeight="1">
      <c r="A88" s="36"/>
      <c r="B88" s="37"/>
      <c r="C88" s="38"/>
      <c r="D88" s="38"/>
      <c r="E88" s="38"/>
      <c r="F88" s="38"/>
      <c r="G88" s="38"/>
      <c r="H88" s="38"/>
      <c r="I88" s="38"/>
      <c r="J88" s="38"/>
      <c r="K88" s="38"/>
      <c r="L88" s="115"/>
      <c r="S88" s="36"/>
      <c r="T88" s="36"/>
      <c r="U88" s="36"/>
      <c r="V88" s="36"/>
      <c r="W88" s="36"/>
      <c r="X88" s="36"/>
      <c r="Y88" s="36"/>
      <c r="Z88" s="36"/>
      <c r="AA88" s="36"/>
      <c r="AB88" s="36"/>
      <c r="AC88" s="36"/>
      <c r="AD88" s="36"/>
      <c r="AE88" s="36"/>
    </row>
    <row r="89" spans="1:31" s="11" customFormat="1" ht="29.25" customHeight="1">
      <c r="A89" s="153"/>
      <c r="B89" s="154"/>
      <c r="C89" s="155" t="s">
        <v>139</v>
      </c>
      <c r="D89" s="156" t="s">
        <v>60</v>
      </c>
      <c r="E89" s="156" t="s">
        <v>56</v>
      </c>
      <c r="F89" s="156" t="s">
        <v>57</v>
      </c>
      <c r="G89" s="156" t="s">
        <v>140</v>
      </c>
      <c r="H89" s="156" t="s">
        <v>141</v>
      </c>
      <c r="I89" s="156" t="s">
        <v>142</v>
      </c>
      <c r="J89" s="156" t="s">
        <v>119</v>
      </c>
      <c r="K89" s="157" t="s">
        <v>143</v>
      </c>
      <c r="L89" s="158"/>
      <c r="M89" s="70" t="s">
        <v>19</v>
      </c>
      <c r="N89" s="71" t="s">
        <v>45</v>
      </c>
      <c r="O89" s="71" t="s">
        <v>144</v>
      </c>
      <c r="P89" s="71" t="s">
        <v>145</v>
      </c>
      <c r="Q89" s="71" t="s">
        <v>146</v>
      </c>
      <c r="R89" s="71" t="s">
        <v>147</v>
      </c>
      <c r="S89" s="71" t="s">
        <v>148</v>
      </c>
      <c r="T89" s="72" t="s">
        <v>149</v>
      </c>
      <c r="U89" s="153"/>
      <c r="V89" s="153"/>
      <c r="W89" s="153"/>
      <c r="X89" s="153"/>
      <c r="Y89" s="153"/>
      <c r="Z89" s="153"/>
      <c r="AA89" s="153"/>
      <c r="AB89" s="153"/>
      <c r="AC89" s="153"/>
      <c r="AD89" s="153"/>
      <c r="AE89" s="153"/>
    </row>
    <row r="90" spans="1:63" s="2" customFormat="1" ht="22.9" customHeight="1">
      <c r="A90" s="36"/>
      <c r="B90" s="37"/>
      <c r="C90" s="77" t="s">
        <v>150</v>
      </c>
      <c r="D90" s="38"/>
      <c r="E90" s="38"/>
      <c r="F90" s="38"/>
      <c r="G90" s="38"/>
      <c r="H90" s="38"/>
      <c r="I90" s="38"/>
      <c r="J90" s="159">
        <f>BK90</f>
        <v>0</v>
      </c>
      <c r="K90" s="38"/>
      <c r="L90" s="41"/>
      <c r="M90" s="73"/>
      <c r="N90" s="160"/>
      <c r="O90" s="74"/>
      <c r="P90" s="161">
        <f>P91+P109+P114+P118+P124</f>
        <v>0</v>
      </c>
      <c r="Q90" s="74"/>
      <c r="R90" s="161">
        <f>R91+R109+R114+R118+R124</f>
        <v>0.15974999999999998</v>
      </c>
      <c r="S90" s="74"/>
      <c r="T90" s="162">
        <f>T91+T109+T114+T118+T124</f>
        <v>0</v>
      </c>
      <c r="U90" s="36"/>
      <c r="V90" s="36"/>
      <c r="W90" s="36"/>
      <c r="X90" s="36"/>
      <c r="Y90" s="36"/>
      <c r="Z90" s="36"/>
      <c r="AA90" s="36"/>
      <c r="AB90" s="36"/>
      <c r="AC90" s="36"/>
      <c r="AD90" s="36"/>
      <c r="AE90" s="36"/>
      <c r="AT90" s="19" t="s">
        <v>74</v>
      </c>
      <c r="AU90" s="19" t="s">
        <v>120</v>
      </c>
      <c r="BK90" s="163">
        <f>BK91+BK109+BK114+BK118+BK124</f>
        <v>0</v>
      </c>
    </row>
    <row r="91" spans="2:63" s="12" customFormat="1" ht="25.9" customHeight="1">
      <c r="B91" s="164"/>
      <c r="C91" s="165"/>
      <c r="D91" s="166" t="s">
        <v>74</v>
      </c>
      <c r="E91" s="167" t="s">
        <v>701</v>
      </c>
      <c r="F91" s="167" t="s">
        <v>702</v>
      </c>
      <c r="G91" s="165"/>
      <c r="H91" s="165"/>
      <c r="I91" s="168"/>
      <c r="J91" s="169">
        <f>BK91</f>
        <v>0</v>
      </c>
      <c r="K91" s="165"/>
      <c r="L91" s="170"/>
      <c r="M91" s="171"/>
      <c r="N91" s="172"/>
      <c r="O91" s="172"/>
      <c r="P91" s="173">
        <f>SUM(P92:P108)</f>
        <v>0</v>
      </c>
      <c r="Q91" s="172"/>
      <c r="R91" s="173">
        <f>SUM(R92:R108)</f>
        <v>0.15974999999999998</v>
      </c>
      <c r="S91" s="172"/>
      <c r="T91" s="174">
        <f>SUM(T92:T108)</f>
        <v>0</v>
      </c>
      <c r="AR91" s="175" t="s">
        <v>83</v>
      </c>
      <c r="AT91" s="176" t="s">
        <v>74</v>
      </c>
      <c r="AU91" s="176" t="s">
        <v>75</v>
      </c>
      <c r="AY91" s="175" t="s">
        <v>153</v>
      </c>
      <c r="BK91" s="177">
        <f>SUM(BK92:BK108)</f>
        <v>0</v>
      </c>
    </row>
    <row r="92" spans="1:65" s="2" customFormat="1" ht="16.5" customHeight="1">
      <c r="A92" s="36"/>
      <c r="B92" s="37"/>
      <c r="C92" s="180" t="s">
        <v>83</v>
      </c>
      <c r="D92" s="180" t="s">
        <v>156</v>
      </c>
      <c r="E92" s="181" t="s">
        <v>765</v>
      </c>
      <c r="F92" s="182" t="s">
        <v>766</v>
      </c>
      <c r="G92" s="183" t="s">
        <v>212</v>
      </c>
      <c r="H92" s="184">
        <v>925</v>
      </c>
      <c r="I92" s="185"/>
      <c r="J92" s="186">
        <f>ROUND(I92*H92,2)</f>
        <v>0</v>
      </c>
      <c r="K92" s="182" t="s">
        <v>160</v>
      </c>
      <c r="L92" s="41"/>
      <c r="M92" s="187" t="s">
        <v>19</v>
      </c>
      <c r="N92" s="188" t="s">
        <v>46</v>
      </c>
      <c r="O92" s="66"/>
      <c r="P92" s="189">
        <f>O92*H92</f>
        <v>0</v>
      </c>
      <c r="Q92" s="189">
        <v>0</v>
      </c>
      <c r="R92" s="189">
        <f>Q92*H92</f>
        <v>0</v>
      </c>
      <c r="S92" s="189">
        <v>0</v>
      </c>
      <c r="T92" s="190">
        <f>S92*H92</f>
        <v>0</v>
      </c>
      <c r="U92" s="36"/>
      <c r="V92" s="36"/>
      <c r="W92" s="36"/>
      <c r="X92" s="36"/>
      <c r="Y92" s="36"/>
      <c r="Z92" s="36"/>
      <c r="AA92" s="36"/>
      <c r="AB92" s="36"/>
      <c r="AC92" s="36"/>
      <c r="AD92" s="36"/>
      <c r="AE92" s="36"/>
      <c r="AR92" s="191" t="s">
        <v>161</v>
      </c>
      <c r="AT92" s="191" t="s">
        <v>156</v>
      </c>
      <c r="AU92" s="191" t="s">
        <v>83</v>
      </c>
      <c r="AY92" s="19" t="s">
        <v>153</v>
      </c>
      <c r="BE92" s="192">
        <f>IF(N92="základní",J92,0)</f>
        <v>0</v>
      </c>
      <c r="BF92" s="192">
        <f>IF(N92="snížená",J92,0)</f>
        <v>0</v>
      </c>
      <c r="BG92" s="192">
        <f>IF(N92="zákl. přenesená",J92,0)</f>
        <v>0</v>
      </c>
      <c r="BH92" s="192">
        <f>IF(N92="sníž. přenesená",J92,0)</f>
        <v>0</v>
      </c>
      <c r="BI92" s="192">
        <f>IF(N92="nulová",J92,0)</f>
        <v>0</v>
      </c>
      <c r="BJ92" s="19" t="s">
        <v>83</v>
      </c>
      <c r="BK92" s="192">
        <f>ROUND(I92*H92,2)</f>
        <v>0</v>
      </c>
      <c r="BL92" s="19" t="s">
        <v>161</v>
      </c>
      <c r="BM92" s="191" t="s">
        <v>85</v>
      </c>
    </row>
    <row r="93" spans="1:47" s="2" customFormat="1" ht="11.25">
      <c r="A93" s="36"/>
      <c r="B93" s="37"/>
      <c r="C93" s="38"/>
      <c r="D93" s="193" t="s">
        <v>163</v>
      </c>
      <c r="E93" s="38"/>
      <c r="F93" s="194" t="s">
        <v>767</v>
      </c>
      <c r="G93" s="38"/>
      <c r="H93" s="38"/>
      <c r="I93" s="195"/>
      <c r="J93" s="38"/>
      <c r="K93" s="38"/>
      <c r="L93" s="41"/>
      <c r="M93" s="196"/>
      <c r="N93" s="197"/>
      <c r="O93" s="66"/>
      <c r="P93" s="66"/>
      <c r="Q93" s="66"/>
      <c r="R93" s="66"/>
      <c r="S93" s="66"/>
      <c r="T93" s="67"/>
      <c r="U93" s="36"/>
      <c r="V93" s="36"/>
      <c r="W93" s="36"/>
      <c r="X93" s="36"/>
      <c r="Y93" s="36"/>
      <c r="Z93" s="36"/>
      <c r="AA93" s="36"/>
      <c r="AB93" s="36"/>
      <c r="AC93" s="36"/>
      <c r="AD93" s="36"/>
      <c r="AE93" s="36"/>
      <c r="AT93" s="19" t="s">
        <v>163</v>
      </c>
      <c r="AU93" s="19" t="s">
        <v>83</v>
      </c>
    </row>
    <row r="94" spans="1:65" s="2" customFormat="1" ht="24.2" customHeight="1">
      <c r="A94" s="36"/>
      <c r="B94" s="37"/>
      <c r="C94" s="242" t="s">
        <v>85</v>
      </c>
      <c r="D94" s="242" t="s">
        <v>363</v>
      </c>
      <c r="E94" s="243" t="s">
        <v>768</v>
      </c>
      <c r="F94" s="244" t="s">
        <v>769</v>
      </c>
      <c r="G94" s="245" t="s">
        <v>212</v>
      </c>
      <c r="H94" s="246">
        <v>925</v>
      </c>
      <c r="I94" s="247"/>
      <c r="J94" s="248">
        <f>ROUND(I94*H94,2)</f>
        <v>0</v>
      </c>
      <c r="K94" s="244" t="s">
        <v>160</v>
      </c>
      <c r="L94" s="249"/>
      <c r="M94" s="250" t="s">
        <v>19</v>
      </c>
      <c r="N94" s="251" t="s">
        <v>46</v>
      </c>
      <c r="O94" s="66"/>
      <c r="P94" s="189">
        <f>O94*H94</f>
        <v>0</v>
      </c>
      <c r="Q94" s="189">
        <v>0.00015</v>
      </c>
      <c r="R94" s="189">
        <f>Q94*H94</f>
        <v>0.13874999999999998</v>
      </c>
      <c r="S94" s="189">
        <v>0</v>
      </c>
      <c r="T94" s="190">
        <f>S94*H94</f>
        <v>0</v>
      </c>
      <c r="U94" s="36"/>
      <c r="V94" s="36"/>
      <c r="W94" s="36"/>
      <c r="X94" s="36"/>
      <c r="Y94" s="36"/>
      <c r="Z94" s="36"/>
      <c r="AA94" s="36"/>
      <c r="AB94" s="36"/>
      <c r="AC94" s="36"/>
      <c r="AD94" s="36"/>
      <c r="AE94" s="36"/>
      <c r="AR94" s="191" t="s">
        <v>238</v>
      </c>
      <c r="AT94" s="191" t="s">
        <v>363</v>
      </c>
      <c r="AU94" s="191" t="s">
        <v>83</v>
      </c>
      <c r="AY94" s="19" t="s">
        <v>153</v>
      </c>
      <c r="BE94" s="192">
        <f>IF(N94="základní",J94,0)</f>
        <v>0</v>
      </c>
      <c r="BF94" s="192">
        <f>IF(N94="snížená",J94,0)</f>
        <v>0</v>
      </c>
      <c r="BG94" s="192">
        <f>IF(N94="zákl. přenesená",J94,0)</f>
        <v>0</v>
      </c>
      <c r="BH94" s="192">
        <f>IF(N94="sníž. přenesená",J94,0)</f>
        <v>0</v>
      </c>
      <c r="BI94" s="192">
        <f>IF(N94="nulová",J94,0)</f>
        <v>0</v>
      </c>
      <c r="BJ94" s="19" t="s">
        <v>83</v>
      </c>
      <c r="BK94" s="192">
        <f>ROUND(I94*H94,2)</f>
        <v>0</v>
      </c>
      <c r="BL94" s="19" t="s">
        <v>161</v>
      </c>
      <c r="BM94" s="191" t="s">
        <v>161</v>
      </c>
    </row>
    <row r="95" spans="1:65" s="2" customFormat="1" ht="16.5" customHeight="1">
      <c r="A95" s="36"/>
      <c r="B95" s="37"/>
      <c r="C95" s="180" t="s">
        <v>154</v>
      </c>
      <c r="D95" s="180" t="s">
        <v>156</v>
      </c>
      <c r="E95" s="181" t="s">
        <v>770</v>
      </c>
      <c r="F95" s="182" t="s">
        <v>771</v>
      </c>
      <c r="G95" s="183" t="s">
        <v>212</v>
      </c>
      <c r="H95" s="184">
        <v>300</v>
      </c>
      <c r="I95" s="185"/>
      <c r="J95" s="186">
        <f>ROUND(I95*H95,2)</f>
        <v>0</v>
      </c>
      <c r="K95" s="182" t="s">
        <v>160</v>
      </c>
      <c r="L95" s="41"/>
      <c r="M95" s="187" t="s">
        <v>19</v>
      </c>
      <c r="N95" s="188" t="s">
        <v>46</v>
      </c>
      <c r="O95" s="66"/>
      <c r="P95" s="189">
        <f>O95*H95</f>
        <v>0</v>
      </c>
      <c r="Q95" s="189">
        <v>0</v>
      </c>
      <c r="R95" s="189">
        <f>Q95*H95</f>
        <v>0</v>
      </c>
      <c r="S95" s="189">
        <v>0</v>
      </c>
      <c r="T95" s="190">
        <f>S95*H95</f>
        <v>0</v>
      </c>
      <c r="U95" s="36"/>
      <c r="V95" s="36"/>
      <c r="W95" s="36"/>
      <c r="X95" s="36"/>
      <c r="Y95" s="36"/>
      <c r="Z95" s="36"/>
      <c r="AA95" s="36"/>
      <c r="AB95" s="36"/>
      <c r="AC95" s="36"/>
      <c r="AD95" s="36"/>
      <c r="AE95" s="36"/>
      <c r="AR95" s="191" t="s">
        <v>161</v>
      </c>
      <c r="AT95" s="191" t="s">
        <v>156</v>
      </c>
      <c r="AU95" s="191" t="s">
        <v>83</v>
      </c>
      <c r="AY95" s="19" t="s">
        <v>153</v>
      </c>
      <c r="BE95" s="192">
        <f>IF(N95="základní",J95,0)</f>
        <v>0</v>
      </c>
      <c r="BF95" s="192">
        <f>IF(N95="snížená",J95,0)</f>
        <v>0</v>
      </c>
      <c r="BG95" s="192">
        <f>IF(N95="zákl. přenesená",J95,0)</f>
        <v>0</v>
      </c>
      <c r="BH95" s="192">
        <f>IF(N95="sníž. přenesená",J95,0)</f>
        <v>0</v>
      </c>
      <c r="BI95" s="192">
        <f>IF(N95="nulová",J95,0)</f>
        <v>0</v>
      </c>
      <c r="BJ95" s="19" t="s">
        <v>83</v>
      </c>
      <c r="BK95" s="192">
        <f>ROUND(I95*H95,2)</f>
        <v>0</v>
      </c>
      <c r="BL95" s="19" t="s">
        <v>161</v>
      </c>
      <c r="BM95" s="191" t="s">
        <v>222</v>
      </c>
    </row>
    <row r="96" spans="1:47" s="2" customFormat="1" ht="11.25">
      <c r="A96" s="36"/>
      <c r="B96" s="37"/>
      <c r="C96" s="38"/>
      <c r="D96" s="193" t="s">
        <v>163</v>
      </c>
      <c r="E96" s="38"/>
      <c r="F96" s="194" t="s">
        <v>772</v>
      </c>
      <c r="G96" s="38"/>
      <c r="H96" s="38"/>
      <c r="I96" s="195"/>
      <c r="J96" s="38"/>
      <c r="K96" s="38"/>
      <c r="L96" s="41"/>
      <c r="M96" s="196"/>
      <c r="N96" s="197"/>
      <c r="O96" s="66"/>
      <c r="P96" s="66"/>
      <c r="Q96" s="66"/>
      <c r="R96" s="66"/>
      <c r="S96" s="66"/>
      <c r="T96" s="67"/>
      <c r="U96" s="36"/>
      <c r="V96" s="36"/>
      <c r="W96" s="36"/>
      <c r="X96" s="36"/>
      <c r="Y96" s="36"/>
      <c r="Z96" s="36"/>
      <c r="AA96" s="36"/>
      <c r="AB96" s="36"/>
      <c r="AC96" s="36"/>
      <c r="AD96" s="36"/>
      <c r="AE96" s="36"/>
      <c r="AT96" s="19" t="s">
        <v>163</v>
      </c>
      <c r="AU96" s="19" t="s">
        <v>83</v>
      </c>
    </row>
    <row r="97" spans="1:65" s="2" customFormat="1" ht="16.5" customHeight="1">
      <c r="A97" s="36"/>
      <c r="B97" s="37"/>
      <c r="C97" s="242" t="s">
        <v>161</v>
      </c>
      <c r="D97" s="242" t="s">
        <v>363</v>
      </c>
      <c r="E97" s="243" t="s">
        <v>773</v>
      </c>
      <c r="F97" s="244" t="s">
        <v>774</v>
      </c>
      <c r="G97" s="245" t="s">
        <v>212</v>
      </c>
      <c r="H97" s="246">
        <v>300</v>
      </c>
      <c r="I97" s="247"/>
      <c r="J97" s="248">
        <f>ROUND(I97*H97,2)</f>
        <v>0</v>
      </c>
      <c r="K97" s="244" t="s">
        <v>160</v>
      </c>
      <c r="L97" s="249"/>
      <c r="M97" s="250" t="s">
        <v>19</v>
      </c>
      <c r="N97" s="251" t="s">
        <v>46</v>
      </c>
      <c r="O97" s="66"/>
      <c r="P97" s="189">
        <f>O97*H97</f>
        <v>0</v>
      </c>
      <c r="Q97" s="189">
        <v>7E-05</v>
      </c>
      <c r="R97" s="189">
        <f>Q97*H97</f>
        <v>0.020999999999999998</v>
      </c>
      <c r="S97" s="189">
        <v>0</v>
      </c>
      <c r="T97" s="190">
        <f>S97*H97</f>
        <v>0</v>
      </c>
      <c r="U97" s="36"/>
      <c r="V97" s="36"/>
      <c r="W97" s="36"/>
      <c r="X97" s="36"/>
      <c r="Y97" s="36"/>
      <c r="Z97" s="36"/>
      <c r="AA97" s="36"/>
      <c r="AB97" s="36"/>
      <c r="AC97" s="36"/>
      <c r="AD97" s="36"/>
      <c r="AE97" s="36"/>
      <c r="AR97" s="191" t="s">
        <v>238</v>
      </c>
      <c r="AT97" s="191" t="s">
        <v>363</v>
      </c>
      <c r="AU97" s="191" t="s">
        <v>83</v>
      </c>
      <c r="AY97" s="19" t="s">
        <v>153</v>
      </c>
      <c r="BE97" s="192">
        <f>IF(N97="základní",J97,0)</f>
        <v>0</v>
      </c>
      <c r="BF97" s="192">
        <f>IF(N97="snížená",J97,0)</f>
        <v>0</v>
      </c>
      <c r="BG97" s="192">
        <f>IF(N97="zákl. přenesená",J97,0)</f>
        <v>0</v>
      </c>
      <c r="BH97" s="192">
        <f>IF(N97="sníž. přenesená",J97,0)</f>
        <v>0</v>
      </c>
      <c r="BI97" s="192">
        <f>IF(N97="nulová",J97,0)</f>
        <v>0</v>
      </c>
      <c r="BJ97" s="19" t="s">
        <v>83</v>
      </c>
      <c r="BK97" s="192">
        <f>ROUND(I97*H97,2)</f>
        <v>0</v>
      </c>
      <c r="BL97" s="19" t="s">
        <v>161</v>
      </c>
      <c r="BM97" s="191" t="s">
        <v>238</v>
      </c>
    </row>
    <row r="98" spans="1:65" s="2" customFormat="1" ht="16.5" customHeight="1">
      <c r="A98" s="36"/>
      <c r="B98" s="37"/>
      <c r="C98" s="180" t="s">
        <v>209</v>
      </c>
      <c r="D98" s="180" t="s">
        <v>156</v>
      </c>
      <c r="E98" s="181" t="s">
        <v>775</v>
      </c>
      <c r="F98" s="182" t="s">
        <v>776</v>
      </c>
      <c r="G98" s="183" t="s">
        <v>212</v>
      </c>
      <c r="H98" s="184">
        <v>175</v>
      </c>
      <c r="I98" s="185"/>
      <c r="J98" s="186">
        <f>ROUND(I98*H98,2)</f>
        <v>0</v>
      </c>
      <c r="K98" s="182" t="s">
        <v>160</v>
      </c>
      <c r="L98" s="41"/>
      <c r="M98" s="187" t="s">
        <v>19</v>
      </c>
      <c r="N98" s="188" t="s">
        <v>46</v>
      </c>
      <c r="O98" s="66"/>
      <c r="P98" s="189">
        <f>O98*H98</f>
        <v>0</v>
      </c>
      <c r="Q98" s="189">
        <v>0</v>
      </c>
      <c r="R98" s="189">
        <f>Q98*H98</f>
        <v>0</v>
      </c>
      <c r="S98" s="189">
        <v>0</v>
      </c>
      <c r="T98" s="190">
        <f>S98*H98</f>
        <v>0</v>
      </c>
      <c r="U98" s="36"/>
      <c r="V98" s="36"/>
      <c r="W98" s="36"/>
      <c r="X98" s="36"/>
      <c r="Y98" s="36"/>
      <c r="Z98" s="36"/>
      <c r="AA98" s="36"/>
      <c r="AB98" s="36"/>
      <c r="AC98" s="36"/>
      <c r="AD98" s="36"/>
      <c r="AE98" s="36"/>
      <c r="AR98" s="191" t="s">
        <v>161</v>
      </c>
      <c r="AT98" s="191" t="s">
        <v>156</v>
      </c>
      <c r="AU98" s="191" t="s">
        <v>83</v>
      </c>
      <c r="AY98" s="19" t="s">
        <v>153</v>
      </c>
      <c r="BE98" s="192">
        <f>IF(N98="základní",J98,0)</f>
        <v>0</v>
      </c>
      <c r="BF98" s="192">
        <f>IF(N98="snížená",J98,0)</f>
        <v>0</v>
      </c>
      <c r="BG98" s="192">
        <f>IF(N98="zákl. přenesená",J98,0)</f>
        <v>0</v>
      </c>
      <c r="BH98" s="192">
        <f>IF(N98="sníž. přenesená",J98,0)</f>
        <v>0</v>
      </c>
      <c r="BI98" s="192">
        <f>IF(N98="nulová",J98,0)</f>
        <v>0</v>
      </c>
      <c r="BJ98" s="19" t="s">
        <v>83</v>
      </c>
      <c r="BK98" s="192">
        <f>ROUND(I98*H98,2)</f>
        <v>0</v>
      </c>
      <c r="BL98" s="19" t="s">
        <v>161</v>
      </c>
      <c r="BM98" s="191" t="s">
        <v>255</v>
      </c>
    </row>
    <row r="99" spans="1:47" s="2" customFormat="1" ht="11.25">
      <c r="A99" s="36"/>
      <c r="B99" s="37"/>
      <c r="C99" s="38"/>
      <c r="D99" s="193" t="s">
        <v>163</v>
      </c>
      <c r="E99" s="38"/>
      <c r="F99" s="194" t="s">
        <v>777</v>
      </c>
      <c r="G99" s="38"/>
      <c r="H99" s="38"/>
      <c r="I99" s="195"/>
      <c r="J99" s="38"/>
      <c r="K99" s="38"/>
      <c r="L99" s="41"/>
      <c r="M99" s="196"/>
      <c r="N99" s="197"/>
      <c r="O99" s="66"/>
      <c r="P99" s="66"/>
      <c r="Q99" s="66"/>
      <c r="R99" s="66"/>
      <c r="S99" s="66"/>
      <c r="T99" s="67"/>
      <c r="U99" s="36"/>
      <c r="V99" s="36"/>
      <c r="W99" s="36"/>
      <c r="X99" s="36"/>
      <c r="Y99" s="36"/>
      <c r="Z99" s="36"/>
      <c r="AA99" s="36"/>
      <c r="AB99" s="36"/>
      <c r="AC99" s="36"/>
      <c r="AD99" s="36"/>
      <c r="AE99" s="36"/>
      <c r="AT99" s="19" t="s">
        <v>163</v>
      </c>
      <c r="AU99" s="19" t="s">
        <v>83</v>
      </c>
    </row>
    <row r="100" spans="1:65" s="2" customFormat="1" ht="16.5" customHeight="1">
      <c r="A100" s="36"/>
      <c r="B100" s="37"/>
      <c r="C100" s="242" t="s">
        <v>222</v>
      </c>
      <c r="D100" s="242" t="s">
        <v>363</v>
      </c>
      <c r="E100" s="243" t="s">
        <v>718</v>
      </c>
      <c r="F100" s="244" t="s">
        <v>778</v>
      </c>
      <c r="G100" s="245" t="s">
        <v>212</v>
      </c>
      <c r="H100" s="246">
        <v>75</v>
      </c>
      <c r="I100" s="247"/>
      <c r="J100" s="248">
        <f>ROUND(I100*H100,2)</f>
        <v>0</v>
      </c>
      <c r="K100" s="244" t="s">
        <v>19</v>
      </c>
      <c r="L100" s="249"/>
      <c r="M100" s="250" t="s">
        <v>19</v>
      </c>
      <c r="N100" s="251" t="s">
        <v>46</v>
      </c>
      <c r="O100" s="66"/>
      <c r="P100" s="189">
        <f>O100*H100</f>
        <v>0</v>
      </c>
      <c r="Q100" s="189">
        <v>0</v>
      </c>
      <c r="R100" s="189">
        <f>Q100*H100</f>
        <v>0</v>
      </c>
      <c r="S100" s="189">
        <v>0</v>
      </c>
      <c r="T100" s="190">
        <f>S100*H100</f>
        <v>0</v>
      </c>
      <c r="U100" s="36"/>
      <c r="V100" s="36"/>
      <c r="W100" s="36"/>
      <c r="X100" s="36"/>
      <c r="Y100" s="36"/>
      <c r="Z100" s="36"/>
      <c r="AA100" s="36"/>
      <c r="AB100" s="36"/>
      <c r="AC100" s="36"/>
      <c r="AD100" s="36"/>
      <c r="AE100" s="36"/>
      <c r="AR100" s="191" t="s">
        <v>238</v>
      </c>
      <c r="AT100" s="191" t="s">
        <v>363</v>
      </c>
      <c r="AU100" s="191" t="s">
        <v>83</v>
      </c>
      <c r="AY100" s="19" t="s">
        <v>153</v>
      </c>
      <c r="BE100" s="192">
        <f>IF(N100="základní",J100,0)</f>
        <v>0</v>
      </c>
      <c r="BF100" s="192">
        <f>IF(N100="snížená",J100,0)</f>
        <v>0</v>
      </c>
      <c r="BG100" s="192">
        <f>IF(N100="zákl. přenesená",J100,0)</f>
        <v>0</v>
      </c>
      <c r="BH100" s="192">
        <f>IF(N100="sníž. přenesená",J100,0)</f>
        <v>0</v>
      </c>
      <c r="BI100" s="192">
        <f>IF(N100="nulová",J100,0)</f>
        <v>0</v>
      </c>
      <c r="BJ100" s="19" t="s">
        <v>83</v>
      </c>
      <c r="BK100" s="192">
        <f>ROUND(I100*H100,2)</f>
        <v>0</v>
      </c>
      <c r="BL100" s="19" t="s">
        <v>161</v>
      </c>
      <c r="BM100" s="191" t="s">
        <v>275</v>
      </c>
    </row>
    <row r="101" spans="1:65" s="2" customFormat="1" ht="16.5" customHeight="1">
      <c r="A101" s="36"/>
      <c r="B101" s="37"/>
      <c r="C101" s="242" t="s">
        <v>233</v>
      </c>
      <c r="D101" s="242" t="s">
        <v>363</v>
      </c>
      <c r="E101" s="243" t="s">
        <v>779</v>
      </c>
      <c r="F101" s="244" t="s">
        <v>780</v>
      </c>
      <c r="G101" s="245" t="s">
        <v>212</v>
      </c>
      <c r="H101" s="246">
        <v>100</v>
      </c>
      <c r="I101" s="247"/>
      <c r="J101" s="248">
        <f>ROUND(I101*H101,2)</f>
        <v>0</v>
      </c>
      <c r="K101" s="244" t="s">
        <v>19</v>
      </c>
      <c r="L101" s="249"/>
      <c r="M101" s="250" t="s">
        <v>19</v>
      </c>
      <c r="N101" s="251" t="s">
        <v>46</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238</v>
      </c>
      <c r="AT101" s="191" t="s">
        <v>363</v>
      </c>
      <c r="AU101" s="191" t="s">
        <v>83</v>
      </c>
      <c r="AY101" s="19" t="s">
        <v>153</v>
      </c>
      <c r="BE101" s="192">
        <f>IF(N101="základní",J101,0)</f>
        <v>0</v>
      </c>
      <c r="BF101" s="192">
        <f>IF(N101="snížená",J101,0)</f>
        <v>0</v>
      </c>
      <c r="BG101" s="192">
        <f>IF(N101="zákl. přenesená",J101,0)</f>
        <v>0</v>
      </c>
      <c r="BH101" s="192">
        <f>IF(N101="sníž. přenesená",J101,0)</f>
        <v>0</v>
      </c>
      <c r="BI101" s="192">
        <f>IF(N101="nulová",J101,0)</f>
        <v>0</v>
      </c>
      <c r="BJ101" s="19" t="s">
        <v>83</v>
      </c>
      <c r="BK101" s="192">
        <f>ROUND(I101*H101,2)</f>
        <v>0</v>
      </c>
      <c r="BL101" s="19" t="s">
        <v>161</v>
      </c>
      <c r="BM101" s="191" t="s">
        <v>292</v>
      </c>
    </row>
    <row r="102" spans="1:65" s="2" customFormat="1" ht="16.5" customHeight="1">
      <c r="A102" s="36"/>
      <c r="B102" s="37"/>
      <c r="C102" s="180" t="s">
        <v>238</v>
      </c>
      <c r="D102" s="180" t="s">
        <v>156</v>
      </c>
      <c r="E102" s="181" t="s">
        <v>781</v>
      </c>
      <c r="F102" s="182" t="s">
        <v>782</v>
      </c>
      <c r="G102" s="183" t="s">
        <v>212</v>
      </c>
      <c r="H102" s="184">
        <v>175</v>
      </c>
      <c r="I102" s="185"/>
      <c r="J102" s="186">
        <f>ROUND(I102*H102,2)</f>
        <v>0</v>
      </c>
      <c r="K102" s="182" t="s">
        <v>160</v>
      </c>
      <c r="L102" s="41"/>
      <c r="M102" s="187" t="s">
        <v>19</v>
      </c>
      <c r="N102" s="188" t="s">
        <v>46</v>
      </c>
      <c r="O102" s="66"/>
      <c r="P102" s="189">
        <f>O102*H102</f>
        <v>0</v>
      </c>
      <c r="Q102" s="189">
        <v>0</v>
      </c>
      <c r="R102" s="189">
        <f>Q102*H102</f>
        <v>0</v>
      </c>
      <c r="S102" s="189">
        <v>0</v>
      </c>
      <c r="T102" s="190">
        <f>S102*H102</f>
        <v>0</v>
      </c>
      <c r="U102" s="36"/>
      <c r="V102" s="36"/>
      <c r="W102" s="36"/>
      <c r="X102" s="36"/>
      <c r="Y102" s="36"/>
      <c r="Z102" s="36"/>
      <c r="AA102" s="36"/>
      <c r="AB102" s="36"/>
      <c r="AC102" s="36"/>
      <c r="AD102" s="36"/>
      <c r="AE102" s="36"/>
      <c r="AR102" s="191" t="s">
        <v>161</v>
      </c>
      <c r="AT102" s="191" t="s">
        <v>156</v>
      </c>
      <c r="AU102" s="191" t="s">
        <v>83</v>
      </c>
      <c r="AY102" s="19" t="s">
        <v>153</v>
      </c>
      <c r="BE102" s="192">
        <f>IF(N102="základní",J102,0)</f>
        <v>0</v>
      </c>
      <c r="BF102" s="192">
        <f>IF(N102="snížená",J102,0)</f>
        <v>0</v>
      </c>
      <c r="BG102" s="192">
        <f>IF(N102="zákl. přenesená",J102,0)</f>
        <v>0</v>
      </c>
      <c r="BH102" s="192">
        <f>IF(N102="sníž. přenesená",J102,0)</f>
        <v>0</v>
      </c>
      <c r="BI102" s="192">
        <f>IF(N102="nulová",J102,0)</f>
        <v>0</v>
      </c>
      <c r="BJ102" s="19" t="s">
        <v>83</v>
      </c>
      <c r="BK102" s="192">
        <f>ROUND(I102*H102,2)</f>
        <v>0</v>
      </c>
      <c r="BL102" s="19" t="s">
        <v>161</v>
      </c>
      <c r="BM102" s="191" t="s">
        <v>285</v>
      </c>
    </row>
    <row r="103" spans="1:47" s="2" customFormat="1" ht="11.25">
      <c r="A103" s="36"/>
      <c r="B103" s="37"/>
      <c r="C103" s="38"/>
      <c r="D103" s="193" t="s">
        <v>163</v>
      </c>
      <c r="E103" s="38"/>
      <c r="F103" s="194" t="s">
        <v>783</v>
      </c>
      <c r="G103" s="38"/>
      <c r="H103" s="38"/>
      <c r="I103" s="195"/>
      <c r="J103" s="38"/>
      <c r="K103" s="38"/>
      <c r="L103" s="41"/>
      <c r="M103" s="196"/>
      <c r="N103" s="197"/>
      <c r="O103" s="66"/>
      <c r="P103" s="66"/>
      <c r="Q103" s="66"/>
      <c r="R103" s="66"/>
      <c r="S103" s="66"/>
      <c r="T103" s="67"/>
      <c r="U103" s="36"/>
      <c r="V103" s="36"/>
      <c r="W103" s="36"/>
      <c r="X103" s="36"/>
      <c r="Y103" s="36"/>
      <c r="Z103" s="36"/>
      <c r="AA103" s="36"/>
      <c r="AB103" s="36"/>
      <c r="AC103" s="36"/>
      <c r="AD103" s="36"/>
      <c r="AE103" s="36"/>
      <c r="AT103" s="19" t="s">
        <v>163</v>
      </c>
      <c r="AU103" s="19" t="s">
        <v>83</v>
      </c>
    </row>
    <row r="104" spans="1:65" s="2" customFormat="1" ht="16.5" customHeight="1">
      <c r="A104" s="36"/>
      <c r="B104" s="37"/>
      <c r="C104" s="242" t="s">
        <v>249</v>
      </c>
      <c r="D104" s="242" t="s">
        <v>363</v>
      </c>
      <c r="E104" s="243" t="s">
        <v>784</v>
      </c>
      <c r="F104" s="244" t="s">
        <v>785</v>
      </c>
      <c r="G104" s="245" t="s">
        <v>212</v>
      </c>
      <c r="H104" s="246">
        <v>75</v>
      </c>
      <c r="I104" s="247"/>
      <c r="J104" s="248">
        <f>ROUND(I104*H104,2)</f>
        <v>0</v>
      </c>
      <c r="K104" s="244" t="s">
        <v>19</v>
      </c>
      <c r="L104" s="249"/>
      <c r="M104" s="250" t="s">
        <v>19</v>
      </c>
      <c r="N104" s="251" t="s">
        <v>46</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238</v>
      </c>
      <c r="AT104" s="191" t="s">
        <v>363</v>
      </c>
      <c r="AU104" s="191" t="s">
        <v>83</v>
      </c>
      <c r="AY104" s="19" t="s">
        <v>153</v>
      </c>
      <c r="BE104" s="192">
        <f>IF(N104="základní",J104,0)</f>
        <v>0</v>
      </c>
      <c r="BF104" s="192">
        <f>IF(N104="snížená",J104,0)</f>
        <v>0</v>
      </c>
      <c r="BG104" s="192">
        <f>IF(N104="zákl. přenesená",J104,0)</f>
        <v>0</v>
      </c>
      <c r="BH104" s="192">
        <f>IF(N104="sníž. přenesená",J104,0)</f>
        <v>0</v>
      </c>
      <c r="BI104" s="192">
        <f>IF(N104="nulová",J104,0)</f>
        <v>0</v>
      </c>
      <c r="BJ104" s="19" t="s">
        <v>83</v>
      </c>
      <c r="BK104" s="192">
        <f>ROUND(I104*H104,2)</f>
        <v>0</v>
      </c>
      <c r="BL104" s="19" t="s">
        <v>161</v>
      </c>
      <c r="BM104" s="191" t="s">
        <v>312</v>
      </c>
    </row>
    <row r="105" spans="1:65" s="2" customFormat="1" ht="16.5" customHeight="1">
      <c r="A105" s="36"/>
      <c r="B105" s="37"/>
      <c r="C105" s="242" t="s">
        <v>255</v>
      </c>
      <c r="D105" s="242" t="s">
        <v>363</v>
      </c>
      <c r="E105" s="243" t="s">
        <v>786</v>
      </c>
      <c r="F105" s="244" t="s">
        <v>787</v>
      </c>
      <c r="G105" s="245" t="s">
        <v>212</v>
      </c>
      <c r="H105" s="246">
        <v>100</v>
      </c>
      <c r="I105" s="247"/>
      <c r="J105" s="248">
        <f>ROUND(I105*H105,2)</f>
        <v>0</v>
      </c>
      <c r="K105" s="244" t="s">
        <v>19</v>
      </c>
      <c r="L105" s="249"/>
      <c r="M105" s="250" t="s">
        <v>19</v>
      </c>
      <c r="N105" s="251" t="s">
        <v>46</v>
      </c>
      <c r="O105" s="66"/>
      <c r="P105" s="189">
        <f>O105*H105</f>
        <v>0</v>
      </c>
      <c r="Q105" s="189">
        <v>0</v>
      </c>
      <c r="R105" s="189">
        <f>Q105*H105</f>
        <v>0</v>
      </c>
      <c r="S105" s="189">
        <v>0</v>
      </c>
      <c r="T105" s="190">
        <f>S105*H105</f>
        <v>0</v>
      </c>
      <c r="U105" s="36"/>
      <c r="V105" s="36"/>
      <c r="W105" s="36"/>
      <c r="X105" s="36"/>
      <c r="Y105" s="36"/>
      <c r="Z105" s="36"/>
      <c r="AA105" s="36"/>
      <c r="AB105" s="36"/>
      <c r="AC105" s="36"/>
      <c r="AD105" s="36"/>
      <c r="AE105" s="36"/>
      <c r="AR105" s="191" t="s">
        <v>238</v>
      </c>
      <c r="AT105" s="191" t="s">
        <v>363</v>
      </c>
      <c r="AU105" s="191" t="s">
        <v>83</v>
      </c>
      <c r="AY105" s="19" t="s">
        <v>153</v>
      </c>
      <c r="BE105" s="192">
        <f>IF(N105="základní",J105,0)</f>
        <v>0</v>
      </c>
      <c r="BF105" s="192">
        <f>IF(N105="snížená",J105,0)</f>
        <v>0</v>
      </c>
      <c r="BG105" s="192">
        <f>IF(N105="zákl. přenesená",J105,0)</f>
        <v>0</v>
      </c>
      <c r="BH105" s="192">
        <f>IF(N105="sníž. přenesená",J105,0)</f>
        <v>0</v>
      </c>
      <c r="BI105" s="192">
        <f>IF(N105="nulová",J105,0)</f>
        <v>0</v>
      </c>
      <c r="BJ105" s="19" t="s">
        <v>83</v>
      </c>
      <c r="BK105" s="192">
        <f>ROUND(I105*H105,2)</f>
        <v>0</v>
      </c>
      <c r="BL105" s="19" t="s">
        <v>161</v>
      </c>
      <c r="BM105" s="191" t="s">
        <v>323</v>
      </c>
    </row>
    <row r="106" spans="1:65" s="2" customFormat="1" ht="16.5" customHeight="1">
      <c r="A106" s="36"/>
      <c r="B106" s="37"/>
      <c r="C106" s="180" t="s">
        <v>267</v>
      </c>
      <c r="D106" s="180" t="s">
        <v>156</v>
      </c>
      <c r="E106" s="181" t="s">
        <v>788</v>
      </c>
      <c r="F106" s="182" t="s">
        <v>789</v>
      </c>
      <c r="G106" s="183" t="s">
        <v>212</v>
      </c>
      <c r="H106" s="184">
        <v>5</v>
      </c>
      <c r="I106" s="185"/>
      <c r="J106" s="186">
        <f>ROUND(I106*H106,2)</f>
        <v>0</v>
      </c>
      <c r="K106" s="182" t="s">
        <v>160</v>
      </c>
      <c r="L106" s="41"/>
      <c r="M106" s="187" t="s">
        <v>19</v>
      </c>
      <c r="N106" s="188" t="s">
        <v>46</v>
      </c>
      <c r="O106" s="66"/>
      <c r="P106" s="189">
        <f>O106*H106</f>
        <v>0</v>
      </c>
      <c r="Q106" s="189">
        <v>0</v>
      </c>
      <c r="R106" s="189">
        <f>Q106*H106</f>
        <v>0</v>
      </c>
      <c r="S106" s="189">
        <v>0</v>
      </c>
      <c r="T106" s="190">
        <f>S106*H106</f>
        <v>0</v>
      </c>
      <c r="U106" s="36"/>
      <c r="V106" s="36"/>
      <c r="W106" s="36"/>
      <c r="X106" s="36"/>
      <c r="Y106" s="36"/>
      <c r="Z106" s="36"/>
      <c r="AA106" s="36"/>
      <c r="AB106" s="36"/>
      <c r="AC106" s="36"/>
      <c r="AD106" s="36"/>
      <c r="AE106" s="36"/>
      <c r="AR106" s="191" t="s">
        <v>161</v>
      </c>
      <c r="AT106" s="191" t="s">
        <v>156</v>
      </c>
      <c r="AU106" s="191" t="s">
        <v>83</v>
      </c>
      <c r="AY106" s="19" t="s">
        <v>153</v>
      </c>
      <c r="BE106" s="192">
        <f>IF(N106="základní",J106,0)</f>
        <v>0</v>
      </c>
      <c r="BF106" s="192">
        <f>IF(N106="snížená",J106,0)</f>
        <v>0</v>
      </c>
      <c r="BG106" s="192">
        <f>IF(N106="zákl. přenesená",J106,0)</f>
        <v>0</v>
      </c>
      <c r="BH106" s="192">
        <f>IF(N106="sníž. přenesená",J106,0)</f>
        <v>0</v>
      </c>
      <c r="BI106" s="192">
        <f>IF(N106="nulová",J106,0)</f>
        <v>0</v>
      </c>
      <c r="BJ106" s="19" t="s">
        <v>83</v>
      </c>
      <c r="BK106" s="192">
        <f>ROUND(I106*H106,2)</f>
        <v>0</v>
      </c>
      <c r="BL106" s="19" t="s">
        <v>161</v>
      </c>
      <c r="BM106" s="191" t="s">
        <v>338</v>
      </c>
    </row>
    <row r="107" spans="1:47" s="2" customFormat="1" ht="11.25">
      <c r="A107" s="36"/>
      <c r="B107" s="37"/>
      <c r="C107" s="38"/>
      <c r="D107" s="193" t="s">
        <v>163</v>
      </c>
      <c r="E107" s="38"/>
      <c r="F107" s="194" t="s">
        <v>790</v>
      </c>
      <c r="G107" s="38"/>
      <c r="H107" s="38"/>
      <c r="I107" s="195"/>
      <c r="J107" s="38"/>
      <c r="K107" s="38"/>
      <c r="L107" s="41"/>
      <c r="M107" s="196"/>
      <c r="N107" s="197"/>
      <c r="O107" s="66"/>
      <c r="P107" s="66"/>
      <c r="Q107" s="66"/>
      <c r="R107" s="66"/>
      <c r="S107" s="66"/>
      <c r="T107" s="67"/>
      <c r="U107" s="36"/>
      <c r="V107" s="36"/>
      <c r="W107" s="36"/>
      <c r="X107" s="36"/>
      <c r="Y107" s="36"/>
      <c r="Z107" s="36"/>
      <c r="AA107" s="36"/>
      <c r="AB107" s="36"/>
      <c r="AC107" s="36"/>
      <c r="AD107" s="36"/>
      <c r="AE107" s="36"/>
      <c r="AT107" s="19" t="s">
        <v>163</v>
      </c>
      <c r="AU107" s="19" t="s">
        <v>83</v>
      </c>
    </row>
    <row r="108" spans="1:65" s="2" customFormat="1" ht="16.5" customHeight="1">
      <c r="A108" s="36"/>
      <c r="B108" s="37"/>
      <c r="C108" s="242" t="s">
        <v>275</v>
      </c>
      <c r="D108" s="242" t="s">
        <v>363</v>
      </c>
      <c r="E108" s="243" t="s">
        <v>791</v>
      </c>
      <c r="F108" s="244" t="s">
        <v>792</v>
      </c>
      <c r="G108" s="245" t="s">
        <v>212</v>
      </c>
      <c r="H108" s="246">
        <v>5</v>
      </c>
      <c r="I108" s="247"/>
      <c r="J108" s="248">
        <f>ROUND(I108*H108,2)</f>
        <v>0</v>
      </c>
      <c r="K108" s="244" t="s">
        <v>19</v>
      </c>
      <c r="L108" s="249"/>
      <c r="M108" s="250" t="s">
        <v>19</v>
      </c>
      <c r="N108" s="251" t="s">
        <v>46</v>
      </c>
      <c r="O108" s="66"/>
      <c r="P108" s="189">
        <f>O108*H108</f>
        <v>0</v>
      </c>
      <c r="Q108" s="189">
        <v>0</v>
      </c>
      <c r="R108" s="189">
        <f>Q108*H108</f>
        <v>0</v>
      </c>
      <c r="S108" s="189">
        <v>0</v>
      </c>
      <c r="T108" s="190">
        <f>S108*H108</f>
        <v>0</v>
      </c>
      <c r="U108" s="36"/>
      <c r="V108" s="36"/>
      <c r="W108" s="36"/>
      <c r="X108" s="36"/>
      <c r="Y108" s="36"/>
      <c r="Z108" s="36"/>
      <c r="AA108" s="36"/>
      <c r="AB108" s="36"/>
      <c r="AC108" s="36"/>
      <c r="AD108" s="36"/>
      <c r="AE108" s="36"/>
      <c r="AR108" s="191" t="s">
        <v>238</v>
      </c>
      <c r="AT108" s="191" t="s">
        <v>363</v>
      </c>
      <c r="AU108" s="191" t="s">
        <v>83</v>
      </c>
      <c r="AY108" s="19" t="s">
        <v>153</v>
      </c>
      <c r="BE108" s="192">
        <f>IF(N108="základní",J108,0)</f>
        <v>0</v>
      </c>
      <c r="BF108" s="192">
        <f>IF(N108="snížená",J108,0)</f>
        <v>0</v>
      </c>
      <c r="BG108" s="192">
        <f>IF(N108="zákl. přenesená",J108,0)</f>
        <v>0</v>
      </c>
      <c r="BH108" s="192">
        <f>IF(N108="sníž. přenesená",J108,0)</f>
        <v>0</v>
      </c>
      <c r="BI108" s="192">
        <f>IF(N108="nulová",J108,0)</f>
        <v>0</v>
      </c>
      <c r="BJ108" s="19" t="s">
        <v>83</v>
      </c>
      <c r="BK108" s="192">
        <f>ROUND(I108*H108,2)</f>
        <v>0</v>
      </c>
      <c r="BL108" s="19" t="s">
        <v>161</v>
      </c>
      <c r="BM108" s="191" t="s">
        <v>351</v>
      </c>
    </row>
    <row r="109" spans="2:63" s="12" customFormat="1" ht="25.9" customHeight="1">
      <c r="B109" s="164"/>
      <c r="C109" s="165"/>
      <c r="D109" s="166" t="s">
        <v>74</v>
      </c>
      <c r="E109" s="167" t="s">
        <v>737</v>
      </c>
      <c r="F109" s="167" t="s">
        <v>738</v>
      </c>
      <c r="G109" s="165"/>
      <c r="H109" s="165"/>
      <c r="I109" s="168"/>
      <c r="J109" s="169">
        <f>BK109</f>
        <v>0</v>
      </c>
      <c r="K109" s="165"/>
      <c r="L109" s="170"/>
      <c r="M109" s="171"/>
      <c r="N109" s="172"/>
      <c r="O109" s="172"/>
      <c r="P109" s="173">
        <f>SUM(P110:P113)</f>
        <v>0</v>
      </c>
      <c r="Q109" s="172"/>
      <c r="R109" s="173">
        <f>SUM(R110:R113)</f>
        <v>0</v>
      </c>
      <c r="S109" s="172"/>
      <c r="T109" s="174">
        <f>SUM(T110:T113)</f>
        <v>0</v>
      </c>
      <c r="AR109" s="175" t="s">
        <v>83</v>
      </c>
      <c r="AT109" s="176" t="s">
        <v>74</v>
      </c>
      <c r="AU109" s="176" t="s">
        <v>75</v>
      </c>
      <c r="AY109" s="175" t="s">
        <v>153</v>
      </c>
      <c r="BK109" s="177">
        <f>SUM(BK110:BK113)</f>
        <v>0</v>
      </c>
    </row>
    <row r="110" spans="1:65" s="2" customFormat="1" ht="16.5" customHeight="1">
      <c r="A110" s="36"/>
      <c r="B110" s="37"/>
      <c r="C110" s="180" t="s">
        <v>282</v>
      </c>
      <c r="D110" s="180" t="s">
        <v>156</v>
      </c>
      <c r="E110" s="181" t="s">
        <v>739</v>
      </c>
      <c r="F110" s="182" t="s">
        <v>740</v>
      </c>
      <c r="G110" s="183" t="s">
        <v>741</v>
      </c>
      <c r="H110" s="184">
        <v>200</v>
      </c>
      <c r="I110" s="185"/>
      <c r="J110" s="186">
        <f>ROUND(I110*H110,2)</f>
        <v>0</v>
      </c>
      <c r="K110" s="182" t="s">
        <v>160</v>
      </c>
      <c r="L110" s="41"/>
      <c r="M110" s="187" t="s">
        <v>19</v>
      </c>
      <c r="N110" s="188" t="s">
        <v>46</v>
      </c>
      <c r="O110" s="66"/>
      <c r="P110" s="189">
        <f>O110*H110</f>
        <v>0</v>
      </c>
      <c r="Q110" s="189">
        <v>0</v>
      </c>
      <c r="R110" s="189">
        <f>Q110*H110</f>
        <v>0</v>
      </c>
      <c r="S110" s="189">
        <v>0</v>
      </c>
      <c r="T110" s="190">
        <f>S110*H110</f>
        <v>0</v>
      </c>
      <c r="U110" s="36"/>
      <c r="V110" s="36"/>
      <c r="W110" s="36"/>
      <c r="X110" s="36"/>
      <c r="Y110" s="36"/>
      <c r="Z110" s="36"/>
      <c r="AA110" s="36"/>
      <c r="AB110" s="36"/>
      <c r="AC110" s="36"/>
      <c r="AD110" s="36"/>
      <c r="AE110" s="36"/>
      <c r="AR110" s="191" t="s">
        <v>161</v>
      </c>
      <c r="AT110" s="191" t="s">
        <v>156</v>
      </c>
      <c r="AU110" s="191" t="s">
        <v>83</v>
      </c>
      <c r="AY110" s="19" t="s">
        <v>153</v>
      </c>
      <c r="BE110" s="192">
        <f>IF(N110="základní",J110,0)</f>
        <v>0</v>
      </c>
      <c r="BF110" s="192">
        <f>IF(N110="snížená",J110,0)</f>
        <v>0</v>
      </c>
      <c r="BG110" s="192">
        <f>IF(N110="zákl. přenesená",J110,0)</f>
        <v>0</v>
      </c>
      <c r="BH110" s="192">
        <f>IF(N110="sníž. přenesená",J110,0)</f>
        <v>0</v>
      </c>
      <c r="BI110" s="192">
        <f>IF(N110="nulová",J110,0)</f>
        <v>0</v>
      </c>
      <c r="BJ110" s="19" t="s">
        <v>83</v>
      </c>
      <c r="BK110" s="192">
        <f>ROUND(I110*H110,2)</f>
        <v>0</v>
      </c>
      <c r="BL110" s="19" t="s">
        <v>161</v>
      </c>
      <c r="BM110" s="191" t="s">
        <v>370</v>
      </c>
    </row>
    <row r="111" spans="1:47" s="2" customFormat="1" ht="11.25">
      <c r="A111" s="36"/>
      <c r="B111" s="37"/>
      <c r="C111" s="38"/>
      <c r="D111" s="193" t="s">
        <v>163</v>
      </c>
      <c r="E111" s="38"/>
      <c r="F111" s="194" t="s">
        <v>742</v>
      </c>
      <c r="G111" s="38"/>
      <c r="H111" s="38"/>
      <c r="I111" s="195"/>
      <c r="J111" s="38"/>
      <c r="K111" s="38"/>
      <c r="L111" s="41"/>
      <c r="M111" s="196"/>
      <c r="N111" s="197"/>
      <c r="O111" s="66"/>
      <c r="P111" s="66"/>
      <c r="Q111" s="66"/>
      <c r="R111" s="66"/>
      <c r="S111" s="66"/>
      <c r="T111" s="67"/>
      <c r="U111" s="36"/>
      <c r="V111" s="36"/>
      <c r="W111" s="36"/>
      <c r="X111" s="36"/>
      <c r="Y111" s="36"/>
      <c r="Z111" s="36"/>
      <c r="AA111" s="36"/>
      <c r="AB111" s="36"/>
      <c r="AC111" s="36"/>
      <c r="AD111" s="36"/>
      <c r="AE111" s="36"/>
      <c r="AT111" s="19" t="s">
        <v>163</v>
      </c>
      <c r="AU111" s="19" t="s">
        <v>83</v>
      </c>
    </row>
    <row r="112" spans="1:65" s="2" customFormat="1" ht="16.5" customHeight="1">
      <c r="A112" s="36"/>
      <c r="B112" s="37"/>
      <c r="C112" s="180" t="s">
        <v>292</v>
      </c>
      <c r="D112" s="180" t="s">
        <v>156</v>
      </c>
      <c r="E112" s="181" t="s">
        <v>793</v>
      </c>
      <c r="F112" s="182" t="s">
        <v>794</v>
      </c>
      <c r="G112" s="183" t="s">
        <v>609</v>
      </c>
      <c r="H112" s="184">
        <v>1</v>
      </c>
      <c r="I112" s="185"/>
      <c r="J112" s="186">
        <f>ROUND(I112*H112,2)</f>
        <v>0</v>
      </c>
      <c r="K112" s="182" t="s">
        <v>19</v>
      </c>
      <c r="L112" s="41"/>
      <c r="M112" s="187" t="s">
        <v>19</v>
      </c>
      <c r="N112" s="188" t="s">
        <v>46</v>
      </c>
      <c r="O112" s="66"/>
      <c r="P112" s="189">
        <f>O112*H112</f>
        <v>0</v>
      </c>
      <c r="Q112" s="189">
        <v>0</v>
      </c>
      <c r="R112" s="189">
        <f>Q112*H112</f>
        <v>0</v>
      </c>
      <c r="S112" s="189">
        <v>0</v>
      </c>
      <c r="T112" s="190">
        <f>S112*H112</f>
        <v>0</v>
      </c>
      <c r="U112" s="36"/>
      <c r="V112" s="36"/>
      <c r="W112" s="36"/>
      <c r="X112" s="36"/>
      <c r="Y112" s="36"/>
      <c r="Z112" s="36"/>
      <c r="AA112" s="36"/>
      <c r="AB112" s="36"/>
      <c r="AC112" s="36"/>
      <c r="AD112" s="36"/>
      <c r="AE112" s="36"/>
      <c r="AR112" s="191" t="s">
        <v>161</v>
      </c>
      <c r="AT112" s="191" t="s">
        <v>156</v>
      </c>
      <c r="AU112" s="191" t="s">
        <v>83</v>
      </c>
      <c r="AY112" s="19" t="s">
        <v>153</v>
      </c>
      <c r="BE112" s="192">
        <f>IF(N112="základní",J112,0)</f>
        <v>0</v>
      </c>
      <c r="BF112" s="192">
        <f>IF(N112="snížená",J112,0)</f>
        <v>0</v>
      </c>
      <c r="BG112" s="192">
        <f>IF(N112="zákl. přenesená",J112,0)</f>
        <v>0</v>
      </c>
      <c r="BH112" s="192">
        <f>IF(N112="sníž. přenesená",J112,0)</f>
        <v>0</v>
      </c>
      <c r="BI112" s="192">
        <f>IF(N112="nulová",J112,0)</f>
        <v>0</v>
      </c>
      <c r="BJ112" s="19" t="s">
        <v>83</v>
      </c>
      <c r="BK112" s="192">
        <f>ROUND(I112*H112,2)</f>
        <v>0</v>
      </c>
      <c r="BL112" s="19" t="s">
        <v>161</v>
      </c>
      <c r="BM112" s="191" t="s">
        <v>382</v>
      </c>
    </row>
    <row r="113" spans="1:65" s="2" customFormat="1" ht="16.5" customHeight="1">
      <c r="A113" s="36"/>
      <c r="B113" s="37"/>
      <c r="C113" s="180" t="s">
        <v>8</v>
      </c>
      <c r="D113" s="180" t="s">
        <v>156</v>
      </c>
      <c r="E113" s="181" t="s">
        <v>751</v>
      </c>
      <c r="F113" s="182" t="s">
        <v>795</v>
      </c>
      <c r="G113" s="183" t="s">
        <v>609</v>
      </c>
      <c r="H113" s="184">
        <v>1</v>
      </c>
      <c r="I113" s="185"/>
      <c r="J113" s="186">
        <f>ROUND(I113*H113,2)</f>
        <v>0</v>
      </c>
      <c r="K113" s="182" t="s">
        <v>19</v>
      </c>
      <c r="L113" s="41"/>
      <c r="M113" s="187" t="s">
        <v>19</v>
      </c>
      <c r="N113" s="188" t="s">
        <v>46</v>
      </c>
      <c r="O113" s="66"/>
      <c r="P113" s="189">
        <f>O113*H113</f>
        <v>0</v>
      </c>
      <c r="Q113" s="189">
        <v>0</v>
      </c>
      <c r="R113" s="189">
        <f>Q113*H113</f>
        <v>0</v>
      </c>
      <c r="S113" s="189">
        <v>0</v>
      </c>
      <c r="T113" s="190">
        <f>S113*H113</f>
        <v>0</v>
      </c>
      <c r="U113" s="36"/>
      <c r="V113" s="36"/>
      <c r="W113" s="36"/>
      <c r="X113" s="36"/>
      <c r="Y113" s="36"/>
      <c r="Z113" s="36"/>
      <c r="AA113" s="36"/>
      <c r="AB113" s="36"/>
      <c r="AC113" s="36"/>
      <c r="AD113" s="36"/>
      <c r="AE113" s="36"/>
      <c r="AR113" s="191" t="s">
        <v>161</v>
      </c>
      <c r="AT113" s="191" t="s">
        <v>156</v>
      </c>
      <c r="AU113" s="191" t="s">
        <v>83</v>
      </c>
      <c r="AY113" s="19" t="s">
        <v>153</v>
      </c>
      <c r="BE113" s="192">
        <f>IF(N113="základní",J113,0)</f>
        <v>0</v>
      </c>
      <c r="BF113" s="192">
        <f>IF(N113="snížená",J113,0)</f>
        <v>0</v>
      </c>
      <c r="BG113" s="192">
        <f>IF(N113="zákl. přenesená",J113,0)</f>
        <v>0</v>
      </c>
      <c r="BH113" s="192">
        <f>IF(N113="sníž. přenesená",J113,0)</f>
        <v>0</v>
      </c>
      <c r="BI113" s="192">
        <f>IF(N113="nulová",J113,0)</f>
        <v>0</v>
      </c>
      <c r="BJ113" s="19" t="s">
        <v>83</v>
      </c>
      <c r="BK113" s="192">
        <f>ROUND(I113*H113,2)</f>
        <v>0</v>
      </c>
      <c r="BL113" s="19" t="s">
        <v>161</v>
      </c>
      <c r="BM113" s="191" t="s">
        <v>392</v>
      </c>
    </row>
    <row r="114" spans="2:63" s="12" customFormat="1" ht="25.9" customHeight="1">
      <c r="B114" s="164"/>
      <c r="C114" s="165"/>
      <c r="D114" s="166" t="s">
        <v>74</v>
      </c>
      <c r="E114" s="167" t="s">
        <v>796</v>
      </c>
      <c r="F114" s="167" t="s">
        <v>797</v>
      </c>
      <c r="G114" s="165"/>
      <c r="H114" s="165"/>
      <c r="I114" s="168"/>
      <c r="J114" s="169">
        <f>BK114</f>
        <v>0</v>
      </c>
      <c r="K114" s="165"/>
      <c r="L114" s="170"/>
      <c r="M114" s="171"/>
      <c r="N114" s="172"/>
      <c r="O114" s="172"/>
      <c r="P114" s="173">
        <f>SUM(P115:P117)</f>
        <v>0</v>
      </c>
      <c r="Q114" s="172"/>
      <c r="R114" s="173">
        <f>SUM(R115:R117)</f>
        <v>0</v>
      </c>
      <c r="S114" s="172"/>
      <c r="T114" s="174">
        <f>SUM(T115:T117)</f>
        <v>0</v>
      </c>
      <c r="AR114" s="175" t="s">
        <v>83</v>
      </c>
      <c r="AT114" s="176" t="s">
        <v>74</v>
      </c>
      <c r="AU114" s="176" t="s">
        <v>75</v>
      </c>
      <c r="AY114" s="175" t="s">
        <v>153</v>
      </c>
      <c r="BK114" s="177">
        <f>SUM(BK115:BK117)</f>
        <v>0</v>
      </c>
    </row>
    <row r="115" spans="1:65" s="2" customFormat="1" ht="16.5" customHeight="1">
      <c r="A115" s="36"/>
      <c r="B115" s="37"/>
      <c r="C115" s="180" t="s">
        <v>285</v>
      </c>
      <c r="D115" s="180" t="s">
        <v>156</v>
      </c>
      <c r="E115" s="181" t="s">
        <v>798</v>
      </c>
      <c r="F115" s="182" t="s">
        <v>799</v>
      </c>
      <c r="G115" s="183" t="s">
        <v>278</v>
      </c>
      <c r="H115" s="184">
        <v>1</v>
      </c>
      <c r="I115" s="185"/>
      <c r="J115" s="186">
        <f>ROUND(I115*H115,2)</f>
        <v>0</v>
      </c>
      <c r="K115" s="182" t="s">
        <v>160</v>
      </c>
      <c r="L115" s="41"/>
      <c r="M115" s="187" t="s">
        <v>19</v>
      </c>
      <c r="N115" s="188" t="s">
        <v>46</v>
      </c>
      <c r="O115" s="66"/>
      <c r="P115" s="189">
        <f>O115*H115</f>
        <v>0</v>
      </c>
      <c r="Q115" s="189">
        <v>0</v>
      </c>
      <c r="R115" s="189">
        <f>Q115*H115</f>
        <v>0</v>
      </c>
      <c r="S115" s="189">
        <v>0</v>
      </c>
      <c r="T115" s="190">
        <f>S115*H115</f>
        <v>0</v>
      </c>
      <c r="U115" s="36"/>
      <c r="V115" s="36"/>
      <c r="W115" s="36"/>
      <c r="X115" s="36"/>
      <c r="Y115" s="36"/>
      <c r="Z115" s="36"/>
      <c r="AA115" s="36"/>
      <c r="AB115" s="36"/>
      <c r="AC115" s="36"/>
      <c r="AD115" s="36"/>
      <c r="AE115" s="36"/>
      <c r="AR115" s="191" t="s">
        <v>161</v>
      </c>
      <c r="AT115" s="191" t="s">
        <v>156</v>
      </c>
      <c r="AU115" s="191" t="s">
        <v>83</v>
      </c>
      <c r="AY115" s="19" t="s">
        <v>153</v>
      </c>
      <c r="BE115" s="192">
        <f>IF(N115="základní",J115,0)</f>
        <v>0</v>
      </c>
      <c r="BF115" s="192">
        <f>IF(N115="snížená",J115,0)</f>
        <v>0</v>
      </c>
      <c r="BG115" s="192">
        <f>IF(N115="zákl. přenesená",J115,0)</f>
        <v>0</v>
      </c>
      <c r="BH115" s="192">
        <f>IF(N115="sníž. přenesená",J115,0)</f>
        <v>0</v>
      </c>
      <c r="BI115" s="192">
        <f>IF(N115="nulová",J115,0)</f>
        <v>0</v>
      </c>
      <c r="BJ115" s="19" t="s">
        <v>83</v>
      </c>
      <c r="BK115" s="192">
        <f>ROUND(I115*H115,2)</f>
        <v>0</v>
      </c>
      <c r="BL115" s="19" t="s">
        <v>161</v>
      </c>
      <c r="BM115" s="191" t="s">
        <v>367</v>
      </c>
    </row>
    <row r="116" spans="1:47" s="2" customFormat="1" ht="11.25">
      <c r="A116" s="36"/>
      <c r="B116" s="37"/>
      <c r="C116" s="38"/>
      <c r="D116" s="193" t="s">
        <v>163</v>
      </c>
      <c r="E116" s="38"/>
      <c r="F116" s="194" t="s">
        <v>800</v>
      </c>
      <c r="G116" s="38"/>
      <c r="H116" s="38"/>
      <c r="I116" s="195"/>
      <c r="J116" s="38"/>
      <c r="K116" s="38"/>
      <c r="L116" s="41"/>
      <c r="M116" s="196"/>
      <c r="N116" s="197"/>
      <c r="O116" s="66"/>
      <c r="P116" s="66"/>
      <c r="Q116" s="66"/>
      <c r="R116" s="66"/>
      <c r="S116" s="66"/>
      <c r="T116" s="67"/>
      <c r="U116" s="36"/>
      <c r="V116" s="36"/>
      <c r="W116" s="36"/>
      <c r="X116" s="36"/>
      <c r="Y116" s="36"/>
      <c r="Z116" s="36"/>
      <c r="AA116" s="36"/>
      <c r="AB116" s="36"/>
      <c r="AC116" s="36"/>
      <c r="AD116" s="36"/>
      <c r="AE116" s="36"/>
      <c r="AT116" s="19" t="s">
        <v>163</v>
      </c>
      <c r="AU116" s="19" t="s">
        <v>83</v>
      </c>
    </row>
    <row r="117" spans="1:65" s="2" customFormat="1" ht="16.5" customHeight="1">
      <c r="A117" s="36"/>
      <c r="B117" s="37"/>
      <c r="C117" s="242" t="s">
        <v>307</v>
      </c>
      <c r="D117" s="242" t="s">
        <v>363</v>
      </c>
      <c r="E117" s="243" t="s">
        <v>801</v>
      </c>
      <c r="F117" s="244" t="s">
        <v>802</v>
      </c>
      <c r="G117" s="245" t="s">
        <v>278</v>
      </c>
      <c r="H117" s="246">
        <v>1</v>
      </c>
      <c r="I117" s="247"/>
      <c r="J117" s="248">
        <f>ROUND(I117*H117,2)</f>
        <v>0</v>
      </c>
      <c r="K117" s="244" t="s">
        <v>19</v>
      </c>
      <c r="L117" s="249"/>
      <c r="M117" s="250" t="s">
        <v>19</v>
      </c>
      <c r="N117" s="251" t="s">
        <v>46</v>
      </c>
      <c r="O117" s="66"/>
      <c r="P117" s="189">
        <f>O117*H117</f>
        <v>0</v>
      </c>
      <c r="Q117" s="189">
        <v>0</v>
      </c>
      <c r="R117" s="189">
        <f>Q117*H117</f>
        <v>0</v>
      </c>
      <c r="S117" s="189">
        <v>0</v>
      </c>
      <c r="T117" s="190">
        <f>S117*H117</f>
        <v>0</v>
      </c>
      <c r="U117" s="36"/>
      <c r="V117" s="36"/>
      <c r="W117" s="36"/>
      <c r="X117" s="36"/>
      <c r="Y117" s="36"/>
      <c r="Z117" s="36"/>
      <c r="AA117" s="36"/>
      <c r="AB117" s="36"/>
      <c r="AC117" s="36"/>
      <c r="AD117" s="36"/>
      <c r="AE117" s="36"/>
      <c r="AR117" s="191" t="s">
        <v>238</v>
      </c>
      <c r="AT117" s="191" t="s">
        <v>363</v>
      </c>
      <c r="AU117" s="191" t="s">
        <v>83</v>
      </c>
      <c r="AY117" s="19" t="s">
        <v>153</v>
      </c>
      <c r="BE117" s="192">
        <f>IF(N117="základní",J117,0)</f>
        <v>0</v>
      </c>
      <c r="BF117" s="192">
        <f>IF(N117="snížená",J117,0)</f>
        <v>0</v>
      </c>
      <c r="BG117" s="192">
        <f>IF(N117="zákl. přenesená",J117,0)</f>
        <v>0</v>
      </c>
      <c r="BH117" s="192">
        <f>IF(N117="sníž. přenesená",J117,0)</f>
        <v>0</v>
      </c>
      <c r="BI117" s="192">
        <f>IF(N117="nulová",J117,0)</f>
        <v>0</v>
      </c>
      <c r="BJ117" s="19" t="s">
        <v>83</v>
      </c>
      <c r="BK117" s="192">
        <f>ROUND(I117*H117,2)</f>
        <v>0</v>
      </c>
      <c r="BL117" s="19" t="s">
        <v>161</v>
      </c>
      <c r="BM117" s="191" t="s">
        <v>423</v>
      </c>
    </row>
    <row r="118" spans="2:63" s="12" customFormat="1" ht="25.9" customHeight="1">
      <c r="B118" s="164"/>
      <c r="C118" s="165"/>
      <c r="D118" s="166" t="s">
        <v>74</v>
      </c>
      <c r="E118" s="167" t="s">
        <v>743</v>
      </c>
      <c r="F118" s="167" t="s">
        <v>714</v>
      </c>
      <c r="G118" s="165"/>
      <c r="H118" s="165"/>
      <c r="I118" s="168"/>
      <c r="J118" s="169">
        <f>BK118</f>
        <v>0</v>
      </c>
      <c r="K118" s="165"/>
      <c r="L118" s="170"/>
      <c r="M118" s="171"/>
      <c r="N118" s="172"/>
      <c r="O118" s="172"/>
      <c r="P118" s="173">
        <f>SUM(P119:P123)</f>
        <v>0</v>
      </c>
      <c r="Q118" s="172"/>
      <c r="R118" s="173">
        <f>SUM(R119:R123)</f>
        <v>0</v>
      </c>
      <c r="S118" s="172"/>
      <c r="T118" s="174">
        <f>SUM(T119:T123)</f>
        <v>0</v>
      </c>
      <c r="AR118" s="175" t="s">
        <v>83</v>
      </c>
      <c r="AT118" s="176" t="s">
        <v>74</v>
      </c>
      <c r="AU118" s="176" t="s">
        <v>75</v>
      </c>
      <c r="AY118" s="175" t="s">
        <v>153</v>
      </c>
      <c r="BK118" s="177">
        <f>SUM(BK119:BK123)</f>
        <v>0</v>
      </c>
    </row>
    <row r="119" spans="1:65" s="2" customFormat="1" ht="16.5" customHeight="1">
      <c r="A119" s="36"/>
      <c r="B119" s="37"/>
      <c r="C119" s="180" t="s">
        <v>312</v>
      </c>
      <c r="D119" s="180" t="s">
        <v>156</v>
      </c>
      <c r="E119" s="181" t="s">
        <v>803</v>
      </c>
      <c r="F119" s="182" t="s">
        <v>804</v>
      </c>
      <c r="G119" s="183" t="s">
        <v>278</v>
      </c>
      <c r="H119" s="184">
        <v>1</v>
      </c>
      <c r="I119" s="185"/>
      <c r="J119" s="186">
        <f>ROUND(I119*H119,2)</f>
        <v>0</v>
      </c>
      <c r="K119" s="182" t="s">
        <v>160</v>
      </c>
      <c r="L119" s="41"/>
      <c r="M119" s="187" t="s">
        <v>19</v>
      </c>
      <c r="N119" s="188" t="s">
        <v>46</v>
      </c>
      <c r="O119" s="66"/>
      <c r="P119" s="189">
        <f>O119*H119</f>
        <v>0</v>
      </c>
      <c r="Q119" s="189">
        <v>0</v>
      </c>
      <c r="R119" s="189">
        <f>Q119*H119</f>
        <v>0</v>
      </c>
      <c r="S119" s="189">
        <v>0</v>
      </c>
      <c r="T119" s="190">
        <f>S119*H119</f>
        <v>0</v>
      </c>
      <c r="U119" s="36"/>
      <c r="V119" s="36"/>
      <c r="W119" s="36"/>
      <c r="X119" s="36"/>
      <c r="Y119" s="36"/>
      <c r="Z119" s="36"/>
      <c r="AA119" s="36"/>
      <c r="AB119" s="36"/>
      <c r="AC119" s="36"/>
      <c r="AD119" s="36"/>
      <c r="AE119" s="36"/>
      <c r="AR119" s="191" t="s">
        <v>161</v>
      </c>
      <c r="AT119" s="191" t="s">
        <v>156</v>
      </c>
      <c r="AU119" s="191" t="s">
        <v>83</v>
      </c>
      <c r="AY119" s="19" t="s">
        <v>153</v>
      </c>
      <c r="BE119" s="192">
        <f>IF(N119="základní",J119,0)</f>
        <v>0</v>
      </c>
      <c r="BF119" s="192">
        <f>IF(N119="snížená",J119,0)</f>
        <v>0</v>
      </c>
      <c r="BG119" s="192">
        <f>IF(N119="zákl. přenesená",J119,0)</f>
        <v>0</v>
      </c>
      <c r="BH119" s="192">
        <f>IF(N119="sníž. přenesená",J119,0)</f>
        <v>0</v>
      </c>
      <c r="BI119" s="192">
        <f>IF(N119="nulová",J119,0)</f>
        <v>0</v>
      </c>
      <c r="BJ119" s="19" t="s">
        <v>83</v>
      </c>
      <c r="BK119" s="192">
        <f>ROUND(I119*H119,2)</f>
        <v>0</v>
      </c>
      <c r="BL119" s="19" t="s">
        <v>161</v>
      </c>
      <c r="BM119" s="191" t="s">
        <v>433</v>
      </c>
    </row>
    <row r="120" spans="1:47" s="2" customFormat="1" ht="11.25">
      <c r="A120" s="36"/>
      <c r="B120" s="37"/>
      <c r="C120" s="38"/>
      <c r="D120" s="193" t="s">
        <v>163</v>
      </c>
      <c r="E120" s="38"/>
      <c r="F120" s="194" t="s">
        <v>805</v>
      </c>
      <c r="G120" s="38"/>
      <c r="H120" s="38"/>
      <c r="I120" s="195"/>
      <c r="J120" s="38"/>
      <c r="K120" s="38"/>
      <c r="L120" s="41"/>
      <c r="M120" s="196"/>
      <c r="N120" s="197"/>
      <c r="O120" s="66"/>
      <c r="P120" s="66"/>
      <c r="Q120" s="66"/>
      <c r="R120" s="66"/>
      <c r="S120" s="66"/>
      <c r="T120" s="67"/>
      <c r="U120" s="36"/>
      <c r="V120" s="36"/>
      <c r="W120" s="36"/>
      <c r="X120" s="36"/>
      <c r="Y120" s="36"/>
      <c r="Z120" s="36"/>
      <c r="AA120" s="36"/>
      <c r="AB120" s="36"/>
      <c r="AC120" s="36"/>
      <c r="AD120" s="36"/>
      <c r="AE120" s="36"/>
      <c r="AT120" s="19" t="s">
        <v>163</v>
      </c>
      <c r="AU120" s="19" t="s">
        <v>83</v>
      </c>
    </row>
    <row r="121" spans="1:65" s="2" customFormat="1" ht="16.5" customHeight="1">
      <c r="A121" s="36"/>
      <c r="B121" s="37"/>
      <c r="C121" s="242" t="s">
        <v>317</v>
      </c>
      <c r="D121" s="242" t="s">
        <v>363</v>
      </c>
      <c r="E121" s="243" t="s">
        <v>806</v>
      </c>
      <c r="F121" s="244" t="s">
        <v>807</v>
      </c>
      <c r="G121" s="245" t="s">
        <v>278</v>
      </c>
      <c r="H121" s="246">
        <v>1</v>
      </c>
      <c r="I121" s="247"/>
      <c r="J121" s="248">
        <f>ROUND(I121*H121,2)</f>
        <v>0</v>
      </c>
      <c r="K121" s="244" t="s">
        <v>19</v>
      </c>
      <c r="L121" s="249"/>
      <c r="M121" s="250" t="s">
        <v>19</v>
      </c>
      <c r="N121" s="251" t="s">
        <v>46</v>
      </c>
      <c r="O121" s="66"/>
      <c r="P121" s="189">
        <f>O121*H121</f>
        <v>0</v>
      </c>
      <c r="Q121" s="189">
        <v>0</v>
      </c>
      <c r="R121" s="189">
        <f>Q121*H121</f>
        <v>0</v>
      </c>
      <c r="S121" s="189">
        <v>0</v>
      </c>
      <c r="T121" s="190">
        <f>S121*H121</f>
        <v>0</v>
      </c>
      <c r="U121" s="36"/>
      <c r="V121" s="36"/>
      <c r="W121" s="36"/>
      <c r="X121" s="36"/>
      <c r="Y121" s="36"/>
      <c r="Z121" s="36"/>
      <c r="AA121" s="36"/>
      <c r="AB121" s="36"/>
      <c r="AC121" s="36"/>
      <c r="AD121" s="36"/>
      <c r="AE121" s="36"/>
      <c r="AR121" s="191" t="s">
        <v>238</v>
      </c>
      <c r="AT121" s="191" t="s">
        <v>363</v>
      </c>
      <c r="AU121" s="191" t="s">
        <v>83</v>
      </c>
      <c r="AY121" s="19" t="s">
        <v>153</v>
      </c>
      <c r="BE121" s="192">
        <f>IF(N121="základní",J121,0)</f>
        <v>0</v>
      </c>
      <c r="BF121" s="192">
        <f>IF(N121="snížená",J121,0)</f>
        <v>0</v>
      </c>
      <c r="BG121" s="192">
        <f>IF(N121="zákl. přenesená",J121,0)</f>
        <v>0</v>
      </c>
      <c r="BH121" s="192">
        <f>IF(N121="sníž. přenesená",J121,0)</f>
        <v>0</v>
      </c>
      <c r="BI121" s="192">
        <f>IF(N121="nulová",J121,0)</f>
        <v>0</v>
      </c>
      <c r="BJ121" s="19" t="s">
        <v>83</v>
      </c>
      <c r="BK121" s="192">
        <f>ROUND(I121*H121,2)</f>
        <v>0</v>
      </c>
      <c r="BL121" s="19" t="s">
        <v>161</v>
      </c>
      <c r="BM121" s="191" t="s">
        <v>445</v>
      </c>
    </row>
    <row r="122" spans="1:65" s="2" customFormat="1" ht="16.5" customHeight="1">
      <c r="A122" s="36"/>
      <c r="B122" s="37"/>
      <c r="C122" s="180" t="s">
        <v>323</v>
      </c>
      <c r="D122" s="180" t="s">
        <v>156</v>
      </c>
      <c r="E122" s="181" t="s">
        <v>808</v>
      </c>
      <c r="F122" s="182" t="s">
        <v>745</v>
      </c>
      <c r="G122" s="183" t="s">
        <v>278</v>
      </c>
      <c r="H122" s="184">
        <v>1</v>
      </c>
      <c r="I122" s="185"/>
      <c r="J122" s="186">
        <f>ROUND(I122*H122,2)</f>
        <v>0</v>
      </c>
      <c r="K122" s="182" t="s">
        <v>19</v>
      </c>
      <c r="L122" s="41"/>
      <c r="M122" s="187" t="s">
        <v>19</v>
      </c>
      <c r="N122" s="188" t="s">
        <v>46</v>
      </c>
      <c r="O122" s="66"/>
      <c r="P122" s="189">
        <f>O122*H122</f>
        <v>0</v>
      </c>
      <c r="Q122" s="189">
        <v>0</v>
      </c>
      <c r="R122" s="189">
        <f>Q122*H122</f>
        <v>0</v>
      </c>
      <c r="S122" s="189">
        <v>0</v>
      </c>
      <c r="T122" s="190">
        <f>S122*H122</f>
        <v>0</v>
      </c>
      <c r="U122" s="36"/>
      <c r="V122" s="36"/>
      <c r="W122" s="36"/>
      <c r="X122" s="36"/>
      <c r="Y122" s="36"/>
      <c r="Z122" s="36"/>
      <c r="AA122" s="36"/>
      <c r="AB122" s="36"/>
      <c r="AC122" s="36"/>
      <c r="AD122" s="36"/>
      <c r="AE122" s="36"/>
      <c r="AR122" s="191" t="s">
        <v>161</v>
      </c>
      <c r="AT122" s="191" t="s">
        <v>156</v>
      </c>
      <c r="AU122" s="191" t="s">
        <v>83</v>
      </c>
      <c r="AY122" s="19" t="s">
        <v>153</v>
      </c>
      <c r="BE122" s="192">
        <f>IF(N122="základní",J122,0)</f>
        <v>0</v>
      </c>
      <c r="BF122" s="192">
        <f>IF(N122="snížená",J122,0)</f>
        <v>0</v>
      </c>
      <c r="BG122" s="192">
        <f>IF(N122="zákl. přenesená",J122,0)</f>
        <v>0</v>
      </c>
      <c r="BH122" s="192">
        <f>IF(N122="sníž. přenesená",J122,0)</f>
        <v>0</v>
      </c>
      <c r="BI122" s="192">
        <f>IF(N122="nulová",J122,0)</f>
        <v>0</v>
      </c>
      <c r="BJ122" s="19" t="s">
        <v>83</v>
      </c>
      <c r="BK122" s="192">
        <f>ROUND(I122*H122,2)</f>
        <v>0</v>
      </c>
      <c r="BL122" s="19" t="s">
        <v>161</v>
      </c>
      <c r="BM122" s="191" t="s">
        <v>461</v>
      </c>
    </row>
    <row r="123" spans="1:65" s="2" customFormat="1" ht="16.5" customHeight="1">
      <c r="A123" s="36"/>
      <c r="B123" s="37"/>
      <c r="C123" s="242" t="s">
        <v>7</v>
      </c>
      <c r="D123" s="242" t="s">
        <v>363</v>
      </c>
      <c r="E123" s="243" t="s">
        <v>746</v>
      </c>
      <c r="F123" s="244" t="s">
        <v>747</v>
      </c>
      <c r="G123" s="245" t="s">
        <v>278</v>
      </c>
      <c r="H123" s="246">
        <v>1</v>
      </c>
      <c r="I123" s="247"/>
      <c r="J123" s="248">
        <f>ROUND(I123*H123,2)</f>
        <v>0</v>
      </c>
      <c r="K123" s="244" t="s">
        <v>19</v>
      </c>
      <c r="L123" s="249"/>
      <c r="M123" s="250" t="s">
        <v>19</v>
      </c>
      <c r="N123" s="251" t="s">
        <v>46</v>
      </c>
      <c r="O123" s="66"/>
      <c r="P123" s="189">
        <f>O123*H123</f>
        <v>0</v>
      </c>
      <c r="Q123" s="189">
        <v>0</v>
      </c>
      <c r="R123" s="189">
        <f>Q123*H123</f>
        <v>0</v>
      </c>
      <c r="S123" s="189">
        <v>0</v>
      </c>
      <c r="T123" s="190">
        <f>S123*H123</f>
        <v>0</v>
      </c>
      <c r="U123" s="36"/>
      <c r="V123" s="36"/>
      <c r="W123" s="36"/>
      <c r="X123" s="36"/>
      <c r="Y123" s="36"/>
      <c r="Z123" s="36"/>
      <c r="AA123" s="36"/>
      <c r="AB123" s="36"/>
      <c r="AC123" s="36"/>
      <c r="AD123" s="36"/>
      <c r="AE123" s="36"/>
      <c r="AR123" s="191" t="s">
        <v>238</v>
      </c>
      <c r="AT123" s="191" t="s">
        <v>363</v>
      </c>
      <c r="AU123" s="191" t="s">
        <v>83</v>
      </c>
      <c r="AY123" s="19" t="s">
        <v>153</v>
      </c>
      <c r="BE123" s="192">
        <f>IF(N123="základní",J123,0)</f>
        <v>0</v>
      </c>
      <c r="BF123" s="192">
        <f>IF(N123="snížená",J123,0)</f>
        <v>0</v>
      </c>
      <c r="BG123" s="192">
        <f>IF(N123="zákl. přenesená",J123,0)</f>
        <v>0</v>
      </c>
      <c r="BH123" s="192">
        <f>IF(N123="sníž. přenesená",J123,0)</f>
        <v>0</v>
      </c>
      <c r="BI123" s="192">
        <f>IF(N123="nulová",J123,0)</f>
        <v>0</v>
      </c>
      <c r="BJ123" s="19" t="s">
        <v>83</v>
      </c>
      <c r="BK123" s="192">
        <f>ROUND(I123*H123,2)</f>
        <v>0</v>
      </c>
      <c r="BL123" s="19" t="s">
        <v>161</v>
      </c>
      <c r="BM123" s="191" t="s">
        <v>473</v>
      </c>
    </row>
    <row r="124" spans="2:63" s="12" customFormat="1" ht="25.9" customHeight="1">
      <c r="B124" s="164"/>
      <c r="C124" s="165"/>
      <c r="D124" s="166" t="s">
        <v>74</v>
      </c>
      <c r="E124" s="167" t="s">
        <v>743</v>
      </c>
      <c r="F124" s="167" t="s">
        <v>714</v>
      </c>
      <c r="G124" s="165"/>
      <c r="H124" s="165"/>
      <c r="I124" s="168"/>
      <c r="J124" s="169">
        <f>BK124</f>
        <v>0</v>
      </c>
      <c r="K124" s="165"/>
      <c r="L124" s="170"/>
      <c r="M124" s="171"/>
      <c r="N124" s="172"/>
      <c r="O124" s="172"/>
      <c r="P124" s="173">
        <f>SUM(P125:P129)</f>
        <v>0</v>
      </c>
      <c r="Q124" s="172"/>
      <c r="R124" s="173">
        <f>SUM(R125:R129)</f>
        <v>0</v>
      </c>
      <c r="S124" s="172"/>
      <c r="T124" s="174">
        <f>SUM(T125:T129)</f>
        <v>0</v>
      </c>
      <c r="AR124" s="175" t="s">
        <v>83</v>
      </c>
      <c r="AT124" s="176" t="s">
        <v>74</v>
      </c>
      <c r="AU124" s="176" t="s">
        <v>75</v>
      </c>
      <c r="AY124" s="175" t="s">
        <v>153</v>
      </c>
      <c r="BK124" s="177">
        <f>SUM(BK125:BK129)</f>
        <v>0</v>
      </c>
    </row>
    <row r="125" spans="1:65" s="2" customFormat="1" ht="16.5" customHeight="1">
      <c r="A125" s="36"/>
      <c r="B125" s="37"/>
      <c r="C125" s="180" t="s">
        <v>338</v>
      </c>
      <c r="D125" s="180" t="s">
        <v>156</v>
      </c>
      <c r="E125" s="181" t="s">
        <v>803</v>
      </c>
      <c r="F125" s="182" t="s">
        <v>804</v>
      </c>
      <c r="G125" s="183" t="s">
        <v>278</v>
      </c>
      <c r="H125" s="184">
        <v>1</v>
      </c>
      <c r="I125" s="185"/>
      <c r="J125" s="186">
        <f>ROUND(I125*H125,2)</f>
        <v>0</v>
      </c>
      <c r="K125" s="182" t="s">
        <v>160</v>
      </c>
      <c r="L125" s="41"/>
      <c r="M125" s="187" t="s">
        <v>19</v>
      </c>
      <c r="N125" s="188" t="s">
        <v>46</v>
      </c>
      <c r="O125" s="66"/>
      <c r="P125" s="189">
        <f>O125*H125</f>
        <v>0</v>
      </c>
      <c r="Q125" s="189">
        <v>0</v>
      </c>
      <c r="R125" s="189">
        <f>Q125*H125</f>
        <v>0</v>
      </c>
      <c r="S125" s="189">
        <v>0</v>
      </c>
      <c r="T125" s="190">
        <f>S125*H125</f>
        <v>0</v>
      </c>
      <c r="U125" s="36"/>
      <c r="V125" s="36"/>
      <c r="W125" s="36"/>
      <c r="X125" s="36"/>
      <c r="Y125" s="36"/>
      <c r="Z125" s="36"/>
      <c r="AA125" s="36"/>
      <c r="AB125" s="36"/>
      <c r="AC125" s="36"/>
      <c r="AD125" s="36"/>
      <c r="AE125" s="36"/>
      <c r="AR125" s="191" t="s">
        <v>161</v>
      </c>
      <c r="AT125" s="191" t="s">
        <v>156</v>
      </c>
      <c r="AU125" s="191" t="s">
        <v>83</v>
      </c>
      <c r="AY125" s="19" t="s">
        <v>153</v>
      </c>
      <c r="BE125" s="192">
        <f>IF(N125="základní",J125,0)</f>
        <v>0</v>
      </c>
      <c r="BF125" s="192">
        <f>IF(N125="snížená",J125,0)</f>
        <v>0</v>
      </c>
      <c r="BG125" s="192">
        <f>IF(N125="zákl. přenesená",J125,0)</f>
        <v>0</v>
      </c>
      <c r="BH125" s="192">
        <f>IF(N125="sníž. přenesená",J125,0)</f>
        <v>0</v>
      </c>
      <c r="BI125" s="192">
        <f>IF(N125="nulová",J125,0)</f>
        <v>0</v>
      </c>
      <c r="BJ125" s="19" t="s">
        <v>83</v>
      </c>
      <c r="BK125" s="192">
        <f>ROUND(I125*H125,2)</f>
        <v>0</v>
      </c>
      <c r="BL125" s="19" t="s">
        <v>161</v>
      </c>
      <c r="BM125" s="191" t="s">
        <v>489</v>
      </c>
    </row>
    <row r="126" spans="1:47" s="2" customFormat="1" ht="11.25">
      <c r="A126" s="36"/>
      <c r="B126" s="37"/>
      <c r="C126" s="38"/>
      <c r="D126" s="193" t="s">
        <v>163</v>
      </c>
      <c r="E126" s="38"/>
      <c r="F126" s="194" t="s">
        <v>805</v>
      </c>
      <c r="G126" s="38"/>
      <c r="H126" s="38"/>
      <c r="I126" s="195"/>
      <c r="J126" s="38"/>
      <c r="K126" s="38"/>
      <c r="L126" s="41"/>
      <c r="M126" s="196"/>
      <c r="N126" s="197"/>
      <c r="O126" s="66"/>
      <c r="P126" s="66"/>
      <c r="Q126" s="66"/>
      <c r="R126" s="66"/>
      <c r="S126" s="66"/>
      <c r="T126" s="67"/>
      <c r="U126" s="36"/>
      <c r="V126" s="36"/>
      <c r="W126" s="36"/>
      <c r="X126" s="36"/>
      <c r="Y126" s="36"/>
      <c r="Z126" s="36"/>
      <c r="AA126" s="36"/>
      <c r="AB126" s="36"/>
      <c r="AC126" s="36"/>
      <c r="AD126" s="36"/>
      <c r="AE126" s="36"/>
      <c r="AT126" s="19" t="s">
        <v>163</v>
      </c>
      <c r="AU126" s="19" t="s">
        <v>83</v>
      </c>
    </row>
    <row r="127" spans="1:65" s="2" customFormat="1" ht="16.5" customHeight="1">
      <c r="A127" s="36"/>
      <c r="B127" s="37"/>
      <c r="C127" s="242" t="s">
        <v>345</v>
      </c>
      <c r="D127" s="242" t="s">
        <v>363</v>
      </c>
      <c r="E127" s="243" t="s">
        <v>806</v>
      </c>
      <c r="F127" s="244" t="s">
        <v>807</v>
      </c>
      <c r="G127" s="245" t="s">
        <v>278</v>
      </c>
      <c r="H127" s="246">
        <v>1</v>
      </c>
      <c r="I127" s="247"/>
      <c r="J127" s="248">
        <f>ROUND(I127*H127,2)</f>
        <v>0</v>
      </c>
      <c r="K127" s="244" t="s">
        <v>19</v>
      </c>
      <c r="L127" s="249"/>
      <c r="M127" s="250" t="s">
        <v>19</v>
      </c>
      <c r="N127" s="251" t="s">
        <v>46</v>
      </c>
      <c r="O127" s="66"/>
      <c r="P127" s="189">
        <f>O127*H127</f>
        <v>0</v>
      </c>
      <c r="Q127" s="189">
        <v>0</v>
      </c>
      <c r="R127" s="189">
        <f>Q127*H127</f>
        <v>0</v>
      </c>
      <c r="S127" s="189">
        <v>0</v>
      </c>
      <c r="T127" s="190">
        <f>S127*H127</f>
        <v>0</v>
      </c>
      <c r="U127" s="36"/>
      <c r="V127" s="36"/>
      <c r="W127" s="36"/>
      <c r="X127" s="36"/>
      <c r="Y127" s="36"/>
      <c r="Z127" s="36"/>
      <c r="AA127" s="36"/>
      <c r="AB127" s="36"/>
      <c r="AC127" s="36"/>
      <c r="AD127" s="36"/>
      <c r="AE127" s="36"/>
      <c r="AR127" s="191" t="s">
        <v>238</v>
      </c>
      <c r="AT127" s="191" t="s">
        <v>363</v>
      </c>
      <c r="AU127" s="191" t="s">
        <v>83</v>
      </c>
      <c r="AY127" s="19" t="s">
        <v>153</v>
      </c>
      <c r="BE127" s="192">
        <f>IF(N127="základní",J127,0)</f>
        <v>0</v>
      </c>
      <c r="BF127" s="192">
        <f>IF(N127="snížená",J127,0)</f>
        <v>0</v>
      </c>
      <c r="BG127" s="192">
        <f>IF(N127="zákl. přenesená",J127,0)</f>
        <v>0</v>
      </c>
      <c r="BH127" s="192">
        <f>IF(N127="sníž. přenesená",J127,0)</f>
        <v>0</v>
      </c>
      <c r="BI127" s="192">
        <f>IF(N127="nulová",J127,0)</f>
        <v>0</v>
      </c>
      <c r="BJ127" s="19" t="s">
        <v>83</v>
      </c>
      <c r="BK127" s="192">
        <f>ROUND(I127*H127,2)</f>
        <v>0</v>
      </c>
      <c r="BL127" s="19" t="s">
        <v>161</v>
      </c>
      <c r="BM127" s="191" t="s">
        <v>499</v>
      </c>
    </row>
    <row r="128" spans="1:65" s="2" customFormat="1" ht="16.5" customHeight="1">
      <c r="A128" s="36"/>
      <c r="B128" s="37"/>
      <c r="C128" s="180" t="s">
        <v>351</v>
      </c>
      <c r="D128" s="180" t="s">
        <v>156</v>
      </c>
      <c r="E128" s="181" t="s">
        <v>808</v>
      </c>
      <c r="F128" s="182" t="s">
        <v>745</v>
      </c>
      <c r="G128" s="183" t="s">
        <v>278</v>
      </c>
      <c r="H128" s="184">
        <v>1</v>
      </c>
      <c r="I128" s="185"/>
      <c r="J128" s="186">
        <f>ROUND(I128*H128,2)</f>
        <v>0</v>
      </c>
      <c r="K128" s="182" t="s">
        <v>19</v>
      </c>
      <c r="L128" s="41"/>
      <c r="M128" s="187" t="s">
        <v>19</v>
      </c>
      <c r="N128" s="188" t="s">
        <v>46</v>
      </c>
      <c r="O128" s="66"/>
      <c r="P128" s="189">
        <f>O128*H128</f>
        <v>0</v>
      </c>
      <c r="Q128" s="189">
        <v>0</v>
      </c>
      <c r="R128" s="189">
        <f>Q128*H128</f>
        <v>0</v>
      </c>
      <c r="S128" s="189">
        <v>0</v>
      </c>
      <c r="T128" s="190">
        <f>S128*H128</f>
        <v>0</v>
      </c>
      <c r="U128" s="36"/>
      <c r="V128" s="36"/>
      <c r="W128" s="36"/>
      <c r="X128" s="36"/>
      <c r="Y128" s="36"/>
      <c r="Z128" s="36"/>
      <c r="AA128" s="36"/>
      <c r="AB128" s="36"/>
      <c r="AC128" s="36"/>
      <c r="AD128" s="36"/>
      <c r="AE128" s="36"/>
      <c r="AR128" s="191" t="s">
        <v>161</v>
      </c>
      <c r="AT128" s="191" t="s">
        <v>156</v>
      </c>
      <c r="AU128" s="191" t="s">
        <v>83</v>
      </c>
      <c r="AY128" s="19" t="s">
        <v>153</v>
      </c>
      <c r="BE128" s="192">
        <f>IF(N128="základní",J128,0)</f>
        <v>0</v>
      </c>
      <c r="BF128" s="192">
        <f>IF(N128="snížená",J128,0)</f>
        <v>0</v>
      </c>
      <c r="BG128" s="192">
        <f>IF(N128="zákl. přenesená",J128,0)</f>
        <v>0</v>
      </c>
      <c r="BH128" s="192">
        <f>IF(N128="sníž. přenesená",J128,0)</f>
        <v>0</v>
      </c>
      <c r="BI128" s="192">
        <f>IF(N128="nulová",J128,0)</f>
        <v>0</v>
      </c>
      <c r="BJ128" s="19" t="s">
        <v>83</v>
      </c>
      <c r="BK128" s="192">
        <f>ROUND(I128*H128,2)</f>
        <v>0</v>
      </c>
      <c r="BL128" s="19" t="s">
        <v>161</v>
      </c>
      <c r="BM128" s="191" t="s">
        <v>511</v>
      </c>
    </row>
    <row r="129" spans="1:65" s="2" customFormat="1" ht="16.5" customHeight="1">
      <c r="A129" s="36"/>
      <c r="B129" s="37"/>
      <c r="C129" s="242" t="s">
        <v>362</v>
      </c>
      <c r="D129" s="242" t="s">
        <v>363</v>
      </c>
      <c r="E129" s="243" t="s">
        <v>746</v>
      </c>
      <c r="F129" s="244" t="s">
        <v>747</v>
      </c>
      <c r="G129" s="245" t="s">
        <v>278</v>
      </c>
      <c r="H129" s="246">
        <v>1</v>
      </c>
      <c r="I129" s="247"/>
      <c r="J129" s="248">
        <f>ROUND(I129*H129,2)</f>
        <v>0</v>
      </c>
      <c r="K129" s="244" t="s">
        <v>19</v>
      </c>
      <c r="L129" s="249"/>
      <c r="M129" s="261" t="s">
        <v>19</v>
      </c>
      <c r="N129" s="262" t="s">
        <v>46</v>
      </c>
      <c r="O129" s="258"/>
      <c r="P129" s="259">
        <f>O129*H129</f>
        <v>0</v>
      </c>
      <c r="Q129" s="259">
        <v>0</v>
      </c>
      <c r="R129" s="259">
        <f>Q129*H129</f>
        <v>0</v>
      </c>
      <c r="S129" s="259">
        <v>0</v>
      </c>
      <c r="T129" s="260">
        <f>S129*H129</f>
        <v>0</v>
      </c>
      <c r="U129" s="36"/>
      <c r="V129" s="36"/>
      <c r="W129" s="36"/>
      <c r="X129" s="36"/>
      <c r="Y129" s="36"/>
      <c r="Z129" s="36"/>
      <c r="AA129" s="36"/>
      <c r="AB129" s="36"/>
      <c r="AC129" s="36"/>
      <c r="AD129" s="36"/>
      <c r="AE129" s="36"/>
      <c r="AR129" s="191" t="s">
        <v>238</v>
      </c>
      <c r="AT129" s="191" t="s">
        <v>363</v>
      </c>
      <c r="AU129" s="191" t="s">
        <v>83</v>
      </c>
      <c r="AY129" s="19" t="s">
        <v>153</v>
      </c>
      <c r="BE129" s="192">
        <f>IF(N129="základní",J129,0)</f>
        <v>0</v>
      </c>
      <c r="BF129" s="192">
        <f>IF(N129="snížená",J129,0)</f>
        <v>0</v>
      </c>
      <c r="BG129" s="192">
        <f>IF(N129="zákl. přenesená",J129,0)</f>
        <v>0</v>
      </c>
      <c r="BH129" s="192">
        <f>IF(N129="sníž. přenesená",J129,0)</f>
        <v>0</v>
      </c>
      <c r="BI129" s="192">
        <f>IF(N129="nulová",J129,0)</f>
        <v>0</v>
      </c>
      <c r="BJ129" s="19" t="s">
        <v>83</v>
      </c>
      <c r="BK129" s="192">
        <f>ROUND(I129*H129,2)</f>
        <v>0</v>
      </c>
      <c r="BL129" s="19" t="s">
        <v>161</v>
      </c>
      <c r="BM129" s="191" t="s">
        <v>522</v>
      </c>
    </row>
    <row r="130" spans="1:31" s="2" customFormat="1" ht="6.95" customHeight="1">
      <c r="A130" s="36"/>
      <c r="B130" s="49"/>
      <c r="C130" s="50"/>
      <c r="D130" s="50"/>
      <c r="E130" s="50"/>
      <c r="F130" s="50"/>
      <c r="G130" s="50"/>
      <c r="H130" s="50"/>
      <c r="I130" s="50"/>
      <c r="J130" s="50"/>
      <c r="K130" s="50"/>
      <c r="L130" s="41"/>
      <c r="M130" s="36"/>
      <c r="O130" s="36"/>
      <c r="P130" s="36"/>
      <c r="Q130" s="36"/>
      <c r="R130" s="36"/>
      <c r="S130" s="36"/>
      <c r="T130" s="36"/>
      <c r="U130" s="36"/>
      <c r="V130" s="36"/>
      <c r="W130" s="36"/>
      <c r="X130" s="36"/>
      <c r="Y130" s="36"/>
      <c r="Z130" s="36"/>
      <c r="AA130" s="36"/>
      <c r="AB130" s="36"/>
      <c r="AC130" s="36"/>
      <c r="AD130" s="36"/>
      <c r="AE130" s="36"/>
    </row>
  </sheetData>
  <sheetProtection algorithmName="SHA-512" hashValue="yrnkI8HoW4q6sx0kuh/sKn9741sp4T64ROdxdKZIACsA7LISsbpA7qgt4jThxDitlcSsF0IASeiyayCgbBmLsA==" saltValue="tLwGIJJ0JFhal/Lz6CmDAfeVBSLKOwIJ7fDSoaoyGWqKVwy/yFcNFsuXIaYk/m33hYueMIP8ITyePulhJItgfg==" spinCount="100000" sheet="1" objects="1" scenarios="1" formatColumns="0" formatRows="0" autoFilter="0"/>
  <autoFilter ref="C89:K129"/>
  <mergeCells count="12">
    <mergeCell ref="E82:H82"/>
    <mergeCell ref="L2:V2"/>
    <mergeCell ref="E50:H50"/>
    <mergeCell ref="E52:H52"/>
    <mergeCell ref="E54:H54"/>
    <mergeCell ref="E78:H78"/>
    <mergeCell ref="E80:H80"/>
    <mergeCell ref="E7:H7"/>
    <mergeCell ref="E9:H9"/>
    <mergeCell ref="E11:H11"/>
    <mergeCell ref="E20:H20"/>
    <mergeCell ref="E29:H29"/>
  </mergeCells>
  <hyperlinks>
    <hyperlink ref="F93" r:id="rId1" display="https://podminky.urs.cz/item/CS_URS_2023_02/741122611"/>
    <hyperlink ref="F96" r:id="rId2" display="https://podminky.urs.cz/item/CS_URS_2023_02/741120005"/>
    <hyperlink ref="F99" r:id="rId3" display="https://podminky.urs.cz/item/CS_URS_2023_02/741910402"/>
    <hyperlink ref="F103" r:id="rId4" display="https://podminky.urs.cz/item/CS_URS_2023_02/741910421"/>
    <hyperlink ref="F107" r:id="rId5" display="https://podminky.urs.cz/item/CS_URS_2023_02/741910303"/>
    <hyperlink ref="F111" r:id="rId6" display="https://podminky.urs.cz/item/CS_URS_2023_02/HZS2231"/>
    <hyperlink ref="F116" r:id="rId7" display="https://podminky.urs.cz/item/CS_URS_2023_02/741210002"/>
    <hyperlink ref="F120" r:id="rId8" display="https://podminky.urs.cz/item/CS_URS_2023_02/741231012"/>
    <hyperlink ref="F126" r:id="rId9" display="https://podminky.urs.cz/item/CS_URS_2023_02/74123101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Jaroslav Stolička</dc:creator>
  <cp:keywords/>
  <dc:description/>
  <cp:lastModifiedBy>Martin Lang</cp:lastModifiedBy>
  <dcterms:created xsi:type="dcterms:W3CDTF">2023-12-13T13:05:01Z</dcterms:created>
  <dcterms:modified xsi:type="dcterms:W3CDTF">2023-12-15T08:19:09Z</dcterms:modified>
  <cp:category/>
  <cp:version/>
  <cp:contentType/>
  <cp:contentStatus/>
</cp:coreProperties>
</file>